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irka\Desktop\"/>
    </mc:Choice>
  </mc:AlternateContent>
  <bookViews>
    <workbookView xWindow="0" yWindow="0" windowWidth="0" windowHeight="0"/>
  </bookViews>
  <sheets>
    <sheet name="Rekapitulace stavby" sheetId="1" r:id="rId1"/>
    <sheet name="2024-6-1-2 - stavební úpr..." sheetId="2" r:id="rId2"/>
    <sheet name="2024-6-1-3 - ostatní drob..." sheetId="3" r:id="rId3"/>
    <sheet name="2024-6-1-4 - elektroinsta..." sheetId="4" r:id="rId4"/>
    <sheet name="2024-6-1-5 - VRN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'2024-6-1-2 - stavební úpr...'!$C$139:$K$374</definedName>
    <definedName name="_xlnm.Print_Area" localSheetId="1">'2024-6-1-2 - stavební úpr...'!$C$4:$J$76,'2024-6-1-2 - stavební úpr...'!$C$127:$J$374</definedName>
    <definedName name="_xlnm.Print_Titles" localSheetId="1">'2024-6-1-2 - stavební úpr...'!$139:$139</definedName>
    <definedName name="_xlnm._FilterDatabase" localSheetId="2" hidden="1">'2024-6-1-3 - ostatní drob...'!$C$124:$K$188</definedName>
    <definedName name="_xlnm.Print_Area" localSheetId="2">'2024-6-1-3 - ostatní drob...'!$C$4:$J$76,'2024-6-1-3 - ostatní drob...'!$C$112:$J$188</definedName>
    <definedName name="_xlnm.Print_Titles" localSheetId="2">'2024-6-1-3 - ostatní drob...'!$124:$124</definedName>
    <definedName name="_xlnm._FilterDatabase" localSheetId="3" hidden="1">'2024-6-1-4 - elektroinsta...'!$C$117:$K$121</definedName>
    <definedName name="_xlnm.Print_Area" localSheetId="3">'2024-6-1-4 - elektroinsta...'!$C$4:$J$76,'2024-6-1-4 - elektroinsta...'!$C$105:$J$121</definedName>
    <definedName name="_xlnm.Print_Titles" localSheetId="3">'2024-6-1-4 - elektroinsta...'!$117:$117</definedName>
    <definedName name="_xlnm._FilterDatabase" localSheetId="4" hidden="1">'2024-6-1-5 - VRN'!$C$119:$K$127</definedName>
    <definedName name="_xlnm.Print_Area" localSheetId="4">'2024-6-1-5 - VRN'!$C$4:$J$76,'2024-6-1-5 - VRN'!$C$107:$J$127</definedName>
    <definedName name="_xlnm.Print_Titles" localSheetId="4">'2024-6-1-5 - VRN'!$119:$119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27"/>
  <c r="BH127"/>
  <c r="BG127"/>
  <c r="BF127"/>
  <c r="T127"/>
  <c r="T126"/>
  <c r="R127"/>
  <c r="R126"/>
  <c r="P127"/>
  <c r="P126"/>
  <c r="BI125"/>
  <c r="BH125"/>
  <c r="BG125"/>
  <c r="BF125"/>
  <c r="T125"/>
  <c r="T124"/>
  <c r="R125"/>
  <c r="R124"/>
  <c r="P125"/>
  <c r="P124"/>
  <c r="BI123"/>
  <c r="BH123"/>
  <c r="BG123"/>
  <c r="BF123"/>
  <c r="T123"/>
  <c r="T122"/>
  <c r="T121"/>
  <c r="T120"/>
  <c r="R123"/>
  <c r="R122"/>
  <c r="R121"/>
  <c r="R120"/>
  <c r="P123"/>
  <c r="P122"/>
  <c r="P121"/>
  <c r="P120"/>
  <c i="1" r="AU98"/>
  <c i="5" r="F114"/>
  <c r="E112"/>
  <c r="F89"/>
  <c r="E87"/>
  <c r="J24"/>
  <c r="E24"/>
  <c r="J92"/>
  <c r="J23"/>
  <c r="J21"/>
  <c r="E21"/>
  <c r="J116"/>
  <c r="J20"/>
  <c r="J18"/>
  <c r="E18"/>
  <c r="F92"/>
  <c r="J17"/>
  <c r="J15"/>
  <c r="E15"/>
  <c r="F91"/>
  <c r="J14"/>
  <c r="J12"/>
  <c r="J114"/>
  <c r="E7"/>
  <c r="E85"/>
  <c i="4" r="J37"/>
  <c r="J36"/>
  <c i="1" r="AY97"/>
  <c i="4" r="J35"/>
  <c i="1" r="AX97"/>
  <c i="4" r="BI121"/>
  <c r="BH121"/>
  <c r="BG121"/>
  <c r="BF121"/>
  <c r="T121"/>
  <c r="T120"/>
  <c r="T119"/>
  <c r="T118"/>
  <c r="R121"/>
  <c r="R120"/>
  <c r="R119"/>
  <c r="R118"/>
  <c r="P121"/>
  <c r="P120"/>
  <c r="P119"/>
  <c r="P118"/>
  <c i="1" r="AU97"/>
  <c i="4" r="F112"/>
  <c r="E110"/>
  <c r="F89"/>
  <c r="E87"/>
  <c r="J24"/>
  <c r="E24"/>
  <c r="J115"/>
  <c r="J23"/>
  <c r="J21"/>
  <c r="E21"/>
  <c r="J91"/>
  <c r="J20"/>
  <c r="J18"/>
  <c r="E18"/>
  <c r="F115"/>
  <c r="J17"/>
  <c r="J15"/>
  <c r="E15"/>
  <c r="F91"/>
  <c r="J14"/>
  <c r="J12"/>
  <c r="J112"/>
  <c r="E7"/>
  <c r="E108"/>
  <c i="3" r="J37"/>
  <c r="J36"/>
  <c i="1" r="AY96"/>
  <c i="3" r="J35"/>
  <c i="1" r="AX96"/>
  <c i="3" r="BI187"/>
  <c r="BH187"/>
  <c r="BG187"/>
  <c r="BF187"/>
  <c r="T187"/>
  <c r="T186"/>
  <c r="R187"/>
  <c r="R186"/>
  <c r="P187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T156"/>
  <c r="R157"/>
  <c r="R156"/>
  <c r="P157"/>
  <c r="P156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1"/>
  <c r="BH131"/>
  <c r="BG131"/>
  <c r="BF131"/>
  <c r="T131"/>
  <c r="R131"/>
  <c r="P131"/>
  <c r="BI128"/>
  <c r="BH128"/>
  <c r="BG128"/>
  <c r="BF128"/>
  <c r="T128"/>
  <c r="T127"/>
  <c r="R128"/>
  <c r="R127"/>
  <c r="P128"/>
  <c r="P127"/>
  <c r="F119"/>
  <c r="E117"/>
  <c r="F89"/>
  <c r="E87"/>
  <c r="J24"/>
  <c r="E24"/>
  <c r="J122"/>
  <c r="J23"/>
  <c r="J21"/>
  <c r="E21"/>
  <c r="J121"/>
  <c r="J20"/>
  <c r="J18"/>
  <c r="E18"/>
  <c r="F122"/>
  <c r="J17"/>
  <c r="J15"/>
  <c r="E15"/>
  <c r="F121"/>
  <c r="J14"/>
  <c r="J12"/>
  <c r="J119"/>
  <c r="E7"/>
  <c r="E115"/>
  <c i="1" r="AX95"/>
  <c i="2" r="J37"/>
  <c r="J36"/>
  <c i="1" r="AY95"/>
  <c i="2" r="J35"/>
  <c r="BI373"/>
  <c r="BH373"/>
  <c r="BG373"/>
  <c r="BF373"/>
  <c r="T373"/>
  <c r="T372"/>
  <c r="R373"/>
  <c r="R372"/>
  <c r="P373"/>
  <c r="P372"/>
  <c r="BI371"/>
  <c r="BH371"/>
  <c r="BG371"/>
  <c r="BF371"/>
  <c r="T371"/>
  <c r="R371"/>
  <c r="P371"/>
  <c r="BI370"/>
  <c r="BH370"/>
  <c r="BG370"/>
  <c r="BF370"/>
  <c r="T370"/>
  <c r="R370"/>
  <c r="P370"/>
  <c r="BI368"/>
  <c r="BH368"/>
  <c r="BG368"/>
  <c r="BF368"/>
  <c r="T368"/>
  <c r="R368"/>
  <c r="P368"/>
  <c r="BI367"/>
  <c r="BH367"/>
  <c r="BG367"/>
  <c r="BF367"/>
  <c r="T367"/>
  <c r="R367"/>
  <c r="P367"/>
  <c r="BI365"/>
  <c r="BH365"/>
  <c r="BG365"/>
  <c r="BF365"/>
  <c r="T365"/>
  <c r="R365"/>
  <c r="P365"/>
  <c r="BI362"/>
  <c r="BH362"/>
  <c r="BG362"/>
  <c r="BF362"/>
  <c r="T362"/>
  <c r="R362"/>
  <c r="P362"/>
  <c r="BI361"/>
  <c r="BH361"/>
  <c r="BG361"/>
  <c r="BF361"/>
  <c r="T361"/>
  <c r="R361"/>
  <c r="P361"/>
  <c r="BI360"/>
  <c r="BH360"/>
  <c r="BG360"/>
  <c r="BF360"/>
  <c r="T360"/>
  <c r="R360"/>
  <c r="P360"/>
  <c r="BI359"/>
  <c r="BH359"/>
  <c r="BG359"/>
  <c r="BF359"/>
  <c r="T359"/>
  <c r="R359"/>
  <c r="P359"/>
  <c r="BI357"/>
  <c r="BH357"/>
  <c r="BG357"/>
  <c r="BF357"/>
  <c r="T357"/>
  <c r="R357"/>
  <c r="P357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27"/>
  <c r="BH327"/>
  <c r="BG327"/>
  <c r="BF327"/>
  <c r="T327"/>
  <c r="R327"/>
  <c r="P327"/>
  <c r="BI324"/>
  <c r="BH324"/>
  <c r="BG324"/>
  <c r="BF324"/>
  <c r="T324"/>
  <c r="R324"/>
  <c r="P324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3"/>
  <c r="BH313"/>
  <c r="BG313"/>
  <c r="BF313"/>
  <c r="T313"/>
  <c r="T312"/>
  <c r="R313"/>
  <c r="R312"/>
  <c r="P313"/>
  <c r="P312"/>
  <c r="BI311"/>
  <c r="BH311"/>
  <c r="BG311"/>
  <c r="BF311"/>
  <c r="T311"/>
  <c r="R311"/>
  <c r="P311"/>
  <c r="BI309"/>
  <c r="BH309"/>
  <c r="BG309"/>
  <c r="BF309"/>
  <c r="T309"/>
  <c r="R309"/>
  <c r="P309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3"/>
  <c r="BH303"/>
  <c r="BG303"/>
  <c r="BF303"/>
  <c r="T303"/>
  <c r="R303"/>
  <c r="P303"/>
  <c r="BI301"/>
  <c r="BH301"/>
  <c r="BG301"/>
  <c r="BF301"/>
  <c r="T301"/>
  <c r="R301"/>
  <c r="P301"/>
  <c r="BI300"/>
  <c r="BH300"/>
  <c r="BG300"/>
  <c r="BF300"/>
  <c r="T300"/>
  <c r="R300"/>
  <c r="P300"/>
  <c r="BI298"/>
  <c r="BH298"/>
  <c r="BG298"/>
  <c r="BF298"/>
  <c r="T298"/>
  <c r="R298"/>
  <c r="P298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2"/>
  <c r="BH262"/>
  <c r="BG262"/>
  <c r="BF262"/>
  <c r="T262"/>
  <c r="T261"/>
  <c r="R262"/>
  <c r="R261"/>
  <c r="P262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3"/>
  <c r="BH213"/>
  <c r="BG213"/>
  <c r="BF213"/>
  <c r="T213"/>
  <c r="T212"/>
  <c r="R213"/>
  <c r="R212"/>
  <c r="P213"/>
  <c r="P212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89"/>
  <c r="BH189"/>
  <c r="BG189"/>
  <c r="BF189"/>
  <c r="T189"/>
  <c r="R189"/>
  <c r="P189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F134"/>
  <c r="E132"/>
  <c r="F89"/>
  <c r="E87"/>
  <c r="J24"/>
  <c r="E24"/>
  <c r="J137"/>
  <c r="J23"/>
  <c r="J21"/>
  <c r="E21"/>
  <c r="J91"/>
  <c r="J20"/>
  <c r="J18"/>
  <c r="E18"/>
  <c r="F137"/>
  <c r="J17"/>
  <c r="J15"/>
  <c r="E15"/>
  <c r="F91"/>
  <c r="J14"/>
  <c r="J12"/>
  <c r="J134"/>
  <c r="E7"/>
  <c r="E130"/>
  <c i="1" r="L90"/>
  <c r="AM90"/>
  <c r="AM89"/>
  <c r="L89"/>
  <c r="AM87"/>
  <c r="L87"/>
  <c r="L85"/>
  <c r="L84"/>
  <c i="2" r="J354"/>
  <c r="J283"/>
  <c r="BK272"/>
  <c r="BK254"/>
  <c r="J234"/>
  <c r="BK211"/>
  <c r="BK178"/>
  <c r="J165"/>
  <c r="J365"/>
  <c r="BK354"/>
  <c r="BK344"/>
  <c r="BK336"/>
  <c r="BK318"/>
  <c r="BK297"/>
  <c r="J291"/>
  <c r="BK275"/>
  <c r="J248"/>
  <c r="BK236"/>
  <c r="BK218"/>
  <c r="J201"/>
  <c r="J167"/>
  <c r="J146"/>
  <c r="J361"/>
  <c r="BK308"/>
  <c r="BK291"/>
  <c r="J280"/>
  <c r="J267"/>
  <c r="BK252"/>
  <c r="J236"/>
  <c r="BK221"/>
  <c r="BK198"/>
  <c r="J176"/>
  <c r="BK144"/>
  <c i="3" r="BK176"/>
  <c r="BK168"/>
  <c r="J187"/>
  <c r="J146"/>
  <c r="BK128"/>
  <c i="4" r="J34"/>
  <c i="1" r="AW97"/>
  <c i="2" r="BK359"/>
  <c r="J286"/>
  <c r="J260"/>
  <c r="J242"/>
  <c r="J207"/>
  <c r="J177"/>
  <c r="BK143"/>
  <c r="BK360"/>
  <c r="BK347"/>
  <c r="BK368"/>
  <c r="BK320"/>
  <c r="J304"/>
  <c r="BK290"/>
  <c r="J278"/>
  <c r="BK267"/>
  <c r="BK240"/>
  <c r="BK232"/>
  <c r="BK207"/>
  <c r="J181"/>
  <c r="J164"/>
  <c r="J144"/>
  <c r="BK362"/>
  <c r="J316"/>
  <c r="J293"/>
  <c r="BK282"/>
  <c r="BK262"/>
  <c r="BK256"/>
  <c r="J240"/>
  <c r="BK229"/>
  <c r="BK219"/>
  <c r="BK196"/>
  <c r="BK174"/>
  <c r="J198"/>
  <c i="3" r="BK187"/>
  <c r="BK157"/>
  <c r="J171"/>
  <c r="BK162"/>
  <c r="BK131"/>
  <c i="5" r="J127"/>
  <c i="2" r="BK361"/>
  <c r="J348"/>
  <c r="J340"/>
  <c r="BK327"/>
  <c r="BK319"/>
  <c r="J303"/>
  <c r="BK283"/>
  <c r="BK249"/>
  <c r="BK237"/>
  <c r="BK220"/>
  <c r="BK199"/>
  <c r="BK175"/>
  <c r="BK373"/>
  <c r="J318"/>
  <c r="BK306"/>
  <c r="BK295"/>
  <c r="J285"/>
  <c r="BK259"/>
  <c r="J239"/>
  <c r="J211"/>
  <c r="J178"/>
  <c r="J145"/>
  <c i="3" r="BK160"/>
  <c r="J174"/>
  <c r="BK146"/>
  <c r="J170"/>
  <c r="BK171"/>
  <c r="J128"/>
  <c i="5" r="BK127"/>
  <c i="2" r="BK349"/>
  <c r="BK287"/>
  <c r="J276"/>
  <c r="BK258"/>
  <c r="BK241"/>
  <c r="J229"/>
  <c r="J203"/>
  <c r="BK181"/>
  <c r="BK167"/>
  <c r="J362"/>
  <c r="J345"/>
  <c r="J338"/>
  <c r="J320"/>
  <c r="J306"/>
  <c r="J292"/>
  <c r="BK277"/>
  <c r="J265"/>
  <c r="BK234"/>
  <c r="J221"/>
  <c r="BK203"/>
  <c r="BK177"/>
  <c r="BK145"/>
  <c r="J360"/>
  <c r="BK309"/>
  <c r="J298"/>
  <c r="BK289"/>
  <c r="BK278"/>
  <c r="J249"/>
  <c r="BK230"/>
  <c r="BK217"/>
  <c r="BK201"/>
  <c r="BK153"/>
  <c r="J196"/>
  <c i="3" r="BK178"/>
  <c r="J162"/>
  <c r="J182"/>
  <c r="J178"/>
  <c r="J166"/>
  <c i="5" r="J123"/>
  <c i="2" r="J357"/>
  <c r="J282"/>
  <c r="J259"/>
  <c r="BK243"/>
  <c r="BK225"/>
  <c r="BK176"/>
  <c r="J368"/>
  <c r="J356"/>
  <c r="BK345"/>
  <c r="BK338"/>
  <c r="BK321"/>
  <c r="J309"/>
  <c r="J295"/>
  <c r="J284"/>
  <c r="J271"/>
  <c r="BK245"/>
  <c r="J233"/>
  <c r="J217"/>
  <c r="BK179"/>
  <c r="J153"/>
  <c r="J373"/>
  <c r="BK317"/>
  <c r="BK300"/>
  <c r="BK288"/>
  <c r="BK276"/>
  <c r="J258"/>
  <c r="BK248"/>
  <c r="BK233"/>
  <c r="J225"/>
  <c r="J194"/>
  <c r="BK172"/>
  <c r="J143"/>
  <c i="3" r="J136"/>
  <c r="BK151"/>
  <c r="BK142"/>
  <c r="BK136"/>
  <c r="BK170"/>
  <c i="4" r="F35"/>
  <c i="1" r="BB97"/>
  <c i="2" r="BK365"/>
  <c r="J281"/>
  <c r="J262"/>
  <c r="BK251"/>
  <c r="BK228"/>
  <c r="BK194"/>
  <c r="BK367"/>
  <c r="J350"/>
  <c r="J344"/>
  <c r="BK324"/>
  <c r="J317"/>
  <c r="BK298"/>
  <c r="J289"/>
  <c r="J273"/>
  <c r="BK246"/>
  <c r="J230"/>
  <c r="J219"/>
  <c r="BK180"/>
  <c r="BK150"/>
  <c r="J319"/>
  <c r="BK304"/>
  <c r="BK292"/>
  <c r="BK284"/>
  <c r="BK271"/>
  <c r="BK253"/>
  <c r="J227"/>
  <c r="BK213"/>
  <c r="J180"/>
  <c r="BK146"/>
  <c i="3" r="J157"/>
  <c r="J160"/>
  <c r="BK147"/>
  <c r="BK166"/>
  <c r="J164"/>
  <c i="4" r="BK121"/>
  <c i="5" r="BK123"/>
  <c i="2" r="BK352"/>
  <c r="J347"/>
  <c r="BK257"/>
  <c r="BK238"/>
  <c r="BK224"/>
  <c r="J182"/>
  <c r="J172"/>
  <c r="BK357"/>
  <c r="BK346"/>
  <c r="J370"/>
  <c r="J327"/>
  <c r="J311"/>
  <c r="J300"/>
  <c r="BK285"/>
  <c r="BK269"/>
  <c r="BK242"/>
  <c r="J224"/>
  <c r="BK206"/>
  <c r="J170"/>
  <c r="J148"/>
  <c r="J371"/>
  <c r="BK311"/>
  <c r="BK303"/>
  <c r="J287"/>
  <c r="BK273"/>
  <c r="J257"/>
  <c r="J245"/>
  <c r="J232"/>
  <c r="BK226"/>
  <c r="J208"/>
  <c r="BK148"/>
  <c i="3" r="BK138"/>
  <c r="BK184"/>
  <c r="J138"/>
  <c r="J173"/>
  <c r="J147"/>
  <c r="BK135"/>
  <c i="4" r="F36"/>
  <c i="1" r="BC97"/>
  <c i="2" r="J367"/>
  <c r="J288"/>
  <c r="J275"/>
  <c r="J246"/>
  <c r="J226"/>
  <c r="BK189"/>
  <c r="J168"/>
  <c r="BK370"/>
  <c r="J352"/>
  <c r="BK340"/>
  <c r="J324"/>
  <c r="BK316"/>
  <c r="J301"/>
  <c r="BK286"/>
  <c r="J272"/>
  <c r="J243"/>
  <c r="J228"/>
  <c r="BK216"/>
  <c r="BK182"/>
  <c r="BK163"/>
  <c r="BK371"/>
  <c r="BK313"/>
  <c r="BK301"/>
  <c r="J290"/>
  <c r="BK281"/>
  <c r="BK260"/>
  <c r="J254"/>
  <c r="J235"/>
  <c r="BK222"/>
  <c r="J206"/>
  <c r="BK168"/>
  <c r="BK208"/>
  <c i="3" r="BK174"/>
  <c r="J151"/>
  <c r="BK182"/>
  <c r="J168"/>
  <c r="BK173"/>
  <c i="4" r="J121"/>
  <c i="5" r="BK125"/>
  <c i="2" r="BK348"/>
  <c r="BK279"/>
  <c r="J252"/>
  <c r="J237"/>
  <c r="J199"/>
  <c r="J179"/>
  <c r="BK164"/>
  <c r="J359"/>
  <c r="J349"/>
  <c r="J313"/>
  <c r="J336"/>
  <c r="J321"/>
  <c r="J308"/>
  <c r="BK293"/>
  <c r="BK280"/>
  <c r="J251"/>
  <c r="J238"/>
  <c r="BK227"/>
  <c r="J210"/>
  <c r="J183"/>
  <c r="BK165"/>
  <c i="1" r="AS94"/>
  <c i="2" r="J297"/>
  <c r="J279"/>
  <c r="BK265"/>
  <c r="J241"/>
  <c r="J220"/>
  <c r="J189"/>
  <c r="BK170"/>
  <c r="F36"/>
  <c r="BK356"/>
  <c r="J346"/>
  <c r="J269"/>
  <c r="J253"/>
  <c r="BK235"/>
  <c r="J218"/>
  <c r="J185"/>
  <c r="J175"/>
  <c r="F35"/>
  <c r="J216"/>
  <c r="J163"/>
  <c r="J213"/>
  <c i="3" r="J131"/>
  <c r="J183"/>
  <c r="BK183"/>
  <c r="BK164"/>
  <c r="BK149"/>
  <c i="5" r="J125"/>
  <c i="2" r="BK350"/>
  <c r="J277"/>
  <c r="J256"/>
  <c r="BK239"/>
  <c r="J222"/>
  <c r="BK183"/>
  <c r="J174"/>
  <c r="F37"/>
  <c r="BK185"/>
  <c r="J150"/>
  <c r="BK210"/>
  <c i="3" r="J149"/>
  <c r="J176"/>
  <c r="J135"/>
  <c r="J184"/>
  <c r="J142"/>
  <c i="4" r="F37"/>
  <c i="1" r="BD97"/>
  <c i="2" l="1" r="P142"/>
  <c r="T205"/>
  <c r="R231"/>
  <c r="T250"/>
  <c r="P294"/>
  <c r="P339"/>
  <c r="T184"/>
  <c r="BK223"/>
  <c r="J223"/>
  <c r="J105"/>
  <c r="R244"/>
  <c r="P255"/>
  <c r="R264"/>
  <c r="R315"/>
  <c r="P364"/>
  <c i="3" r="P148"/>
  <c r="T175"/>
  <c i="2" r="BK152"/>
  <c r="J152"/>
  <c r="J99"/>
  <c r="R205"/>
  <c r="T231"/>
  <c r="P250"/>
  <c r="P264"/>
  <c r="BK315"/>
  <c r="J315"/>
  <c r="J116"/>
  <c r="T358"/>
  <c i="3" r="T148"/>
  <c i="2" r="BK184"/>
  <c r="J184"/>
  <c r="J100"/>
  <c r="R223"/>
  <c r="P247"/>
  <c r="T255"/>
  <c r="R274"/>
  <c r="BK339"/>
  <c r="J339"/>
  <c r="J117"/>
  <c r="R364"/>
  <c i="3" r="P130"/>
  <c r="P126"/>
  <c i="2" r="T152"/>
  <c r="R215"/>
  <c r="BK244"/>
  <c r="J244"/>
  <c r="J107"/>
  <c r="R250"/>
  <c r="R294"/>
  <c r="BK358"/>
  <c r="J358"/>
  <c r="J118"/>
  <c i="3" r="P159"/>
  <c i="2" r="P184"/>
  <c r="T215"/>
  <c r="P244"/>
  <c r="BK255"/>
  <c r="J255"/>
  <c r="J110"/>
  <c r="T264"/>
  <c r="P315"/>
  <c r="BK364"/>
  <c r="J364"/>
  <c r="J119"/>
  <c i="3" r="R148"/>
  <c r="P175"/>
  <c i="2" r="BK142"/>
  <c r="J142"/>
  <c r="J98"/>
  <c r="T142"/>
  <c r="P205"/>
  <c r="P223"/>
  <c r="BK247"/>
  <c r="J247"/>
  <c r="J108"/>
  <c r="BK264"/>
  <c r="J264"/>
  <c r="J112"/>
  <c r="T294"/>
  <c r="P358"/>
  <c i="3" r="BK130"/>
  <c r="J130"/>
  <c r="J99"/>
  <c r="R159"/>
  <c i="2" r="R152"/>
  <c r="BK231"/>
  <c r="J231"/>
  <c r="J106"/>
  <c r="R247"/>
  <c r="BK294"/>
  <c r="J294"/>
  <c r="J114"/>
  <c r="R339"/>
  <c i="3" r="BK159"/>
  <c r="J159"/>
  <c r="J103"/>
  <c i="2" r="P152"/>
  <c r="P141"/>
  <c r="BK215"/>
  <c r="J215"/>
  <c r="J104"/>
  <c r="T223"/>
  <c r="BK250"/>
  <c r="J250"/>
  <c r="J109"/>
  <c r="BK274"/>
  <c r="J274"/>
  <c r="J113"/>
  <c r="T315"/>
  <c r="T364"/>
  <c i="3" r="R130"/>
  <c r="R126"/>
  <c r="T159"/>
  <c r="T155"/>
  <c i="2" r="R184"/>
  <c r="P231"/>
  <c r="T247"/>
  <c r="T274"/>
  <c r="T339"/>
  <c i="3" r="BK148"/>
  <c r="J148"/>
  <c r="J100"/>
  <c r="R175"/>
  <c i="2" r="R142"/>
  <c r="R141"/>
  <c r="BK205"/>
  <c r="J205"/>
  <c r="J101"/>
  <c r="P215"/>
  <c r="T244"/>
  <c r="R255"/>
  <c r="P274"/>
  <c r="R358"/>
  <c i="3" r="T130"/>
  <c r="T126"/>
  <c r="T125"/>
  <c r="BK175"/>
  <c r="J175"/>
  <c r="J104"/>
  <c i="2" r="BK212"/>
  <c r="J212"/>
  <c r="J102"/>
  <c i="3" r="BK156"/>
  <c r="J156"/>
  <c r="J102"/>
  <c r="BK186"/>
  <c r="J186"/>
  <c r="J105"/>
  <c i="4" r="BK120"/>
  <c r="BK119"/>
  <c r="BK118"/>
  <c r="J118"/>
  <c i="3" r="BK127"/>
  <c r="J127"/>
  <c r="J98"/>
  <c i="5" r="BK122"/>
  <c r="J122"/>
  <c r="J98"/>
  <c i="2" r="BK261"/>
  <c r="J261"/>
  <c r="J111"/>
  <c r="BK372"/>
  <c r="J372"/>
  <c r="J120"/>
  <c r="BK312"/>
  <c r="J312"/>
  <c r="J115"/>
  <c i="5" r="BK124"/>
  <c r="J124"/>
  <c r="J99"/>
  <c r="BK126"/>
  <c r="J126"/>
  <c r="J100"/>
  <c r="E110"/>
  <c i="4" r="J120"/>
  <c r="J98"/>
  <c i="5" r="J89"/>
  <c r="BE123"/>
  <c r="F116"/>
  <c i="4" r="J119"/>
  <c r="J97"/>
  <c i="5" r="F117"/>
  <c r="BE125"/>
  <c r="J117"/>
  <c r="BE127"/>
  <c r="J91"/>
  <c i="3" r="BK126"/>
  <c i="4" r="J89"/>
  <c r="J114"/>
  <c r="F92"/>
  <c r="F114"/>
  <c r="E85"/>
  <c r="J92"/>
  <c r="BE121"/>
  <c i="3" r="J91"/>
  <c i="2" r="BK141"/>
  <c r="J141"/>
  <c r="J97"/>
  <c i="3" r="J92"/>
  <c r="BE178"/>
  <c i="2" r="BK214"/>
  <c r="J214"/>
  <c r="J103"/>
  <c i="3" r="J89"/>
  <c r="F92"/>
  <c r="BE131"/>
  <c r="BE174"/>
  <c r="BE183"/>
  <c r="BE149"/>
  <c r="BE176"/>
  <c r="BE151"/>
  <c r="BE164"/>
  <c r="F91"/>
  <c r="BE160"/>
  <c r="BE170"/>
  <c r="BE162"/>
  <c r="BE182"/>
  <c r="BE128"/>
  <c r="BE136"/>
  <c r="BE146"/>
  <c r="BE157"/>
  <c r="BE171"/>
  <c r="BE184"/>
  <c r="BE187"/>
  <c r="E85"/>
  <c r="BE135"/>
  <c r="BE142"/>
  <c r="BE168"/>
  <c r="BE138"/>
  <c r="BE147"/>
  <c r="BE166"/>
  <c r="BE173"/>
  <c i="2" r="BE198"/>
  <c r="BE199"/>
  <c r="BE201"/>
  <c r="BE207"/>
  <c r="BE210"/>
  <c r="BE373"/>
  <c r="J89"/>
  <c r="F92"/>
  <c r="J92"/>
  <c r="J136"/>
  <c r="BE144"/>
  <c r="BE145"/>
  <c r="BE146"/>
  <c r="BE153"/>
  <c r="BE164"/>
  <c r="BE165"/>
  <c r="BE172"/>
  <c r="BE175"/>
  <c r="BE176"/>
  <c r="BE179"/>
  <c r="BE181"/>
  <c r="BE182"/>
  <c r="BE185"/>
  <c r="BE203"/>
  <c r="BE206"/>
  <c r="BE216"/>
  <c r="BE218"/>
  <c r="BE219"/>
  <c r="BE221"/>
  <c r="BE224"/>
  <c r="BE225"/>
  <c r="BE226"/>
  <c r="BE228"/>
  <c r="BE229"/>
  <c r="BE232"/>
  <c r="BE234"/>
  <c r="BE235"/>
  <c r="BE236"/>
  <c r="BE237"/>
  <c r="BE238"/>
  <c r="BE239"/>
  <c r="BE242"/>
  <c r="BE245"/>
  <c r="BE246"/>
  <c r="BE248"/>
  <c r="BE251"/>
  <c r="BE252"/>
  <c r="BE253"/>
  <c r="BE256"/>
  <c r="BE258"/>
  <c r="BE259"/>
  <c r="BE265"/>
  <c r="BE267"/>
  <c r="BE269"/>
  <c r="BE271"/>
  <c r="BE272"/>
  <c r="BE275"/>
  <c r="BE276"/>
  <c r="BE277"/>
  <c r="BE278"/>
  <c r="BE280"/>
  <c r="BE281"/>
  <c r="BE282"/>
  <c r="BE284"/>
  <c r="BE285"/>
  <c r="BE286"/>
  <c r="BE291"/>
  <c r="BE297"/>
  <c r="BE300"/>
  <c r="BE301"/>
  <c r="BE303"/>
  <c r="BE306"/>
  <c r="BE309"/>
  <c r="BE313"/>
  <c r="BE359"/>
  <c r="BE360"/>
  <c r="BE361"/>
  <c r="BE370"/>
  <c r="BE371"/>
  <c i="1" r="BB95"/>
  <c i="2" r="E85"/>
  <c r="F136"/>
  <c r="BE167"/>
  <c r="BE168"/>
  <c r="BE170"/>
  <c r="BE174"/>
  <c r="BE178"/>
  <c r="BE183"/>
  <c r="BE189"/>
  <c r="BE194"/>
  <c r="BE211"/>
  <c r="BE222"/>
  <c r="BE240"/>
  <c r="BE241"/>
  <c r="BE254"/>
  <c r="BE257"/>
  <c r="BE260"/>
  <c r="BE279"/>
  <c r="BE287"/>
  <c r="BE288"/>
  <c r="BE289"/>
  <c r="BE290"/>
  <c r="BE292"/>
  <c r="BE293"/>
  <c r="BE295"/>
  <c r="BE298"/>
  <c r="BE304"/>
  <c r="BE308"/>
  <c r="BE311"/>
  <c r="BE316"/>
  <c r="BE317"/>
  <c r="BE318"/>
  <c r="BE319"/>
  <c r="BE320"/>
  <c r="BE321"/>
  <c r="BE324"/>
  <c r="BE327"/>
  <c r="BE336"/>
  <c r="BE368"/>
  <c i="1" r="BC95"/>
  <c i="2" r="BE338"/>
  <c r="BE340"/>
  <c r="BE344"/>
  <c r="BE345"/>
  <c r="BE346"/>
  <c r="BE356"/>
  <c r="BE362"/>
  <c r="BE367"/>
  <c r="BE143"/>
  <c r="BE148"/>
  <c r="BE150"/>
  <c r="BE163"/>
  <c r="BE177"/>
  <c r="BE180"/>
  <c r="BE196"/>
  <c r="BE208"/>
  <c r="BE213"/>
  <c r="BE217"/>
  <c r="BE220"/>
  <c r="BE227"/>
  <c r="BE230"/>
  <c r="BE233"/>
  <c r="BE243"/>
  <c r="BE249"/>
  <c r="BE262"/>
  <c r="BE273"/>
  <c r="BE283"/>
  <c r="BE347"/>
  <c r="BE348"/>
  <c r="BE349"/>
  <c r="BE350"/>
  <c r="BE352"/>
  <c r="BE354"/>
  <c r="BE357"/>
  <c r="BE365"/>
  <c i="1" r="BD95"/>
  <c i="2" r="F34"/>
  <c i="1" r="BA95"/>
  <c i="4" r="J33"/>
  <c i="1" r="AV97"/>
  <c r="AT97"/>
  <c i="3" r="F36"/>
  <c i="1" r="BC96"/>
  <c i="2" r="J34"/>
  <c i="1" r="AW95"/>
  <c i="5" r="F34"/>
  <c i="1" r="BA98"/>
  <c i="5" r="F36"/>
  <c i="1" r="BC98"/>
  <c r="BC94"/>
  <c r="W32"/>
  <c i="4" r="F34"/>
  <c i="1" r="BA97"/>
  <c i="5" r="F35"/>
  <c i="1" r="BB98"/>
  <c i="3" r="F35"/>
  <c i="1" r="BB96"/>
  <c i="4" r="J30"/>
  <c i="3" r="F37"/>
  <c i="1" r="BD96"/>
  <c i="3" r="J34"/>
  <c i="1" r="AW96"/>
  <c i="3" r="F34"/>
  <c i="1" r="BA96"/>
  <c i="5" r="J34"/>
  <c i="1" r="AW98"/>
  <c i="5" r="F37"/>
  <c i="1" r="BD98"/>
  <c r="BD94"/>
  <c r="W33"/>
  <c i="2" l="1" r="P214"/>
  <c r="P140"/>
  <c i="1" r="AU95"/>
  <c i="3" r="R155"/>
  <c r="R125"/>
  <c i="2" r="T141"/>
  <c i="3" r="P155"/>
  <c r="P125"/>
  <c i="1" r="AU96"/>
  <c i="2" r="T214"/>
  <c r="R214"/>
  <c r="R140"/>
  <c i="4" r="J96"/>
  <c i="1" r="AG97"/>
  <c i="3" r="BK155"/>
  <c r="J155"/>
  <c r="J101"/>
  <c i="5" r="BK121"/>
  <c r="J121"/>
  <c r="J97"/>
  <c i="4" r="J39"/>
  <c i="3" r="J126"/>
  <c r="J97"/>
  <c i="2" r="BK140"/>
  <c r="J140"/>
  <c r="J96"/>
  <c i="1" r="AN97"/>
  <c r="BB94"/>
  <c r="W31"/>
  <c i="5" r="F33"/>
  <c i="1" r="AZ98"/>
  <c i="5" r="J33"/>
  <c i="1" r="AV98"/>
  <c r="AT98"/>
  <c i="2" r="J33"/>
  <c i="1" r="AV95"/>
  <c r="AT95"/>
  <c i="3" r="J33"/>
  <c i="1" r="AV96"/>
  <c r="AT96"/>
  <c i="4" r="F33"/>
  <c i="1" r="AZ97"/>
  <c i="3" r="F33"/>
  <c i="1" r="AZ96"/>
  <c i="2" r="F33"/>
  <c i="1" r="AZ95"/>
  <c r="AY94"/>
  <c r="BA94"/>
  <c r="W30"/>
  <c i="2" l="1" r="T140"/>
  <c i="5" r="BK120"/>
  <c r="J120"/>
  <c r="J96"/>
  <c i="3" r="BK125"/>
  <c r="J125"/>
  <c r="J96"/>
  <c i="1" r="AX94"/>
  <c r="AU94"/>
  <c i="2" r="J30"/>
  <c i="1" r="AG95"/>
  <c r="AZ94"/>
  <c r="W29"/>
  <c r="AW94"/>
  <c r="AK30"/>
  <c i="2" l="1" r="J39"/>
  <c i="1" r="AN95"/>
  <c i="5" r="J30"/>
  <c i="1" r="AG98"/>
  <c i="3" r="J30"/>
  <c i="1" r="AG96"/>
  <c r="AN96"/>
  <c r="AV94"/>
  <c r="AK29"/>
  <c i="3" l="1" r="J39"/>
  <c i="5" r="J39"/>
  <c i="1" r="AN98"/>
  <c r="AT94"/>
  <c r="AG94"/>
  <c r="AK26"/>
  <c l="1" r="AK3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<sst xmlns="http://schemas.openxmlformats.org/spreadsheetml/2006/main">
  <si>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</si>
  <si>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</si>
  <si>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</si>
  <si>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</si>
  <si>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{025d2aae-5c03-42b5-a15f-306f44b2723f}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</si>
  <si>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</si>
  <si>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</si>
  <si>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</si>
  <si>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</si>
  <si>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</si>
  <si>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</si>
  <si>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</si>
  <si>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</si>
  <si>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</si>
  <si>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2024/6/1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</si>
  <si>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</si>
  <si>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</si>
  <si>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Město Žacléř - středisko 2 .NP</t>
  </si>
  <si>
    <t>KSO:</t>
  </si>
  <si>
    <t>CC-CZ:</t>
  </si>
  <si>
    <t>Místo:</t>
  </si>
  <si>
    <t xml:space="preserve"> </t>
  </si>
  <si>
    <t>Datum:</t>
  </si>
  <si>
    <t>5. 6. 2024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</si>
  <si>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</si>
  <si>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</si>
  <si>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</si>
  <si>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</si>
  <si>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</si>
  <si>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</si>
  <si>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</si>
  <si>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</si>
  <si>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</si>
  <si>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</si>
  <si>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</si>
  <si>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</si>
  <si>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</si>
  <si>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</si>
  <si>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</si>
  <si>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</si>
  <si>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</si>
  <si>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</si>
  <si>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</si>
  <si>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</si>
  <si>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</si>
  <si>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</si>
  <si>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</si>
  <si>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</si>
  <si>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</si>
  <si>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</si>
  <si>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</si>
  <si>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</si>
  <si>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</si>
  <si>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</si>
  <si>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</si>
  <si>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</si>
  <si>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</si>
  <si>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</si>
  <si>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</si>
  <si>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</si>
  <si>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</si>
  <si>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</si>
  <si>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</si>
  <si>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</si>
  <si>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</si>
  <si>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</si>
  <si>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</si>
  <si>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</si>
  <si>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</si>
  <si>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</si>
  <si>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</si>
  <si>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</si>
  <si>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</si>
  <si>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</si>
  <si>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</si>
  <si>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</si>
  <si>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</si>
  <si>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</si>
  <si>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2024/6/1/2</t>
  </si>
  <si>
    <t>stavební úpravy ordinace</t>
  </si>
  <si>
    <t>STA</t>
  </si>
  <si>
    <t>1</t>
  </si>
  <si>
    <t>{881a2bda-016a-4ce2-8577-59341b5fff38}</t>
  </si>
  <si>
    <t>2</t>
  </si>
  <si>
    <t>2024/6/1/3</t>
  </si>
  <si>
    <t>ostatní drobné opravy zbylé části</t>
  </si>
  <si>
    <t>{ba12ddf8-91bb-49e6-aeb1-3d88c5473b3e}</t>
  </si>
  <si>
    <t>2024/6/1/4</t>
  </si>
  <si>
    <t>elektroinstalace</t>
  </si>
  <si>
    <t>{ab99f640-55b6-436a-ac03-e05939fd02d1}</t>
  </si>
  <si>
    <t>2024/6/1/5</t>
  </si>
  <si>
    <t>VRN</t>
  </si>
  <si>
    <t>{532f6a8e-f5b5-418e-bee6-8b68b7c77cd0}</t>
  </si>
  <si>
    <t>KRYCÍ LIST SOUPISU PRACÍ</t>
  </si>
  <si>
    <t>Objekt:</t>
  </si>
  <si>
    <t>2024/6/1/2 - stavební úpravy ordinace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</si>
  <si>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</si>
  <si>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</si>
  <si>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</si>
  <si>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</si>
  <si>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</si>
  <si>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</si>
  <si>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</si>
  <si>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</si>
  <si>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</si>
  <si>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</si>
  <si>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</si>
  <si>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</si>
  <si>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</si>
  <si>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</si>
  <si>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</si>
  <si>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</si>
  <si>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733 - Ústřední vytápění - rozvodné potrubí</t>
  </si>
  <si>
    <t xml:space="preserve">    735 - Ústřední vytápění - otopná tělesa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</si>
  <si>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</si>
  <si>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</si>
  <si>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</si>
  <si>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</si>
  <si>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</si>
  <si>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</si>
  <si>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</si>
  <si>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</si>
  <si>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</si>
  <si>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</si>
  <si>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</si>
  <si>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</si>
  <si>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</si>
  <si>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</si>
  <si>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</si>
  <si>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</si>
  <si>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</si>
  <si>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</si>
  <si>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</si>
  <si>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</si>
  <si>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</si>
  <si>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</si>
  <si>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</si>
  <si>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</si>
  <si>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</si>
  <si>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</si>
  <si>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</si>
  <si>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</si>
  <si>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</si>
  <si>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</si>
  <si>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317142422.PFX</t>
  </si>
  <si>
    <t>Překlad nenosný pórobetonový PORFIX 250x100 dl přes 1000 do 1250 mm</t>
  </si>
  <si>
    <t>kus</t>
  </si>
  <si>
    <t>4</t>
  </si>
  <si>
    <t>-39576124</t>
  </si>
  <si>
    <t>317142436.PFX</t>
  </si>
  <si>
    <t>Překlad nenosný pórobetonový PORFIX 250x125 dl přes 1500 do 2000 mm</t>
  </si>
  <si>
    <t>-1960706657</t>
  </si>
  <si>
    <t>317142442.PFX</t>
  </si>
  <si>
    <t>Překlad nenosný pórobetonový PORFIX 250x150 dl přes 1000 do 1200 mm</t>
  </si>
  <si>
    <t>1057531334</t>
  </si>
  <si>
    <t>342272225.PFX</t>
  </si>
  <si>
    <t>Příčka z hladkých tvárnic Porfix P2-500 na tenkovrstvou maltu tl 100 mm</t>
  </si>
  <si>
    <t>m2</t>
  </si>
  <si>
    <t>1749570234</t>
  </si>
  <si>
    <t>VV</t>
  </si>
  <si>
    <t>3,45*3,1-1,4*2+3,63*3-0,9*2+2,1*2*3-2*0,8*2</t>
  </si>
  <si>
    <t>5</t>
  </si>
  <si>
    <t>342272235.PFX</t>
  </si>
  <si>
    <t>Příčka z hladkých tvárnic Porfix P2-500 na tenkovrstvou maltu tl 125 mm</t>
  </si>
  <si>
    <t>1423344141</t>
  </si>
  <si>
    <t>3*3,1+1,9*3,1-1,58*2</t>
  </si>
  <si>
    <t>6</t>
  </si>
  <si>
    <t>342272245.PFX</t>
  </si>
  <si>
    <t>Příčka z hladkých tvárnic Porfix P2-500 na tenkovrstvou maltu tl 150 mm</t>
  </si>
  <si>
    <t>-679628046</t>
  </si>
  <si>
    <t>4,08*3,1-2+2,3*3,1</t>
  </si>
  <si>
    <t>Úpravy povrchů, podlahy a osazování výplní</t>
  </si>
  <si>
    <t>7</t>
  </si>
  <si>
    <t>612131121</t>
  </si>
  <si>
    <t>Penetrační disperzní nátěr vnitřních stěn nanášený ručně</t>
  </si>
  <si>
    <t>-861807880</t>
  </si>
  <si>
    <t>"chodba"8,2*2*3,1-0,7*2*2-0,8*2*5</t>
  </si>
  <si>
    <t>"čekárna"8,5*2*3,1-0,8*2-1,5*1,7</t>
  </si>
  <si>
    <t>"sklad"5*2*3,1-0,8*2-0,5*0,5</t>
  </si>
  <si>
    <t>"šatna"5,6*2*3,1-0,8*2*2</t>
  </si>
  <si>
    <t>"ordinace"7,2*2*3,1-0,8*2*3</t>
  </si>
  <si>
    <t>"sesterna"8,5*2*3,1-0,8*2*2-1,5*1,7</t>
  </si>
  <si>
    <t>"exteriér"4,08*3,1-0,9*2</t>
  </si>
  <si>
    <t>Součet</t>
  </si>
  <si>
    <t>246,898*2 'Přepočtené koeficientem množství</t>
  </si>
  <si>
    <t>8</t>
  </si>
  <si>
    <t>612142001</t>
  </si>
  <si>
    <t>Pletivo sklovláknité vnitřních stěn vtlačené do tmelu</t>
  </si>
  <si>
    <t>1571124978</t>
  </si>
  <si>
    <t>9</t>
  </si>
  <si>
    <t>612311131</t>
  </si>
  <si>
    <t>Vápenný štuk vnitřních stěn tloušťky do 3 mm</t>
  </si>
  <si>
    <t>1043756935</t>
  </si>
  <si>
    <t>10</t>
  </si>
  <si>
    <t>622143004</t>
  </si>
  <si>
    <t>Montáž omítkových samolepících začišťovacích profilů pro spojení s okenním rámem</t>
  </si>
  <si>
    <t>m</t>
  </si>
  <si>
    <t>-1283550665</t>
  </si>
  <si>
    <t>7*4,5</t>
  </si>
  <si>
    <t>11</t>
  </si>
  <si>
    <t>M</t>
  </si>
  <si>
    <t>59051476</t>
  </si>
  <si>
    <t>profil začišťovací PVC 9mm s výztužnou tkaninou pro ostění ETICS</t>
  </si>
  <si>
    <t>-1281222437</t>
  </si>
  <si>
    <t>622252002</t>
  </si>
  <si>
    <t>Montáž profilů kontaktního zateplení lepených</t>
  </si>
  <si>
    <t>-1561345751</t>
  </si>
  <si>
    <t>7*3,1+6*6</t>
  </si>
  <si>
    <t>13</t>
  </si>
  <si>
    <t>59051486</t>
  </si>
  <si>
    <t>profil rohový PVC 15x15mm s výztužnou tkaninou š 100mm pro ETICS</t>
  </si>
  <si>
    <t>1509098602</t>
  </si>
  <si>
    <t>57,7*1,1 'Přepočtené koeficientem množství</t>
  </si>
  <si>
    <t>14</t>
  </si>
  <si>
    <t>631311116</t>
  </si>
  <si>
    <t>Mazanina tl přes 50 do 80 mm z betonu prostého bez zvýšených nároků na prostředí tř. C 25/30</t>
  </si>
  <si>
    <t>m3</t>
  </si>
  <si>
    <t>1009645980</t>
  </si>
  <si>
    <t>15,93*0,075</t>
  </si>
  <si>
    <t>15</t>
  </si>
  <si>
    <t>631319011</t>
  </si>
  <si>
    <t>Příplatek k mazanině tl přes 50 do 80 mm za přehlazení povrchu</t>
  </si>
  <si>
    <t>-1632947897</t>
  </si>
  <si>
    <t>16</t>
  </si>
  <si>
    <t>631319171</t>
  </si>
  <si>
    <t>Příplatek k mazanině tl přes 50 do 80 mm za stržení povrchu spodní vrstvy před vložením výztuže</t>
  </si>
  <si>
    <t>899560969</t>
  </si>
  <si>
    <t>17</t>
  </si>
  <si>
    <t>631319195</t>
  </si>
  <si>
    <t>Příplatek k mazanině tl přes 50 do 80 mm za plochu do 5 m2</t>
  </si>
  <si>
    <t>700141268</t>
  </si>
  <si>
    <t>18</t>
  </si>
  <si>
    <t>634111114</t>
  </si>
  <si>
    <t>Obvodová dilatace pružnou těsnicí páskou mezi stěnou a mazaninou nebo potěrem v 100 mm</t>
  </si>
  <si>
    <t>-1581553768</t>
  </si>
  <si>
    <t>19</t>
  </si>
  <si>
    <t>642942111</t>
  </si>
  <si>
    <t>Osazování zárubní nebo rámů dveřních kovových do 2,5 m2 na MC</t>
  </si>
  <si>
    <t>432294456</t>
  </si>
  <si>
    <t>20</t>
  </si>
  <si>
    <t>55331486</t>
  </si>
  <si>
    <t>zárubeň jednokřídlá ocelová pro zdění tl stěny 110-150mm rozměru 700/1970, 2100mm</t>
  </si>
  <si>
    <t>3049400</t>
  </si>
  <si>
    <t>55331487</t>
  </si>
  <si>
    <t>zárubeň jednokřídlá ocelová pro zdění tl stěny 110-150mm rozměru 800/1970, 2100mm</t>
  </si>
  <si>
    <t>-400859674</t>
  </si>
  <si>
    <t>22</t>
  </si>
  <si>
    <t>55331488</t>
  </si>
  <si>
    <t>zárubeň jednokřídlá ocelová pro zdění tl stěny 110-150mm rozměru 900/1970, 2100mm</t>
  </si>
  <si>
    <t>2120584098</t>
  </si>
  <si>
    <t>23</t>
  </si>
  <si>
    <t>642946111</t>
  </si>
  <si>
    <t>Osazování pouzdra posuvných dveří s jednou kapsou pro jedno křídlo š do 800 mm do zděné příčky</t>
  </si>
  <si>
    <t>-1670204327</t>
  </si>
  <si>
    <t>24</t>
  </si>
  <si>
    <t>55331611</t>
  </si>
  <si>
    <t>pouzdro stavební posuvných dveří jednopouzdrové 700mm standardní rozměr</t>
  </si>
  <si>
    <t>-1765313311</t>
  </si>
  <si>
    <t>Ostatní konstrukce a práce, bourání</t>
  </si>
  <si>
    <t>25</t>
  </si>
  <si>
    <t>962031013</t>
  </si>
  <si>
    <t>Bourání příček nebo přizdívek z cihel děrovaných tl přes 100 do 150 mm</t>
  </si>
  <si>
    <t>-329576653</t>
  </si>
  <si>
    <t>(3,78+1+1,5+1+1,7+2,3+1,7+1,35+3,63)*3</t>
  </si>
  <si>
    <t>1*1</t>
  </si>
  <si>
    <t>26</t>
  </si>
  <si>
    <t>965042141</t>
  </si>
  <si>
    <t>Bourání podkladů pod dlažby nebo mazanin betonových nebo z litého asfaltu tl do 100 mm pl přes 4 m2</t>
  </si>
  <si>
    <t>882385131</t>
  </si>
  <si>
    <t>6,93*0,1"koupelna a wc"</t>
  </si>
  <si>
    <t>1*0,1"drážky pro vodu"</t>
  </si>
  <si>
    <t>"ostatní odhad"0,8</t>
  </si>
  <si>
    <t>27</t>
  </si>
  <si>
    <t>965046111</t>
  </si>
  <si>
    <t>Broušení stávajících betonových podlah úběr do 3 mm</t>
  </si>
  <si>
    <t>1883679212</t>
  </si>
  <si>
    <t>2,52+2,5+9,71+17,15+5,4+15,51+13,36+7,37</t>
  </si>
  <si>
    <t>28</t>
  </si>
  <si>
    <t>965046119</t>
  </si>
  <si>
    <t>Příplatek k broušení stávajících betonových podlah za každý další 1 mm úběru</t>
  </si>
  <si>
    <t>-94083779</t>
  </si>
  <si>
    <t>73,520*0,25*5"úběr na 20 % plochy v tl. do 5 mm"</t>
  </si>
  <si>
    <t>29</t>
  </si>
  <si>
    <t>968072455</t>
  </si>
  <si>
    <t>Vybourání kovových dveřních zárubní pl do 2 m2</t>
  </si>
  <si>
    <t>-2087256338</t>
  </si>
  <si>
    <t>30</t>
  </si>
  <si>
    <t>971033651</t>
  </si>
  <si>
    <t>Vybourání otvorů ve zdivu cihelném pl do 4 m2 na MVC nebo MV tl do 600 mm</t>
  </si>
  <si>
    <t>-202637454</t>
  </si>
  <si>
    <t>1,6*1,8*0,6</t>
  </si>
  <si>
    <t>31</t>
  </si>
  <si>
    <t>977332112</t>
  </si>
  <si>
    <t xml:space="preserve">Frézování drážek ve stěnách z cihel do 100x60 mm </t>
  </si>
  <si>
    <t>-448954594</t>
  </si>
  <si>
    <t>"vodovod a kanalizace"50</t>
  </si>
  <si>
    <t>32</t>
  </si>
  <si>
    <t>977332R</t>
  </si>
  <si>
    <t>zához drážek</t>
  </si>
  <si>
    <t>532190382</t>
  </si>
  <si>
    <t>997</t>
  </si>
  <si>
    <t>Přesun sutě</t>
  </si>
  <si>
    <t>33</t>
  </si>
  <si>
    <t>997013211</t>
  </si>
  <si>
    <t>Vnitrostaveništní doprava suti a vybouraných hmot pro budovy v do 6 m ručně</t>
  </si>
  <si>
    <t>t</t>
  </si>
  <si>
    <t>1247746697</t>
  </si>
  <si>
    <t>34</t>
  </si>
  <si>
    <t>997013501</t>
  </si>
  <si>
    <t>Odvoz suti a vybouraných hmot na skládku nebo meziskládku do 1 km se složením</t>
  </si>
  <si>
    <t>-1677245170</t>
  </si>
  <si>
    <t>35</t>
  </si>
  <si>
    <t>997013509</t>
  </si>
  <si>
    <t>Příplatek k odvozu suti a vybouraných hmot na skládku ZKD 1 km přes 1 km</t>
  </si>
  <si>
    <t>1117614262</t>
  </si>
  <si>
    <t>19,008*5 'Přepočtené koeficientem množství</t>
  </si>
  <si>
    <t>36</t>
  </si>
  <si>
    <t>997013635</t>
  </si>
  <si>
    <t>Poplatek za uložení na skládce (skládkovné) komunálního odpadu kód odpadu 20 03 01</t>
  </si>
  <si>
    <t>-1170179438</t>
  </si>
  <si>
    <t>37</t>
  </si>
  <si>
    <t>997013871</t>
  </si>
  <si>
    <t>Poplatek za uložení stavebního odpadu na recyklační skládce (skládkovné) směsného stavebního a demoličního kód odpadu 17 09 04</t>
  </si>
  <si>
    <t>-892703753</t>
  </si>
  <si>
    <t>998</t>
  </si>
  <si>
    <t>Přesun hmot</t>
  </si>
  <si>
    <t>38</t>
  </si>
  <si>
    <t>998018001</t>
  </si>
  <si>
    <t>Přesun hmot pro budovy ruční pro budovy v do 6 m</t>
  </si>
  <si>
    <t>-1111489279</t>
  </si>
  <si>
    <t>PSV</t>
  </si>
  <si>
    <t>Práce a dodávky PSV</t>
  </si>
  <si>
    <t>721</t>
  </si>
  <si>
    <t>Zdravotechnika - vnitřní kanalizace</t>
  </si>
  <si>
    <t>39</t>
  </si>
  <si>
    <t>721171803</t>
  </si>
  <si>
    <t>Demontáž potrubí z PVC D do 75</t>
  </si>
  <si>
    <t>1613829550</t>
  </si>
  <si>
    <t>40</t>
  </si>
  <si>
    <t>721174025</t>
  </si>
  <si>
    <t>Potrubí kanalizační z PP odpadní DN 110</t>
  </si>
  <si>
    <t>560333154</t>
  </si>
  <si>
    <t>41</t>
  </si>
  <si>
    <t>721174043</t>
  </si>
  <si>
    <t>Potrubí kanalizační z PP připojovací DN 50</t>
  </si>
  <si>
    <t>1315968636</t>
  </si>
  <si>
    <t>42</t>
  </si>
  <si>
    <t>721174045</t>
  </si>
  <si>
    <t>Potrubí kanalizační z PP připojovací DN 110</t>
  </si>
  <si>
    <t>-1059339993</t>
  </si>
  <si>
    <t>43</t>
  </si>
  <si>
    <t>721174063</t>
  </si>
  <si>
    <t>Potrubí kanalizační z PP větrací DN 110</t>
  </si>
  <si>
    <t>-1565789108</t>
  </si>
  <si>
    <t>44</t>
  </si>
  <si>
    <t>721212122</t>
  </si>
  <si>
    <t>Odtokový sprchový žlab délky 750 mm s krycím roštem a zápachovou uzávěrkou</t>
  </si>
  <si>
    <t>669943550</t>
  </si>
  <si>
    <t>45</t>
  </si>
  <si>
    <t>721290111</t>
  </si>
  <si>
    <t>Zkouška těsnosti potrubí kanalizace vodou DN do 125</t>
  </si>
  <si>
    <t>1114489841</t>
  </si>
  <si>
    <t>722</t>
  </si>
  <si>
    <t>Zdravotechnika - vnitřní vodovod</t>
  </si>
  <si>
    <t>46</t>
  </si>
  <si>
    <t>722130802</t>
  </si>
  <si>
    <t>Demontáž potrubí ocelové pozinkované závitové DN přes 25 do 40</t>
  </si>
  <si>
    <t>619589057</t>
  </si>
  <si>
    <t>47</t>
  </si>
  <si>
    <t>722170801</t>
  </si>
  <si>
    <t>Demontáž rozvodů vody z plastů D do 25</t>
  </si>
  <si>
    <t>1792090935</t>
  </si>
  <si>
    <t>48</t>
  </si>
  <si>
    <t>722174001</t>
  </si>
  <si>
    <t>Potrubí vodovodní plastové PPR svar polyfúze PN 16 D 16x2,2 mm</t>
  </si>
  <si>
    <t>-948517468</t>
  </si>
  <si>
    <t>49</t>
  </si>
  <si>
    <t>722181113</t>
  </si>
  <si>
    <t>Ochrana vodovodního potrubí plstěnými pásy DN do 25 mm</t>
  </si>
  <si>
    <t>2007677058</t>
  </si>
  <si>
    <t>50</t>
  </si>
  <si>
    <t>722190401</t>
  </si>
  <si>
    <t>Vyvedení a upevnění výpustku DN do 25</t>
  </si>
  <si>
    <t>-688148293</t>
  </si>
  <si>
    <t>51</t>
  </si>
  <si>
    <t>722220121</t>
  </si>
  <si>
    <t>Nástěnka pro baterii G 1/2" s jedním závitem</t>
  </si>
  <si>
    <t>pár</t>
  </si>
  <si>
    <t>1789673792</t>
  </si>
  <si>
    <t>52</t>
  </si>
  <si>
    <t>722240101</t>
  </si>
  <si>
    <t>Ventily plastové PPR přímé DN 20</t>
  </si>
  <si>
    <t>1910320219</t>
  </si>
  <si>
    <t>725</t>
  </si>
  <si>
    <t>Zdravotechnika - zařizovací předměty</t>
  </si>
  <si>
    <t>53</t>
  </si>
  <si>
    <t>725110811</t>
  </si>
  <si>
    <t>Demontáž klozetů splachovací s nádrží</t>
  </si>
  <si>
    <t>soubor</t>
  </si>
  <si>
    <t>-1831648089</t>
  </si>
  <si>
    <t>54</t>
  </si>
  <si>
    <t>725112022</t>
  </si>
  <si>
    <t>Klozet keramický závěsný na nosné stěny s hlubokým splachováním odpad vodorovný</t>
  </si>
  <si>
    <t>-829103112</t>
  </si>
  <si>
    <t>55</t>
  </si>
  <si>
    <t>725211601</t>
  </si>
  <si>
    <t>Umyvadlo keramické bílé šířky 500 mm bez krytu na sifon připevněné na stěnu šrouby</t>
  </si>
  <si>
    <t>-1183989205</t>
  </si>
  <si>
    <t>56</t>
  </si>
  <si>
    <t>725220851</t>
  </si>
  <si>
    <t>Demontáž van akrylátových</t>
  </si>
  <si>
    <t>2145560761</t>
  </si>
  <si>
    <t>57</t>
  </si>
  <si>
    <t>725310823</t>
  </si>
  <si>
    <t>Demontáž dřez jednoduchý vestavěný v kuchyňských sestavách bez výtokových armatur</t>
  </si>
  <si>
    <t>-890517353</t>
  </si>
  <si>
    <t>58</t>
  </si>
  <si>
    <t>725311131</t>
  </si>
  <si>
    <t>Dřez dvojitý nerezový se zápachovou uzávěrkou nástavný 800x600 mm</t>
  </si>
  <si>
    <t>49579612</t>
  </si>
  <si>
    <t>59</t>
  </si>
  <si>
    <t>725610810</t>
  </si>
  <si>
    <t>Demontáž sporáků plynových</t>
  </si>
  <si>
    <t>-169617432</t>
  </si>
  <si>
    <t>60</t>
  </si>
  <si>
    <t>725820801</t>
  </si>
  <si>
    <t>Demontáž baterie nástěnné do G 3 / 4</t>
  </si>
  <si>
    <t>1820407919</t>
  </si>
  <si>
    <t>61</t>
  </si>
  <si>
    <t>725820802</t>
  </si>
  <si>
    <t>Demontáž baterie stojánkové do jednoho otvoru</t>
  </si>
  <si>
    <t>1643075925</t>
  </si>
  <si>
    <t>62</t>
  </si>
  <si>
    <t>725850800</t>
  </si>
  <si>
    <t>Demontáž ventilů odpadních</t>
  </si>
  <si>
    <t>1839645855</t>
  </si>
  <si>
    <t>63</t>
  </si>
  <si>
    <t>725860811</t>
  </si>
  <si>
    <t>Demontáž uzávěrů zápachu jednoduchých</t>
  </si>
  <si>
    <t>1247207690</t>
  </si>
  <si>
    <t>64</t>
  </si>
  <si>
    <t>7258R</t>
  </si>
  <si>
    <t xml:space="preserve">sprchový závěs </t>
  </si>
  <si>
    <t>-1843149143</t>
  </si>
  <si>
    <t>726</t>
  </si>
  <si>
    <t>Zdravotechnika - předstěnové instalace</t>
  </si>
  <si>
    <t>65</t>
  </si>
  <si>
    <t>726111031.GBT</t>
  </si>
  <si>
    <t>Instalační předstěna Geberit Kombifix pro klozet s ovládáním zepředu v 1080 závěsný do masivní zděné kce</t>
  </si>
  <si>
    <t>-1523315374</t>
  </si>
  <si>
    <t>66</t>
  </si>
  <si>
    <t>7261110R</t>
  </si>
  <si>
    <t>zazdění geberitu</t>
  </si>
  <si>
    <t>1303279783</t>
  </si>
  <si>
    <t>733</t>
  </si>
  <si>
    <t>Ústřední vytápění - rozvodné potrubí</t>
  </si>
  <si>
    <t>67</t>
  </si>
  <si>
    <t>733221103</t>
  </si>
  <si>
    <t>Potrubí měděné měkké spojované měkkým pájením D 18x1 mm</t>
  </si>
  <si>
    <t>1426861116</t>
  </si>
  <si>
    <t>68</t>
  </si>
  <si>
    <t>733290801</t>
  </si>
  <si>
    <t>Demontáž potrubí měděného D do 35x1,5 mm</t>
  </si>
  <si>
    <t>-2053492446</t>
  </si>
  <si>
    <t>735</t>
  </si>
  <si>
    <t>Ústřední vytápění - otopná tělesa</t>
  </si>
  <si>
    <t>69</t>
  </si>
  <si>
    <t>735151355</t>
  </si>
  <si>
    <t>Otopné těleso panelové dvoudeskové bez přídavné přestupní plochy výška/délka 500/800 mm výkon 670 W</t>
  </si>
  <si>
    <t>2010153255</t>
  </si>
  <si>
    <t>70</t>
  </si>
  <si>
    <t>7351513R</t>
  </si>
  <si>
    <t>Montáž nástěnných radiátorů (zpětná montáž)</t>
  </si>
  <si>
    <t>-1432110713</t>
  </si>
  <si>
    <t>71</t>
  </si>
  <si>
    <t>735151811</t>
  </si>
  <si>
    <t>Demontáž otopného tělesa panelového jednořadého dl do 1500 mm</t>
  </si>
  <si>
    <t>-1561054402</t>
  </si>
  <si>
    <t>72</t>
  </si>
  <si>
    <t>735161811</t>
  </si>
  <si>
    <t>Demontáž otopného tělesa trubkového s hliníkovými lamelami dl do 1500 mm</t>
  </si>
  <si>
    <t>-170557989</t>
  </si>
  <si>
    <t>751</t>
  </si>
  <si>
    <t>Vzduchotechnika</t>
  </si>
  <si>
    <t>73</t>
  </si>
  <si>
    <t>751111051</t>
  </si>
  <si>
    <t>Montáž ventilátoru axiálního nízkotlakého podhledového D do 100 mm</t>
  </si>
  <si>
    <t>-894709824</t>
  </si>
  <si>
    <t>74</t>
  </si>
  <si>
    <t>42914501</t>
  </si>
  <si>
    <t>ventilátor axiální tichý malý plastový IP45 výkon 8-13W D 100mm</t>
  </si>
  <si>
    <t>-1972499666</t>
  </si>
  <si>
    <t>75</t>
  </si>
  <si>
    <t>751510041</t>
  </si>
  <si>
    <t>Vzduchotechnické potrubí z pozinkovaného plechu kruhové spirálně vinutá trouba bez příruby D do 100 mm</t>
  </si>
  <si>
    <t>80664803</t>
  </si>
  <si>
    <t>76</t>
  </si>
  <si>
    <t>751514637</t>
  </si>
  <si>
    <t>Montáž škrtící klapky nebo zpětné klapky do plechového potrubí čtyřhranné bez příruby přes 0,070 do 0,140 m2</t>
  </si>
  <si>
    <t>-1505829401</t>
  </si>
  <si>
    <t>77</t>
  </si>
  <si>
    <t>42981300</t>
  </si>
  <si>
    <t>klapka kruhová regulační Pz D 100mm</t>
  </si>
  <si>
    <t>-1926118009</t>
  </si>
  <si>
    <t>762</t>
  </si>
  <si>
    <t>Konstrukce tesařské</t>
  </si>
  <si>
    <t>78</t>
  </si>
  <si>
    <t>762511887</t>
  </si>
  <si>
    <t>Demontáž kce podkladové dvouvrstvé z desek dřevoštěpkových tl přes 2x15 mm na pero a drážku lepených</t>
  </si>
  <si>
    <t>289104100</t>
  </si>
  <si>
    <t>"čekárna"17,15+7,11"chodba"</t>
  </si>
  <si>
    <t>763</t>
  </si>
  <si>
    <t>Konstrukce suché výstavby</t>
  </si>
  <si>
    <t>79</t>
  </si>
  <si>
    <t>763131411</t>
  </si>
  <si>
    <t>SDK podhled desky 1xA 12,5 bez izolace dvouvrstvá spodní kce profil CD+UD</t>
  </si>
  <si>
    <t>381330054</t>
  </si>
  <si>
    <t>9,71+17,15+5,4+7,37+13,36+15,51</t>
  </si>
  <si>
    <t>80</t>
  </si>
  <si>
    <t>763131451</t>
  </si>
  <si>
    <t>SDK podhled deska 1xH2 12,5 bez izolace dvouvrstvá spodní kce profil CD+UD</t>
  </si>
  <si>
    <t>-576701338</t>
  </si>
  <si>
    <t>2,52+2,5+1,9</t>
  </si>
  <si>
    <t>81</t>
  </si>
  <si>
    <t>763131714</t>
  </si>
  <si>
    <t>SDK podhled základní penetrační nátěr</t>
  </si>
  <si>
    <t>-1659646917</t>
  </si>
  <si>
    <t>6,92+68,5</t>
  </si>
  <si>
    <t>82</t>
  </si>
  <si>
    <t>763131761</t>
  </si>
  <si>
    <t>Příplatek k SDK podhledu za plochu do 3 m2 jednotlivě</t>
  </si>
  <si>
    <t>170981861</t>
  </si>
  <si>
    <t>83</t>
  </si>
  <si>
    <t>763131821</t>
  </si>
  <si>
    <t>Demontáž SDK podhledu s dvouvrstvou nosnou kcí z ocelových profilů opláštění jednoduché</t>
  </si>
  <si>
    <t>-952870518</t>
  </si>
  <si>
    <t>84</t>
  </si>
  <si>
    <t>998763331</t>
  </si>
  <si>
    <t>Přesun hmot tonážní pro konstrukce montované z desek ruční v objektech v do 6 m</t>
  </si>
  <si>
    <t>1279454331</t>
  </si>
  <si>
    <t>766</t>
  </si>
  <si>
    <t>Konstrukce truhlářské</t>
  </si>
  <si>
    <t>85</t>
  </si>
  <si>
    <t>766622117</t>
  </si>
  <si>
    <t>Montáž plastových oken plochy přes 1 m2 pevných v přes 2,5 m s rámem do zdiva</t>
  </si>
  <si>
    <t>-258520320</t>
  </si>
  <si>
    <t>86</t>
  </si>
  <si>
    <t>61140056</t>
  </si>
  <si>
    <t>okno plastové otevíravé/sklopné trojsklo přes plochu 1m2 přes v 2,5m</t>
  </si>
  <si>
    <t>-1913064878</t>
  </si>
  <si>
    <t>87</t>
  </si>
  <si>
    <t>766660001</t>
  </si>
  <si>
    <t>Montáž dveřních křídel otvíravých jednokřídlových š do 0,8 m do ocelové zárubně</t>
  </si>
  <si>
    <t>-1973020540</t>
  </si>
  <si>
    <t>88</t>
  </si>
  <si>
    <t>MSN.002732R</t>
  </si>
  <si>
    <t>dveře interiérové jednokřídlé plné, laminátové, bílé 70x197</t>
  </si>
  <si>
    <t>87737075</t>
  </si>
  <si>
    <t>89</t>
  </si>
  <si>
    <t>MSN.0027324.URS</t>
  </si>
  <si>
    <t>dveře interiérové jednokřídlé plné, laminátové, bílé 80x197</t>
  </si>
  <si>
    <t>897293971</t>
  </si>
  <si>
    <t>90</t>
  </si>
  <si>
    <t>766660002</t>
  </si>
  <si>
    <t>Montáž dveřních křídel otvíravých jednokřídlových š přes 0,8 m do ocelové zárubně</t>
  </si>
  <si>
    <t>341779529</t>
  </si>
  <si>
    <t>91</t>
  </si>
  <si>
    <t>61173202</t>
  </si>
  <si>
    <t>dveře jednokřídlé dřevěné plné max rozměru otvoru 2,42m2 bezpečnostní třídy RC2</t>
  </si>
  <si>
    <t>-1469871263</t>
  </si>
  <si>
    <t>92</t>
  </si>
  <si>
    <t>766660728</t>
  </si>
  <si>
    <t xml:space="preserve">Montáž dveřního interiérového kování </t>
  </si>
  <si>
    <t>-283067802</t>
  </si>
  <si>
    <t>93</t>
  </si>
  <si>
    <t>54914123</t>
  </si>
  <si>
    <t>kování rozetové klika/klika</t>
  </si>
  <si>
    <t>514243899</t>
  </si>
  <si>
    <t>94</t>
  </si>
  <si>
    <t>54924012</t>
  </si>
  <si>
    <t>zámek do dveří</t>
  </si>
  <si>
    <t>-708100025</t>
  </si>
  <si>
    <t>95</t>
  </si>
  <si>
    <t>54964100</t>
  </si>
  <si>
    <t>vložka do dveří</t>
  </si>
  <si>
    <t>-1452333458</t>
  </si>
  <si>
    <t>96</t>
  </si>
  <si>
    <t>54914128</t>
  </si>
  <si>
    <t>kování rozetové spodní pro WC</t>
  </si>
  <si>
    <t>1994450387</t>
  </si>
  <si>
    <t>97</t>
  </si>
  <si>
    <t>766660730</t>
  </si>
  <si>
    <t>Montáž dveřního interiérového kování - WC kliky se zámkem</t>
  </si>
  <si>
    <t>-154389850</t>
  </si>
  <si>
    <t>98</t>
  </si>
  <si>
    <t>766682111</t>
  </si>
  <si>
    <t>Montáž zárubní obložkových pro dveře jednokřídlové tl stěny do 170 mm</t>
  </si>
  <si>
    <t>-1386276802</t>
  </si>
  <si>
    <t>99</t>
  </si>
  <si>
    <t>SPL.0028846.URS</t>
  </si>
  <si>
    <t>zárubeň Normal CPL laminát standard tl. stěny 6-17cm rozměr 60-90cm</t>
  </si>
  <si>
    <t>1461243770</t>
  </si>
  <si>
    <t>100</t>
  </si>
  <si>
    <t>766694116</t>
  </si>
  <si>
    <t>Montáž parapetních desek dřevěných nebo plastových š do 30 cm</t>
  </si>
  <si>
    <t>-782859692</t>
  </si>
  <si>
    <t>101</t>
  </si>
  <si>
    <t>60794103</t>
  </si>
  <si>
    <t>parapet dřevotřískový vnitřní povrch laminátový š 300mm</t>
  </si>
  <si>
    <t>2086576931</t>
  </si>
  <si>
    <t>102</t>
  </si>
  <si>
    <t>766812840</t>
  </si>
  <si>
    <t>Demontáž kuchyňských linek dřevěných nebo kovových dl přes 1,8 do 2,1 m</t>
  </si>
  <si>
    <t>2088972019</t>
  </si>
  <si>
    <t>103</t>
  </si>
  <si>
    <t>998766121</t>
  </si>
  <si>
    <t>Přesun hmot tonážní pro kce truhlářské ruční v objektech v do 6 m</t>
  </si>
  <si>
    <t>1884131868</t>
  </si>
  <si>
    <t>771</t>
  </si>
  <si>
    <t>Podlahy z dlaždic</t>
  </si>
  <si>
    <t>104</t>
  </si>
  <si>
    <t>771111011</t>
  </si>
  <si>
    <t>Vysátí podkladu před pokládkou dlažby</t>
  </si>
  <si>
    <t>509389524</t>
  </si>
  <si>
    <t>105</t>
  </si>
  <si>
    <t>771121011</t>
  </si>
  <si>
    <t>Nátěr penetrační na podlahu</t>
  </si>
  <si>
    <t>37758612</t>
  </si>
  <si>
    <t>106</t>
  </si>
  <si>
    <t>771573810</t>
  </si>
  <si>
    <t>Demontáž podlah z dlaždic keramických lepených</t>
  </si>
  <si>
    <t>-2076679284</t>
  </si>
  <si>
    <t>6,93+4,02</t>
  </si>
  <si>
    <t>107</t>
  </si>
  <si>
    <t>771574414</t>
  </si>
  <si>
    <t>Montáž podlah keramických hladkých lepených cementovým flexibilním lepidlem přes 4 do 6 ks/m2</t>
  </si>
  <si>
    <t>1682766015</t>
  </si>
  <si>
    <t>108</t>
  </si>
  <si>
    <t>59761131</t>
  </si>
  <si>
    <t>dlažba keramická slinutá mrazuvzdorná povrch hladký/leštěný tl do 10mm přes 4 do 6ks/m2</t>
  </si>
  <si>
    <t>-1454147218</t>
  </si>
  <si>
    <t>6,92*1,15 'Přepočtené koeficientem množství</t>
  </si>
  <si>
    <t>109</t>
  </si>
  <si>
    <t>771577231</t>
  </si>
  <si>
    <t>Příplatek k montáži podlah keramických lepených cementovým standardním lepidlem za plochu do 5 m2</t>
  </si>
  <si>
    <t>-1328717774</t>
  </si>
  <si>
    <t>110</t>
  </si>
  <si>
    <t>771591112</t>
  </si>
  <si>
    <t>Izolace pod dlažbu nátěrem nebo stěrkou ve dvou vrstvách</t>
  </si>
  <si>
    <t>-1888021435</t>
  </si>
  <si>
    <t>2,5+2,52+1,9</t>
  </si>
  <si>
    <t>111</t>
  </si>
  <si>
    <t>771591116</t>
  </si>
  <si>
    <t>Podlahy spárování epoxidem</t>
  </si>
  <si>
    <t>-1758353020</t>
  </si>
  <si>
    <t>6,92*3</t>
  </si>
  <si>
    <t>112</t>
  </si>
  <si>
    <t>771591241</t>
  </si>
  <si>
    <t>Izolace těsnícími pásy vnitřní kout</t>
  </si>
  <si>
    <t>-1073955781</t>
  </si>
  <si>
    <t>113</t>
  </si>
  <si>
    <t>771591264</t>
  </si>
  <si>
    <t>Izolace těsnícími pásy mezi podlahou a stěnou</t>
  </si>
  <si>
    <t>1883510642</t>
  </si>
  <si>
    <t>1,075*2+2,325*2</t>
  </si>
  <si>
    <t>114</t>
  </si>
  <si>
    <t>998771121</t>
  </si>
  <si>
    <t>Přesun hmot tonážní pro podlahy z dlaždic ruční v objektech v do 6 m</t>
  </si>
  <si>
    <t>-742331233</t>
  </si>
  <si>
    <t>775</t>
  </si>
  <si>
    <t>Podlahy skládané</t>
  </si>
  <si>
    <t>115</t>
  </si>
  <si>
    <t>775541821</t>
  </si>
  <si>
    <t>Demontáž podlah plovoucích zaklapávacích do suti</t>
  </si>
  <si>
    <t>756423430</t>
  </si>
  <si>
    <t>13+13,36+15,51</t>
  </si>
  <si>
    <t>776</t>
  </si>
  <si>
    <t>Podlahy povlakové</t>
  </si>
  <si>
    <t>116</t>
  </si>
  <si>
    <t>776111311</t>
  </si>
  <si>
    <t>Vysátí podkladu povlakových podlah</t>
  </si>
  <si>
    <t>638574881</t>
  </si>
  <si>
    <t>117</t>
  </si>
  <si>
    <t>776121112</t>
  </si>
  <si>
    <t>Vodou ředitelná penetrace savého podkladu povlakových podlah</t>
  </si>
  <si>
    <t>1978521338</t>
  </si>
  <si>
    <t>118</t>
  </si>
  <si>
    <t>776141113</t>
  </si>
  <si>
    <t>Stěrka podlahová nivelační pro vyrovnání podkladu povlakových podlah pevnosti 20 MPa tl přes 5 do 8 mm</t>
  </si>
  <si>
    <t>-1230687009</t>
  </si>
  <si>
    <t>119</t>
  </si>
  <si>
    <t>776201811</t>
  </si>
  <si>
    <t>Demontáž lepených povlakových podlah bez podložky ručně</t>
  </si>
  <si>
    <t>1003809906</t>
  </si>
  <si>
    <t>120</t>
  </si>
  <si>
    <t>776231111</t>
  </si>
  <si>
    <t>Lepení lamel a čtverců z vinylu standardním lepidlem</t>
  </si>
  <si>
    <t>-641351553</t>
  </si>
  <si>
    <t>121</t>
  </si>
  <si>
    <t>28411051</t>
  </si>
  <si>
    <t xml:space="preserve">Vinil dle výběru investora tl 2,5mm, nášlapná vrstva 0,55mm, </t>
  </si>
  <si>
    <t>34515771</t>
  </si>
  <si>
    <t>68,5-13,36</t>
  </si>
  <si>
    <t>55,14*1,1 'Přepočtené koeficientem množství</t>
  </si>
  <si>
    <t>122</t>
  </si>
  <si>
    <t>284111R</t>
  </si>
  <si>
    <t>PVC vinil tl. 2,5 m antistatický</t>
  </si>
  <si>
    <t>388742965</t>
  </si>
  <si>
    <t>13,36</t>
  </si>
  <si>
    <t>13,36*1,1 'Přepočtené koeficientem množství</t>
  </si>
  <si>
    <t>123</t>
  </si>
  <si>
    <t>776411111</t>
  </si>
  <si>
    <t>Montáž obvodových soklíků výšky do 80 mm</t>
  </si>
  <si>
    <t>-1745571663</t>
  </si>
  <si>
    <t>"chodba"8,2*2</t>
  </si>
  <si>
    <t>"čekárna"8,5*2</t>
  </si>
  <si>
    <t>"sklad"5*2</t>
  </si>
  <si>
    <t>"šatna"5,6*2</t>
  </si>
  <si>
    <t>"ordinace"7,2*2</t>
  </si>
  <si>
    <t>"sesterna"8,5*2</t>
  </si>
  <si>
    <t>"exteriér"4,08</t>
  </si>
  <si>
    <t>124</t>
  </si>
  <si>
    <t>28411008</t>
  </si>
  <si>
    <t>lišta soklová PVC 16x60mm</t>
  </si>
  <si>
    <t>1126565536</t>
  </si>
  <si>
    <t>90,08*1,1 'Přepočtené koeficientem množství</t>
  </si>
  <si>
    <t>125</t>
  </si>
  <si>
    <t>998776121</t>
  </si>
  <si>
    <t>Přesun hmot tonážní pro podlahy povlakové ruční v objektech v do 6 m</t>
  </si>
  <si>
    <t>1635908043</t>
  </si>
  <si>
    <t>781</t>
  </si>
  <si>
    <t>Dokončovací práce - obklady</t>
  </si>
  <si>
    <t>126</t>
  </si>
  <si>
    <t>781111011</t>
  </si>
  <si>
    <t>Ometení (oprášení) stěny při přípravě podkladu</t>
  </si>
  <si>
    <t>1436090444</t>
  </si>
  <si>
    <t>"wc"(2,2+2,2+1,55*2)*2,2</t>
  </si>
  <si>
    <t>"koupelna a wc"(3,3*2+5,8)*2,2-0,7*2*2</t>
  </si>
  <si>
    <t>127</t>
  </si>
  <si>
    <t>781121011</t>
  </si>
  <si>
    <t>Nátěr penetrační na stěnu</t>
  </si>
  <si>
    <t>2057525210</t>
  </si>
  <si>
    <t>128</t>
  </si>
  <si>
    <t>781131112</t>
  </si>
  <si>
    <t>Izolace pod obklad nátěrem nebo stěrkou ve dvou vrstvách</t>
  </si>
  <si>
    <t>981338682</t>
  </si>
  <si>
    <t>129</t>
  </si>
  <si>
    <t>781131232</t>
  </si>
  <si>
    <t>Izolace pod obklad těsnícími pásy pro styčné nebo dilatační spáry</t>
  </si>
  <si>
    <t>1810429774</t>
  </si>
  <si>
    <t>130</t>
  </si>
  <si>
    <t>781161021</t>
  </si>
  <si>
    <t>Montáž profilu ukončujícího rohového nebo vanového</t>
  </si>
  <si>
    <t>1006338664</t>
  </si>
  <si>
    <t>131</t>
  </si>
  <si>
    <t>59054133</t>
  </si>
  <si>
    <t>profil ukončovací pro vnější hrany obkladů hliník leskle eloxovaný chromem 10x2500mm</t>
  </si>
  <si>
    <t>648519208</t>
  </si>
  <si>
    <t>132</t>
  </si>
  <si>
    <t>781472214</t>
  </si>
  <si>
    <t>Montáž obkladů keramických hladkých lepených cementovým flexibilním lepidlem přes 4 do 6 ks/m2</t>
  </si>
  <si>
    <t>-1772428922</t>
  </si>
  <si>
    <t>133</t>
  </si>
  <si>
    <t>59761707</t>
  </si>
  <si>
    <t>obklad keramický nemrazuvzdorný povrch hladký/lesklý tl do 10mm přes 4 do 6ks/m2</t>
  </si>
  <si>
    <t>1571480718</t>
  </si>
  <si>
    <t>40,98*1,15</t>
  </si>
  <si>
    <t>134</t>
  </si>
  <si>
    <t>781473810</t>
  </si>
  <si>
    <t>Demontáž obkladů z obkladaček keramických lepených</t>
  </si>
  <si>
    <t>-2056045162</t>
  </si>
  <si>
    <t>4*1,6+8*2,2+5*0,6</t>
  </si>
  <si>
    <t>135</t>
  </si>
  <si>
    <t>781495115</t>
  </si>
  <si>
    <t>Spárování vnitřních obkladů silikonem</t>
  </si>
  <si>
    <t>-630734863</t>
  </si>
  <si>
    <t>12*2,2+20</t>
  </si>
  <si>
    <t>136</t>
  </si>
  <si>
    <t>781495116</t>
  </si>
  <si>
    <t>Spárování vnitřních obkladů epoxidem</t>
  </si>
  <si>
    <t>-1642992342</t>
  </si>
  <si>
    <t>137</t>
  </si>
  <si>
    <t>998781121</t>
  </si>
  <si>
    <t>Přesun hmot tonážní pro obklady keramické ruční v objektech v do 6 m</t>
  </si>
  <si>
    <t>-577340015</t>
  </si>
  <si>
    <t>783</t>
  </si>
  <si>
    <t>Dokončovací práce - nátěry</t>
  </si>
  <si>
    <t>138</t>
  </si>
  <si>
    <t>783301313</t>
  </si>
  <si>
    <t>Odmaštění zámečnických konstrukcí ředidlovým odmašťovačem</t>
  </si>
  <si>
    <t>786257567</t>
  </si>
  <si>
    <t>139</t>
  </si>
  <si>
    <t>783314101</t>
  </si>
  <si>
    <t>Základní jednonásobný syntetický nátěr zámečnických konstrukcí</t>
  </si>
  <si>
    <t>816615499</t>
  </si>
  <si>
    <t>140</t>
  </si>
  <si>
    <t>783317101</t>
  </si>
  <si>
    <t>Krycí jednonásobný syntetický standardní nátěr zámečnických konstrukcí</t>
  </si>
  <si>
    <t>-2073538571</t>
  </si>
  <si>
    <t>141</t>
  </si>
  <si>
    <t>783806811</t>
  </si>
  <si>
    <t>Odstranění nátěrů z omítek oškrábáním</t>
  </si>
  <si>
    <t>-1096806699</t>
  </si>
  <si>
    <t>17*3+10*3+12*3+10*3+20*3</t>
  </si>
  <si>
    <t>784</t>
  </si>
  <si>
    <t>Dokončovací práce - malby a tapety</t>
  </si>
  <si>
    <t>142</t>
  </si>
  <si>
    <t>784111001</t>
  </si>
  <si>
    <t>Oprášení (ometení ) podkladu v místnostech v do 3,80 m</t>
  </si>
  <si>
    <t>1411203404</t>
  </si>
  <si>
    <t>247+75</t>
  </si>
  <si>
    <t>143</t>
  </si>
  <si>
    <t>784171101</t>
  </si>
  <si>
    <t>Zakrytí vnitřních podlah včetně pozdějšího odkrytí</t>
  </si>
  <si>
    <t>-783882338</t>
  </si>
  <si>
    <t>144</t>
  </si>
  <si>
    <t>58124842</t>
  </si>
  <si>
    <t>fólie pro malířské potřeby zakrývací tl 7µ 4x5m</t>
  </si>
  <si>
    <t>912008337</t>
  </si>
  <si>
    <t>75*1,25 'Přepočtené koeficientem množství</t>
  </si>
  <si>
    <t>145</t>
  </si>
  <si>
    <t>784181101</t>
  </si>
  <si>
    <t>Základní akrylátová jednonásobná bezbarvá penetrace podkladu v místnostech v do 3,80 m</t>
  </si>
  <si>
    <t>1616340850</t>
  </si>
  <si>
    <t>146</t>
  </si>
  <si>
    <t>784211101</t>
  </si>
  <si>
    <t>Dvojnásobné bílé malby ze směsí za mokra výborně oděruvzdorných v místnostech v do 3,80 m</t>
  </si>
  <si>
    <t>-1956413650</t>
  </si>
  <si>
    <t>HZS</t>
  </si>
  <si>
    <t>Hodinové zúčtovací sazby</t>
  </si>
  <si>
    <t>147</t>
  </si>
  <si>
    <t>HZS1292</t>
  </si>
  <si>
    <t>Hodinová zúčtovací sazba stavební dělník</t>
  </si>
  <si>
    <t>hod</t>
  </si>
  <si>
    <t>512</t>
  </si>
  <si>
    <t>996881248</t>
  </si>
  <si>
    <t>"stavební přípomoce"100</t>
  </si>
  <si>
    <t>2024/6/1/3 - ostatní drobné opravy zbylé části</t>
  </si>
  <si>
    <t>310238211</t>
  </si>
  <si>
    <t>Zazdívka otvorů pl přes 0,25 do 1 m2 ve zdivu nadzákladovém cihlami pálenými na MVC</t>
  </si>
  <si>
    <t>-512538629</t>
  </si>
  <si>
    <t>"chodba čekárna"0,3</t>
  </si>
  <si>
    <t>1758443364</t>
  </si>
  <si>
    <t>"chodba čekárna"10</t>
  </si>
  <si>
    <t>"společná chodba"22*3,1</t>
  </si>
  <si>
    <t>612135001</t>
  </si>
  <si>
    <t>Vyrovnání podkladu vnitřních stěn maltou vápenocementovou tl do 10 mm</t>
  </si>
  <si>
    <t>1386946562</t>
  </si>
  <si>
    <t>612135011</t>
  </si>
  <si>
    <t>Vyrovnání podkladu vnitřních stěn tmelem tl do 2 mm</t>
  </si>
  <si>
    <t>-1649290123</t>
  </si>
  <si>
    <t>3*5</t>
  </si>
  <si>
    <t>-424201891</t>
  </si>
  <si>
    <t>100707695</t>
  </si>
  <si>
    <t>-1294320303</t>
  </si>
  <si>
    <t>-633349179</t>
  </si>
  <si>
    <t>695923506</t>
  </si>
  <si>
    <t>"společná chodba"27,09</t>
  </si>
  <si>
    <t>978021191</t>
  </si>
  <si>
    <t>Otlučení (osekání) cementových omítek (dutých míst lokálně) vnitřních stěn v rozsahu do 100 %</t>
  </si>
  <si>
    <t>-235547162</t>
  </si>
  <si>
    <t>"zubní ordinace"3</t>
  </si>
  <si>
    <t>"šatna"1</t>
  </si>
  <si>
    <t>763121413</t>
  </si>
  <si>
    <t>SDK stěna předsazená tl 87,5 mm profil CW+UW 75 deska 1xA 12,5 bez izolace EI 15</t>
  </si>
  <si>
    <t>1617977605</t>
  </si>
  <si>
    <t>10"rtg+sklad"</t>
  </si>
  <si>
    <t>472068175</t>
  </si>
  <si>
    <t>2065427700</t>
  </si>
  <si>
    <t>1885928188</t>
  </si>
  <si>
    <t>776201812</t>
  </si>
  <si>
    <t>Demontáž lepených povlakových podlah s podložkou ručně</t>
  </si>
  <si>
    <t>-1983786931</t>
  </si>
  <si>
    <t>"společná chodba" 27,09</t>
  </si>
  <si>
    <t>-2090426097</t>
  </si>
  <si>
    <t>-1007291664</t>
  </si>
  <si>
    <t>292396575</t>
  </si>
  <si>
    <t>-281909493</t>
  </si>
  <si>
    <t>415285383</t>
  </si>
  <si>
    <t>783801505</t>
  </si>
  <si>
    <t>Omytí omítek s odmaštěním před provedením nátěru</t>
  </si>
  <si>
    <t>-121513092</t>
  </si>
  <si>
    <t>36*1,6</t>
  </si>
  <si>
    <t>-1625026660</t>
  </si>
  <si>
    <t>"zubní ordinace"36*0,4</t>
  </si>
  <si>
    <t>783822207</t>
  </si>
  <si>
    <t>Lokální vyrovnání omítky před provedením nátěru disperzní stěrkou tl do 3 mm pl přes 0,5 do 1,0 m2</t>
  </si>
  <si>
    <t>1315165185</t>
  </si>
  <si>
    <t>783823103</t>
  </si>
  <si>
    <t>Penetrační akrylátový nátěr s plnivem hladkých betonových povrchů</t>
  </si>
  <si>
    <t>-1916973279</t>
  </si>
  <si>
    <t>783826301</t>
  </si>
  <si>
    <t>Elastický (trvale pružný) akrylátový nátěr omítek</t>
  </si>
  <si>
    <t>1697590832</t>
  </si>
  <si>
    <t>57,6*2 'Přepočtené koeficientem množství</t>
  </si>
  <si>
    <t>1209210208</t>
  </si>
  <si>
    <t>100"různé drobné práce, úpravy povrchu, nepředpokládané práce"</t>
  </si>
  <si>
    <t>2024/6/1/4 - elektroinstalace</t>
  </si>
  <si>
    <t>M - Práce a dodávky M</t>
  </si>
  <si>
    <t xml:space="preserve">    21-M - Elektromontáže</t>
  </si>
  <si>
    <t>Práce a dodávky M</t>
  </si>
  <si>
    <t>21-M</t>
  </si>
  <si>
    <t>Elektromontáže</t>
  </si>
  <si>
    <t>21R</t>
  </si>
  <si>
    <t>D+M elektroinstalace dle smostatného rozpočtu - doplnit cenu</t>
  </si>
  <si>
    <t>soub</t>
  </si>
  <si>
    <t>-838512551</t>
  </si>
  <si>
    <t>2024/6/1/5 -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</si>
  <si>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</si>
  <si>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</si>
  <si>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</si>
  <si>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</si>
  <si>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Vedlejší rozpočtové náklady</t>
  </si>
  <si>
    <t>VRN1</t>
  </si>
  <si>
    <t>Průzkumné, geodetické a projektové práce</t>
  </si>
  <si>
    <t>013002000</t>
  </si>
  <si>
    <t>Projektové práce</t>
  </si>
  <si>
    <t>…</t>
  </si>
  <si>
    <t>1024</t>
  </si>
  <si>
    <t>1862175916</t>
  </si>
  <si>
    <t>VRN3</t>
  </si>
  <si>
    <t>Zařízení staveniště</t>
  </si>
  <si>
    <t>030001000</t>
  </si>
  <si>
    <t>281121547</t>
  </si>
  <si>
    <t>VRN7</t>
  </si>
  <si>
    <t>Provozní vlivy</t>
  </si>
  <si>
    <t>070001000</t>
  </si>
  <si>
    <t>-722620821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</si>
</sst>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="1" customFormat="1" ht="36.96" customHeight="1">
      <c r="AR2" s="16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="1" customFormat="1" ht="12" customHeight="1">
      <c r="B5" s="20"/>
      <c r="D5" s="24" t="s">
        <v>13</v>
      </c>
      <c r="K5" s="25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0"/>
      <c r="BE5" s="26" t="s">
        <v>15</v>
      </c>
      <c r="BS5" s="17" t="s">
        <v>6</v>
      </c>
    </row>
    <row r="6" s="1" customFormat="1" ht="36.96" customHeight="1">
      <c r="B6" s="20"/>
      <c r="D6" s="27" t="s">
        <v>16</v>
      </c>
      <c r="K6" s="28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0"/>
      <c r="BE6" s="29"/>
      <c r="BS6" s="17" t="s">
        <v>6</v>
      </c>
    </row>
    <row r="7" s="1" customFormat="1" ht="12" customHeight="1">
      <c r="B7" s="20"/>
      <c r="D7" s="30" t="s">
        <v>18</v>
      </c>
      <c r="K7" s="25" t="s">
        <v>1</v>
      </c>
      <c r="AK7" s="30" t="s">
        <v>19</v>
      </c>
      <c r="AN7" s="25" t="s">
        <v>1</v>
      </c>
      <c r="AR7" s="20"/>
      <c r="BE7" s="29"/>
      <c r="BS7" s="17" t="s">
        <v>6</v>
      </c>
    </row>
    <row r="8" s="1" customFormat="1" ht="12" customHeight="1">
      <c r="B8" s="20"/>
      <c r="D8" s="30" t="s">
        <v>20</v>
      </c>
      <c r="K8" s="25" t="s">
        <v>21</v>
      </c>
      <c r="AK8" s="30" t="s">
        <v>22</v>
      </c>
      <c r="AN8" s="31" t="s">
        <v>23</v>
      </c>
      <c r="AR8" s="20"/>
      <c r="BE8" s="29"/>
      <c r="BS8" s="17" t="s">
        <v>6</v>
      </c>
    </row>
    <row r="9" s="1" customFormat="1" ht="14.4" customHeight="1">
      <c r="B9" s="20"/>
      <c r="AR9" s="20"/>
      <c r="BE9" s="29"/>
      <c r="BS9" s="17" t="s">
        <v>6</v>
      </c>
    </row>
    <row r="10" s="1" customFormat="1" ht="12" customHeight="1">
      <c r="B10" s="20"/>
      <c r="D10" s="30" t="s">
        <v>24</v>
      </c>
      <c r="AK10" s="30" t="s">
        <v>25</v>
      </c>
      <c r="AN10" s="25" t="s">
        <v>1</v>
      </c>
      <c r="AR10" s="20"/>
      <c r="BE10" s="29"/>
      <c r="BS10" s="17" t="s">
        <v>6</v>
      </c>
    </row>
    <row r="11" s="1" customFormat="1" ht="18.48" customHeight="1">
      <c r="B11" s="20"/>
      <c r="E11" s="25" t="s">
        <v>21</v>
      </c>
      <c r="AK11" s="30" t="s">
        <v>26</v>
      </c>
      <c r="AN11" s="25" t="s">
        <v>1</v>
      </c>
      <c r="AR11" s="20"/>
      <c r="BE11" s="29"/>
      <c r="BS11" s="17" t="s">
        <v>6</v>
      </c>
    </row>
    <row r="12" s="1" customFormat="1" ht="6.96" customHeight="1">
      <c r="B12" s="20"/>
      <c r="AR12" s="20"/>
      <c r="BE12" s="29"/>
      <c r="BS12" s="17" t="s">
        <v>6</v>
      </c>
    </row>
    <row r="13" s="1" customFormat="1" ht="12" customHeight="1">
      <c r="B13" s="20"/>
      <c r="D13" s="30" t="s">
        <v>27</v>
      </c>
      <c r="AK13" s="30" t="s">
        <v>25</v>
      </c>
      <c r="AN13" s="32" t="s">
        <v>28</v>
      </c>
      <c r="AR13" s="20"/>
      <c r="BE13" s="29"/>
      <c r="BS13" s="17" t="s">
        <v>6</v>
      </c>
    </row>
    <row r="14">
      <c r="B14" s="20"/>
      <c r="E14" s="32" t="s">
        <v>28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26</v>
      </c>
      <c r="AN14" s="32" t="s">
        <v>28</v>
      </c>
      <c r="AR14" s="20"/>
      <c r="BE14" s="29"/>
      <c r="BS14" s="17" t="s">
        <v>6</v>
      </c>
    </row>
    <row r="15" s="1" customFormat="1" ht="6.96" customHeight="1">
      <c r="B15" s="20"/>
      <c r="AR15" s="20"/>
      <c r="BE15" s="29"/>
      <c r="BS15" s="17" t="s">
        <v>3</v>
      </c>
    </row>
    <row r="16" s="1" customFormat="1" ht="12" customHeight="1">
      <c r="B16" s="20"/>
      <c r="D16" s="30" t="s">
        <v>29</v>
      </c>
      <c r="AK16" s="30" t="s">
        <v>25</v>
      </c>
      <c r="AN16" s="25" t="s">
        <v>1</v>
      </c>
      <c r="AR16" s="20"/>
      <c r="BE16" s="29"/>
      <c r="BS16" s="17" t="s">
        <v>3</v>
      </c>
    </row>
    <row r="17" s="1" customFormat="1" ht="18.48" customHeight="1">
      <c r="B17" s="20"/>
      <c r="E17" s="25" t="s">
        <v>21</v>
      </c>
      <c r="AK17" s="30" t="s">
        <v>26</v>
      </c>
      <c r="AN17" s="25" t="s">
        <v>1</v>
      </c>
      <c r="AR17" s="20"/>
      <c r="BE17" s="29"/>
      <c r="BS17" s="17" t="s">
        <v>30</v>
      </c>
    </row>
    <row r="18" s="1" customFormat="1" ht="6.96" customHeight="1">
      <c r="B18" s="20"/>
      <c r="AR18" s="20"/>
      <c r="BE18" s="29"/>
      <c r="BS18" s="17" t="s">
        <v>6</v>
      </c>
    </row>
    <row r="19" s="1" customFormat="1" ht="12" customHeight="1">
      <c r="B19" s="20"/>
      <c r="D19" s="30" t="s">
        <v>31</v>
      </c>
      <c r="AK19" s="30" t="s">
        <v>25</v>
      </c>
      <c r="AN19" s="25" t="s">
        <v>1</v>
      </c>
      <c r="AR19" s="20"/>
      <c r="BE19" s="29"/>
      <c r="BS19" s="17" t="s">
        <v>6</v>
      </c>
    </row>
    <row r="20" s="1" customFormat="1" ht="18.48" customHeight="1">
      <c r="B20" s="20"/>
      <c r="E20" s="25" t="s">
        <v>21</v>
      </c>
      <c r="AK20" s="30" t="s">
        <v>26</v>
      </c>
      <c r="AN20" s="25" t="s">
        <v>1</v>
      </c>
      <c r="AR20" s="20"/>
      <c r="BE20" s="29"/>
      <c r="BS20" s="17" t="s">
        <v>30</v>
      </c>
    </row>
    <row r="21" s="1" customFormat="1" ht="6.96" customHeight="1">
      <c r="B21" s="20"/>
      <c r="AR21" s="20"/>
      <c r="BE21" s="29"/>
    </row>
    <row r="22" s="1" customFormat="1" ht="12" customHeight="1">
      <c r="B22" s="20"/>
      <c r="D22" s="30" t="s">
        <v>32</v>
      </c>
      <c r="AR22" s="20"/>
      <c r="BE22" s="29"/>
    </row>
    <row r="23" s="1" customFormat="1" ht="16.5" customHeight="1">
      <c r="B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R23" s="20"/>
      <c r="BE23" s="29"/>
    </row>
    <row r="24" s="1" customFormat="1" ht="6.96" customHeight="1">
      <c r="B24" s="20"/>
      <c r="AR24" s="20"/>
      <c r="BE24" s="29"/>
    </row>
    <row r="25" s="1" customFormat="1" ht="6.96" customHeight="1">
      <c r="B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R25" s="20"/>
      <c r="BE25" s="29"/>
    </row>
    <row r="26" s="2" customFormat="1" ht="25.92" customHeight="1">
      <c r="A26" s="36"/>
      <c r="B26" s="37"/>
      <c r="C26" s="3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6"/>
      <c r="AQ26" s="36"/>
      <c r="AR26" s="37"/>
      <c r="BE26" s="29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7"/>
      <c r="BE27" s="29"/>
    </row>
    <row r="28" s="2" customForma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34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35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36</v>
      </c>
      <c r="AL28" s="41"/>
      <c r="AM28" s="41"/>
      <c r="AN28" s="41"/>
      <c r="AO28" s="41"/>
      <c r="AP28" s="36"/>
      <c r="AQ28" s="36"/>
      <c r="AR28" s="37"/>
      <c r="BE28" s="29"/>
    </row>
    <row r="29" s="3" customFormat="1" ht="14.4" customHeight="1">
      <c r="A29" s="3"/>
      <c r="B29" s="42"/>
      <c r="C29" s="3"/>
      <c r="D29" s="30" t="s">
        <v>37</v>
      </c>
      <c r="E29" s="3"/>
      <c r="F29" s="30" t="s">
        <v>38</v>
      </c>
      <c r="G29" s="3"/>
      <c r="H29" s="3"/>
      <c r="I29" s="3"/>
      <c r="J29" s="3"/>
      <c r="K29" s="3"/>
      <c r="L29" s="43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4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4">
        <f>ROUND(AV94, 2)</f>
        <v>0</v>
      </c>
      <c r="AL29" s="3"/>
      <c r="AM29" s="3"/>
      <c r="AN29" s="3"/>
      <c r="AO29" s="3"/>
      <c r="AP29" s="3"/>
      <c r="AQ29" s="3"/>
      <c r="AR29" s="42"/>
      <c r="BE29" s="45"/>
    </row>
    <row r="30" s="3" customFormat="1" ht="14.4" customHeight="1">
      <c r="A30" s="3"/>
      <c r="B30" s="42"/>
      <c r="C30" s="3"/>
      <c r="D30" s="3"/>
      <c r="E30" s="3"/>
      <c r="F30" s="30" t="s">
        <v>39</v>
      </c>
      <c r="G30" s="3"/>
      <c r="H30" s="3"/>
      <c r="I30" s="3"/>
      <c r="J30" s="3"/>
      <c r="K30" s="3"/>
      <c r="L30" s="43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4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4">
        <f>ROUND(AW94, 2)</f>
        <v>0</v>
      </c>
      <c r="AL30" s="3"/>
      <c r="AM30" s="3"/>
      <c r="AN30" s="3"/>
      <c r="AO30" s="3"/>
      <c r="AP30" s="3"/>
      <c r="AQ30" s="3"/>
      <c r="AR30" s="42"/>
      <c r="BE30" s="45"/>
    </row>
    <row r="31" hidden="1" s="3" customFormat="1" ht="14.4" customHeight="1">
      <c r="A31" s="3"/>
      <c r="B31" s="42"/>
      <c r="C31" s="3"/>
      <c r="D31" s="3"/>
      <c r="E31" s="3"/>
      <c r="F31" s="30" t="s">
        <v>40</v>
      </c>
      <c r="G31" s="3"/>
      <c r="H31" s="3"/>
      <c r="I31" s="3"/>
      <c r="J31" s="3"/>
      <c r="K31" s="3"/>
      <c r="L31" s="43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4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4">
        <v>0</v>
      </c>
      <c r="AL31" s="3"/>
      <c r="AM31" s="3"/>
      <c r="AN31" s="3"/>
      <c r="AO31" s="3"/>
      <c r="AP31" s="3"/>
      <c r="AQ31" s="3"/>
      <c r="AR31" s="42"/>
      <c r="BE31" s="45"/>
    </row>
    <row r="32" hidden="1" s="3" customFormat="1" ht="14.4" customHeight="1">
      <c r="A32" s="3"/>
      <c r="B32" s="42"/>
      <c r="C32" s="3"/>
      <c r="D32" s="3"/>
      <c r="E32" s="3"/>
      <c r="F32" s="30" t="s">
        <v>41</v>
      </c>
      <c r="G32" s="3"/>
      <c r="H32" s="3"/>
      <c r="I32" s="3"/>
      <c r="J32" s="3"/>
      <c r="K32" s="3"/>
      <c r="L32" s="43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4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4">
        <v>0</v>
      </c>
      <c r="AL32" s="3"/>
      <c r="AM32" s="3"/>
      <c r="AN32" s="3"/>
      <c r="AO32" s="3"/>
      <c r="AP32" s="3"/>
      <c r="AQ32" s="3"/>
      <c r="AR32" s="42"/>
      <c r="BE32" s="45"/>
    </row>
    <row r="33" hidden="1" s="3" customFormat="1" ht="14.4" customHeight="1">
      <c r="A33" s="3"/>
      <c r="B33" s="42"/>
      <c r="C33" s="3"/>
      <c r="D33" s="3"/>
      <c r="E33" s="3"/>
      <c r="F33" s="30" t="s">
        <v>42</v>
      </c>
      <c r="G33" s="3"/>
      <c r="H33" s="3"/>
      <c r="I33" s="3"/>
      <c r="J33" s="3"/>
      <c r="K33" s="3"/>
      <c r="L33" s="43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4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4">
        <v>0</v>
      </c>
      <c r="AL33" s="3"/>
      <c r="AM33" s="3"/>
      <c r="AN33" s="3"/>
      <c r="AO33" s="3"/>
      <c r="AP33" s="3"/>
      <c r="AQ33" s="3"/>
      <c r="AR33" s="42"/>
      <c r="BE33" s="45"/>
    </row>
    <row r="34" s="2" customFormat="1" ht="6.96" customHeight="1">
      <c r="A34" s="36"/>
      <c r="B34" s="3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7"/>
      <c r="BE34" s="29"/>
    </row>
    <row r="35" s="2" customFormat="1" ht="25.92" customHeight="1">
      <c r="A35" s="36"/>
      <c r="B35" s="37"/>
      <c r="C35" s="46"/>
      <c r="D35" s="47" t="s">
        <v>43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44</v>
      </c>
      <c r="U35" s="48"/>
      <c r="V35" s="48"/>
      <c r="W35" s="48"/>
      <c r="X35" s="50" t="s">
        <v>45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0</v>
      </c>
      <c r="AL35" s="48"/>
      <c r="AM35" s="48"/>
      <c r="AN35" s="48"/>
      <c r="AO35" s="52"/>
      <c r="AP35" s="46"/>
      <c r="AQ35" s="46"/>
      <c r="AR35" s="37"/>
      <c r="BE35" s="36"/>
    </row>
    <row r="36" s="2" customFormat="1" ht="6.96" customHeight="1">
      <c r="A36" s="36"/>
      <c r="B36" s="37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7"/>
      <c r="BE36" s="36"/>
    </row>
    <row r="37" s="2" customFormat="1" ht="14.4" customHeight="1">
      <c r="A37" s="36"/>
      <c r="B37" s="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7"/>
      <c r="BE37" s="36"/>
    </row>
    <row r="38" s="1" customFormat="1" ht="14.4" customHeight="1">
      <c r="B38" s="20"/>
      <c r="AR38" s="20"/>
    </row>
    <row r="39" s="1" customFormat="1" ht="14.4" customHeight="1">
      <c r="B39" s="20"/>
      <c r="AR39" s="20"/>
    </row>
    <row r="40" s="1" customFormat="1" ht="14.4" customHeight="1">
      <c r="B40" s="20"/>
      <c r="AR40" s="20"/>
    </row>
    <row r="41" s="1" customFormat="1" ht="14.4" customHeight="1">
      <c r="B41" s="20"/>
      <c r="AR41" s="20"/>
    </row>
    <row r="42" s="1" customFormat="1" ht="14.4" customHeight="1">
      <c r="B42" s="20"/>
      <c r="AR42" s="20"/>
    </row>
    <row r="43" s="1" customFormat="1" ht="14.4" customHeight="1">
      <c r="B43" s="20"/>
      <c r="AR43" s="20"/>
    </row>
    <row r="44" s="1" customFormat="1" ht="14.4" customHeight="1">
      <c r="B44" s="20"/>
      <c r="AR44" s="20"/>
    </row>
    <row r="45" s="1" customFormat="1" ht="14.4" customHeight="1">
      <c r="B45" s="20"/>
      <c r="AR45" s="20"/>
    </row>
    <row r="46" s="1" customFormat="1" ht="14.4" customHeight="1">
      <c r="B46" s="20"/>
      <c r="AR46" s="20"/>
    </row>
    <row r="47" s="1" customFormat="1" ht="14.4" customHeight="1">
      <c r="B47" s="20"/>
      <c r="AR47" s="20"/>
    </row>
    <row r="48" s="1" customFormat="1" ht="14.4" customHeight="1">
      <c r="B48" s="20"/>
      <c r="AR48" s="20"/>
    </row>
    <row r="49" s="2" customFormat="1" ht="14.4" customHeight="1">
      <c r="B49" s="53"/>
      <c r="D49" s="54" t="s">
        <v>46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47</v>
      </c>
      <c r="AI49" s="55"/>
      <c r="AJ49" s="55"/>
      <c r="AK49" s="55"/>
      <c r="AL49" s="55"/>
      <c r="AM49" s="55"/>
      <c r="AN49" s="55"/>
      <c r="AO49" s="55"/>
      <c r="AR49" s="53"/>
    </row>
    <row r="50">
      <c r="B50" s="20"/>
      <c r="AR50" s="20"/>
    </row>
    <row r="51">
      <c r="B51" s="20"/>
      <c r="AR51" s="20"/>
    </row>
    <row r="52">
      <c r="B52" s="20"/>
      <c r="AR52" s="20"/>
    </row>
    <row r="53">
      <c r="B53" s="20"/>
      <c r="AR53" s="20"/>
    </row>
    <row r="54">
      <c r="B54" s="20"/>
      <c r="AR54" s="20"/>
    </row>
    <row r="55">
      <c r="B55" s="20"/>
      <c r="AR55" s="20"/>
    </row>
    <row r="56">
      <c r="B56" s="20"/>
      <c r="AR56" s="20"/>
    </row>
    <row r="57">
      <c r="B57" s="20"/>
      <c r="AR57" s="20"/>
    </row>
    <row r="58">
      <c r="B58" s="20"/>
      <c r="AR58" s="20"/>
    </row>
    <row r="59">
      <c r="B59" s="20"/>
      <c r="AR59" s="20"/>
    </row>
    <row r="60" s="2" customFormat="1">
      <c r="A60" s="36"/>
      <c r="B60" s="37"/>
      <c r="C60" s="36"/>
      <c r="D60" s="56" t="s">
        <v>48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6" t="s">
        <v>49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6" t="s">
        <v>48</v>
      </c>
      <c r="AI60" s="39"/>
      <c r="AJ60" s="39"/>
      <c r="AK60" s="39"/>
      <c r="AL60" s="39"/>
      <c r="AM60" s="56" t="s">
        <v>49</v>
      </c>
      <c r="AN60" s="39"/>
      <c r="AO60" s="39"/>
      <c r="AP60" s="36"/>
      <c r="AQ60" s="36"/>
      <c r="AR60" s="37"/>
      <c r="BE60" s="36"/>
    </row>
    <row r="61">
      <c r="B61" s="20"/>
      <c r="AR61" s="20"/>
    </row>
    <row r="62">
      <c r="B62" s="20"/>
      <c r="AR62" s="20"/>
    </row>
    <row r="63">
      <c r="B63" s="20"/>
      <c r="AR63" s="20"/>
    </row>
    <row r="64" s="2" customFormat="1">
      <c r="A64" s="36"/>
      <c r="B64" s="37"/>
      <c r="C64" s="36"/>
      <c r="D64" s="54" t="s">
        <v>50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4" t="s">
        <v>51</v>
      </c>
      <c r="AI64" s="57"/>
      <c r="AJ64" s="57"/>
      <c r="AK64" s="57"/>
      <c r="AL64" s="57"/>
      <c r="AM64" s="57"/>
      <c r="AN64" s="57"/>
      <c r="AO64" s="57"/>
      <c r="AP64" s="36"/>
      <c r="AQ64" s="36"/>
      <c r="AR64" s="37"/>
      <c r="BE64" s="36"/>
    </row>
    <row r="65">
      <c r="B65" s="20"/>
      <c r="AR65" s="20"/>
    </row>
    <row r="66">
      <c r="B66" s="20"/>
      <c r="AR66" s="20"/>
    </row>
    <row r="67">
      <c r="B67" s="20"/>
      <c r="AR67" s="20"/>
    </row>
    <row r="68">
      <c r="B68" s="20"/>
      <c r="AR68" s="20"/>
    </row>
    <row r="69">
      <c r="B69" s="20"/>
      <c r="AR69" s="20"/>
    </row>
    <row r="70">
      <c r="B70" s="20"/>
      <c r="AR70" s="20"/>
    </row>
    <row r="71">
      <c r="B71" s="20"/>
      <c r="AR71" s="20"/>
    </row>
    <row r="72">
      <c r="B72" s="20"/>
      <c r="AR72" s="20"/>
    </row>
    <row r="73">
      <c r="B73" s="20"/>
      <c r="AR73" s="20"/>
    </row>
    <row r="74">
      <c r="B74" s="20"/>
      <c r="AR74" s="20"/>
    </row>
    <row r="75" s="2" customFormat="1">
      <c r="A75" s="36"/>
      <c r="B75" s="37"/>
      <c r="C75" s="36"/>
      <c r="D75" s="56" t="s">
        <v>48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6" t="s">
        <v>49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6" t="s">
        <v>48</v>
      </c>
      <c r="AI75" s="39"/>
      <c r="AJ75" s="39"/>
      <c r="AK75" s="39"/>
      <c r="AL75" s="39"/>
      <c r="AM75" s="56" t="s">
        <v>49</v>
      </c>
      <c r="AN75" s="39"/>
      <c r="AO75" s="39"/>
      <c r="AP75" s="36"/>
      <c r="AQ75" s="36"/>
      <c r="AR75" s="37"/>
      <c r="BE75" s="36"/>
    </row>
    <row r="76" s="2" customFormat="1">
      <c r="A76" s="36"/>
      <c r="B76" s="37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7"/>
      <c r="BE76" s="36"/>
    </row>
    <row r="77" s="2" customFormat="1" ht="6.96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37"/>
      <c r="B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37"/>
      <c r="BE81" s="36"/>
    </row>
    <row r="82" s="2" customFormat="1" ht="24.96" customHeight="1">
      <c r="A82" s="36"/>
      <c r="B82" s="37"/>
      <c r="C82" s="21" t="s">
        <v>52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7"/>
      <c r="B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7"/>
      <c r="BE83" s="36"/>
    </row>
    <row r="84" s="4" customFormat="1" ht="12" customHeight="1">
      <c r="A84" s="4"/>
      <c r="B84" s="62"/>
      <c r="C84" s="30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2024/6/1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2"/>
      <c r="BE84" s="4"/>
    </row>
    <row r="85" s="5" customFormat="1" ht="36.96" customHeight="1">
      <c r="A85" s="5"/>
      <c r="B85" s="63"/>
      <c r="C85" s="64" t="s">
        <v>16</v>
      </c>
      <c r="D85" s="5"/>
      <c r="E85" s="5"/>
      <c r="F85" s="5"/>
      <c r="G85" s="5"/>
      <c r="H85" s="5"/>
      <c r="I85" s="5"/>
      <c r="J85" s="5"/>
      <c r="K85" s="5"/>
      <c r="L85" s="65" t="str">
        <f>K6</f>
        <v>Město Žacléř - středisko 2 .NP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3"/>
      <c r="BE85" s="5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7"/>
      <c r="BE86" s="36"/>
    </row>
    <row r="87" s="2" customFormat="1" ht="12" customHeight="1">
      <c r="A87" s="36"/>
      <c r="B87" s="37"/>
      <c r="C87" s="30" t="s">
        <v>20</v>
      </c>
      <c r="D87" s="36"/>
      <c r="E87" s="36"/>
      <c r="F87" s="36"/>
      <c r="G87" s="36"/>
      <c r="H87" s="36"/>
      <c r="I87" s="36"/>
      <c r="J87" s="36"/>
      <c r="K87" s="36"/>
      <c r="L87" s="66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0" t="s">
        <v>22</v>
      </c>
      <c r="AJ87" s="36"/>
      <c r="AK87" s="36"/>
      <c r="AL87" s="36"/>
      <c r="AM87" s="67" t="str">
        <f>IF(AN8= "","",AN8)</f>
        <v>5. 6. 2024</v>
      </c>
      <c r="AN87" s="67"/>
      <c r="AO87" s="36"/>
      <c r="AP87" s="36"/>
      <c r="AQ87" s="36"/>
      <c r="AR87" s="37"/>
      <c r="B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7"/>
      <c r="BE88" s="36"/>
    </row>
    <row r="89" s="2" customFormat="1" ht="15.15" customHeight="1">
      <c r="A89" s="36"/>
      <c r="B89" s="37"/>
      <c r="C89" s="30" t="s">
        <v>24</v>
      </c>
      <c r="D89" s="36"/>
      <c r="E89" s="36"/>
      <c r="F89" s="36"/>
      <c r="G89" s="36"/>
      <c r="H89" s="36"/>
      <c r="I89" s="36"/>
      <c r="J89" s="36"/>
      <c r="K89" s="36"/>
      <c r="L89" s="4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0" t="s">
        <v>29</v>
      </c>
      <c r="AJ89" s="36"/>
      <c r="AK89" s="36"/>
      <c r="AL89" s="36"/>
      <c r="AM89" s="68" t="str">
        <f>IF(E17="","",E17)</f>
        <v xml:space="preserve"> </v>
      </c>
      <c r="AN89" s="4"/>
      <c r="AO89" s="4"/>
      <c r="AP89" s="4"/>
      <c r="AQ89" s="36"/>
      <c r="AR89" s="37"/>
      <c r="AS89" s="69" t="s">
        <v>53</v>
      </c>
      <c r="AT89" s="70"/>
      <c r="AU89" s="71"/>
      <c r="AV89" s="71"/>
      <c r="AW89" s="71"/>
      <c r="AX89" s="71"/>
      <c r="AY89" s="71"/>
      <c r="AZ89" s="71"/>
      <c r="BA89" s="71"/>
      <c r="BB89" s="71"/>
      <c r="BC89" s="71"/>
      <c r="BD89" s="72"/>
      <c r="BE89" s="36"/>
    </row>
    <row r="90" s="2" customFormat="1" ht="15.15" customHeight="1">
      <c r="A90" s="36"/>
      <c r="B90" s="37"/>
      <c r="C90" s="30" t="s">
        <v>27</v>
      </c>
      <c r="D90" s="36"/>
      <c r="E90" s="36"/>
      <c r="F90" s="36"/>
      <c r="G90" s="36"/>
      <c r="H90" s="36"/>
      <c r="I90" s="36"/>
      <c r="J90" s="36"/>
      <c r="K90" s="36"/>
      <c r="L90" s="4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0" t="s">
        <v>31</v>
      </c>
      <c r="AJ90" s="36"/>
      <c r="AK90" s="36"/>
      <c r="AL90" s="36"/>
      <c r="AM90" s="68" t="str">
        <f>IF(E20="","",E20)</f>
        <v xml:space="preserve"> </v>
      </c>
      <c r="AN90" s="4"/>
      <c r="AO90" s="4"/>
      <c r="AP90" s="4"/>
      <c r="AQ90" s="36"/>
      <c r="AR90" s="37"/>
      <c r="AS90" s="73"/>
      <c r="AT90" s="74"/>
      <c r="AU90" s="75"/>
      <c r="AV90" s="75"/>
      <c r="AW90" s="75"/>
      <c r="AX90" s="75"/>
      <c r="AY90" s="75"/>
      <c r="AZ90" s="75"/>
      <c r="BA90" s="75"/>
      <c r="BB90" s="75"/>
      <c r="BC90" s="75"/>
      <c r="BD90" s="76"/>
      <c r="BE90" s="36"/>
    </row>
    <row r="91" s="2" customFormat="1" ht="10.8" customHeight="1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7"/>
      <c r="AS91" s="73"/>
      <c r="AT91" s="74"/>
      <c r="AU91" s="75"/>
      <c r="AV91" s="75"/>
      <c r="AW91" s="75"/>
      <c r="AX91" s="75"/>
      <c r="AY91" s="75"/>
      <c r="AZ91" s="75"/>
      <c r="BA91" s="75"/>
      <c r="BB91" s="75"/>
      <c r="BC91" s="75"/>
      <c r="BD91" s="76"/>
      <c r="BE91" s="36"/>
    </row>
    <row r="92" s="2" customFormat="1" ht="29.28" customHeight="1">
      <c r="A92" s="36"/>
      <c r="B92" s="37"/>
      <c r="C92" s="77" t="s">
        <v>54</v>
      </c>
      <c r="D92" s="78"/>
      <c r="E92" s="78"/>
      <c r="F92" s="78"/>
      <c r="G92" s="78"/>
      <c r="H92" s="79"/>
      <c r="I92" s="80" t="s">
        <v>55</v>
      </c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81" t="s">
        <v>56</v>
      </c>
      <c r="AH92" s="78"/>
      <c r="AI92" s="78"/>
      <c r="AJ92" s="78"/>
      <c r="AK92" s="78"/>
      <c r="AL92" s="78"/>
      <c r="AM92" s="78"/>
      <c r="AN92" s="80" t="s">
        <v>57</v>
      </c>
      <c r="AO92" s="78"/>
      <c r="AP92" s="82"/>
      <c r="AQ92" s="83" t="s">
        <v>58</v>
      </c>
      <c r="AR92" s="37"/>
      <c r="AS92" s="84" t="s">
        <v>59</v>
      </c>
      <c r="AT92" s="85" t="s">
        <v>60</v>
      </c>
      <c r="AU92" s="85" t="s">
        <v>61</v>
      </c>
      <c r="AV92" s="85" t="s">
        <v>62</v>
      </c>
      <c r="AW92" s="85" t="s">
        <v>63</v>
      </c>
      <c r="AX92" s="85" t="s">
        <v>64</v>
      </c>
      <c r="AY92" s="85" t="s">
        <v>65</v>
      </c>
      <c r="AZ92" s="85" t="s">
        <v>66</v>
      </c>
      <c r="BA92" s="85" t="s">
        <v>67</v>
      </c>
      <c r="BB92" s="85" t="s">
        <v>68</v>
      </c>
      <c r="BC92" s="85" t="s">
        <v>69</v>
      </c>
      <c r="BD92" s="86" t="s">
        <v>70</v>
      </c>
      <c r="BE92" s="36"/>
    </row>
    <row r="93" s="2" customFormat="1" ht="10.8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7"/>
      <c r="AS93" s="87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9"/>
      <c r="BE93" s="36"/>
    </row>
    <row r="94" s="6" customFormat="1" ht="32.4" customHeight="1">
      <c r="A94" s="6"/>
      <c r="B94" s="90"/>
      <c r="C94" s="91" t="s">
        <v>71</v>
      </c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3">
        <f>ROUND(SUM(AG95:AG98),2)</f>
        <v>0</v>
      </c>
      <c r="AH94" s="93"/>
      <c r="AI94" s="93"/>
      <c r="AJ94" s="93"/>
      <c r="AK94" s="93"/>
      <c r="AL94" s="93"/>
      <c r="AM94" s="93"/>
      <c r="AN94" s="94">
        <f>SUM(AG94,AT94)</f>
        <v>0</v>
      </c>
      <c r="AO94" s="94"/>
      <c r="AP94" s="94"/>
      <c r="AQ94" s="95" t="s">
        <v>1</v>
      </c>
      <c r="AR94" s="90"/>
      <c r="AS94" s="96">
        <f>ROUND(SUM(AS95:AS98),2)</f>
        <v>0</v>
      </c>
      <c r="AT94" s="97">
        <f>ROUND(SUM(AV94:AW94),2)</f>
        <v>0</v>
      </c>
      <c r="AU94" s="98">
        <f>ROUND(SUM(AU95:AU98),5)</f>
        <v>0</v>
      </c>
      <c r="AV94" s="97">
        <f>ROUND(AZ94*L29,2)</f>
        <v>0</v>
      </c>
      <c r="AW94" s="97">
        <f>ROUND(BA94*L30,2)</f>
        <v>0</v>
      </c>
      <c r="AX94" s="97">
        <f>ROUND(BB94*L29,2)</f>
        <v>0</v>
      </c>
      <c r="AY94" s="97">
        <f>ROUND(BC94*L30,2)</f>
        <v>0</v>
      </c>
      <c r="AZ94" s="97">
        <f>ROUND(SUM(AZ95:AZ98),2)</f>
        <v>0</v>
      </c>
      <c r="BA94" s="97">
        <f>ROUND(SUM(BA95:BA98),2)</f>
        <v>0</v>
      </c>
      <c r="BB94" s="97">
        <f>ROUND(SUM(BB95:BB98),2)</f>
        <v>0</v>
      </c>
      <c r="BC94" s="97">
        <f>ROUND(SUM(BC95:BC98),2)</f>
        <v>0</v>
      </c>
      <c r="BD94" s="99">
        <f>ROUND(SUM(BD95:BD98),2)</f>
        <v>0</v>
      </c>
      <c r="BE94" s="6"/>
      <c r="BS94" s="100" t="s">
        <v>72</v>
      </c>
      <c r="BT94" s="100" t="s">
        <v>73</v>
      </c>
      <c r="BU94" s="101" t="s">
        <v>74</v>
      </c>
      <c r="BV94" s="100" t="s">
        <v>75</v>
      </c>
      <c r="BW94" s="100" t="s">
        <v>4</v>
      </c>
      <c r="BX94" s="100" t="s">
        <v>76</v>
      </c>
      <c r="CL94" s="100" t="s">
        <v>1</v>
      </c>
    </row>
    <row r="95" s="7" customFormat="1" ht="24.75" customHeight="1">
      <c r="A95" s="102" t="s">
        <v>77</v>
      </c>
      <c r="B95" s="103"/>
      <c r="C95" s="104"/>
      <c r="D95" s="105" t="s">
        <v>78</v>
      </c>
      <c r="E95" s="105"/>
      <c r="F95" s="105"/>
      <c r="G95" s="105"/>
      <c r="H95" s="105"/>
      <c r="I95" s="106"/>
      <c r="J95" s="105" t="s">
        <v>79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'2024-6-1-2 - stavební úpr...'!J30</f>
        <v>0</v>
      </c>
      <c r="AH95" s="106"/>
      <c r="AI95" s="106"/>
      <c r="AJ95" s="106"/>
      <c r="AK95" s="106"/>
      <c r="AL95" s="106"/>
      <c r="AM95" s="106"/>
      <c r="AN95" s="107">
        <f>SUM(AG95,AT95)</f>
        <v>0</v>
      </c>
      <c r="AO95" s="106"/>
      <c r="AP95" s="106"/>
      <c r="AQ95" s="108" t="s">
        <v>80</v>
      </c>
      <c r="AR95" s="103"/>
      <c r="AS95" s="109">
        <v>0</v>
      </c>
      <c r="AT95" s="110">
        <f>ROUND(SUM(AV95:AW95),2)</f>
        <v>0</v>
      </c>
      <c r="AU95" s="111">
        <f>'2024-6-1-2 - stavební úpr...'!P140</f>
        <v>0</v>
      </c>
      <c r="AV95" s="110">
        <f>'2024-6-1-2 - stavební úpr...'!J33</f>
        <v>0</v>
      </c>
      <c r="AW95" s="110">
        <f>'2024-6-1-2 - stavební úpr...'!J34</f>
        <v>0</v>
      </c>
      <c r="AX95" s="110">
        <f>'2024-6-1-2 - stavební úpr...'!J35</f>
        <v>0</v>
      </c>
      <c r="AY95" s="110">
        <f>'2024-6-1-2 - stavební úpr...'!J36</f>
        <v>0</v>
      </c>
      <c r="AZ95" s="110">
        <f>'2024-6-1-2 - stavební úpr...'!F33</f>
        <v>0</v>
      </c>
      <c r="BA95" s="110">
        <f>'2024-6-1-2 - stavební úpr...'!F34</f>
        <v>0</v>
      </c>
      <c r="BB95" s="110">
        <f>'2024-6-1-2 - stavební úpr...'!F35</f>
        <v>0</v>
      </c>
      <c r="BC95" s="110">
        <f>'2024-6-1-2 - stavební úpr...'!F36</f>
        <v>0</v>
      </c>
      <c r="BD95" s="112">
        <f>'2024-6-1-2 - stavební úpr...'!F37</f>
        <v>0</v>
      </c>
      <c r="BE95" s="7"/>
      <c r="BT95" s="113" t="s">
        <v>81</v>
      </c>
      <c r="BV95" s="113" t="s">
        <v>75</v>
      </c>
      <c r="BW95" s="113" t="s">
        <v>82</v>
      </c>
      <c r="BX95" s="113" t="s">
        <v>4</v>
      </c>
      <c r="CL95" s="113" t="s">
        <v>1</v>
      </c>
      <c r="CM95" s="113" t="s">
        <v>83</v>
      </c>
    </row>
    <row r="96" s="7" customFormat="1" ht="24.75" customHeight="1">
      <c r="A96" s="102" t="s">
        <v>77</v>
      </c>
      <c r="B96" s="103"/>
      <c r="C96" s="104"/>
      <c r="D96" s="105" t="s">
        <v>84</v>
      </c>
      <c r="E96" s="105"/>
      <c r="F96" s="105"/>
      <c r="G96" s="105"/>
      <c r="H96" s="105"/>
      <c r="I96" s="106"/>
      <c r="J96" s="105" t="s">
        <v>85</v>
      </c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7">
        <f>'2024-6-1-3 - ostatní drob...'!J30</f>
        <v>0</v>
      </c>
      <c r="AH96" s="106"/>
      <c r="AI96" s="106"/>
      <c r="AJ96" s="106"/>
      <c r="AK96" s="106"/>
      <c r="AL96" s="106"/>
      <c r="AM96" s="106"/>
      <c r="AN96" s="107">
        <f>SUM(AG96,AT96)</f>
        <v>0</v>
      </c>
      <c r="AO96" s="106"/>
      <c r="AP96" s="106"/>
      <c r="AQ96" s="108" t="s">
        <v>80</v>
      </c>
      <c r="AR96" s="103"/>
      <c r="AS96" s="109">
        <v>0</v>
      </c>
      <c r="AT96" s="110">
        <f>ROUND(SUM(AV96:AW96),2)</f>
        <v>0</v>
      </c>
      <c r="AU96" s="111">
        <f>'2024-6-1-3 - ostatní drob...'!P125</f>
        <v>0</v>
      </c>
      <c r="AV96" s="110">
        <f>'2024-6-1-3 - ostatní drob...'!J33</f>
        <v>0</v>
      </c>
      <c r="AW96" s="110">
        <f>'2024-6-1-3 - ostatní drob...'!J34</f>
        <v>0</v>
      </c>
      <c r="AX96" s="110">
        <f>'2024-6-1-3 - ostatní drob...'!J35</f>
        <v>0</v>
      </c>
      <c r="AY96" s="110">
        <f>'2024-6-1-3 - ostatní drob...'!J36</f>
        <v>0</v>
      </c>
      <c r="AZ96" s="110">
        <f>'2024-6-1-3 - ostatní drob...'!F33</f>
        <v>0</v>
      </c>
      <c r="BA96" s="110">
        <f>'2024-6-1-3 - ostatní drob...'!F34</f>
        <v>0</v>
      </c>
      <c r="BB96" s="110">
        <f>'2024-6-1-3 - ostatní drob...'!F35</f>
        <v>0</v>
      </c>
      <c r="BC96" s="110">
        <f>'2024-6-1-3 - ostatní drob...'!F36</f>
        <v>0</v>
      </c>
      <c r="BD96" s="112">
        <f>'2024-6-1-3 - ostatní drob...'!F37</f>
        <v>0</v>
      </c>
      <c r="BE96" s="7"/>
      <c r="BT96" s="113" t="s">
        <v>81</v>
      </c>
      <c r="BV96" s="113" t="s">
        <v>75</v>
      </c>
      <c r="BW96" s="113" t="s">
        <v>86</v>
      </c>
      <c r="BX96" s="113" t="s">
        <v>4</v>
      </c>
      <c r="CL96" s="113" t="s">
        <v>1</v>
      </c>
      <c r="CM96" s="113" t="s">
        <v>83</v>
      </c>
    </row>
    <row r="97" s="7" customFormat="1" ht="24.75" customHeight="1">
      <c r="A97" s="102" t="s">
        <v>77</v>
      </c>
      <c r="B97" s="103"/>
      <c r="C97" s="104"/>
      <c r="D97" s="105" t="s">
        <v>87</v>
      </c>
      <c r="E97" s="105"/>
      <c r="F97" s="105"/>
      <c r="G97" s="105"/>
      <c r="H97" s="105"/>
      <c r="I97" s="106"/>
      <c r="J97" s="105" t="s">
        <v>88</v>
      </c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7">
        <f>'2024-6-1-4 - elektroinsta...'!J30</f>
        <v>0</v>
      </c>
      <c r="AH97" s="106"/>
      <c r="AI97" s="106"/>
      <c r="AJ97" s="106"/>
      <c r="AK97" s="106"/>
      <c r="AL97" s="106"/>
      <c r="AM97" s="106"/>
      <c r="AN97" s="107">
        <f>SUM(AG97,AT97)</f>
        <v>0</v>
      </c>
      <c r="AO97" s="106"/>
      <c r="AP97" s="106"/>
      <c r="AQ97" s="108" t="s">
        <v>80</v>
      </c>
      <c r="AR97" s="103"/>
      <c r="AS97" s="109">
        <v>0</v>
      </c>
      <c r="AT97" s="110">
        <f>ROUND(SUM(AV97:AW97),2)</f>
        <v>0</v>
      </c>
      <c r="AU97" s="111">
        <f>'2024-6-1-4 - elektroinsta...'!P118</f>
        <v>0</v>
      </c>
      <c r="AV97" s="110">
        <f>'2024-6-1-4 - elektroinsta...'!J33</f>
        <v>0</v>
      </c>
      <c r="AW97" s="110">
        <f>'2024-6-1-4 - elektroinsta...'!J34</f>
        <v>0</v>
      </c>
      <c r="AX97" s="110">
        <f>'2024-6-1-4 - elektroinsta...'!J35</f>
        <v>0</v>
      </c>
      <c r="AY97" s="110">
        <f>'2024-6-1-4 - elektroinsta...'!J36</f>
        <v>0</v>
      </c>
      <c r="AZ97" s="110">
        <f>'2024-6-1-4 - elektroinsta...'!F33</f>
        <v>0</v>
      </c>
      <c r="BA97" s="110">
        <f>'2024-6-1-4 - elektroinsta...'!F34</f>
        <v>0</v>
      </c>
      <c r="BB97" s="110">
        <f>'2024-6-1-4 - elektroinsta...'!F35</f>
        <v>0</v>
      </c>
      <c r="BC97" s="110">
        <f>'2024-6-1-4 - elektroinsta...'!F36</f>
        <v>0</v>
      </c>
      <c r="BD97" s="112">
        <f>'2024-6-1-4 - elektroinsta...'!F37</f>
        <v>0</v>
      </c>
      <c r="BE97" s="7"/>
      <c r="BT97" s="113" t="s">
        <v>81</v>
      </c>
      <c r="BV97" s="113" t="s">
        <v>75</v>
      </c>
      <c r="BW97" s="113" t="s">
        <v>89</v>
      </c>
      <c r="BX97" s="113" t="s">
        <v>4</v>
      </c>
      <c r="CL97" s="113" t="s">
        <v>1</v>
      </c>
      <c r="CM97" s="113" t="s">
        <v>83</v>
      </c>
    </row>
    <row r="98" s="7" customFormat="1" ht="24.75" customHeight="1">
      <c r="A98" s="102" t="s">
        <v>77</v>
      </c>
      <c r="B98" s="103"/>
      <c r="C98" s="104"/>
      <c r="D98" s="105" t="s">
        <v>90</v>
      </c>
      <c r="E98" s="105"/>
      <c r="F98" s="105"/>
      <c r="G98" s="105"/>
      <c r="H98" s="105"/>
      <c r="I98" s="106"/>
      <c r="J98" s="105" t="s">
        <v>91</v>
      </c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7">
        <f>'2024-6-1-5 - VRN'!J30</f>
        <v>0</v>
      </c>
      <c r="AH98" s="106"/>
      <c r="AI98" s="106"/>
      <c r="AJ98" s="106"/>
      <c r="AK98" s="106"/>
      <c r="AL98" s="106"/>
      <c r="AM98" s="106"/>
      <c r="AN98" s="107">
        <f>SUM(AG98,AT98)</f>
        <v>0</v>
      </c>
      <c r="AO98" s="106"/>
      <c r="AP98" s="106"/>
      <c r="AQ98" s="108" t="s">
        <v>80</v>
      </c>
      <c r="AR98" s="103"/>
      <c r="AS98" s="114">
        <v>0</v>
      </c>
      <c r="AT98" s="115">
        <f>ROUND(SUM(AV98:AW98),2)</f>
        <v>0</v>
      </c>
      <c r="AU98" s="116">
        <f>'2024-6-1-5 - VRN'!P120</f>
        <v>0</v>
      </c>
      <c r="AV98" s="115">
        <f>'2024-6-1-5 - VRN'!J33</f>
        <v>0</v>
      </c>
      <c r="AW98" s="115">
        <f>'2024-6-1-5 - VRN'!J34</f>
        <v>0</v>
      </c>
      <c r="AX98" s="115">
        <f>'2024-6-1-5 - VRN'!J35</f>
        <v>0</v>
      </c>
      <c r="AY98" s="115">
        <f>'2024-6-1-5 - VRN'!J36</f>
        <v>0</v>
      </c>
      <c r="AZ98" s="115">
        <f>'2024-6-1-5 - VRN'!F33</f>
        <v>0</v>
      </c>
      <c r="BA98" s="115">
        <f>'2024-6-1-5 - VRN'!F34</f>
        <v>0</v>
      </c>
      <c r="BB98" s="115">
        <f>'2024-6-1-5 - VRN'!F35</f>
        <v>0</v>
      </c>
      <c r="BC98" s="115">
        <f>'2024-6-1-5 - VRN'!F36</f>
        <v>0</v>
      </c>
      <c r="BD98" s="117">
        <f>'2024-6-1-5 - VRN'!F37</f>
        <v>0</v>
      </c>
      <c r="BE98" s="7"/>
      <c r="BT98" s="113" t="s">
        <v>81</v>
      </c>
      <c r="BV98" s="113" t="s">
        <v>75</v>
      </c>
      <c r="BW98" s="113" t="s">
        <v>92</v>
      </c>
      <c r="BX98" s="113" t="s">
        <v>4</v>
      </c>
      <c r="CL98" s="113" t="s">
        <v>1</v>
      </c>
      <c r="CM98" s="113" t="s">
        <v>83</v>
      </c>
    </row>
    <row r="99" s="2" customFormat="1" ht="30" customHeight="1">
      <c r="A99" s="36"/>
      <c r="B99" s="37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7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="2" customFormat="1" ht="6.96" customHeight="1">
      <c r="A100" s="36"/>
      <c r="B100" s="58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37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</sheetData>
  <mergeCells count="5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2024-6-1-2 - stavební úpr...'!C2" display="/"/>
    <hyperlink ref="A96" location="'2024-6-1-3 - ostatní drob...'!C2" display="/"/>
    <hyperlink ref="A97" location="'2024-6-1-4 - elektroinsta...'!C2" display="/"/>
    <hyperlink ref="A98" location="'2024-6-1-5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="1" customFormat="1" ht="24.96" customHeight="1">
      <c r="B4" s="20"/>
      <c r="D4" s="21" t="s">
        <v>93</v>
      </c>
      <c r="L4" s="20"/>
      <c r="M4" s="118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19" t="str">
        <f>'Rekapitulace stavby'!K6</f>
        <v>Město Žacléř - středisko 2 .NP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94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95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30" t="s">
        <v>22</v>
      </c>
      <c r="J12" s="67" t="str">
        <f>'Rekapitulace stavby'!AN8</f>
        <v>5. 6. 2024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tr">
        <f>IF('Rekapitulace stavby'!AN10="","",'Rekapitulace stavby'!AN10)</f>
        <v/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tr">
        <f>IF('Rekapitulace stavby'!E11="","",'Rekapitulace stavby'!E11)</f>
        <v xml:space="preserve"> </v>
      </c>
      <c r="F15" s="36"/>
      <c r="G15" s="36"/>
      <c r="H15" s="36"/>
      <c r="I15" s="30" t="s">
        <v>26</v>
      </c>
      <c r="J15" s="25" t="str">
        <f>IF('Rekapitulace stavby'!AN11="","",'Rekapitulace stavby'!AN11)</f>
        <v/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27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26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29</v>
      </c>
      <c r="E20" s="36"/>
      <c r="F20" s="36"/>
      <c r="G20" s="36"/>
      <c r="H20" s="36"/>
      <c r="I20" s="30" t="s">
        <v>25</v>
      </c>
      <c r="J20" s="25" t="str">
        <f>IF('Rekapitulace stavby'!AN16="","",'Rekapitulace stavby'!AN16)</f>
        <v/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tr">
        <f>IF('Rekapitulace stavby'!E17="","",'Rekapitulace stavby'!E17)</f>
        <v xml:space="preserve"> </v>
      </c>
      <c r="F21" s="36"/>
      <c r="G21" s="36"/>
      <c r="H21" s="36"/>
      <c r="I21" s="30" t="s">
        <v>26</v>
      </c>
      <c r="J21" s="25" t="str">
        <f>IF('Rekapitulace stavby'!AN17="","",'Rekapitulace stavby'!AN17)</f>
        <v/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31</v>
      </c>
      <c r="E23" s="36"/>
      <c r="F23" s="36"/>
      <c r="G23" s="36"/>
      <c r="H23" s="36"/>
      <c r="I23" s="30" t="s">
        <v>25</v>
      </c>
      <c r="J23" s="25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tr">
        <f>IF('Rekapitulace stavby'!E20="","",'Rekapitulace stavby'!E20)</f>
        <v xml:space="preserve"> </v>
      </c>
      <c r="F24" s="36"/>
      <c r="G24" s="36"/>
      <c r="H24" s="36"/>
      <c r="I24" s="30" t="s">
        <v>26</v>
      </c>
      <c r="J24" s="25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32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0"/>
      <c r="B27" s="121"/>
      <c r="C27" s="120"/>
      <c r="D27" s="120"/>
      <c r="E27" s="34" t="s">
        <v>1</v>
      </c>
      <c r="F27" s="34"/>
      <c r="G27" s="34"/>
      <c r="H27" s="34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3" t="s">
        <v>33</v>
      </c>
      <c r="E30" s="36"/>
      <c r="F30" s="36"/>
      <c r="G30" s="36"/>
      <c r="H30" s="36"/>
      <c r="I30" s="36"/>
      <c r="J30" s="94">
        <f>ROUND(J140,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35</v>
      </c>
      <c r="G32" s="36"/>
      <c r="H32" s="36"/>
      <c r="I32" s="41" t="s">
        <v>34</v>
      </c>
      <c r="J32" s="41" t="s">
        <v>36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24" t="s">
        <v>37</v>
      </c>
      <c r="E33" s="30" t="s">
        <v>38</v>
      </c>
      <c r="F33" s="125">
        <f>ROUND((SUM(BE140:BE374)),  2)</f>
        <v>0</v>
      </c>
      <c r="G33" s="36"/>
      <c r="H33" s="36"/>
      <c r="I33" s="126">
        <v>0.20999999999999999</v>
      </c>
      <c r="J33" s="125">
        <f>ROUND(((SUM(BE140:BE374))*I33),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39</v>
      </c>
      <c r="F34" s="125">
        <f>ROUND((SUM(BF140:BF374)),  2)</f>
        <v>0</v>
      </c>
      <c r="G34" s="36"/>
      <c r="H34" s="36"/>
      <c r="I34" s="126">
        <v>0.12</v>
      </c>
      <c r="J34" s="125">
        <f>ROUND(((SUM(BF140:BF374))*I34),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40</v>
      </c>
      <c r="F35" s="125">
        <f>ROUND((SUM(BG140:BG374)),  2)</f>
        <v>0</v>
      </c>
      <c r="G35" s="36"/>
      <c r="H35" s="36"/>
      <c r="I35" s="126">
        <v>0.20999999999999999</v>
      </c>
      <c r="J35" s="125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41</v>
      </c>
      <c r="F36" s="125">
        <f>ROUND((SUM(BH140:BH374)),  2)</f>
        <v>0</v>
      </c>
      <c r="G36" s="36"/>
      <c r="H36" s="36"/>
      <c r="I36" s="126">
        <v>0.12</v>
      </c>
      <c r="J36" s="125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42</v>
      </c>
      <c r="F37" s="125">
        <f>ROUND((SUM(BI140:BI374)),  2)</f>
        <v>0</v>
      </c>
      <c r="G37" s="36"/>
      <c r="H37" s="36"/>
      <c r="I37" s="126">
        <v>0</v>
      </c>
      <c r="J37" s="12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7"/>
      <c r="D39" s="128" t="s">
        <v>43</v>
      </c>
      <c r="E39" s="79"/>
      <c r="F39" s="79"/>
      <c r="G39" s="129" t="s">
        <v>44</v>
      </c>
      <c r="H39" s="130" t="s">
        <v>45</v>
      </c>
      <c r="I39" s="79"/>
      <c r="J39" s="131">
        <f>SUM(J30:J37)</f>
        <v>0</v>
      </c>
      <c r="K39" s="132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46</v>
      </c>
      <c r="E50" s="55"/>
      <c r="F50" s="55"/>
      <c r="G50" s="54" t="s">
        <v>47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48</v>
      </c>
      <c r="E61" s="39"/>
      <c r="F61" s="133" t="s">
        <v>49</v>
      </c>
      <c r="G61" s="56" t="s">
        <v>48</v>
      </c>
      <c r="H61" s="39"/>
      <c r="I61" s="39"/>
      <c r="J61" s="134" t="s">
        <v>49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50</v>
      </c>
      <c r="E65" s="57"/>
      <c r="F65" s="57"/>
      <c r="G65" s="54" t="s">
        <v>51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48</v>
      </c>
      <c r="E76" s="39"/>
      <c r="F76" s="133" t="s">
        <v>49</v>
      </c>
      <c r="G76" s="56" t="s">
        <v>48</v>
      </c>
      <c r="H76" s="39"/>
      <c r="I76" s="39"/>
      <c r="J76" s="134" t="s">
        <v>49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hidden="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hidden="1" s="2" customFormat="1" ht="24.96" customHeight="1">
      <c r="A82" s="36"/>
      <c r="B82" s="37"/>
      <c r="C82" s="21" t="s">
        <v>96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hidden="1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hidden="1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hidden="1" s="2" customFormat="1" ht="16.5" customHeight="1">
      <c r="A85" s="36"/>
      <c r="B85" s="37"/>
      <c r="C85" s="36"/>
      <c r="D85" s="36"/>
      <c r="E85" s="119" t="str">
        <f>E7</f>
        <v>Město Žacléř - středisko 2 .NP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hidden="1" s="2" customFormat="1" ht="12" customHeight="1">
      <c r="A86" s="36"/>
      <c r="B86" s="37"/>
      <c r="C86" s="30" t="s">
        <v>94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hidden="1" s="2" customFormat="1" ht="16.5" customHeight="1">
      <c r="A87" s="36"/>
      <c r="B87" s="37"/>
      <c r="C87" s="36"/>
      <c r="D87" s="36"/>
      <c r="E87" s="65" t="str">
        <f>E9</f>
        <v>2024/6/1/2 - stavební úpravy ordinace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hidden="1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hidden="1" s="2" customFormat="1" ht="12" customHeight="1">
      <c r="A89" s="36"/>
      <c r="B89" s="37"/>
      <c r="C89" s="30" t="s">
        <v>20</v>
      </c>
      <c r="D89" s="36"/>
      <c r="E89" s="36"/>
      <c r="F89" s="25" t="str">
        <f>F12</f>
        <v xml:space="preserve"> </v>
      </c>
      <c r="G89" s="36"/>
      <c r="H89" s="36"/>
      <c r="I89" s="30" t="s">
        <v>22</v>
      </c>
      <c r="J89" s="67" t="str">
        <f>IF(J12="","",J12)</f>
        <v>5. 6. 2024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hidden="1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hidden="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 xml:space="preserve"> </v>
      </c>
      <c r="G91" s="36"/>
      <c r="H91" s="36"/>
      <c r="I91" s="30" t="s">
        <v>29</v>
      </c>
      <c r="J91" s="34" t="str">
        <f>E21</f>
        <v xml:space="preserve"> 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hidden="1" s="2" customFormat="1" ht="15.15" customHeight="1">
      <c r="A92" s="36"/>
      <c r="B92" s="37"/>
      <c r="C92" s="30" t="s">
        <v>27</v>
      </c>
      <c r="D92" s="36"/>
      <c r="E92" s="36"/>
      <c r="F92" s="25" t="str">
        <f>IF(E18="","",E18)</f>
        <v>Vyplň údaj</v>
      </c>
      <c r="G92" s="36"/>
      <c r="H92" s="36"/>
      <c r="I92" s="30" t="s">
        <v>31</v>
      </c>
      <c r="J92" s="34" t="str">
        <f>E24</f>
        <v xml:space="preserve"> 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hidden="1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hidden="1" s="2" customFormat="1" ht="29.28" customHeight="1">
      <c r="A94" s="36"/>
      <c r="B94" s="37"/>
      <c r="C94" s="135" t="s">
        <v>97</v>
      </c>
      <c r="D94" s="127"/>
      <c r="E94" s="127"/>
      <c r="F94" s="127"/>
      <c r="G94" s="127"/>
      <c r="H94" s="127"/>
      <c r="I94" s="127"/>
      <c r="J94" s="136" t="s">
        <v>98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hidden="1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hidden="1" s="2" customFormat="1" ht="22.8" customHeight="1">
      <c r="A96" s="36"/>
      <c r="B96" s="37"/>
      <c r="C96" s="137" t="s">
        <v>99</v>
      </c>
      <c r="D96" s="36"/>
      <c r="E96" s="36"/>
      <c r="F96" s="36"/>
      <c r="G96" s="36"/>
      <c r="H96" s="36"/>
      <c r="I96" s="36"/>
      <c r="J96" s="94">
        <f>J140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100</v>
      </c>
    </row>
    <row r="97" hidden="1" s="9" customFormat="1" ht="24.96" customHeight="1">
      <c r="A97" s="9"/>
      <c r="B97" s="138"/>
      <c r="C97" s="9"/>
      <c r="D97" s="139" t="s">
        <v>101</v>
      </c>
      <c r="E97" s="140"/>
      <c r="F97" s="140"/>
      <c r="G97" s="140"/>
      <c r="H97" s="140"/>
      <c r="I97" s="140"/>
      <c r="J97" s="141">
        <f>J141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2"/>
      <c r="C98" s="10"/>
      <c r="D98" s="143" t="s">
        <v>102</v>
      </c>
      <c r="E98" s="144"/>
      <c r="F98" s="144"/>
      <c r="G98" s="144"/>
      <c r="H98" s="144"/>
      <c r="I98" s="144"/>
      <c r="J98" s="145">
        <f>J142</f>
        <v>0</v>
      </c>
      <c r="K98" s="10"/>
      <c r="L98" s="14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2"/>
      <c r="C99" s="10"/>
      <c r="D99" s="143" t="s">
        <v>103</v>
      </c>
      <c r="E99" s="144"/>
      <c r="F99" s="144"/>
      <c r="G99" s="144"/>
      <c r="H99" s="144"/>
      <c r="I99" s="144"/>
      <c r="J99" s="145">
        <f>J152</f>
        <v>0</v>
      </c>
      <c r="K99" s="10"/>
      <c r="L99" s="14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2"/>
      <c r="C100" s="10"/>
      <c r="D100" s="143" t="s">
        <v>104</v>
      </c>
      <c r="E100" s="144"/>
      <c r="F100" s="144"/>
      <c r="G100" s="144"/>
      <c r="H100" s="144"/>
      <c r="I100" s="144"/>
      <c r="J100" s="145">
        <f>J184</f>
        <v>0</v>
      </c>
      <c r="K100" s="10"/>
      <c r="L100" s="14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2"/>
      <c r="C101" s="10"/>
      <c r="D101" s="143" t="s">
        <v>105</v>
      </c>
      <c r="E101" s="144"/>
      <c r="F101" s="144"/>
      <c r="G101" s="144"/>
      <c r="H101" s="144"/>
      <c r="I101" s="144"/>
      <c r="J101" s="145">
        <f>J205</f>
        <v>0</v>
      </c>
      <c r="K101" s="10"/>
      <c r="L101" s="14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2"/>
      <c r="C102" s="10"/>
      <c r="D102" s="143" t="s">
        <v>106</v>
      </c>
      <c r="E102" s="144"/>
      <c r="F102" s="144"/>
      <c r="G102" s="144"/>
      <c r="H102" s="144"/>
      <c r="I102" s="144"/>
      <c r="J102" s="145">
        <f>J212</f>
        <v>0</v>
      </c>
      <c r="K102" s="10"/>
      <c r="L102" s="14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38"/>
      <c r="C103" s="9"/>
      <c r="D103" s="139" t="s">
        <v>107</v>
      </c>
      <c r="E103" s="140"/>
      <c r="F103" s="140"/>
      <c r="G103" s="140"/>
      <c r="H103" s="140"/>
      <c r="I103" s="140"/>
      <c r="J103" s="141">
        <f>J214</f>
        <v>0</v>
      </c>
      <c r="K103" s="9"/>
      <c r="L103" s="13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42"/>
      <c r="C104" s="10"/>
      <c r="D104" s="143" t="s">
        <v>108</v>
      </c>
      <c r="E104" s="144"/>
      <c r="F104" s="144"/>
      <c r="G104" s="144"/>
      <c r="H104" s="144"/>
      <c r="I104" s="144"/>
      <c r="J104" s="145">
        <f>J215</f>
        <v>0</v>
      </c>
      <c r="K104" s="10"/>
      <c r="L104" s="14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42"/>
      <c r="C105" s="10"/>
      <c r="D105" s="143" t="s">
        <v>109</v>
      </c>
      <c r="E105" s="144"/>
      <c r="F105" s="144"/>
      <c r="G105" s="144"/>
      <c r="H105" s="144"/>
      <c r="I105" s="144"/>
      <c r="J105" s="145">
        <f>J223</f>
        <v>0</v>
      </c>
      <c r="K105" s="10"/>
      <c r="L105" s="14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42"/>
      <c r="C106" s="10"/>
      <c r="D106" s="143" t="s">
        <v>110</v>
      </c>
      <c r="E106" s="144"/>
      <c r="F106" s="144"/>
      <c r="G106" s="144"/>
      <c r="H106" s="144"/>
      <c r="I106" s="144"/>
      <c r="J106" s="145">
        <f>J231</f>
        <v>0</v>
      </c>
      <c r="K106" s="10"/>
      <c r="L106" s="14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42"/>
      <c r="C107" s="10"/>
      <c r="D107" s="143" t="s">
        <v>111</v>
      </c>
      <c r="E107" s="144"/>
      <c r="F107" s="144"/>
      <c r="G107" s="144"/>
      <c r="H107" s="144"/>
      <c r="I107" s="144"/>
      <c r="J107" s="145">
        <f>J244</f>
        <v>0</v>
      </c>
      <c r="K107" s="10"/>
      <c r="L107" s="14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42"/>
      <c r="C108" s="10"/>
      <c r="D108" s="143" t="s">
        <v>112</v>
      </c>
      <c r="E108" s="144"/>
      <c r="F108" s="144"/>
      <c r="G108" s="144"/>
      <c r="H108" s="144"/>
      <c r="I108" s="144"/>
      <c r="J108" s="145">
        <f>J247</f>
        <v>0</v>
      </c>
      <c r="K108" s="10"/>
      <c r="L108" s="14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42"/>
      <c r="C109" s="10"/>
      <c r="D109" s="143" t="s">
        <v>113</v>
      </c>
      <c r="E109" s="144"/>
      <c r="F109" s="144"/>
      <c r="G109" s="144"/>
      <c r="H109" s="144"/>
      <c r="I109" s="144"/>
      <c r="J109" s="145">
        <f>J250</f>
        <v>0</v>
      </c>
      <c r="K109" s="10"/>
      <c r="L109" s="14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42"/>
      <c r="C110" s="10"/>
      <c r="D110" s="143" t="s">
        <v>114</v>
      </c>
      <c r="E110" s="144"/>
      <c r="F110" s="144"/>
      <c r="G110" s="144"/>
      <c r="H110" s="144"/>
      <c r="I110" s="144"/>
      <c r="J110" s="145">
        <f>J255</f>
        <v>0</v>
      </c>
      <c r="K110" s="10"/>
      <c r="L110" s="14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42"/>
      <c r="C111" s="10"/>
      <c r="D111" s="143" t="s">
        <v>115</v>
      </c>
      <c r="E111" s="144"/>
      <c r="F111" s="144"/>
      <c r="G111" s="144"/>
      <c r="H111" s="144"/>
      <c r="I111" s="144"/>
      <c r="J111" s="145">
        <f>J261</f>
        <v>0</v>
      </c>
      <c r="K111" s="10"/>
      <c r="L111" s="14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42"/>
      <c r="C112" s="10"/>
      <c r="D112" s="143" t="s">
        <v>116</v>
      </c>
      <c r="E112" s="144"/>
      <c r="F112" s="144"/>
      <c r="G112" s="144"/>
      <c r="H112" s="144"/>
      <c r="I112" s="144"/>
      <c r="J112" s="145">
        <f>J264</f>
        <v>0</v>
      </c>
      <c r="K112" s="10"/>
      <c r="L112" s="14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42"/>
      <c r="C113" s="10"/>
      <c r="D113" s="143" t="s">
        <v>117</v>
      </c>
      <c r="E113" s="144"/>
      <c r="F113" s="144"/>
      <c r="G113" s="144"/>
      <c r="H113" s="144"/>
      <c r="I113" s="144"/>
      <c r="J113" s="145">
        <f>J274</f>
        <v>0</v>
      </c>
      <c r="K113" s="10"/>
      <c r="L113" s="14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10" customFormat="1" ht="19.92" customHeight="1">
      <c r="A114" s="10"/>
      <c r="B114" s="142"/>
      <c r="C114" s="10"/>
      <c r="D114" s="143" t="s">
        <v>118</v>
      </c>
      <c r="E114" s="144"/>
      <c r="F114" s="144"/>
      <c r="G114" s="144"/>
      <c r="H114" s="144"/>
      <c r="I114" s="144"/>
      <c r="J114" s="145">
        <f>J294</f>
        <v>0</v>
      </c>
      <c r="K114" s="10"/>
      <c r="L114" s="14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10" customFormat="1" ht="19.92" customHeight="1">
      <c r="A115" s="10"/>
      <c r="B115" s="142"/>
      <c r="C115" s="10"/>
      <c r="D115" s="143" t="s">
        <v>119</v>
      </c>
      <c r="E115" s="144"/>
      <c r="F115" s="144"/>
      <c r="G115" s="144"/>
      <c r="H115" s="144"/>
      <c r="I115" s="144"/>
      <c r="J115" s="145">
        <f>J312</f>
        <v>0</v>
      </c>
      <c r="K115" s="10"/>
      <c r="L115" s="142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hidden="1" s="10" customFormat="1" ht="19.92" customHeight="1">
      <c r="A116" s="10"/>
      <c r="B116" s="142"/>
      <c r="C116" s="10"/>
      <c r="D116" s="143" t="s">
        <v>120</v>
      </c>
      <c r="E116" s="144"/>
      <c r="F116" s="144"/>
      <c r="G116" s="144"/>
      <c r="H116" s="144"/>
      <c r="I116" s="144"/>
      <c r="J116" s="145">
        <f>J315</f>
        <v>0</v>
      </c>
      <c r="K116" s="10"/>
      <c r="L116" s="142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hidden="1" s="10" customFormat="1" ht="19.92" customHeight="1">
      <c r="A117" s="10"/>
      <c r="B117" s="142"/>
      <c r="C117" s="10"/>
      <c r="D117" s="143" t="s">
        <v>121</v>
      </c>
      <c r="E117" s="144"/>
      <c r="F117" s="144"/>
      <c r="G117" s="144"/>
      <c r="H117" s="144"/>
      <c r="I117" s="144"/>
      <c r="J117" s="145">
        <f>J339</f>
        <v>0</v>
      </c>
      <c r="K117" s="10"/>
      <c r="L117" s="142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hidden="1" s="10" customFormat="1" ht="19.92" customHeight="1">
      <c r="A118" s="10"/>
      <c r="B118" s="142"/>
      <c r="C118" s="10"/>
      <c r="D118" s="143" t="s">
        <v>122</v>
      </c>
      <c r="E118" s="144"/>
      <c r="F118" s="144"/>
      <c r="G118" s="144"/>
      <c r="H118" s="144"/>
      <c r="I118" s="144"/>
      <c r="J118" s="145">
        <f>J358</f>
        <v>0</v>
      </c>
      <c r="K118" s="10"/>
      <c r="L118" s="142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hidden="1" s="10" customFormat="1" ht="19.92" customHeight="1">
      <c r="A119" s="10"/>
      <c r="B119" s="142"/>
      <c r="C119" s="10"/>
      <c r="D119" s="143" t="s">
        <v>123</v>
      </c>
      <c r="E119" s="144"/>
      <c r="F119" s="144"/>
      <c r="G119" s="144"/>
      <c r="H119" s="144"/>
      <c r="I119" s="144"/>
      <c r="J119" s="145">
        <f>J364</f>
        <v>0</v>
      </c>
      <c r="K119" s="10"/>
      <c r="L119" s="142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hidden="1" s="9" customFormat="1" ht="24.96" customHeight="1">
      <c r="A120" s="9"/>
      <c r="B120" s="138"/>
      <c r="C120" s="9"/>
      <c r="D120" s="139" t="s">
        <v>124</v>
      </c>
      <c r="E120" s="140"/>
      <c r="F120" s="140"/>
      <c r="G120" s="140"/>
      <c r="H120" s="140"/>
      <c r="I120" s="140"/>
      <c r="J120" s="141">
        <f>J372</f>
        <v>0</v>
      </c>
      <c r="K120" s="9"/>
      <c r="L120" s="138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hidden="1" s="2" customFormat="1" ht="21.84" customHeight="1">
      <c r="A121" s="36"/>
      <c r="B121" s="37"/>
      <c r="C121" s="36"/>
      <c r="D121" s="36"/>
      <c r="E121" s="36"/>
      <c r="F121" s="36"/>
      <c r="G121" s="36"/>
      <c r="H121" s="36"/>
      <c r="I121" s="36"/>
      <c r="J121" s="36"/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hidden="1" s="2" customFormat="1" ht="6.96" customHeight="1">
      <c r="A122" s="36"/>
      <c r="B122" s="58"/>
      <c r="C122" s="59"/>
      <c r="D122" s="59"/>
      <c r="E122" s="59"/>
      <c r="F122" s="59"/>
      <c r="G122" s="59"/>
      <c r="H122" s="59"/>
      <c r="I122" s="59"/>
      <c r="J122" s="59"/>
      <c r="K122" s="59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hidden="1"/>
    <row r="124" hidden="1"/>
    <row r="125" hidden="1"/>
    <row r="126" s="2" customFormat="1" ht="6.96" customHeight="1">
      <c r="A126" s="36"/>
      <c r="B126" s="60"/>
      <c r="C126" s="61"/>
      <c r="D126" s="61"/>
      <c r="E126" s="61"/>
      <c r="F126" s="61"/>
      <c r="G126" s="61"/>
      <c r="H126" s="61"/>
      <c r="I126" s="61"/>
      <c r="J126" s="61"/>
      <c r="K126" s="61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24.96" customHeight="1">
      <c r="A127" s="36"/>
      <c r="B127" s="37"/>
      <c r="C127" s="21" t="s">
        <v>125</v>
      </c>
      <c r="D127" s="36"/>
      <c r="E127" s="36"/>
      <c r="F127" s="36"/>
      <c r="G127" s="36"/>
      <c r="H127" s="36"/>
      <c r="I127" s="36"/>
      <c r="J127" s="36"/>
      <c r="K127" s="36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6.96" customHeight="1">
      <c r="A128" s="36"/>
      <c r="B128" s="37"/>
      <c r="C128" s="36"/>
      <c r="D128" s="36"/>
      <c r="E128" s="36"/>
      <c r="F128" s="36"/>
      <c r="G128" s="36"/>
      <c r="H128" s="36"/>
      <c r="I128" s="36"/>
      <c r="J128" s="36"/>
      <c r="K128" s="36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2" customHeight="1">
      <c r="A129" s="36"/>
      <c r="B129" s="37"/>
      <c r="C129" s="30" t="s">
        <v>16</v>
      </c>
      <c r="D129" s="36"/>
      <c r="E129" s="36"/>
      <c r="F129" s="36"/>
      <c r="G129" s="36"/>
      <c r="H129" s="36"/>
      <c r="I129" s="36"/>
      <c r="J129" s="36"/>
      <c r="K129" s="36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16.5" customHeight="1">
      <c r="A130" s="36"/>
      <c r="B130" s="37"/>
      <c r="C130" s="36"/>
      <c r="D130" s="36"/>
      <c r="E130" s="119" t="str">
        <f>E7</f>
        <v>Město Žacléř - středisko 2 .NP</v>
      </c>
      <c r="F130" s="30"/>
      <c r="G130" s="30"/>
      <c r="H130" s="30"/>
      <c r="I130" s="36"/>
      <c r="J130" s="36"/>
      <c r="K130" s="36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12" customHeight="1">
      <c r="A131" s="36"/>
      <c r="B131" s="37"/>
      <c r="C131" s="30" t="s">
        <v>94</v>
      </c>
      <c r="D131" s="36"/>
      <c r="E131" s="36"/>
      <c r="F131" s="36"/>
      <c r="G131" s="36"/>
      <c r="H131" s="36"/>
      <c r="I131" s="36"/>
      <c r="J131" s="36"/>
      <c r="K131" s="36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2" customFormat="1" ht="16.5" customHeight="1">
      <c r="A132" s="36"/>
      <c r="B132" s="37"/>
      <c r="C132" s="36"/>
      <c r="D132" s="36"/>
      <c r="E132" s="65" t="str">
        <f>E9</f>
        <v>2024/6/1/2 - stavební úpravy ordinace</v>
      </c>
      <c r="F132" s="36"/>
      <c r="G132" s="36"/>
      <c r="H132" s="36"/>
      <c r="I132" s="36"/>
      <c r="J132" s="36"/>
      <c r="K132" s="36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2" customFormat="1" ht="6.96" customHeight="1">
      <c r="A133" s="36"/>
      <c r="B133" s="37"/>
      <c r="C133" s="36"/>
      <c r="D133" s="36"/>
      <c r="E133" s="36"/>
      <c r="F133" s="36"/>
      <c r="G133" s="36"/>
      <c r="H133" s="36"/>
      <c r="I133" s="36"/>
      <c r="J133" s="36"/>
      <c r="K133" s="36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="2" customFormat="1" ht="12" customHeight="1">
      <c r="A134" s="36"/>
      <c r="B134" s="37"/>
      <c r="C134" s="30" t="s">
        <v>20</v>
      </c>
      <c r="D134" s="36"/>
      <c r="E134" s="36"/>
      <c r="F134" s="25" t="str">
        <f>F12</f>
        <v xml:space="preserve"> </v>
      </c>
      <c r="G134" s="36"/>
      <c r="H134" s="36"/>
      <c r="I134" s="30" t="s">
        <v>22</v>
      </c>
      <c r="J134" s="67" t="str">
        <f>IF(J12="","",J12)</f>
        <v>5. 6. 2024</v>
      </c>
      <c r="K134" s="36"/>
      <c r="L134" s="53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="2" customFormat="1" ht="6.96" customHeight="1">
      <c r="A135" s="36"/>
      <c r="B135" s="37"/>
      <c r="C135" s="36"/>
      <c r="D135" s="36"/>
      <c r="E135" s="36"/>
      <c r="F135" s="36"/>
      <c r="G135" s="36"/>
      <c r="H135" s="36"/>
      <c r="I135" s="36"/>
      <c r="J135" s="36"/>
      <c r="K135" s="36"/>
      <c r="L135" s="53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="2" customFormat="1" ht="15.15" customHeight="1">
      <c r="A136" s="36"/>
      <c r="B136" s="37"/>
      <c r="C136" s="30" t="s">
        <v>24</v>
      </c>
      <c r="D136" s="36"/>
      <c r="E136" s="36"/>
      <c r="F136" s="25" t="str">
        <f>E15</f>
        <v xml:space="preserve"> </v>
      </c>
      <c r="G136" s="36"/>
      <c r="H136" s="36"/>
      <c r="I136" s="30" t="s">
        <v>29</v>
      </c>
      <c r="J136" s="34" t="str">
        <f>E21</f>
        <v xml:space="preserve"> </v>
      </c>
      <c r="K136" s="36"/>
      <c r="L136" s="53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="2" customFormat="1" ht="15.15" customHeight="1">
      <c r="A137" s="36"/>
      <c r="B137" s="37"/>
      <c r="C137" s="30" t="s">
        <v>27</v>
      </c>
      <c r="D137" s="36"/>
      <c r="E137" s="36"/>
      <c r="F137" s="25" t="str">
        <f>IF(E18="","",E18)</f>
        <v>Vyplň údaj</v>
      </c>
      <c r="G137" s="36"/>
      <c r="H137" s="36"/>
      <c r="I137" s="30" t="s">
        <v>31</v>
      </c>
      <c r="J137" s="34" t="str">
        <f>E24</f>
        <v xml:space="preserve"> </v>
      </c>
      <c r="K137" s="36"/>
      <c r="L137" s="53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</row>
    <row r="138" s="2" customFormat="1" ht="10.32" customHeight="1">
      <c r="A138" s="36"/>
      <c r="B138" s="37"/>
      <c r="C138" s="36"/>
      <c r="D138" s="36"/>
      <c r="E138" s="36"/>
      <c r="F138" s="36"/>
      <c r="G138" s="36"/>
      <c r="H138" s="36"/>
      <c r="I138" s="36"/>
      <c r="J138" s="36"/>
      <c r="K138" s="36"/>
      <c r="L138" s="53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</row>
    <row r="139" s="11" customFormat="1" ht="29.28" customHeight="1">
      <c r="A139" s="146"/>
      <c r="B139" s="147"/>
      <c r="C139" s="148" t="s">
        <v>126</v>
      </c>
      <c r="D139" s="149" t="s">
        <v>58</v>
      </c>
      <c r="E139" s="149" t="s">
        <v>54</v>
      </c>
      <c r="F139" s="149" t="s">
        <v>55</v>
      </c>
      <c r="G139" s="149" t="s">
        <v>127</v>
      </c>
      <c r="H139" s="149" t="s">
        <v>128</v>
      </c>
      <c r="I139" s="149" t="s">
        <v>129</v>
      </c>
      <c r="J139" s="150" t="s">
        <v>98</v>
      </c>
      <c r="K139" s="151" t="s">
        <v>130</v>
      </c>
      <c r="L139" s="152"/>
      <c r="M139" s="84" t="s">
        <v>1</v>
      </c>
      <c r="N139" s="85" t="s">
        <v>37</v>
      </c>
      <c r="O139" s="85" t="s">
        <v>131</v>
      </c>
      <c r="P139" s="85" t="s">
        <v>132</v>
      </c>
      <c r="Q139" s="85" t="s">
        <v>133</v>
      </c>
      <c r="R139" s="85" t="s">
        <v>134</v>
      </c>
      <c r="S139" s="85" t="s">
        <v>135</v>
      </c>
      <c r="T139" s="86" t="s">
        <v>136</v>
      </c>
      <c r="U139" s="146"/>
      <c r="V139" s="146"/>
      <c r="W139" s="146"/>
      <c r="X139" s="146"/>
      <c r="Y139" s="146"/>
      <c r="Z139" s="146"/>
      <c r="AA139" s="146"/>
      <c r="AB139" s="146"/>
      <c r="AC139" s="146"/>
      <c r="AD139" s="146"/>
      <c r="AE139" s="146"/>
    </row>
    <row r="140" s="2" customFormat="1" ht="22.8" customHeight="1">
      <c r="A140" s="36"/>
      <c r="B140" s="37"/>
      <c r="C140" s="91" t="s">
        <v>137</v>
      </c>
      <c r="D140" s="36"/>
      <c r="E140" s="36"/>
      <c r="F140" s="36"/>
      <c r="G140" s="36"/>
      <c r="H140" s="36"/>
      <c r="I140" s="36"/>
      <c r="J140" s="153">
        <f>BK140</f>
        <v>0</v>
      </c>
      <c r="K140" s="36"/>
      <c r="L140" s="37"/>
      <c r="M140" s="87"/>
      <c r="N140" s="71"/>
      <c r="O140" s="88"/>
      <c r="P140" s="154">
        <f>P141+P214+P372</f>
        <v>0</v>
      </c>
      <c r="Q140" s="88"/>
      <c r="R140" s="154">
        <f>R141+R214+R372</f>
        <v>14.028554119999999</v>
      </c>
      <c r="S140" s="88"/>
      <c r="T140" s="155">
        <f>T141+T214+T372</f>
        <v>19.008410000000001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7" t="s">
        <v>72</v>
      </c>
      <c r="AU140" s="17" t="s">
        <v>100</v>
      </c>
      <c r="BK140" s="156">
        <f>BK141+BK214+BK372</f>
        <v>0</v>
      </c>
    </row>
    <row r="141" s="12" customFormat="1" ht="25.92" customHeight="1">
      <c r="A141" s="12"/>
      <c r="B141" s="157"/>
      <c r="C141" s="12"/>
      <c r="D141" s="158" t="s">
        <v>72</v>
      </c>
      <c r="E141" s="159" t="s">
        <v>138</v>
      </c>
      <c r="F141" s="159" t="s">
        <v>139</v>
      </c>
      <c r="G141" s="12"/>
      <c r="H141" s="12"/>
      <c r="I141" s="160"/>
      <c r="J141" s="161">
        <f>BK141</f>
        <v>0</v>
      </c>
      <c r="K141" s="12"/>
      <c r="L141" s="157"/>
      <c r="M141" s="162"/>
      <c r="N141" s="163"/>
      <c r="O141" s="163"/>
      <c r="P141" s="164">
        <f>P142+P152+P184+P205+P212</f>
        <v>0</v>
      </c>
      <c r="Q141" s="163"/>
      <c r="R141" s="164">
        <f>R142+R152+R184+R205+R212</f>
        <v>9.5704433299999998</v>
      </c>
      <c r="S141" s="163"/>
      <c r="T141" s="165">
        <f>T142+T152+T184+T205+T212</f>
        <v>15.054200000000002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58" t="s">
        <v>81</v>
      </c>
      <c r="AT141" s="166" t="s">
        <v>72</v>
      </c>
      <c r="AU141" s="166" t="s">
        <v>73</v>
      </c>
      <c r="AY141" s="158" t="s">
        <v>140</v>
      </c>
      <c r="BK141" s="167">
        <f>BK142+BK152+BK184+BK205+BK212</f>
        <v>0</v>
      </c>
    </row>
    <row r="142" s="12" customFormat="1" ht="22.8" customHeight="1">
      <c r="A142" s="12"/>
      <c r="B142" s="157"/>
      <c r="C142" s="12"/>
      <c r="D142" s="158" t="s">
        <v>72</v>
      </c>
      <c r="E142" s="168" t="s">
        <v>141</v>
      </c>
      <c r="F142" s="168" t="s">
        <v>142</v>
      </c>
      <c r="G142" s="12"/>
      <c r="H142" s="12"/>
      <c r="I142" s="160"/>
      <c r="J142" s="169">
        <f>BK142</f>
        <v>0</v>
      </c>
      <c r="K142" s="12"/>
      <c r="L142" s="157"/>
      <c r="M142" s="162"/>
      <c r="N142" s="163"/>
      <c r="O142" s="163"/>
      <c r="P142" s="164">
        <f>SUM(P143:P151)</f>
        <v>0</v>
      </c>
      <c r="Q142" s="163"/>
      <c r="R142" s="164">
        <f>SUM(R143:R151)</f>
        <v>4.0869723800000006</v>
      </c>
      <c r="S142" s="163"/>
      <c r="T142" s="165">
        <f>SUM(T143:T151)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8" t="s">
        <v>81</v>
      </c>
      <c r="AT142" s="166" t="s">
        <v>72</v>
      </c>
      <c r="AU142" s="166" t="s">
        <v>81</v>
      </c>
      <c r="AY142" s="158" t="s">
        <v>140</v>
      </c>
      <c r="BK142" s="167">
        <f>SUM(BK143:BK151)</f>
        <v>0</v>
      </c>
    </row>
    <row r="143" s="2" customFormat="1" ht="24.15" customHeight="1">
      <c r="A143" s="36"/>
      <c r="B143" s="170"/>
      <c r="C143" s="171" t="s">
        <v>81</v>
      </c>
      <c r="D143" s="171" t="s">
        <v>143</v>
      </c>
      <c r="E143" s="172" t="s">
        <v>144</v>
      </c>
      <c r="F143" s="173" t="s">
        <v>145</v>
      </c>
      <c r="G143" s="174" t="s">
        <v>146</v>
      </c>
      <c r="H143" s="175">
        <v>5</v>
      </c>
      <c r="I143" s="176"/>
      <c r="J143" s="177">
        <f>ROUND(I143*H143,2)</f>
        <v>0</v>
      </c>
      <c r="K143" s="178"/>
      <c r="L143" s="37"/>
      <c r="M143" s="179" t="s">
        <v>1</v>
      </c>
      <c r="N143" s="180" t="s">
        <v>38</v>
      </c>
      <c r="O143" s="75"/>
      <c r="P143" s="181">
        <f>O143*H143</f>
        <v>0</v>
      </c>
      <c r="Q143" s="181">
        <v>0.026280000000000001</v>
      </c>
      <c r="R143" s="181">
        <f>Q143*H143</f>
        <v>0.13140000000000002</v>
      </c>
      <c r="S143" s="181">
        <v>0</v>
      </c>
      <c r="T143" s="182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3" t="s">
        <v>147</v>
      </c>
      <c r="AT143" s="183" t="s">
        <v>143</v>
      </c>
      <c r="AU143" s="183" t="s">
        <v>83</v>
      </c>
      <c r="AY143" s="17" t="s">
        <v>140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7" t="s">
        <v>81</v>
      </c>
      <c r="BK143" s="184">
        <f>ROUND(I143*H143,2)</f>
        <v>0</v>
      </c>
      <c r="BL143" s="17" t="s">
        <v>147</v>
      </c>
      <c r="BM143" s="183" t="s">
        <v>148</v>
      </c>
    </row>
    <row r="144" s="2" customFormat="1" ht="24.15" customHeight="1">
      <c r="A144" s="36"/>
      <c r="B144" s="170"/>
      <c r="C144" s="171" t="s">
        <v>83</v>
      </c>
      <c r="D144" s="171" t="s">
        <v>143</v>
      </c>
      <c r="E144" s="172" t="s">
        <v>149</v>
      </c>
      <c r="F144" s="173" t="s">
        <v>150</v>
      </c>
      <c r="G144" s="174" t="s">
        <v>146</v>
      </c>
      <c r="H144" s="175">
        <v>1</v>
      </c>
      <c r="I144" s="176"/>
      <c r="J144" s="177">
        <f>ROUND(I144*H144,2)</f>
        <v>0</v>
      </c>
      <c r="K144" s="178"/>
      <c r="L144" s="37"/>
      <c r="M144" s="179" t="s">
        <v>1</v>
      </c>
      <c r="N144" s="180" t="s">
        <v>38</v>
      </c>
      <c r="O144" s="75"/>
      <c r="P144" s="181">
        <f>O144*H144</f>
        <v>0</v>
      </c>
      <c r="Q144" s="181">
        <v>0.03635</v>
      </c>
      <c r="R144" s="181">
        <f>Q144*H144</f>
        <v>0.03635</v>
      </c>
      <c r="S144" s="181">
        <v>0</v>
      </c>
      <c r="T144" s="182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3" t="s">
        <v>147</v>
      </c>
      <c r="AT144" s="183" t="s">
        <v>143</v>
      </c>
      <c r="AU144" s="183" t="s">
        <v>83</v>
      </c>
      <c r="AY144" s="17" t="s">
        <v>140</v>
      </c>
      <c r="BE144" s="184">
        <f>IF(N144="základní",J144,0)</f>
        <v>0</v>
      </c>
      <c r="BF144" s="184">
        <f>IF(N144="snížená",J144,0)</f>
        <v>0</v>
      </c>
      <c r="BG144" s="184">
        <f>IF(N144="zákl. přenesená",J144,0)</f>
        <v>0</v>
      </c>
      <c r="BH144" s="184">
        <f>IF(N144="sníž. přenesená",J144,0)</f>
        <v>0</v>
      </c>
      <c r="BI144" s="184">
        <f>IF(N144="nulová",J144,0)</f>
        <v>0</v>
      </c>
      <c r="BJ144" s="17" t="s">
        <v>81</v>
      </c>
      <c r="BK144" s="184">
        <f>ROUND(I144*H144,2)</f>
        <v>0</v>
      </c>
      <c r="BL144" s="17" t="s">
        <v>147</v>
      </c>
      <c r="BM144" s="183" t="s">
        <v>151</v>
      </c>
    </row>
    <row r="145" s="2" customFormat="1" ht="24.15" customHeight="1">
      <c r="A145" s="36"/>
      <c r="B145" s="170"/>
      <c r="C145" s="171" t="s">
        <v>141</v>
      </c>
      <c r="D145" s="171" t="s">
        <v>143</v>
      </c>
      <c r="E145" s="172" t="s">
        <v>152</v>
      </c>
      <c r="F145" s="173" t="s">
        <v>153</v>
      </c>
      <c r="G145" s="174" t="s">
        <v>146</v>
      </c>
      <c r="H145" s="175">
        <v>1</v>
      </c>
      <c r="I145" s="176"/>
      <c r="J145" s="177">
        <f>ROUND(I145*H145,2)</f>
        <v>0</v>
      </c>
      <c r="K145" s="178"/>
      <c r="L145" s="37"/>
      <c r="M145" s="179" t="s">
        <v>1</v>
      </c>
      <c r="N145" s="180" t="s">
        <v>38</v>
      </c>
      <c r="O145" s="75"/>
      <c r="P145" s="181">
        <f>O145*H145</f>
        <v>0</v>
      </c>
      <c r="Q145" s="181">
        <v>0.039629999999999999</v>
      </c>
      <c r="R145" s="181">
        <f>Q145*H145</f>
        <v>0.039629999999999999</v>
      </c>
      <c r="S145" s="181">
        <v>0</v>
      </c>
      <c r="T145" s="182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3" t="s">
        <v>147</v>
      </c>
      <c r="AT145" s="183" t="s">
        <v>143</v>
      </c>
      <c r="AU145" s="183" t="s">
        <v>83</v>
      </c>
      <c r="AY145" s="17" t="s">
        <v>140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7" t="s">
        <v>81</v>
      </c>
      <c r="BK145" s="184">
        <f>ROUND(I145*H145,2)</f>
        <v>0</v>
      </c>
      <c r="BL145" s="17" t="s">
        <v>147</v>
      </c>
      <c r="BM145" s="183" t="s">
        <v>154</v>
      </c>
    </row>
    <row r="146" s="2" customFormat="1" ht="24.15" customHeight="1">
      <c r="A146" s="36"/>
      <c r="B146" s="170"/>
      <c r="C146" s="171" t="s">
        <v>147</v>
      </c>
      <c r="D146" s="171" t="s">
        <v>143</v>
      </c>
      <c r="E146" s="172" t="s">
        <v>155</v>
      </c>
      <c r="F146" s="173" t="s">
        <v>156</v>
      </c>
      <c r="G146" s="174" t="s">
        <v>157</v>
      </c>
      <c r="H146" s="175">
        <v>26.385000000000002</v>
      </c>
      <c r="I146" s="176"/>
      <c r="J146" s="177">
        <f>ROUND(I146*H146,2)</f>
        <v>0</v>
      </c>
      <c r="K146" s="178"/>
      <c r="L146" s="37"/>
      <c r="M146" s="179" t="s">
        <v>1</v>
      </c>
      <c r="N146" s="180" t="s">
        <v>38</v>
      </c>
      <c r="O146" s="75"/>
      <c r="P146" s="181">
        <f>O146*H146</f>
        <v>0</v>
      </c>
      <c r="Q146" s="181">
        <v>0.061760000000000002</v>
      </c>
      <c r="R146" s="181">
        <f>Q146*H146</f>
        <v>1.6295376000000001</v>
      </c>
      <c r="S146" s="181">
        <v>0</v>
      </c>
      <c r="T146" s="182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3" t="s">
        <v>147</v>
      </c>
      <c r="AT146" s="183" t="s">
        <v>143</v>
      </c>
      <c r="AU146" s="183" t="s">
        <v>83</v>
      </c>
      <c r="AY146" s="17" t="s">
        <v>140</v>
      </c>
      <c r="BE146" s="184">
        <f>IF(N146="základní",J146,0)</f>
        <v>0</v>
      </c>
      <c r="BF146" s="184">
        <f>IF(N146="snížená",J146,0)</f>
        <v>0</v>
      </c>
      <c r="BG146" s="184">
        <f>IF(N146="zákl. přenesená",J146,0)</f>
        <v>0</v>
      </c>
      <c r="BH146" s="184">
        <f>IF(N146="sníž. přenesená",J146,0)</f>
        <v>0</v>
      </c>
      <c r="BI146" s="184">
        <f>IF(N146="nulová",J146,0)</f>
        <v>0</v>
      </c>
      <c r="BJ146" s="17" t="s">
        <v>81</v>
      </c>
      <c r="BK146" s="184">
        <f>ROUND(I146*H146,2)</f>
        <v>0</v>
      </c>
      <c r="BL146" s="17" t="s">
        <v>147</v>
      </c>
      <c r="BM146" s="183" t="s">
        <v>158</v>
      </c>
    </row>
    <row r="147" s="13" customFormat="1">
      <c r="A147" s="13"/>
      <c r="B147" s="185"/>
      <c r="C147" s="13"/>
      <c r="D147" s="186" t="s">
        <v>159</v>
      </c>
      <c r="E147" s="187" t="s">
        <v>1</v>
      </c>
      <c r="F147" s="188" t="s">
        <v>160</v>
      </c>
      <c r="G147" s="13"/>
      <c r="H147" s="189">
        <v>26.385000000000002</v>
      </c>
      <c r="I147" s="190"/>
      <c r="J147" s="13"/>
      <c r="K147" s="13"/>
      <c r="L147" s="185"/>
      <c r="M147" s="191"/>
      <c r="N147" s="192"/>
      <c r="O147" s="192"/>
      <c r="P147" s="192"/>
      <c r="Q147" s="192"/>
      <c r="R147" s="192"/>
      <c r="S147" s="192"/>
      <c r="T147" s="19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7" t="s">
        <v>159</v>
      </c>
      <c r="AU147" s="187" t="s">
        <v>83</v>
      </c>
      <c r="AV147" s="13" t="s">
        <v>83</v>
      </c>
      <c r="AW147" s="13" t="s">
        <v>30</v>
      </c>
      <c r="AX147" s="13" t="s">
        <v>81</v>
      </c>
      <c r="AY147" s="187" t="s">
        <v>140</v>
      </c>
    </row>
    <row r="148" s="2" customFormat="1" ht="24.15" customHeight="1">
      <c r="A148" s="36"/>
      <c r="B148" s="170"/>
      <c r="C148" s="171" t="s">
        <v>161</v>
      </c>
      <c r="D148" s="171" t="s">
        <v>143</v>
      </c>
      <c r="E148" s="172" t="s">
        <v>162</v>
      </c>
      <c r="F148" s="173" t="s">
        <v>163</v>
      </c>
      <c r="G148" s="174" t="s">
        <v>157</v>
      </c>
      <c r="H148" s="175">
        <v>12.029999999999999</v>
      </c>
      <c r="I148" s="176"/>
      <c r="J148" s="177">
        <f>ROUND(I148*H148,2)</f>
        <v>0</v>
      </c>
      <c r="K148" s="178"/>
      <c r="L148" s="37"/>
      <c r="M148" s="179" t="s">
        <v>1</v>
      </c>
      <c r="N148" s="180" t="s">
        <v>38</v>
      </c>
      <c r="O148" s="75"/>
      <c r="P148" s="181">
        <f>O148*H148</f>
        <v>0</v>
      </c>
      <c r="Q148" s="181">
        <v>0.069980000000000001</v>
      </c>
      <c r="R148" s="181">
        <f>Q148*H148</f>
        <v>0.84185939999999992</v>
      </c>
      <c r="S148" s="181">
        <v>0</v>
      </c>
      <c r="T148" s="182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83" t="s">
        <v>147</v>
      </c>
      <c r="AT148" s="183" t="s">
        <v>143</v>
      </c>
      <c r="AU148" s="183" t="s">
        <v>83</v>
      </c>
      <c r="AY148" s="17" t="s">
        <v>140</v>
      </c>
      <c r="BE148" s="184">
        <f>IF(N148="základní",J148,0)</f>
        <v>0</v>
      </c>
      <c r="BF148" s="184">
        <f>IF(N148="snížená",J148,0)</f>
        <v>0</v>
      </c>
      <c r="BG148" s="184">
        <f>IF(N148="zákl. přenesená",J148,0)</f>
        <v>0</v>
      </c>
      <c r="BH148" s="184">
        <f>IF(N148="sníž. přenesená",J148,0)</f>
        <v>0</v>
      </c>
      <c r="BI148" s="184">
        <f>IF(N148="nulová",J148,0)</f>
        <v>0</v>
      </c>
      <c r="BJ148" s="17" t="s">
        <v>81</v>
      </c>
      <c r="BK148" s="184">
        <f>ROUND(I148*H148,2)</f>
        <v>0</v>
      </c>
      <c r="BL148" s="17" t="s">
        <v>147</v>
      </c>
      <c r="BM148" s="183" t="s">
        <v>164</v>
      </c>
    </row>
    <row r="149" s="13" customFormat="1">
      <c r="A149" s="13"/>
      <c r="B149" s="185"/>
      <c r="C149" s="13"/>
      <c r="D149" s="186" t="s">
        <v>159</v>
      </c>
      <c r="E149" s="187" t="s">
        <v>1</v>
      </c>
      <c r="F149" s="188" t="s">
        <v>165</v>
      </c>
      <c r="G149" s="13"/>
      <c r="H149" s="189">
        <v>12.029999999999999</v>
      </c>
      <c r="I149" s="190"/>
      <c r="J149" s="13"/>
      <c r="K149" s="13"/>
      <c r="L149" s="185"/>
      <c r="M149" s="191"/>
      <c r="N149" s="192"/>
      <c r="O149" s="192"/>
      <c r="P149" s="192"/>
      <c r="Q149" s="192"/>
      <c r="R149" s="192"/>
      <c r="S149" s="192"/>
      <c r="T149" s="19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7" t="s">
        <v>159</v>
      </c>
      <c r="AU149" s="187" t="s">
        <v>83</v>
      </c>
      <c r="AV149" s="13" t="s">
        <v>83</v>
      </c>
      <c r="AW149" s="13" t="s">
        <v>30</v>
      </c>
      <c r="AX149" s="13" t="s">
        <v>81</v>
      </c>
      <c r="AY149" s="187" t="s">
        <v>140</v>
      </c>
    </row>
    <row r="150" s="2" customFormat="1" ht="24.15" customHeight="1">
      <c r="A150" s="36"/>
      <c r="B150" s="170"/>
      <c r="C150" s="171" t="s">
        <v>166</v>
      </c>
      <c r="D150" s="171" t="s">
        <v>143</v>
      </c>
      <c r="E150" s="172" t="s">
        <v>167</v>
      </c>
      <c r="F150" s="173" t="s">
        <v>168</v>
      </c>
      <c r="G150" s="174" t="s">
        <v>157</v>
      </c>
      <c r="H150" s="175">
        <v>17.777999999999999</v>
      </c>
      <c r="I150" s="176"/>
      <c r="J150" s="177">
        <f>ROUND(I150*H150,2)</f>
        <v>0</v>
      </c>
      <c r="K150" s="178"/>
      <c r="L150" s="37"/>
      <c r="M150" s="179" t="s">
        <v>1</v>
      </c>
      <c r="N150" s="180" t="s">
        <v>38</v>
      </c>
      <c r="O150" s="75"/>
      <c r="P150" s="181">
        <f>O150*H150</f>
        <v>0</v>
      </c>
      <c r="Q150" s="181">
        <v>0.079210000000000003</v>
      </c>
      <c r="R150" s="181">
        <f>Q150*H150</f>
        <v>1.40819538</v>
      </c>
      <c r="S150" s="181">
        <v>0</v>
      </c>
      <c r="T150" s="182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3" t="s">
        <v>147</v>
      </c>
      <c r="AT150" s="183" t="s">
        <v>143</v>
      </c>
      <c r="AU150" s="183" t="s">
        <v>83</v>
      </c>
      <c r="AY150" s="17" t="s">
        <v>140</v>
      </c>
      <c r="BE150" s="184">
        <f>IF(N150="základní",J150,0)</f>
        <v>0</v>
      </c>
      <c r="BF150" s="184">
        <f>IF(N150="snížená",J150,0)</f>
        <v>0</v>
      </c>
      <c r="BG150" s="184">
        <f>IF(N150="zákl. přenesená",J150,0)</f>
        <v>0</v>
      </c>
      <c r="BH150" s="184">
        <f>IF(N150="sníž. přenesená",J150,0)</f>
        <v>0</v>
      </c>
      <c r="BI150" s="184">
        <f>IF(N150="nulová",J150,0)</f>
        <v>0</v>
      </c>
      <c r="BJ150" s="17" t="s">
        <v>81</v>
      </c>
      <c r="BK150" s="184">
        <f>ROUND(I150*H150,2)</f>
        <v>0</v>
      </c>
      <c r="BL150" s="17" t="s">
        <v>147</v>
      </c>
      <c r="BM150" s="183" t="s">
        <v>169</v>
      </c>
    </row>
    <row r="151" s="13" customFormat="1">
      <c r="A151" s="13"/>
      <c r="B151" s="185"/>
      <c r="C151" s="13"/>
      <c r="D151" s="186" t="s">
        <v>159</v>
      </c>
      <c r="E151" s="187" t="s">
        <v>1</v>
      </c>
      <c r="F151" s="188" t="s">
        <v>170</v>
      </c>
      <c r="G151" s="13"/>
      <c r="H151" s="189">
        <v>17.777999999999999</v>
      </c>
      <c r="I151" s="190"/>
      <c r="J151" s="13"/>
      <c r="K151" s="13"/>
      <c r="L151" s="185"/>
      <c r="M151" s="191"/>
      <c r="N151" s="192"/>
      <c r="O151" s="192"/>
      <c r="P151" s="192"/>
      <c r="Q151" s="192"/>
      <c r="R151" s="192"/>
      <c r="S151" s="192"/>
      <c r="T151" s="19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7" t="s">
        <v>159</v>
      </c>
      <c r="AU151" s="187" t="s">
        <v>83</v>
      </c>
      <c r="AV151" s="13" t="s">
        <v>83</v>
      </c>
      <c r="AW151" s="13" t="s">
        <v>30</v>
      </c>
      <c r="AX151" s="13" t="s">
        <v>81</v>
      </c>
      <c r="AY151" s="187" t="s">
        <v>140</v>
      </c>
    </row>
    <row r="152" s="12" customFormat="1" ht="22.8" customHeight="1">
      <c r="A152" s="12"/>
      <c r="B152" s="157"/>
      <c r="C152" s="12"/>
      <c r="D152" s="158" t="s">
        <v>72</v>
      </c>
      <c r="E152" s="168" t="s">
        <v>166</v>
      </c>
      <c r="F152" s="168" t="s">
        <v>171</v>
      </c>
      <c r="G152" s="12"/>
      <c r="H152" s="12"/>
      <c r="I152" s="160"/>
      <c r="J152" s="169">
        <f>BK152</f>
        <v>0</v>
      </c>
      <c r="K152" s="12"/>
      <c r="L152" s="157"/>
      <c r="M152" s="162"/>
      <c r="N152" s="163"/>
      <c r="O152" s="163"/>
      <c r="P152" s="164">
        <f>SUM(P153:P183)</f>
        <v>0</v>
      </c>
      <c r="Q152" s="163"/>
      <c r="R152" s="164">
        <f>SUM(R153:R183)</f>
        <v>5.48047095</v>
      </c>
      <c r="S152" s="163"/>
      <c r="T152" s="165">
        <f>SUM(T153:T183)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58" t="s">
        <v>81</v>
      </c>
      <c r="AT152" s="166" t="s">
        <v>72</v>
      </c>
      <c r="AU152" s="166" t="s">
        <v>81</v>
      </c>
      <c r="AY152" s="158" t="s">
        <v>140</v>
      </c>
      <c r="BK152" s="167">
        <f>SUM(BK153:BK183)</f>
        <v>0</v>
      </c>
    </row>
    <row r="153" s="2" customFormat="1" ht="24.15" customHeight="1">
      <c r="A153" s="36"/>
      <c r="B153" s="170"/>
      <c r="C153" s="171" t="s">
        <v>172</v>
      </c>
      <c r="D153" s="171" t="s">
        <v>143</v>
      </c>
      <c r="E153" s="172" t="s">
        <v>173</v>
      </c>
      <c r="F153" s="173" t="s">
        <v>174</v>
      </c>
      <c r="G153" s="174" t="s">
        <v>157</v>
      </c>
      <c r="H153" s="175">
        <v>493.79599999999999</v>
      </c>
      <c r="I153" s="176"/>
      <c r="J153" s="177">
        <f>ROUND(I153*H153,2)</f>
        <v>0</v>
      </c>
      <c r="K153" s="178"/>
      <c r="L153" s="37"/>
      <c r="M153" s="179" t="s">
        <v>1</v>
      </c>
      <c r="N153" s="180" t="s">
        <v>38</v>
      </c>
      <c r="O153" s="75"/>
      <c r="P153" s="181">
        <f>O153*H153</f>
        <v>0</v>
      </c>
      <c r="Q153" s="181">
        <v>0.00025999999999999998</v>
      </c>
      <c r="R153" s="181">
        <f>Q153*H153</f>
        <v>0.12838695999999999</v>
      </c>
      <c r="S153" s="181">
        <v>0</v>
      </c>
      <c r="T153" s="182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83" t="s">
        <v>147</v>
      </c>
      <c r="AT153" s="183" t="s">
        <v>143</v>
      </c>
      <c r="AU153" s="183" t="s">
        <v>83</v>
      </c>
      <c r="AY153" s="17" t="s">
        <v>140</v>
      </c>
      <c r="BE153" s="184">
        <f>IF(N153="základní",J153,0)</f>
        <v>0</v>
      </c>
      <c r="BF153" s="184">
        <f>IF(N153="snížená",J153,0)</f>
        <v>0</v>
      </c>
      <c r="BG153" s="184">
        <f>IF(N153="zákl. přenesená",J153,0)</f>
        <v>0</v>
      </c>
      <c r="BH153" s="184">
        <f>IF(N153="sníž. přenesená",J153,0)</f>
        <v>0</v>
      </c>
      <c r="BI153" s="184">
        <f>IF(N153="nulová",J153,0)</f>
        <v>0</v>
      </c>
      <c r="BJ153" s="17" t="s">
        <v>81</v>
      </c>
      <c r="BK153" s="184">
        <f>ROUND(I153*H153,2)</f>
        <v>0</v>
      </c>
      <c r="BL153" s="17" t="s">
        <v>147</v>
      </c>
      <c r="BM153" s="183" t="s">
        <v>175</v>
      </c>
    </row>
    <row r="154" s="13" customFormat="1">
      <c r="A154" s="13"/>
      <c r="B154" s="185"/>
      <c r="C154" s="13"/>
      <c r="D154" s="186" t="s">
        <v>159</v>
      </c>
      <c r="E154" s="187" t="s">
        <v>1</v>
      </c>
      <c r="F154" s="188" t="s">
        <v>176</v>
      </c>
      <c r="G154" s="13"/>
      <c r="H154" s="189">
        <v>40.039999999999999</v>
      </c>
      <c r="I154" s="190"/>
      <c r="J154" s="13"/>
      <c r="K154" s="13"/>
      <c r="L154" s="185"/>
      <c r="M154" s="191"/>
      <c r="N154" s="192"/>
      <c r="O154" s="192"/>
      <c r="P154" s="192"/>
      <c r="Q154" s="192"/>
      <c r="R154" s="192"/>
      <c r="S154" s="192"/>
      <c r="T154" s="19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7" t="s">
        <v>159</v>
      </c>
      <c r="AU154" s="187" t="s">
        <v>83</v>
      </c>
      <c r="AV154" s="13" t="s">
        <v>83</v>
      </c>
      <c r="AW154" s="13" t="s">
        <v>30</v>
      </c>
      <c r="AX154" s="13" t="s">
        <v>73</v>
      </c>
      <c r="AY154" s="187" t="s">
        <v>140</v>
      </c>
    </row>
    <row r="155" s="13" customFormat="1">
      <c r="A155" s="13"/>
      <c r="B155" s="185"/>
      <c r="C155" s="13"/>
      <c r="D155" s="186" t="s">
        <v>159</v>
      </c>
      <c r="E155" s="187" t="s">
        <v>1</v>
      </c>
      <c r="F155" s="188" t="s">
        <v>177</v>
      </c>
      <c r="G155" s="13"/>
      <c r="H155" s="189">
        <v>48.549999999999997</v>
      </c>
      <c r="I155" s="190"/>
      <c r="J155" s="13"/>
      <c r="K155" s="13"/>
      <c r="L155" s="185"/>
      <c r="M155" s="191"/>
      <c r="N155" s="192"/>
      <c r="O155" s="192"/>
      <c r="P155" s="192"/>
      <c r="Q155" s="192"/>
      <c r="R155" s="192"/>
      <c r="S155" s="192"/>
      <c r="T155" s="19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7" t="s">
        <v>159</v>
      </c>
      <c r="AU155" s="187" t="s">
        <v>83</v>
      </c>
      <c r="AV155" s="13" t="s">
        <v>83</v>
      </c>
      <c r="AW155" s="13" t="s">
        <v>30</v>
      </c>
      <c r="AX155" s="13" t="s">
        <v>73</v>
      </c>
      <c r="AY155" s="187" t="s">
        <v>140</v>
      </c>
    </row>
    <row r="156" s="13" customFormat="1">
      <c r="A156" s="13"/>
      <c r="B156" s="185"/>
      <c r="C156" s="13"/>
      <c r="D156" s="186" t="s">
        <v>159</v>
      </c>
      <c r="E156" s="187" t="s">
        <v>1</v>
      </c>
      <c r="F156" s="188" t="s">
        <v>178</v>
      </c>
      <c r="G156" s="13"/>
      <c r="H156" s="189">
        <v>29.149999999999999</v>
      </c>
      <c r="I156" s="190"/>
      <c r="J156" s="13"/>
      <c r="K156" s="13"/>
      <c r="L156" s="185"/>
      <c r="M156" s="191"/>
      <c r="N156" s="192"/>
      <c r="O156" s="192"/>
      <c r="P156" s="192"/>
      <c r="Q156" s="192"/>
      <c r="R156" s="192"/>
      <c r="S156" s="192"/>
      <c r="T156" s="19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7" t="s">
        <v>159</v>
      </c>
      <c r="AU156" s="187" t="s">
        <v>83</v>
      </c>
      <c r="AV156" s="13" t="s">
        <v>83</v>
      </c>
      <c r="AW156" s="13" t="s">
        <v>30</v>
      </c>
      <c r="AX156" s="13" t="s">
        <v>73</v>
      </c>
      <c r="AY156" s="187" t="s">
        <v>140</v>
      </c>
    </row>
    <row r="157" s="13" customFormat="1">
      <c r="A157" s="13"/>
      <c r="B157" s="185"/>
      <c r="C157" s="13"/>
      <c r="D157" s="186" t="s">
        <v>159</v>
      </c>
      <c r="E157" s="187" t="s">
        <v>1</v>
      </c>
      <c r="F157" s="188" t="s">
        <v>179</v>
      </c>
      <c r="G157" s="13"/>
      <c r="H157" s="189">
        <v>31.52</v>
      </c>
      <c r="I157" s="190"/>
      <c r="J157" s="13"/>
      <c r="K157" s="13"/>
      <c r="L157" s="185"/>
      <c r="M157" s="191"/>
      <c r="N157" s="192"/>
      <c r="O157" s="192"/>
      <c r="P157" s="192"/>
      <c r="Q157" s="192"/>
      <c r="R157" s="192"/>
      <c r="S157" s="192"/>
      <c r="T157" s="19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7" t="s">
        <v>159</v>
      </c>
      <c r="AU157" s="187" t="s">
        <v>83</v>
      </c>
      <c r="AV157" s="13" t="s">
        <v>83</v>
      </c>
      <c r="AW157" s="13" t="s">
        <v>30</v>
      </c>
      <c r="AX157" s="13" t="s">
        <v>73</v>
      </c>
      <c r="AY157" s="187" t="s">
        <v>140</v>
      </c>
    </row>
    <row r="158" s="13" customFormat="1">
      <c r="A158" s="13"/>
      <c r="B158" s="185"/>
      <c r="C158" s="13"/>
      <c r="D158" s="186" t="s">
        <v>159</v>
      </c>
      <c r="E158" s="187" t="s">
        <v>1</v>
      </c>
      <c r="F158" s="188" t="s">
        <v>180</v>
      </c>
      <c r="G158" s="13"/>
      <c r="H158" s="189">
        <v>39.840000000000003</v>
      </c>
      <c r="I158" s="190"/>
      <c r="J158" s="13"/>
      <c r="K158" s="13"/>
      <c r="L158" s="185"/>
      <c r="M158" s="191"/>
      <c r="N158" s="192"/>
      <c r="O158" s="192"/>
      <c r="P158" s="192"/>
      <c r="Q158" s="192"/>
      <c r="R158" s="192"/>
      <c r="S158" s="192"/>
      <c r="T158" s="19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7" t="s">
        <v>159</v>
      </c>
      <c r="AU158" s="187" t="s">
        <v>83</v>
      </c>
      <c r="AV158" s="13" t="s">
        <v>83</v>
      </c>
      <c r="AW158" s="13" t="s">
        <v>30</v>
      </c>
      <c r="AX158" s="13" t="s">
        <v>73</v>
      </c>
      <c r="AY158" s="187" t="s">
        <v>140</v>
      </c>
    </row>
    <row r="159" s="13" customFormat="1">
      <c r="A159" s="13"/>
      <c r="B159" s="185"/>
      <c r="C159" s="13"/>
      <c r="D159" s="186" t="s">
        <v>159</v>
      </c>
      <c r="E159" s="187" t="s">
        <v>1</v>
      </c>
      <c r="F159" s="188" t="s">
        <v>181</v>
      </c>
      <c r="G159" s="13"/>
      <c r="H159" s="189">
        <v>46.950000000000003</v>
      </c>
      <c r="I159" s="190"/>
      <c r="J159" s="13"/>
      <c r="K159" s="13"/>
      <c r="L159" s="185"/>
      <c r="M159" s="191"/>
      <c r="N159" s="192"/>
      <c r="O159" s="192"/>
      <c r="P159" s="192"/>
      <c r="Q159" s="192"/>
      <c r="R159" s="192"/>
      <c r="S159" s="192"/>
      <c r="T159" s="19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7" t="s">
        <v>159</v>
      </c>
      <c r="AU159" s="187" t="s">
        <v>83</v>
      </c>
      <c r="AV159" s="13" t="s">
        <v>83</v>
      </c>
      <c r="AW159" s="13" t="s">
        <v>30</v>
      </c>
      <c r="AX159" s="13" t="s">
        <v>73</v>
      </c>
      <c r="AY159" s="187" t="s">
        <v>140</v>
      </c>
    </row>
    <row r="160" s="13" customFormat="1">
      <c r="A160" s="13"/>
      <c r="B160" s="185"/>
      <c r="C160" s="13"/>
      <c r="D160" s="186" t="s">
        <v>159</v>
      </c>
      <c r="E160" s="187" t="s">
        <v>1</v>
      </c>
      <c r="F160" s="188" t="s">
        <v>182</v>
      </c>
      <c r="G160" s="13"/>
      <c r="H160" s="189">
        <v>10.848000000000001</v>
      </c>
      <c r="I160" s="190"/>
      <c r="J160" s="13"/>
      <c r="K160" s="13"/>
      <c r="L160" s="185"/>
      <c r="M160" s="191"/>
      <c r="N160" s="192"/>
      <c r="O160" s="192"/>
      <c r="P160" s="192"/>
      <c r="Q160" s="192"/>
      <c r="R160" s="192"/>
      <c r="S160" s="192"/>
      <c r="T160" s="19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7" t="s">
        <v>159</v>
      </c>
      <c r="AU160" s="187" t="s">
        <v>83</v>
      </c>
      <c r="AV160" s="13" t="s">
        <v>83</v>
      </c>
      <c r="AW160" s="13" t="s">
        <v>30</v>
      </c>
      <c r="AX160" s="13" t="s">
        <v>73</v>
      </c>
      <c r="AY160" s="187" t="s">
        <v>140</v>
      </c>
    </row>
    <row r="161" s="14" customFormat="1">
      <c r="A161" s="14"/>
      <c r="B161" s="194"/>
      <c r="C161" s="14"/>
      <c r="D161" s="186" t="s">
        <v>159</v>
      </c>
      <c r="E161" s="195" t="s">
        <v>1</v>
      </c>
      <c r="F161" s="196" t="s">
        <v>183</v>
      </c>
      <c r="G161" s="14"/>
      <c r="H161" s="197">
        <v>246.89800000000003</v>
      </c>
      <c r="I161" s="198"/>
      <c r="J161" s="14"/>
      <c r="K161" s="14"/>
      <c r="L161" s="194"/>
      <c r="M161" s="199"/>
      <c r="N161" s="200"/>
      <c r="O161" s="200"/>
      <c r="P161" s="200"/>
      <c r="Q161" s="200"/>
      <c r="R161" s="200"/>
      <c r="S161" s="200"/>
      <c r="T161" s="20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5" t="s">
        <v>159</v>
      </c>
      <c r="AU161" s="195" t="s">
        <v>83</v>
      </c>
      <c r="AV161" s="14" t="s">
        <v>147</v>
      </c>
      <c r="AW161" s="14" t="s">
        <v>30</v>
      </c>
      <c r="AX161" s="14" t="s">
        <v>81</v>
      </c>
      <c r="AY161" s="195" t="s">
        <v>140</v>
      </c>
    </row>
    <row r="162" s="13" customFormat="1">
      <c r="A162" s="13"/>
      <c r="B162" s="185"/>
      <c r="C162" s="13"/>
      <c r="D162" s="186" t="s">
        <v>159</v>
      </c>
      <c r="E162" s="13"/>
      <c r="F162" s="188" t="s">
        <v>184</v>
      </c>
      <c r="G162" s="13"/>
      <c r="H162" s="189">
        <v>493.79599999999999</v>
      </c>
      <c r="I162" s="190"/>
      <c r="J162" s="13"/>
      <c r="K162" s="13"/>
      <c r="L162" s="185"/>
      <c r="M162" s="191"/>
      <c r="N162" s="192"/>
      <c r="O162" s="192"/>
      <c r="P162" s="192"/>
      <c r="Q162" s="192"/>
      <c r="R162" s="192"/>
      <c r="S162" s="192"/>
      <c r="T162" s="19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7" t="s">
        <v>159</v>
      </c>
      <c r="AU162" s="187" t="s">
        <v>83</v>
      </c>
      <c r="AV162" s="13" t="s">
        <v>83</v>
      </c>
      <c r="AW162" s="13" t="s">
        <v>3</v>
      </c>
      <c r="AX162" s="13" t="s">
        <v>81</v>
      </c>
      <c r="AY162" s="187" t="s">
        <v>140</v>
      </c>
    </row>
    <row r="163" s="2" customFormat="1" ht="21.75" customHeight="1">
      <c r="A163" s="36"/>
      <c r="B163" s="170"/>
      <c r="C163" s="171" t="s">
        <v>185</v>
      </c>
      <c r="D163" s="171" t="s">
        <v>143</v>
      </c>
      <c r="E163" s="172" t="s">
        <v>186</v>
      </c>
      <c r="F163" s="173" t="s">
        <v>187</v>
      </c>
      <c r="G163" s="174" t="s">
        <v>157</v>
      </c>
      <c r="H163" s="175">
        <v>246.898</v>
      </c>
      <c r="I163" s="176"/>
      <c r="J163" s="177">
        <f>ROUND(I163*H163,2)</f>
        <v>0</v>
      </c>
      <c r="K163" s="178"/>
      <c r="L163" s="37"/>
      <c r="M163" s="179" t="s">
        <v>1</v>
      </c>
      <c r="N163" s="180" t="s">
        <v>38</v>
      </c>
      <c r="O163" s="75"/>
      <c r="P163" s="181">
        <f>O163*H163</f>
        <v>0</v>
      </c>
      <c r="Q163" s="181">
        <v>0.0043800000000000002</v>
      </c>
      <c r="R163" s="181">
        <f>Q163*H163</f>
        <v>1.0814132400000001</v>
      </c>
      <c r="S163" s="181">
        <v>0</v>
      </c>
      <c r="T163" s="182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83" t="s">
        <v>147</v>
      </c>
      <c r="AT163" s="183" t="s">
        <v>143</v>
      </c>
      <c r="AU163" s="183" t="s">
        <v>83</v>
      </c>
      <c r="AY163" s="17" t="s">
        <v>140</v>
      </c>
      <c r="BE163" s="184">
        <f>IF(N163="základní",J163,0)</f>
        <v>0</v>
      </c>
      <c r="BF163" s="184">
        <f>IF(N163="snížená",J163,0)</f>
        <v>0</v>
      </c>
      <c r="BG163" s="184">
        <f>IF(N163="zákl. přenesená",J163,0)</f>
        <v>0</v>
      </c>
      <c r="BH163" s="184">
        <f>IF(N163="sníž. přenesená",J163,0)</f>
        <v>0</v>
      </c>
      <c r="BI163" s="184">
        <f>IF(N163="nulová",J163,0)</f>
        <v>0</v>
      </c>
      <c r="BJ163" s="17" t="s">
        <v>81</v>
      </c>
      <c r="BK163" s="184">
        <f>ROUND(I163*H163,2)</f>
        <v>0</v>
      </c>
      <c r="BL163" s="17" t="s">
        <v>147</v>
      </c>
      <c r="BM163" s="183" t="s">
        <v>188</v>
      </c>
    </row>
    <row r="164" s="2" customFormat="1" ht="16.5" customHeight="1">
      <c r="A164" s="36"/>
      <c r="B164" s="170"/>
      <c r="C164" s="171" t="s">
        <v>189</v>
      </c>
      <c r="D164" s="171" t="s">
        <v>143</v>
      </c>
      <c r="E164" s="172" t="s">
        <v>190</v>
      </c>
      <c r="F164" s="173" t="s">
        <v>191</v>
      </c>
      <c r="G164" s="174" t="s">
        <v>157</v>
      </c>
      <c r="H164" s="175">
        <v>246.898</v>
      </c>
      <c r="I164" s="176"/>
      <c r="J164" s="177">
        <f>ROUND(I164*H164,2)</f>
        <v>0</v>
      </c>
      <c r="K164" s="178"/>
      <c r="L164" s="37"/>
      <c r="M164" s="179" t="s">
        <v>1</v>
      </c>
      <c r="N164" s="180" t="s">
        <v>38</v>
      </c>
      <c r="O164" s="75"/>
      <c r="P164" s="181">
        <f>O164*H164</f>
        <v>0</v>
      </c>
      <c r="Q164" s="181">
        <v>0.0040000000000000001</v>
      </c>
      <c r="R164" s="181">
        <f>Q164*H164</f>
        <v>0.98759200000000003</v>
      </c>
      <c r="S164" s="181">
        <v>0</v>
      </c>
      <c r="T164" s="182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3" t="s">
        <v>147</v>
      </c>
      <c r="AT164" s="183" t="s">
        <v>143</v>
      </c>
      <c r="AU164" s="183" t="s">
        <v>83</v>
      </c>
      <c r="AY164" s="17" t="s">
        <v>140</v>
      </c>
      <c r="BE164" s="184">
        <f>IF(N164="základní",J164,0)</f>
        <v>0</v>
      </c>
      <c r="BF164" s="184">
        <f>IF(N164="snížená",J164,0)</f>
        <v>0</v>
      </c>
      <c r="BG164" s="184">
        <f>IF(N164="zákl. přenesená",J164,0)</f>
        <v>0</v>
      </c>
      <c r="BH164" s="184">
        <f>IF(N164="sníž. přenesená",J164,0)</f>
        <v>0</v>
      </c>
      <c r="BI164" s="184">
        <f>IF(N164="nulová",J164,0)</f>
        <v>0</v>
      </c>
      <c r="BJ164" s="17" t="s">
        <v>81</v>
      </c>
      <c r="BK164" s="184">
        <f>ROUND(I164*H164,2)</f>
        <v>0</v>
      </c>
      <c r="BL164" s="17" t="s">
        <v>147</v>
      </c>
      <c r="BM164" s="183" t="s">
        <v>192</v>
      </c>
    </row>
    <row r="165" s="2" customFormat="1" ht="24.15" customHeight="1">
      <c r="A165" s="36"/>
      <c r="B165" s="170"/>
      <c r="C165" s="171" t="s">
        <v>193</v>
      </c>
      <c r="D165" s="171" t="s">
        <v>143</v>
      </c>
      <c r="E165" s="172" t="s">
        <v>194</v>
      </c>
      <c r="F165" s="173" t="s">
        <v>195</v>
      </c>
      <c r="G165" s="174" t="s">
        <v>196</v>
      </c>
      <c r="H165" s="175">
        <v>31.5</v>
      </c>
      <c r="I165" s="176"/>
      <c r="J165" s="177">
        <f>ROUND(I165*H165,2)</f>
        <v>0</v>
      </c>
      <c r="K165" s="178"/>
      <c r="L165" s="37"/>
      <c r="M165" s="179" t="s">
        <v>1</v>
      </c>
      <c r="N165" s="180" t="s">
        <v>38</v>
      </c>
      <c r="O165" s="75"/>
      <c r="P165" s="181">
        <f>O165*H165</f>
        <v>0</v>
      </c>
      <c r="Q165" s="181">
        <v>0</v>
      </c>
      <c r="R165" s="181">
        <f>Q165*H165</f>
        <v>0</v>
      </c>
      <c r="S165" s="181">
        <v>0</v>
      </c>
      <c r="T165" s="182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83" t="s">
        <v>147</v>
      </c>
      <c r="AT165" s="183" t="s">
        <v>143</v>
      </c>
      <c r="AU165" s="183" t="s">
        <v>83</v>
      </c>
      <c r="AY165" s="17" t="s">
        <v>140</v>
      </c>
      <c r="BE165" s="184">
        <f>IF(N165="základní",J165,0)</f>
        <v>0</v>
      </c>
      <c r="BF165" s="184">
        <f>IF(N165="snížená",J165,0)</f>
        <v>0</v>
      </c>
      <c r="BG165" s="184">
        <f>IF(N165="zákl. přenesená",J165,0)</f>
        <v>0</v>
      </c>
      <c r="BH165" s="184">
        <f>IF(N165="sníž. přenesená",J165,0)</f>
        <v>0</v>
      </c>
      <c r="BI165" s="184">
        <f>IF(N165="nulová",J165,0)</f>
        <v>0</v>
      </c>
      <c r="BJ165" s="17" t="s">
        <v>81</v>
      </c>
      <c r="BK165" s="184">
        <f>ROUND(I165*H165,2)</f>
        <v>0</v>
      </c>
      <c r="BL165" s="17" t="s">
        <v>147</v>
      </c>
      <c r="BM165" s="183" t="s">
        <v>197</v>
      </c>
    </row>
    <row r="166" s="13" customFormat="1">
      <c r="A166" s="13"/>
      <c r="B166" s="185"/>
      <c r="C166" s="13"/>
      <c r="D166" s="186" t="s">
        <v>159</v>
      </c>
      <c r="E166" s="187" t="s">
        <v>1</v>
      </c>
      <c r="F166" s="188" t="s">
        <v>198</v>
      </c>
      <c r="G166" s="13"/>
      <c r="H166" s="189">
        <v>31.5</v>
      </c>
      <c r="I166" s="190"/>
      <c r="J166" s="13"/>
      <c r="K166" s="13"/>
      <c r="L166" s="185"/>
      <c r="M166" s="191"/>
      <c r="N166" s="192"/>
      <c r="O166" s="192"/>
      <c r="P166" s="192"/>
      <c r="Q166" s="192"/>
      <c r="R166" s="192"/>
      <c r="S166" s="192"/>
      <c r="T166" s="19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7" t="s">
        <v>159</v>
      </c>
      <c r="AU166" s="187" t="s">
        <v>83</v>
      </c>
      <c r="AV166" s="13" t="s">
        <v>83</v>
      </c>
      <c r="AW166" s="13" t="s">
        <v>30</v>
      </c>
      <c r="AX166" s="13" t="s">
        <v>81</v>
      </c>
      <c r="AY166" s="187" t="s">
        <v>140</v>
      </c>
    </row>
    <row r="167" s="2" customFormat="1" ht="24.15" customHeight="1">
      <c r="A167" s="36"/>
      <c r="B167" s="170"/>
      <c r="C167" s="202" t="s">
        <v>199</v>
      </c>
      <c r="D167" s="202" t="s">
        <v>200</v>
      </c>
      <c r="E167" s="203" t="s">
        <v>201</v>
      </c>
      <c r="F167" s="204" t="s">
        <v>202</v>
      </c>
      <c r="G167" s="205" t="s">
        <v>196</v>
      </c>
      <c r="H167" s="206">
        <v>31.5</v>
      </c>
      <c r="I167" s="207"/>
      <c r="J167" s="208">
        <f>ROUND(I167*H167,2)</f>
        <v>0</v>
      </c>
      <c r="K167" s="209"/>
      <c r="L167" s="210"/>
      <c r="M167" s="211" t="s">
        <v>1</v>
      </c>
      <c r="N167" s="212" t="s">
        <v>38</v>
      </c>
      <c r="O167" s="75"/>
      <c r="P167" s="181">
        <f>O167*H167</f>
        <v>0</v>
      </c>
      <c r="Q167" s="181">
        <v>4.0000000000000003E-05</v>
      </c>
      <c r="R167" s="181">
        <f>Q167*H167</f>
        <v>0.0012600000000000001</v>
      </c>
      <c r="S167" s="181">
        <v>0</v>
      </c>
      <c r="T167" s="182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83" t="s">
        <v>185</v>
      </c>
      <c r="AT167" s="183" t="s">
        <v>200</v>
      </c>
      <c r="AU167" s="183" t="s">
        <v>83</v>
      </c>
      <c r="AY167" s="17" t="s">
        <v>140</v>
      </c>
      <c r="BE167" s="184">
        <f>IF(N167="základní",J167,0)</f>
        <v>0</v>
      </c>
      <c r="BF167" s="184">
        <f>IF(N167="snížená",J167,0)</f>
        <v>0</v>
      </c>
      <c r="BG167" s="184">
        <f>IF(N167="zákl. přenesená",J167,0)</f>
        <v>0</v>
      </c>
      <c r="BH167" s="184">
        <f>IF(N167="sníž. přenesená",J167,0)</f>
        <v>0</v>
      </c>
      <c r="BI167" s="184">
        <f>IF(N167="nulová",J167,0)</f>
        <v>0</v>
      </c>
      <c r="BJ167" s="17" t="s">
        <v>81</v>
      </c>
      <c r="BK167" s="184">
        <f>ROUND(I167*H167,2)</f>
        <v>0</v>
      </c>
      <c r="BL167" s="17" t="s">
        <v>147</v>
      </c>
      <c r="BM167" s="183" t="s">
        <v>203</v>
      </c>
    </row>
    <row r="168" s="2" customFormat="1" ht="16.5" customHeight="1">
      <c r="A168" s="36"/>
      <c r="B168" s="170"/>
      <c r="C168" s="171" t="s">
        <v>8</v>
      </c>
      <c r="D168" s="171" t="s">
        <v>143</v>
      </c>
      <c r="E168" s="172" t="s">
        <v>204</v>
      </c>
      <c r="F168" s="173" t="s">
        <v>205</v>
      </c>
      <c r="G168" s="174" t="s">
        <v>196</v>
      </c>
      <c r="H168" s="175">
        <v>57.700000000000003</v>
      </c>
      <c r="I168" s="176"/>
      <c r="J168" s="177">
        <f>ROUND(I168*H168,2)</f>
        <v>0</v>
      </c>
      <c r="K168" s="178"/>
      <c r="L168" s="37"/>
      <c r="M168" s="179" t="s">
        <v>1</v>
      </c>
      <c r="N168" s="180" t="s">
        <v>38</v>
      </c>
      <c r="O168" s="75"/>
      <c r="P168" s="181">
        <f>O168*H168</f>
        <v>0</v>
      </c>
      <c r="Q168" s="181">
        <v>0</v>
      </c>
      <c r="R168" s="181">
        <f>Q168*H168</f>
        <v>0</v>
      </c>
      <c r="S168" s="181">
        <v>0</v>
      </c>
      <c r="T168" s="182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83" t="s">
        <v>147</v>
      </c>
      <c r="AT168" s="183" t="s">
        <v>143</v>
      </c>
      <c r="AU168" s="183" t="s">
        <v>83</v>
      </c>
      <c r="AY168" s="17" t="s">
        <v>140</v>
      </c>
      <c r="BE168" s="184">
        <f>IF(N168="základní",J168,0)</f>
        <v>0</v>
      </c>
      <c r="BF168" s="184">
        <f>IF(N168="snížená",J168,0)</f>
        <v>0</v>
      </c>
      <c r="BG168" s="184">
        <f>IF(N168="zákl. přenesená",J168,0)</f>
        <v>0</v>
      </c>
      <c r="BH168" s="184">
        <f>IF(N168="sníž. přenesená",J168,0)</f>
        <v>0</v>
      </c>
      <c r="BI168" s="184">
        <f>IF(N168="nulová",J168,0)</f>
        <v>0</v>
      </c>
      <c r="BJ168" s="17" t="s">
        <v>81</v>
      </c>
      <c r="BK168" s="184">
        <f>ROUND(I168*H168,2)</f>
        <v>0</v>
      </c>
      <c r="BL168" s="17" t="s">
        <v>147</v>
      </c>
      <c r="BM168" s="183" t="s">
        <v>206</v>
      </c>
    </row>
    <row r="169" s="13" customFormat="1">
      <c r="A169" s="13"/>
      <c r="B169" s="185"/>
      <c r="C169" s="13"/>
      <c r="D169" s="186" t="s">
        <v>159</v>
      </c>
      <c r="E169" s="187" t="s">
        <v>1</v>
      </c>
      <c r="F169" s="188" t="s">
        <v>207</v>
      </c>
      <c r="G169" s="13"/>
      <c r="H169" s="189">
        <v>57.700000000000003</v>
      </c>
      <c r="I169" s="190"/>
      <c r="J169" s="13"/>
      <c r="K169" s="13"/>
      <c r="L169" s="185"/>
      <c r="M169" s="191"/>
      <c r="N169" s="192"/>
      <c r="O169" s="192"/>
      <c r="P169" s="192"/>
      <c r="Q169" s="192"/>
      <c r="R169" s="192"/>
      <c r="S169" s="192"/>
      <c r="T169" s="19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7" t="s">
        <v>159</v>
      </c>
      <c r="AU169" s="187" t="s">
        <v>83</v>
      </c>
      <c r="AV169" s="13" t="s">
        <v>83</v>
      </c>
      <c r="AW169" s="13" t="s">
        <v>30</v>
      </c>
      <c r="AX169" s="13" t="s">
        <v>81</v>
      </c>
      <c r="AY169" s="187" t="s">
        <v>140</v>
      </c>
    </row>
    <row r="170" s="2" customFormat="1" ht="24.15" customHeight="1">
      <c r="A170" s="36"/>
      <c r="B170" s="170"/>
      <c r="C170" s="202" t="s">
        <v>208</v>
      </c>
      <c r="D170" s="202" t="s">
        <v>200</v>
      </c>
      <c r="E170" s="203" t="s">
        <v>209</v>
      </c>
      <c r="F170" s="204" t="s">
        <v>210</v>
      </c>
      <c r="G170" s="205" t="s">
        <v>196</v>
      </c>
      <c r="H170" s="206">
        <v>63.469999999999999</v>
      </c>
      <c r="I170" s="207"/>
      <c r="J170" s="208">
        <f>ROUND(I170*H170,2)</f>
        <v>0</v>
      </c>
      <c r="K170" s="209"/>
      <c r="L170" s="210"/>
      <c r="M170" s="211" t="s">
        <v>1</v>
      </c>
      <c r="N170" s="212" t="s">
        <v>38</v>
      </c>
      <c r="O170" s="75"/>
      <c r="P170" s="181">
        <f>O170*H170</f>
        <v>0</v>
      </c>
      <c r="Q170" s="181">
        <v>3.0000000000000001E-05</v>
      </c>
      <c r="R170" s="181">
        <f>Q170*H170</f>
        <v>0.0019040999999999999</v>
      </c>
      <c r="S170" s="181">
        <v>0</v>
      </c>
      <c r="T170" s="182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3" t="s">
        <v>185</v>
      </c>
      <c r="AT170" s="183" t="s">
        <v>200</v>
      </c>
      <c r="AU170" s="183" t="s">
        <v>83</v>
      </c>
      <c r="AY170" s="17" t="s">
        <v>140</v>
      </c>
      <c r="BE170" s="184">
        <f>IF(N170="základní",J170,0)</f>
        <v>0</v>
      </c>
      <c r="BF170" s="184">
        <f>IF(N170="snížená",J170,0)</f>
        <v>0</v>
      </c>
      <c r="BG170" s="184">
        <f>IF(N170="zákl. přenesená",J170,0)</f>
        <v>0</v>
      </c>
      <c r="BH170" s="184">
        <f>IF(N170="sníž. přenesená",J170,0)</f>
        <v>0</v>
      </c>
      <c r="BI170" s="184">
        <f>IF(N170="nulová",J170,0)</f>
        <v>0</v>
      </c>
      <c r="BJ170" s="17" t="s">
        <v>81</v>
      </c>
      <c r="BK170" s="184">
        <f>ROUND(I170*H170,2)</f>
        <v>0</v>
      </c>
      <c r="BL170" s="17" t="s">
        <v>147</v>
      </c>
      <c r="BM170" s="183" t="s">
        <v>211</v>
      </c>
    </row>
    <row r="171" s="13" customFormat="1">
      <c r="A171" s="13"/>
      <c r="B171" s="185"/>
      <c r="C171" s="13"/>
      <c r="D171" s="186" t="s">
        <v>159</v>
      </c>
      <c r="E171" s="13"/>
      <c r="F171" s="188" t="s">
        <v>212</v>
      </c>
      <c r="G171" s="13"/>
      <c r="H171" s="189">
        <v>63.469999999999999</v>
      </c>
      <c r="I171" s="190"/>
      <c r="J171" s="13"/>
      <c r="K171" s="13"/>
      <c r="L171" s="185"/>
      <c r="M171" s="191"/>
      <c r="N171" s="192"/>
      <c r="O171" s="192"/>
      <c r="P171" s="192"/>
      <c r="Q171" s="192"/>
      <c r="R171" s="192"/>
      <c r="S171" s="192"/>
      <c r="T171" s="19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7" t="s">
        <v>159</v>
      </c>
      <c r="AU171" s="187" t="s">
        <v>83</v>
      </c>
      <c r="AV171" s="13" t="s">
        <v>83</v>
      </c>
      <c r="AW171" s="13" t="s">
        <v>3</v>
      </c>
      <c r="AX171" s="13" t="s">
        <v>81</v>
      </c>
      <c r="AY171" s="187" t="s">
        <v>140</v>
      </c>
    </row>
    <row r="172" s="2" customFormat="1" ht="33" customHeight="1">
      <c r="A172" s="36"/>
      <c r="B172" s="170"/>
      <c r="C172" s="171" t="s">
        <v>213</v>
      </c>
      <c r="D172" s="171" t="s">
        <v>143</v>
      </c>
      <c r="E172" s="172" t="s">
        <v>214</v>
      </c>
      <c r="F172" s="173" t="s">
        <v>215</v>
      </c>
      <c r="G172" s="174" t="s">
        <v>216</v>
      </c>
      <c r="H172" s="175">
        <v>1.1950000000000001</v>
      </c>
      <c r="I172" s="176"/>
      <c r="J172" s="177">
        <f>ROUND(I172*H172,2)</f>
        <v>0</v>
      </c>
      <c r="K172" s="178"/>
      <c r="L172" s="37"/>
      <c r="M172" s="179" t="s">
        <v>1</v>
      </c>
      <c r="N172" s="180" t="s">
        <v>38</v>
      </c>
      <c r="O172" s="75"/>
      <c r="P172" s="181">
        <f>O172*H172</f>
        <v>0</v>
      </c>
      <c r="Q172" s="181">
        <v>2.5018699999999998</v>
      </c>
      <c r="R172" s="181">
        <f>Q172*H172</f>
        <v>2.9897346499999999</v>
      </c>
      <c r="S172" s="181">
        <v>0</v>
      </c>
      <c r="T172" s="182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83" t="s">
        <v>147</v>
      </c>
      <c r="AT172" s="183" t="s">
        <v>143</v>
      </c>
      <c r="AU172" s="183" t="s">
        <v>83</v>
      </c>
      <c r="AY172" s="17" t="s">
        <v>140</v>
      </c>
      <c r="BE172" s="184">
        <f>IF(N172="základní",J172,0)</f>
        <v>0</v>
      </c>
      <c r="BF172" s="184">
        <f>IF(N172="snížená",J172,0)</f>
        <v>0</v>
      </c>
      <c r="BG172" s="184">
        <f>IF(N172="zákl. přenesená",J172,0)</f>
        <v>0</v>
      </c>
      <c r="BH172" s="184">
        <f>IF(N172="sníž. přenesená",J172,0)</f>
        <v>0</v>
      </c>
      <c r="BI172" s="184">
        <f>IF(N172="nulová",J172,0)</f>
        <v>0</v>
      </c>
      <c r="BJ172" s="17" t="s">
        <v>81</v>
      </c>
      <c r="BK172" s="184">
        <f>ROUND(I172*H172,2)</f>
        <v>0</v>
      </c>
      <c r="BL172" s="17" t="s">
        <v>147</v>
      </c>
      <c r="BM172" s="183" t="s">
        <v>217</v>
      </c>
    </row>
    <row r="173" s="13" customFormat="1">
      <c r="A173" s="13"/>
      <c r="B173" s="185"/>
      <c r="C173" s="13"/>
      <c r="D173" s="186" t="s">
        <v>159</v>
      </c>
      <c r="E173" s="187" t="s">
        <v>1</v>
      </c>
      <c r="F173" s="188" t="s">
        <v>218</v>
      </c>
      <c r="G173" s="13"/>
      <c r="H173" s="189">
        <v>1.1950000000000001</v>
      </c>
      <c r="I173" s="190"/>
      <c r="J173" s="13"/>
      <c r="K173" s="13"/>
      <c r="L173" s="185"/>
      <c r="M173" s="191"/>
      <c r="N173" s="192"/>
      <c r="O173" s="192"/>
      <c r="P173" s="192"/>
      <c r="Q173" s="192"/>
      <c r="R173" s="192"/>
      <c r="S173" s="192"/>
      <c r="T173" s="19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7" t="s">
        <v>159</v>
      </c>
      <c r="AU173" s="187" t="s">
        <v>83</v>
      </c>
      <c r="AV173" s="13" t="s">
        <v>83</v>
      </c>
      <c r="AW173" s="13" t="s">
        <v>30</v>
      </c>
      <c r="AX173" s="13" t="s">
        <v>81</v>
      </c>
      <c r="AY173" s="187" t="s">
        <v>140</v>
      </c>
    </row>
    <row r="174" s="2" customFormat="1" ht="24.15" customHeight="1">
      <c r="A174" s="36"/>
      <c r="B174" s="170"/>
      <c r="C174" s="171" t="s">
        <v>219</v>
      </c>
      <c r="D174" s="171" t="s">
        <v>143</v>
      </c>
      <c r="E174" s="172" t="s">
        <v>220</v>
      </c>
      <c r="F174" s="173" t="s">
        <v>221</v>
      </c>
      <c r="G174" s="174" t="s">
        <v>216</v>
      </c>
      <c r="H174" s="175">
        <v>1.1950000000000001</v>
      </c>
      <c r="I174" s="176"/>
      <c r="J174" s="177">
        <f>ROUND(I174*H174,2)</f>
        <v>0</v>
      </c>
      <c r="K174" s="178"/>
      <c r="L174" s="37"/>
      <c r="M174" s="179" t="s">
        <v>1</v>
      </c>
      <c r="N174" s="180" t="s">
        <v>38</v>
      </c>
      <c r="O174" s="75"/>
      <c r="P174" s="181">
        <f>O174*H174</f>
        <v>0</v>
      </c>
      <c r="Q174" s="181">
        <v>0</v>
      </c>
      <c r="R174" s="181">
        <f>Q174*H174</f>
        <v>0</v>
      </c>
      <c r="S174" s="181">
        <v>0</v>
      </c>
      <c r="T174" s="182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3" t="s">
        <v>147</v>
      </c>
      <c r="AT174" s="183" t="s">
        <v>143</v>
      </c>
      <c r="AU174" s="183" t="s">
        <v>83</v>
      </c>
      <c r="AY174" s="17" t="s">
        <v>140</v>
      </c>
      <c r="BE174" s="184">
        <f>IF(N174="základní",J174,0)</f>
        <v>0</v>
      </c>
      <c r="BF174" s="184">
        <f>IF(N174="snížená",J174,0)</f>
        <v>0</v>
      </c>
      <c r="BG174" s="184">
        <f>IF(N174="zákl. přenesená",J174,0)</f>
        <v>0</v>
      </c>
      <c r="BH174" s="184">
        <f>IF(N174="sníž. přenesená",J174,0)</f>
        <v>0</v>
      </c>
      <c r="BI174" s="184">
        <f>IF(N174="nulová",J174,0)</f>
        <v>0</v>
      </c>
      <c r="BJ174" s="17" t="s">
        <v>81</v>
      </c>
      <c r="BK174" s="184">
        <f>ROUND(I174*H174,2)</f>
        <v>0</v>
      </c>
      <c r="BL174" s="17" t="s">
        <v>147</v>
      </c>
      <c r="BM174" s="183" t="s">
        <v>222</v>
      </c>
    </row>
    <row r="175" s="2" customFormat="1" ht="33" customHeight="1">
      <c r="A175" s="36"/>
      <c r="B175" s="170"/>
      <c r="C175" s="171" t="s">
        <v>223</v>
      </c>
      <c r="D175" s="171" t="s">
        <v>143</v>
      </c>
      <c r="E175" s="172" t="s">
        <v>224</v>
      </c>
      <c r="F175" s="173" t="s">
        <v>225</v>
      </c>
      <c r="G175" s="174" t="s">
        <v>216</v>
      </c>
      <c r="H175" s="175">
        <v>1.1950000000000001</v>
      </c>
      <c r="I175" s="176"/>
      <c r="J175" s="177">
        <f>ROUND(I175*H175,2)</f>
        <v>0</v>
      </c>
      <c r="K175" s="178"/>
      <c r="L175" s="37"/>
      <c r="M175" s="179" t="s">
        <v>1</v>
      </c>
      <c r="N175" s="180" t="s">
        <v>38</v>
      </c>
      <c r="O175" s="75"/>
      <c r="P175" s="181">
        <f>O175*H175</f>
        <v>0</v>
      </c>
      <c r="Q175" s="181">
        <v>0</v>
      </c>
      <c r="R175" s="181">
        <f>Q175*H175</f>
        <v>0</v>
      </c>
      <c r="S175" s="181">
        <v>0</v>
      </c>
      <c r="T175" s="182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83" t="s">
        <v>147</v>
      </c>
      <c r="AT175" s="183" t="s">
        <v>143</v>
      </c>
      <c r="AU175" s="183" t="s">
        <v>83</v>
      </c>
      <c r="AY175" s="17" t="s">
        <v>140</v>
      </c>
      <c r="BE175" s="184">
        <f>IF(N175="základní",J175,0)</f>
        <v>0</v>
      </c>
      <c r="BF175" s="184">
        <f>IF(N175="snížená",J175,0)</f>
        <v>0</v>
      </c>
      <c r="BG175" s="184">
        <f>IF(N175="zákl. přenesená",J175,0)</f>
        <v>0</v>
      </c>
      <c r="BH175" s="184">
        <f>IF(N175="sníž. přenesená",J175,0)</f>
        <v>0</v>
      </c>
      <c r="BI175" s="184">
        <f>IF(N175="nulová",J175,0)</f>
        <v>0</v>
      </c>
      <c r="BJ175" s="17" t="s">
        <v>81</v>
      </c>
      <c r="BK175" s="184">
        <f>ROUND(I175*H175,2)</f>
        <v>0</v>
      </c>
      <c r="BL175" s="17" t="s">
        <v>147</v>
      </c>
      <c r="BM175" s="183" t="s">
        <v>226</v>
      </c>
    </row>
    <row r="176" s="2" customFormat="1" ht="24.15" customHeight="1">
      <c r="A176" s="36"/>
      <c r="B176" s="170"/>
      <c r="C176" s="171" t="s">
        <v>227</v>
      </c>
      <c r="D176" s="171" t="s">
        <v>143</v>
      </c>
      <c r="E176" s="172" t="s">
        <v>228</v>
      </c>
      <c r="F176" s="173" t="s">
        <v>229</v>
      </c>
      <c r="G176" s="174" t="s">
        <v>216</v>
      </c>
      <c r="H176" s="175">
        <v>1.1950000000000001</v>
      </c>
      <c r="I176" s="176"/>
      <c r="J176" s="177">
        <f>ROUND(I176*H176,2)</f>
        <v>0</v>
      </c>
      <c r="K176" s="178"/>
      <c r="L176" s="37"/>
      <c r="M176" s="179" t="s">
        <v>1</v>
      </c>
      <c r="N176" s="180" t="s">
        <v>38</v>
      </c>
      <c r="O176" s="75"/>
      <c r="P176" s="181">
        <f>O176*H176</f>
        <v>0</v>
      </c>
      <c r="Q176" s="181">
        <v>0</v>
      </c>
      <c r="R176" s="181">
        <f>Q176*H176</f>
        <v>0</v>
      </c>
      <c r="S176" s="181">
        <v>0</v>
      </c>
      <c r="T176" s="182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3" t="s">
        <v>147</v>
      </c>
      <c r="AT176" s="183" t="s">
        <v>143</v>
      </c>
      <c r="AU176" s="183" t="s">
        <v>83</v>
      </c>
      <c r="AY176" s="17" t="s">
        <v>140</v>
      </c>
      <c r="BE176" s="184">
        <f>IF(N176="základní",J176,0)</f>
        <v>0</v>
      </c>
      <c r="BF176" s="184">
        <f>IF(N176="snížená",J176,0)</f>
        <v>0</v>
      </c>
      <c r="BG176" s="184">
        <f>IF(N176="zákl. přenesená",J176,0)</f>
        <v>0</v>
      </c>
      <c r="BH176" s="184">
        <f>IF(N176="sníž. přenesená",J176,0)</f>
        <v>0</v>
      </c>
      <c r="BI176" s="184">
        <f>IF(N176="nulová",J176,0)</f>
        <v>0</v>
      </c>
      <c r="BJ176" s="17" t="s">
        <v>81</v>
      </c>
      <c r="BK176" s="184">
        <f>ROUND(I176*H176,2)</f>
        <v>0</v>
      </c>
      <c r="BL176" s="17" t="s">
        <v>147</v>
      </c>
      <c r="BM176" s="183" t="s">
        <v>230</v>
      </c>
    </row>
    <row r="177" s="2" customFormat="1" ht="24.15" customHeight="1">
      <c r="A177" s="36"/>
      <c r="B177" s="170"/>
      <c r="C177" s="171" t="s">
        <v>231</v>
      </c>
      <c r="D177" s="171" t="s">
        <v>143</v>
      </c>
      <c r="E177" s="172" t="s">
        <v>232</v>
      </c>
      <c r="F177" s="173" t="s">
        <v>233</v>
      </c>
      <c r="G177" s="174" t="s">
        <v>196</v>
      </c>
      <c r="H177" s="175">
        <v>25</v>
      </c>
      <c r="I177" s="176"/>
      <c r="J177" s="177">
        <f>ROUND(I177*H177,2)</f>
        <v>0</v>
      </c>
      <c r="K177" s="178"/>
      <c r="L177" s="37"/>
      <c r="M177" s="179" t="s">
        <v>1</v>
      </c>
      <c r="N177" s="180" t="s">
        <v>38</v>
      </c>
      <c r="O177" s="75"/>
      <c r="P177" s="181">
        <f>O177*H177</f>
        <v>0</v>
      </c>
      <c r="Q177" s="181">
        <v>8.0000000000000007E-05</v>
      </c>
      <c r="R177" s="181">
        <f>Q177*H177</f>
        <v>0.002</v>
      </c>
      <c r="S177" s="181">
        <v>0</v>
      </c>
      <c r="T177" s="182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83" t="s">
        <v>147</v>
      </c>
      <c r="AT177" s="183" t="s">
        <v>143</v>
      </c>
      <c r="AU177" s="183" t="s">
        <v>83</v>
      </c>
      <c r="AY177" s="17" t="s">
        <v>140</v>
      </c>
      <c r="BE177" s="184">
        <f>IF(N177="základní",J177,0)</f>
        <v>0</v>
      </c>
      <c r="BF177" s="184">
        <f>IF(N177="snížená",J177,0)</f>
        <v>0</v>
      </c>
      <c r="BG177" s="184">
        <f>IF(N177="zákl. přenesená",J177,0)</f>
        <v>0</v>
      </c>
      <c r="BH177" s="184">
        <f>IF(N177="sníž. přenesená",J177,0)</f>
        <v>0</v>
      </c>
      <c r="BI177" s="184">
        <f>IF(N177="nulová",J177,0)</f>
        <v>0</v>
      </c>
      <c r="BJ177" s="17" t="s">
        <v>81</v>
      </c>
      <c r="BK177" s="184">
        <f>ROUND(I177*H177,2)</f>
        <v>0</v>
      </c>
      <c r="BL177" s="17" t="s">
        <v>147</v>
      </c>
      <c r="BM177" s="183" t="s">
        <v>234</v>
      </c>
    </row>
    <row r="178" s="2" customFormat="1" ht="24.15" customHeight="1">
      <c r="A178" s="36"/>
      <c r="B178" s="170"/>
      <c r="C178" s="171" t="s">
        <v>235</v>
      </c>
      <c r="D178" s="171" t="s">
        <v>143</v>
      </c>
      <c r="E178" s="172" t="s">
        <v>236</v>
      </c>
      <c r="F178" s="173" t="s">
        <v>237</v>
      </c>
      <c r="G178" s="174" t="s">
        <v>146</v>
      </c>
      <c r="H178" s="175">
        <v>6</v>
      </c>
      <c r="I178" s="176"/>
      <c r="J178" s="177">
        <f>ROUND(I178*H178,2)</f>
        <v>0</v>
      </c>
      <c r="K178" s="178"/>
      <c r="L178" s="37"/>
      <c r="M178" s="179" t="s">
        <v>1</v>
      </c>
      <c r="N178" s="180" t="s">
        <v>38</v>
      </c>
      <c r="O178" s="75"/>
      <c r="P178" s="181">
        <f>O178*H178</f>
        <v>0</v>
      </c>
      <c r="Q178" s="181">
        <v>0.017770000000000001</v>
      </c>
      <c r="R178" s="181">
        <f>Q178*H178</f>
        <v>0.10662000000000001</v>
      </c>
      <c r="S178" s="181">
        <v>0</v>
      </c>
      <c r="T178" s="182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3" t="s">
        <v>147</v>
      </c>
      <c r="AT178" s="183" t="s">
        <v>143</v>
      </c>
      <c r="AU178" s="183" t="s">
        <v>83</v>
      </c>
      <c r="AY178" s="17" t="s">
        <v>140</v>
      </c>
      <c r="BE178" s="184">
        <f>IF(N178="základní",J178,0)</f>
        <v>0</v>
      </c>
      <c r="BF178" s="184">
        <f>IF(N178="snížená",J178,0)</f>
        <v>0</v>
      </c>
      <c r="BG178" s="184">
        <f>IF(N178="zákl. přenesená",J178,0)</f>
        <v>0</v>
      </c>
      <c r="BH178" s="184">
        <f>IF(N178="sníž. přenesená",J178,0)</f>
        <v>0</v>
      </c>
      <c r="BI178" s="184">
        <f>IF(N178="nulová",J178,0)</f>
        <v>0</v>
      </c>
      <c r="BJ178" s="17" t="s">
        <v>81</v>
      </c>
      <c r="BK178" s="184">
        <f>ROUND(I178*H178,2)</f>
        <v>0</v>
      </c>
      <c r="BL178" s="17" t="s">
        <v>147</v>
      </c>
      <c r="BM178" s="183" t="s">
        <v>238</v>
      </c>
    </row>
    <row r="179" s="2" customFormat="1" ht="24.15" customHeight="1">
      <c r="A179" s="36"/>
      <c r="B179" s="170"/>
      <c r="C179" s="202" t="s">
        <v>239</v>
      </c>
      <c r="D179" s="202" t="s">
        <v>200</v>
      </c>
      <c r="E179" s="203" t="s">
        <v>240</v>
      </c>
      <c r="F179" s="204" t="s">
        <v>241</v>
      </c>
      <c r="G179" s="205" t="s">
        <v>146</v>
      </c>
      <c r="H179" s="206">
        <v>2</v>
      </c>
      <c r="I179" s="207"/>
      <c r="J179" s="208">
        <f>ROUND(I179*H179,2)</f>
        <v>0</v>
      </c>
      <c r="K179" s="209"/>
      <c r="L179" s="210"/>
      <c r="M179" s="211" t="s">
        <v>1</v>
      </c>
      <c r="N179" s="212" t="s">
        <v>38</v>
      </c>
      <c r="O179" s="75"/>
      <c r="P179" s="181">
        <f>O179*H179</f>
        <v>0</v>
      </c>
      <c r="Q179" s="181">
        <v>0.014890000000000001</v>
      </c>
      <c r="R179" s="181">
        <f>Q179*H179</f>
        <v>0.029780000000000001</v>
      </c>
      <c r="S179" s="181">
        <v>0</v>
      </c>
      <c r="T179" s="182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83" t="s">
        <v>185</v>
      </c>
      <c r="AT179" s="183" t="s">
        <v>200</v>
      </c>
      <c r="AU179" s="183" t="s">
        <v>83</v>
      </c>
      <c r="AY179" s="17" t="s">
        <v>140</v>
      </c>
      <c r="BE179" s="184">
        <f>IF(N179="základní",J179,0)</f>
        <v>0</v>
      </c>
      <c r="BF179" s="184">
        <f>IF(N179="snížená",J179,0)</f>
        <v>0</v>
      </c>
      <c r="BG179" s="184">
        <f>IF(N179="zákl. přenesená",J179,0)</f>
        <v>0</v>
      </c>
      <c r="BH179" s="184">
        <f>IF(N179="sníž. přenesená",J179,0)</f>
        <v>0</v>
      </c>
      <c r="BI179" s="184">
        <f>IF(N179="nulová",J179,0)</f>
        <v>0</v>
      </c>
      <c r="BJ179" s="17" t="s">
        <v>81</v>
      </c>
      <c r="BK179" s="184">
        <f>ROUND(I179*H179,2)</f>
        <v>0</v>
      </c>
      <c r="BL179" s="17" t="s">
        <v>147</v>
      </c>
      <c r="BM179" s="183" t="s">
        <v>242</v>
      </c>
    </row>
    <row r="180" s="2" customFormat="1" ht="24.15" customHeight="1">
      <c r="A180" s="36"/>
      <c r="B180" s="170"/>
      <c r="C180" s="202" t="s">
        <v>7</v>
      </c>
      <c r="D180" s="202" t="s">
        <v>200</v>
      </c>
      <c r="E180" s="203" t="s">
        <v>243</v>
      </c>
      <c r="F180" s="204" t="s">
        <v>244</v>
      </c>
      <c r="G180" s="205" t="s">
        <v>146</v>
      </c>
      <c r="H180" s="206">
        <v>3</v>
      </c>
      <c r="I180" s="207"/>
      <c r="J180" s="208">
        <f>ROUND(I180*H180,2)</f>
        <v>0</v>
      </c>
      <c r="K180" s="209"/>
      <c r="L180" s="210"/>
      <c r="M180" s="211" t="s">
        <v>1</v>
      </c>
      <c r="N180" s="212" t="s">
        <v>38</v>
      </c>
      <c r="O180" s="75"/>
      <c r="P180" s="181">
        <f>O180*H180</f>
        <v>0</v>
      </c>
      <c r="Q180" s="181">
        <v>0.01521</v>
      </c>
      <c r="R180" s="181">
        <f>Q180*H180</f>
        <v>0.045629999999999997</v>
      </c>
      <c r="S180" s="181">
        <v>0</v>
      </c>
      <c r="T180" s="182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83" t="s">
        <v>185</v>
      </c>
      <c r="AT180" s="183" t="s">
        <v>200</v>
      </c>
      <c r="AU180" s="183" t="s">
        <v>83</v>
      </c>
      <c r="AY180" s="17" t="s">
        <v>140</v>
      </c>
      <c r="BE180" s="184">
        <f>IF(N180="základní",J180,0)</f>
        <v>0</v>
      </c>
      <c r="BF180" s="184">
        <f>IF(N180="snížená",J180,0)</f>
        <v>0</v>
      </c>
      <c r="BG180" s="184">
        <f>IF(N180="zákl. přenesená",J180,0)</f>
        <v>0</v>
      </c>
      <c r="BH180" s="184">
        <f>IF(N180="sníž. přenesená",J180,0)</f>
        <v>0</v>
      </c>
      <c r="BI180" s="184">
        <f>IF(N180="nulová",J180,0)</f>
        <v>0</v>
      </c>
      <c r="BJ180" s="17" t="s">
        <v>81</v>
      </c>
      <c r="BK180" s="184">
        <f>ROUND(I180*H180,2)</f>
        <v>0</v>
      </c>
      <c r="BL180" s="17" t="s">
        <v>147</v>
      </c>
      <c r="BM180" s="183" t="s">
        <v>245</v>
      </c>
    </row>
    <row r="181" s="2" customFormat="1" ht="24.15" customHeight="1">
      <c r="A181" s="36"/>
      <c r="B181" s="170"/>
      <c r="C181" s="202" t="s">
        <v>246</v>
      </c>
      <c r="D181" s="202" t="s">
        <v>200</v>
      </c>
      <c r="E181" s="203" t="s">
        <v>247</v>
      </c>
      <c r="F181" s="204" t="s">
        <v>248</v>
      </c>
      <c r="G181" s="205" t="s">
        <v>146</v>
      </c>
      <c r="H181" s="206">
        <v>1</v>
      </c>
      <c r="I181" s="207"/>
      <c r="J181" s="208">
        <f>ROUND(I181*H181,2)</f>
        <v>0</v>
      </c>
      <c r="K181" s="209"/>
      <c r="L181" s="210"/>
      <c r="M181" s="211" t="s">
        <v>1</v>
      </c>
      <c r="N181" s="212" t="s">
        <v>38</v>
      </c>
      <c r="O181" s="75"/>
      <c r="P181" s="181">
        <f>O181*H181</f>
        <v>0</v>
      </c>
      <c r="Q181" s="181">
        <v>0.01553</v>
      </c>
      <c r="R181" s="181">
        <f>Q181*H181</f>
        <v>0.01553</v>
      </c>
      <c r="S181" s="181">
        <v>0</v>
      </c>
      <c r="T181" s="182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83" t="s">
        <v>185</v>
      </c>
      <c r="AT181" s="183" t="s">
        <v>200</v>
      </c>
      <c r="AU181" s="183" t="s">
        <v>83</v>
      </c>
      <c r="AY181" s="17" t="s">
        <v>140</v>
      </c>
      <c r="BE181" s="184">
        <f>IF(N181="základní",J181,0)</f>
        <v>0</v>
      </c>
      <c r="BF181" s="184">
        <f>IF(N181="snížená",J181,0)</f>
        <v>0</v>
      </c>
      <c r="BG181" s="184">
        <f>IF(N181="zákl. přenesená",J181,0)</f>
        <v>0</v>
      </c>
      <c r="BH181" s="184">
        <f>IF(N181="sníž. přenesená",J181,0)</f>
        <v>0</v>
      </c>
      <c r="BI181" s="184">
        <f>IF(N181="nulová",J181,0)</f>
        <v>0</v>
      </c>
      <c r="BJ181" s="17" t="s">
        <v>81</v>
      </c>
      <c r="BK181" s="184">
        <f>ROUND(I181*H181,2)</f>
        <v>0</v>
      </c>
      <c r="BL181" s="17" t="s">
        <v>147</v>
      </c>
      <c r="BM181" s="183" t="s">
        <v>249</v>
      </c>
    </row>
    <row r="182" s="2" customFormat="1" ht="33" customHeight="1">
      <c r="A182" s="36"/>
      <c r="B182" s="170"/>
      <c r="C182" s="171" t="s">
        <v>250</v>
      </c>
      <c r="D182" s="171" t="s">
        <v>143</v>
      </c>
      <c r="E182" s="172" t="s">
        <v>251</v>
      </c>
      <c r="F182" s="173" t="s">
        <v>252</v>
      </c>
      <c r="G182" s="174" t="s">
        <v>146</v>
      </c>
      <c r="H182" s="175">
        <v>1</v>
      </c>
      <c r="I182" s="176"/>
      <c r="J182" s="177">
        <f>ROUND(I182*H182,2)</f>
        <v>0</v>
      </c>
      <c r="K182" s="178"/>
      <c r="L182" s="37"/>
      <c r="M182" s="179" t="s">
        <v>1</v>
      </c>
      <c r="N182" s="180" t="s">
        <v>38</v>
      </c>
      <c r="O182" s="75"/>
      <c r="P182" s="181">
        <f>O182*H182</f>
        <v>0</v>
      </c>
      <c r="Q182" s="181">
        <v>0.053620000000000001</v>
      </c>
      <c r="R182" s="181">
        <f>Q182*H182</f>
        <v>0.053620000000000001</v>
      </c>
      <c r="S182" s="181">
        <v>0</v>
      </c>
      <c r="T182" s="182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3" t="s">
        <v>147</v>
      </c>
      <c r="AT182" s="183" t="s">
        <v>143</v>
      </c>
      <c r="AU182" s="183" t="s">
        <v>83</v>
      </c>
      <c r="AY182" s="17" t="s">
        <v>140</v>
      </c>
      <c r="BE182" s="184">
        <f>IF(N182="základní",J182,0)</f>
        <v>0</v>
      </c>
      <c r="BF182" s="184">
        <f>IF(N182="snížená",J182,0)</f>
        <v>0</v>
      </c>
      <c r="BG182" s="184">
        <f>IF(N182="zákl. přenesená",J182,0)</f>
        <v>0</v>
      </c>
      <c r="BH182" s="184">
        <f>IF(N182="sníž. přenesená",J182,0)</f>
        <v>0</v>
      </c>
      <c r="BI182" s="184">
        <f>IF(N182="nulová",J182,0)</f>
        <v>0</v>
      </c>
      <c r="BJ182" s="17" t="s">
        <v>81</v>
      </c>
      <c r="BK182" s="184">
        <f>ROUND(I182*H182,2)</f>
        <v>0</v>
      </c>
      <c r="BL182" s="17" t="s">
        <v>147</v>
      </c>
      <c r="BM182" s="183" t="s">
        <v>253</v>
      </c>
    </row>
    <row r="183" s="2" customFormat="1" ht="24.15" customHeight="1">
      <c r="A183" s="36"/>
      <c r="B183" s="170"/>
      <c r="C183" s="202" t="s">
        <v>254</v>
      </c>
      <c r="D183" s="202" t="s">
        <v>200</v>
      </c>
      <c r="E183" s="203" t="s">
        <v>255</v>
      </c>
      <c r="F183" s="204" t="s">
        <v>256</v>
      </c>
      <c r="G183" s="205" t="s">
        <v>146</v>
      </c>
      <c r="H183" s="206">
        <v>1</v>
      </c>
      <c r="I183" s="207"/>
      <c r="J183" s="208">
        <f>ROUND(I183*H183,2)</f>
        <v>0</v>
      </c>
      <c r="K183" s="209"/>
      <c r="L183" s="210"/>
      <c r="M183" s="211" t="s">
        <v>1</v>
      </c>
      <c r="N183" s="212" t="s">
        <v>38</v>
      </c>
      <c r="O183" s="75"/>
      <c r="P183" s="181">
        <f>O183*H183</f>
        <v>0</v>
      </c>
      <c r="Q183" s="181">
        <v>0.036999999999999998</v>
      </c>
      <c r="R183" s="181">
        <f>Q183*H183</f>
        <v>0.036999999999999998</v>
      </c>
      <c r="S183" s="181">
        <v>0</v>
      </c>
      <c r="T183" s="182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83" t="s">
        <v>185</v>
      </c>
      <c r="AT183" s="183" t="s">
        <v>200</v>
      </c>
      <c r="AU183" s="183" t="s">
        <v>83</v>
      </c>
      <c r="AY183" s="17" t="s">
        <v>140</v>
      </c>
      <c r="BE183" s="184">
        <f>IF(N183="základní",J183,0)</f>
        <v>0</v>
      </c>
      <c r="BF183" s="184">
        <f>IF(N183="snížená",J183,0)</f>
        <v>0</v>
      </c>
      <c r="BG183" s="184">
        <f>IF(N183="zákl. přenesená",J183,0)</f>
        <v>0</v>
      </c>
      <c r="BH183" s="184">
        <f>IF(N183="sníž. přenesená",J183,0)</f>
        <v>0</v>
      </c>
      <c r="BI183" s="184">
        <f>IF(N183="nulová",J183,0)</f>
        <v>0</v>
      </c>
      <c r="BJ183" s="17" t="s">
        <v>81</v>
      </c>
      <c r="BK183" s="184">
        <f>ROUND(I183*H183,2)</f>
        <v>0</v>
      </c>
      <c r="BL183" s="17" t="s">
        <v>147</v>
      </c>
      <c r="BM183" s="183" t="s">
        <v>257</v>
      </c>
    </row>
    <row r="184" s="12" customFormat="1" ht="22.8" customHeight="1">
      <c r="A184" s="12"/>
      <c r="B184" s="157"/>
      <c r="C184" s="12"/>
      <c r="D184" s="158" t="s">
        <v>72</v>
      </c>
      <c r="E184" s="168" t="s">
        <v>189</v>
      </c>
      <c r="F184" s="168" t="s">
        <v>258</v>
      </c>
      <c r="G184" s="12"/>
      <c r="H184" s="12"/>
      <c r="I184" s="160"/>
      <c r="J184" s="169">
        <f>BK184</f>
        <v>0</v>
      </c>
      <c r="K184" s="12"/>
      <c r="L184" s="157"/>
      <c r="M184" s="162"/>
      <c r="N184" s="163"/>
      <c r="O184" s="163"/>
      <c r="P184" s="164">
        <f>SUM(P185:P204)</f>
        <v>0</v>
      </c>
      <c r="Q184" s="163"/>
      <c r="R184" s="164">
        <f>SUM(R185:R204)</f>
        <v>0.0030000000000000001</v>
      </c>
      <c r="S184" s="163"/>
      <c r="T184" s="165">
        <f>SUM(T185:T204)</f>
        <v>15.054200000000002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58" t="s">
        <v>81</v>
      </c>
      <c r="AT184" s="166" t="s">
        <v>72</v>
      </c>
      <c r="AU184" s="166" t="s">
        <v>81</v>
      </c>
      <c r="AY184" s="158" t="s">
        <v>140</v>
      </c>
      <c r="BK184" s="167">
        <f>SUM(BK185:BK204)</f>
        <v>0</v>
      </c>
    </row>
    <row r="185" s="2" customFormat="1" ht="24.15" customHeight="1">
      <c r="A185" s="36"/>
      <c r="B185" s="170"/>
      <c r="C185" s="171" t="s">
        <v>259</v>
      </c>
      <c r="D185" s="171" t="s">
        <v>143</v>
      </c>
      <c r="E185" s="172" t="s">
        <v>260</v>
      </c>
      <c r="F185" s="173" t="s">
        <v>261</v>
      </c>
      <c r="G185" s="174" t="s">
        <v>157</v>
      </c>
      <c r="H185" s="175">
        <v>54.880000000000003</v>
      </c>
      <c r="I185" s="176"/>
      <c r="J185" s="177">
        <f>ROUND(I185*H185,2)</f>
        <v>0</v>
      </c>
      <c r="K185" s="178"/>
      <c r="L185" s="37"/>
      <c r="M185" s="179" t="s">
        <v>1</v>
      </c>
      <c r="N185" s="180" t="s">
        <v>38</v>
      </c>
      <c r="O185" s="75"/>
      <c r="P185" s="181">
        <f>O185*H185</f>
        <v>0</v>
      </c>
      <c r="Q185" s="181">
        <v>0</v>
      </c>
      <c r="R185" s="181">
        <f>Q185*H185</f>
        <v>0</v>
      </c>
      <c r="S185" s="181">
        <v>0.14000000000000001</v>
      </c>
      <c r="T185" s="182">
        <f>S185*H185</f>
        <v>7.6832000000000011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83" t="s">
        <v>147</v>
      </c>
      <c r="AT185" s="183" t="s">
        <v>143</v>
      </c>
      <c r="AU185" s="183" t="s">
        <v>83</v>
      </c>
      <c r="AY185" s="17" t="s">
        <v>140</v>
      </c>
      <c r="BE185" s="184">
        <f>IF(N185="základní",J185,0)</f>
        <v>0</v>
      </c>
      <c r="BF185" s="184">
        <f>IF(N185="snížená",J185,0)</f>
        <v>0</v>
      </c>
      <c r="BG185" s="184">
        <f>IF(N185="zákl. přenesená",J185,0)</f>
        <v>0</v>
      </c>
      <c r="BH185" s="184">
        <f>IF(N185="sníž. přenesená",J185,0)</f>
        <v>0</v>
      </c>
      <c r="BI185" s="184">
        <f>IF(N185="nulová",J185,0)</f>
        <v>0</v>
      </c>
      <c r="BJ185" s="17" t="s">
        <v>81</v>
      </c>
      <c r="BK185" s="184">
        <f>ROUND(I185*H185,2)</f>
        <v>0</v>
      </c>
      <c r="BL185" s="17" t="s">
        <v>147</v>
      </c>
      <c r="BM185" s="183" t="s">
        <v>262</v>
      </c>
    </row>
    <row r="186" s="13" customFormat="1">
      <c r="A186" s="13"/>
      <c r="B186" s="185"/>
      <c r="C186" s="13"/>
      <c r="D186" s="186" t="s">
        <v>159</v>
      </c>
      <c r="E186" s="187" t="s">
        <v>1</v>
      </c>
      <c r="F186" s="188" t="s">
        <v>263</v>
      </c>
      <c r="G186" s="13"/>
      <c r="H186" s="189">
        <v>53.880000000000003</v>
      </c>
      <c r="I186" s="190"/>
      <c r="J186" s="13"/>
      <c r="K186" s="13"/>
      <c r="L186" s="185"/>
      <c r="M186" s="191"/>
      <c r="N186" s="192"/>
      <c r="O186" s="192"/>
      <c r="P186" s="192"/>
      <c r="Q186" s="192"/>
      <c r="R186" s="192"/>
      <c r="S186" s="192"/>
      <c r="T186" s="19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7" t="s">
        <v>159</v>
      </c>
      <c r="AU186" s="187" t="s">
        <v>83</v>
      </c>
      <c r="AV186" s="13" t="s">
        <v>83</v>
      </c>
      <c r="AW186" s="13" t="s">
        <v>30</v>
      </c>
      <c r="AX186" s="13" t="s">
        <v>73</v>
      </c>
      <c r="AY186" s="187" t="s">
        <v>140</v>
      </c>
    </row>
    <row r="187" s="13" customFormat="1">
      <c r="A187" s="13"/>
      <c r="B187" s="185"/>
      <c r="C187" s="13"/>
      <c r="D187" s="186" t="s">
        <v>159</v>
      </c>
      <c r="E187" s="187" t="s">
        <v>1</v>
      </c>
      <c r="F187" s="188" t="s">
        <v>264</v>
      </c>
      <c r="G187" s="13"/>
      <c r="H187" s="189">
        <v>1</v>
      </c>
      <c r="I187" s="190"/>
      <c r="J187" s="13"/>
      <c r="K187" s="13"/>
      <c r="L187" s="185"/>
      <c r="M187" s="191"/>
      <c r="N187" s="192"/>
      <c r="O187" s="192"/>
      <c r="P187" s="192"/>
      <c r="Q187" s="192"/>
      <c r="R187" s="192"/>
      <c r="S187" s="192"/>
      <c r="T187" s="19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7" t="s">
        <v>159</v>
      </c>
      <c r="AU187" s="187" t="s">
        <v>83</v>
      </c>
      <c r="AV187" s="13" t="s">
        <v>83</v>
      </c>
      <c r="AW187" s="13" t="s">
        <v>30</v>
      </c>
      <c r="AX187" s="13" t="s">
        <v>73</v>
      </c>
      <c r="AY187" s="187" t="s">
        <v>140</v>
      </c>
    </row>
    <row r="188" s="14" customFormat="1">
      <c r="A188" s="14"/>
      <c r="B188" s="194"/>
      <c r="C188" s="14"/>
      <c r="D188" s="186" t="s">
        <v>159</v>
      </c>
      <c r="E188" s="195" t="s">
        <v>1</v>
      </c>
      <c r="F188" s="196" t="s">
        <v>183</v>
      </c>
      <c r="G188" s="14"/>
      <c r="H188" s="197">
        <v>54.880000000000003</v>
      </c>
      <c r="I188" s="198"/>
      <c r="J188" s="14"/>
      <c r="K188" s="14"/>
      <c r="L188" s="194"/>
      <c r="M188" s="199"/>
      <c r="N188" s="200"/>
      <c r="O188" s="200"/>
      <c r="P188" s="200"/>
      <c r="Q188" s="200"/>
      <c r="R188" s="200"/>
      <c r="S188" s="200"/>
      <c r="T188" s="20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195" t="s">
        <v>159</v>
      </c>
      <c r="AU188" s="195" t="s">
        <v>83</v>
      </c>
      <c r="AV188" s="14" t="s">
        <v>147</v>
      </c>
      <c r="AW188" s="14" t="s">
        <v>30</v>
      </c>
      <c r="AX188" s="14" t="s">
        <v>81</v>
      </c>
      <c r="AY188" s="195" t="s">
        <v>140</v>
      </c>
    </row>
    <row r="189" s="2" customFormat="1" ht="37.8" customHeight="1">
      <c r="A189" s="36"/>
      <c r="B189" s="170"/>
      <c r="C189" s="171" t="s">
        <v>265</v>
      </c>
      <c r="D189" s="171" t="s">
        <v>143</v>
      </c>
      <c r="E189" s="172" t="s">
        <v>266</v>
      </c>
      <c r="F189" s="173" t="s">
        <v>267</v>
      </c>
      <c r="G189" s="174" t="s">
        <v>216</v>
      </c>
      <c r="H189" s="175">
        <v>1.593</v>
      </c>
      <c r="I189" s="176"/>
      <c r="J189" s="177">
        <f>ROUND(I189*H189,2)</f>
        <v>0</v>
      </c>
      <c r="K189" s="178"/>
      <c r="L189" s="37"/>
      <c r="M189" s="179" t="s">
        <v>1</v>
      </c>
      <c r="N189" s="180" t="s">
        <v>38</v>
      </c>
      <c r="O189" s="75"/>
      <c r="P189" s="181">
        <f>O189*H189</f>
        <v>0</v>
      </c>
      <c r="Q189" s="181">
        <v>0</v>
      </c>
      <c r="R189" s="181">
        <f>Q189*H189</f>
        <v>0</v>
      </c>
      <c r="S189" s="181">
        <v>2.2000000000000002</v>
      </c>
      <c r="T189" s="182">
        <f>S189*H189</f>
        <v>3.5046000000000004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3" t="s">
        <v>147</v>
      </c>
      <c r="AT189" s="183" t="s">
        <v>143</v>
      </c>
      <c r="AU189" s="183" t="s">
        <v>83</v>
      </c>
      <c r="AY189" s="17" t="s">
        <v>140</v>
      </c>
      <c r="BE189" s="184">
        <f>IF(N189="základní",J189,0)</f>
        <v>0</v>
      </c>
      <c r="BF189" s="184">
        <f>IF(N189="snížená",J189,0)</f>
        <v>0</v>
      </c>
      <c r="BG189" s="184">
        <f>IF(N189="zákl. přenesená",J189,0)</f>
        <v>0</v>
      </c>
      <c r="BH189" s="184">
        <f>IF(N189="sníž. přenesená",J189,0)</f>
        <v>0</v>
      </c>
      <c r="BI189" s="184">
        <f>IF(N189="nulová",J189,0)</f>
        <v>0</v>
      </c>
      <c r="BJ189" s="17" t="s">
        <v>81</v>
      </c>
      <c r="BK189" s="184">
        <f>ROUND(I189*H189,2)</f>
        <v>0</v>
      </c>
      <c r="BL189" s="17" t="s">
        <v>147</v>
      </c>
      <c r="BM189" s="183" t="s">
        <v>268</v>
      </c>
    </row>
    <row r="190" s="13" customFormat="1">
      <c r="A190" s="13"/>
      <c r="B190" s="185"/>
      <c r="C190" s="13"/>
      <c r="D190" s="186" t="s">
        <v>159</v>
      </c>
      <c r="E190" s="187" t="s">
        <v>1</v>
      </c>
      <c r="F190" s="188" t="s">
        <v>269</v>
      </c>
      <c r="G190" s="13"/>
      <c r="H190" s="189">
        <v>0.69299999999999995</v>
      </c>
      <c r="I190" s="190"/>
      <c r="J190" s="13"/>
      <c r="K190" s="13"/>
      <c r="L190" s="185"/>
      <c r="M190" s="191"/>
      <c r="N190" s="192"/>
      <c r="O190" s="192"/>
      <c r="P190" s="192"/>
      <c r="Q190" s="192"/>
      <c r="R190" s="192"/>
      <c r="S190" s="192"/>
      <c r="T190" s="19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7" t="s">
        <v>159</v>
      </c>
      <c r="AU190" s="187" t="s">
        <v>83</v>
      </c>
      <c r="AV190" s="13" t="s">
        <v>83</v>
      </c>
      <c r="AW190" s="13" t="s">
        <v>30</v>
      </c>
      <c r="AX190" s="13" t="s">
        <v>73</v>
      </c>
      <c r="AY190" s="187" t="s">
        <v>140</v>
      </c>
    </row>
    <row r="191" s="13" customFormat="1">
      <c r="A191" s="13"/>
      <c r="B191" s="185"/>
      <c r="C191" s="13"/>
      <c r="D191" s="186" t="s">
        <v>159</v>
      </c>
      <c r="E191" s="187" t="s">
        <v>1</v>
      </c>
      <c r="F191" s="188" t="s">
        <v>270</v>
      </c>
      <c r="G191" s="13"/>
      <c r="H191" s="189">
        <v>0.10000000000000001</v>
      </c>
      <c r="I191" s="190"/>
      <c r="J191" s="13"/>
      <c r="K191" s="13"/>
      <c r="L191" s="185"/>
      <c r="M191" s="191"/>
      <c r="N191" s="192"/>
      <c r="O191" s="192"/>
      <c r="P191" s="192"/>
      <c r="Q191" s="192"/>
      <c r="R191" s="192"/>
      <c r="S191" s="192"/>
      <c r="T191" s="19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7" t="s">
        <v>159</v>
      </c>
      <c r="AU191" s="187" t="s">
        <v>83</v>
      </c>
      <c r="AV191" s="13" t="s">
        <v>83</v>
      </c>
      <c r="AW191" s="13" t="s">
        <v>30</v>
      </c>
      <c r="AX191" s="13" t="s">
        <v>73</v>
      </c>
      <c r="AY191" s="187" t="s">
        <v>140</v>
      </c>
    </row>
    <row r="192" s="13" customFormat="1">
      <c r="A192" s="13"/>
      <c r="B192" s="185"/>
      <c r="C192" s="13"/>
      <c r="D192" s="186" t="s">
        <v>159</v>
      </c>
      <c r="E192" s="187" t="s">
        <v>1</v>
      </c>
      <c r="F192" s="188" t="s">
        <v>271</v>
      </c>
      <c r="G192" s="13"/>
      <c r="H192" s="189">
        <v>0.80000000000000004</v>
      </c>
      <c r="I192" s="190"/>
      <c r="J192" s="13"/>
      <c r="K192" s="13"/>
      <c r="L192" s="185"/>
      <c r="M192" s="191"/>
      <c r="N192" s="192"/>
      <c r="O192" s="192"/>
      <c r="P192" s="192"/>
      <c r="Q192" s="192"/>
      <c r="R192" s="192"/>
      <c r="S192" s="192"/>
      <c r="T192" s="19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7" t="s">
        <v>159</v>
      </c>
      <c r="AU192" s="187" t="s">
        <v>83</v>
      </c>
      <c r="AV192" s="13" t="s">
        <v>83</v>
      </c>
      <c r="AW192" s="13" t="s">
        <v>30</v>
      </c>
      <c r="AX192" s="13" t="s">
        <v>73</v>
      </c>
      <c r="AY192" s="187" t="s">
        <v>140</v>
      </c>
    </row>
    <row r="193" s="14" customFormat="1">
      <c r="A193" s="14"/>
      <c r="B193" s="194"/>
      <c r="C193" s="14"/>
      <c r="D193" s="186" t="s">
        <v>159</v>
      </c>
      <c r="E193" s="195" t="s">
        <v>1</v>
      </c>
      <c r="F193" s="196" t="s">
        <v>183</v>
      </c>
      <c r="G193" s="14"/>
      <c r="H193" s="197">
        <v>1.593</v>
      </c>
      <c r="I193" s="198"/>
      <c r="J193" s="14"/>
      <c r="K193" s="14"/>
      <c r="L193" s="194"/>
      <c r="M193" s="199"/>
      <c r="N193" s="200"/>
      <c r="O193" s="200"/>
      <c r="P193" s="200"/>
      <c r="Q193" s="200"/>
      <c r="R193" s="200"/>
      <c r="S193" s="200"/>
      <c r="T193" s="20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195" t="s">
        <v>159</v>
      </c>
      <c r="AU193" s="195" t="s">
        <v>83</v>
      </c>
      <c r="AV193" s="14" t="s">
        <v>147</v>
      </c>
      <c r="AW193" s="14" t="s">
        <v>30</v>
      </c>
      <c r="AX193" s="14" t="s">
        <v>81</v>
      </c>
      <c r="AY193" s="195" t="s">
        <v>140</v>
      </c>
    </row>
    <row r="194" s="2" customFormat="1" ht="21.75" customHeight="1">
      <c r="A194" s="36"/>
      <c r="B194" s="170"/>
      <c r="C194" s="171" t="s">
        <v>272</v>
      </c>
      <c r="D194" s="171" t="s">
        <v>143</v>
      </c>
      <c r="E194" s="172" t="s">
        <v>273</v>
      </c>
      <c r="F194" s="173" t="s">
        <v>274</v>
      </c>
      <c r="G194" s="174" t="s">
        <v>157</v>
      </c>
      <c r="H194" s="175">
        <v>73.519999999999996</v>
      </c>
      <c r="I194" s="176"/>
      <c r="J194" s="177">
        <f>ROUND(I194*H194,2)</f>
        <v>0</v>
      </c>
      <c r="K194" s="178"/>
      <c r="L194" s="37"/>
      <c r="M194" s="179" t="s">
        <v>1</v>
      </c>
      <c r="N194" s="180" t="s">
        <v>38</v>
      </c>
      <c r="O194" s="75"/>
      <c r="P194" s="181">
        <f>O194*H194</f>
        <v>0</v>
      </c>
      <c r="Q194" s="181">
        <v>0</v>
      </c>
      <c r="R194" s="181">
        <f>Q194*H194</f>
        <v>0</v>
      </c>
      <c r="S194" s="181">
        <v>0</v>
      </c>
      <c r="T194" s="182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3" t="s">
        <v>147</v>
      </c>
      <c r="AT194" s="183" t="s">
        <v>143</v>
      </c>
      <c r="AU194" s="183" t="s">
        <v>83</v>
      </c>
      <c r="AY194" s="17" t="s">
        <v>140</v>
      </c>
      <c r="BE194" s="184">
        <f>IF(N194="základní",J194,0)</f>
        <v>0</v>
      </c>
      <c r="BF194" s="184">
        <f>IF(N194="snížená",J194,0)</f>
        <v>0</v>
      </c>
      <c r="BG194" s="184">
        <f>IF(N194="zákl. přenesená",J194,0)</f>
        <v>0</v>
      </c>
      <c r="BH194" s="184">
        <f>IF(N194="sníž. přenesená",J194,0)</f>
        <v>0</v>
      </c>
      <c r="BI194" s="184">
        <f>IF(N194="nulová",J194,0)</f>
        <v>0</v>
      </c>
      <c r="BJ194" s="17" t="s">
        <v>81</v>
      </c>
      <c r="BK194" s="184">
        <f>ROUND(I194*H194,2)</f>
        <v>0</v>
      </c>
      <c r="BL194" s="17" t="s">
        <v>147</v>
      </c>
      <c r="BM194" s="183" t="s">
        <v>275</v>
      </c>
    </row>
    <row r="195" s="13" customFormat="1">
      <c r="A195" s="13"/>
      <c r="B195" s="185"/>
      <c r="C195" s="13"/>
      <c r="D195" s="186" t="s">
        <v>159</v>
      </c>
      <c r="E195" s="187" t="s">
        <v>1</v>
      </c>
      <c r="F195" s="188" t="s">
        <v>276</v>
      </c>
      <c r="G195" s="13"/>
      <c r="H195" s="189">
        <v>73.519999999999996</v>
      </c>
      <c r="I195" s="190"/>
      <c r="J195" s="13"/>
      <c r="K195" s="13"/>
      <c r="L195" s="185"/>
      <c r="M195" s="191"/>
      <c r="N195" s="192"/>
      <c r="O195" s="192"/>
      <c r="P195" s="192"/>
      <c r="Q195" s="192"/>
      <c r="R195" s="192"/>
      <c r="S195" s="192"/>
      <c r="T195" s="19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7" t="s">
        <v>159</v>
      </c>
      <c r="AU195" s="187" t="s">
        <v>83</v>
      </c>
      <c r="AV195" s="13" t="s">
        <v>83</v>
      </c>
      <c r="AW195" s="13" t="s">
        <v>30</v>
      </c>
      <c r="AX195" s="13" t="s">
        <v>81</v>
      </c>
      <c r="AY195" s="187" t="s">
        <v>140</v>
      </c>
    </row>
    <row r="196" s="2" customFormat="1" ht="24.15" customHeight="1">
      <c r="A196" s="36"/>
      <c r="B196" s="170"/>
      <c r="C196" s="171" t="s">
        <v>277</v>
      </c>
      <c r="D196" s="171" t="s">
        <v>143</v>
      </c>
      <c r="E196" s="172" t="s">
        <v>278</v>
      </c>
      <c r="F196" s="173" t="s">
        <v>279</v>
      </c>
      <c r="G196" s="174" t="s">
        <v>157</v>
      </c>
      <c r="H196" s="175">
        <v>91.900000000000006</v>
      </c>
      <c r="I196" s="176"/>
      <c r="J196" s="177">
        <f>ROUND(I196*H196,2)</f>
        <v>0</v>
      </c>
      <c r="K196" s="178"/>
      <c r="L196" s="37"/>
      <c r="M196" s="179" t="s">
        <v>1</v>
      </c>
      <c r="N196" s="180" t="s">
        <v>38</v>
      </c>
      <c r="O196" s="75"/>
      <c r="P196" s="181">
        <f>O196*H196</f>
        <v>0</v>
      </c>
      <c r="Q196" s="181">
        <v>0</v>
      </c>
      <c r="R196" s="181">
        <f>Q196*H196</f>
        <v>0</v>
      </c>
      <c r="S196" s="181">
        <v>0</v>
      </c>
      <c r="T196" s="182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83" t="s">
        <v>147</v>
      </c>
      <c r="AT196" s="183" t="s">
        <v>143</v>
      </c>
      <c r="AU196" s="183" t="s">
        <v>83</v>
      </c>
      <c r="AY196" s="17" t="s">
        <v>140</v>
      </c>
      <c r="BE196" s="184">
        <f>IF(N196="základní",J196,0)</f>
        <v>0</v>
      </c>
      <c r="BF196" s="184">
        <f>IF(N196="snížená",J196,0)</f>
        <v>0</v>
      </c>
      <c r="BG196" s="184">
        <f>IF(N196="zákl. přenesená",J196,0)</f>
        <v>0</v>
      </c>
      <c r="BH196" s="184">
        <f>IF(N196="sníž. přenesená",J196,0)</f>
        <v>0</v>
      </c>
      <c r="BI196" s="184">
        <f>IF(N196="nulová",J196,0)</f>
        <v>0</v>
      </c>
      <c r="BJ196" s="17" t="s">
        <v>81</v>
      </c>
      <c r="BK196" s="184">
        <f>ROUND(I196*H196,2)</f>
        <v>0</v>
      </c>
      <c r="BL196" s="17" t="s">
        <v>147</v>
      </c>
      <c r="BM196" s="183" t="s">
        <v>280</v>
      </c>
    </row>
    <row r="197" s="13" customFormat="1">
      <c r="A197" s="13"/>
      <c r="B197" s="185"/>
      <c r="C197" s="13"/>
      <c r="D197" s="186" t="s">
        <v>159</v>
      </c>
      <c r="E197" s="187" t="s">
        <v>1</v>
      </c>
      <c r="F197" s="188" t="s">
        <v>281</v>
      </c>
      <c r="G197" s="13"/>
      <c r="H197" s="189">
        <v>91.900000000000006</v>
      </c>
      <c r="I197" s="190"/>
      <c r="J197" s="13"/>
      <c r="K197" s="13"/>
      <c r="L197" s="185"/>
      <c r="M197" s="191"/>
      <c r="N197" s="192"/>
      <c r="O197" s="192"/>
      <c r="P197" s="192"/>
      <c r="Q197" s="192"/>
      <c r="R197" s="192"/>
      <c r="S197" s="192"/>
      <c r="T197" s="19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7" t="s">
        <v>159</v>
      </c>
      <c r="AU197" s="187" t="s">
        <v>83</v>
      </c>
      <c r="AV197" s="13" t="s">
        <v>83</v>
      </c>
      <c r="AW197" s="13" t="s">
        <v>30</v>
      </c>
      <c r="AX197" s="13" t="s">
        <v>81</v>
      </c>
      <c r="AY197" s="187" t="s">
        <v>140</v>
      </c>
    </row>
    <row r="198" s="2" customFormat="1" ht="21.75" customHeight="1">
      <c r="A198" s="36"/>
      <c r="B198" s="170"/>
      <c r="C198" s="171" t="s">
        <v>282</v>
      </c>
      <c r="D198" s="171" t="s">
        <v>143</v>
      </c>
      <c r="E198" s="172" t="s">
        <v>283</v>
      </c>
      <c r="F198" s="173" t="s">
        <v>284</v>
      </c>
      <c r="G198" s="174" t="s">
        <v>157</v>
      </c>
      <c r="H198" s="175">
        <v>6</v>
      </c>
      <c r="I198" s="176"/>
      <c r="J198" s="177">
        <f>ROUND(I198*H198,2)</f>
        <v>0</v>
      </c>
      <c r="K198" s="178"/>
      <c r="L198" s="37"/>
      <c r="M198" s="179" t="s">
        <v>1</v>
      </c>
      <c r="N198" s="180" t="s">
        <v>38</v>
      </c>
      <c r="O198" s="75"/>
      <c r="P198" s="181">
        <f>O198*H198</f>
        <v>0</v>
      </c>
      <c r="Q198" s="181">
        <v>0</v>
      </c>
      <c r="R198" s="181">
        <f>Q198*H198</f>
        <v>0</v>
      </c>
      <c r="S198" s="181">
        <v>0.075999999999999998</v>
      </c>
      <c r="T198" s="182">
        <f>S198*H198</f>
        <v>0.45599999999999996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83" t="s">
        <v>147</v>
      </c>
      <c r="AT198" s="183" t="s">
        <v>143</v>
      </c>
      <c r="AU198" s="183" t="s">
        <v>83</v>
      </c>
      <c r="AY198" s="17" t="s">
        <v>140</v>
      </c>
      <c r="BE198" s="184">
        <f>IF(N198="základní",J198,0)</f>
        <v>0</v>
      </c>
      <c r="BF198" s="184">
        <f>IF(N198="snížená",J198,0)</f>
        <v>0</v>
      </c>
      <c r="BG198" s="184">
        <f>IF(N198="zákl. přenesená",J198,0)</f>
        <v>0</v>
      </c>
      <c r="BH198" s="184">
        <f>IF(N198="sníž. přenesená",J198,0)</f>
        <v>0</v>
      </c>
      <c r="BI198" s="184">
        <f>IF(N198="nulová",J198,0)</f>
        <v>0</v>
      </c>
      <c r="BJ198" s="17" t="s">
        <v>81</v>
      </c>
      <c r="BK198" s="184">
        <f>ROUND(I198*H198,2)</f>
        <v>0</v>
      </c>
      <c r="BL198" s="17" t="s">
        <v>147</v>
      </c>
      <c r="BM198" s="183" t="s">
        <v>285</v>
      </c>
    </row>
    <row r="199" s="2" customFormat="1" ht="24.15" customHeight="1">
      <c r="A199" s="36"/>
      <c r="B199" s="170"/>
      <c r="C199" s="171" t="s">
        <v>286</v>
      </c>
      <c r="D199" s="171" t="s">
        <v>143</v>
      </c>
      <c r="E199" s="172" t="s">
        <v>287</v>
      </c>
      <c r="F199" s="173" t="s">
        <v>288</v>
      </c>
      <c r="G199" s="174" t="s">
        <v>216</v>
      </c>
      <c r="H199" s="175">
        <v>1.728</v>
      </c>
      <c r="I199" s="176"/>
      <c r="J199" s="177">
        <f>ROUND(I199*H199,2)</f>
        <v>0</v>
      </c>
      <c r="K199" s="178"/>
      <c r="L199" s="37"/>
      <c r="M199" s="179" t="s">
        <v>1</v>
      </c>
      <c r="N199" s="180" t="s">
        <v>38</v>
      </c>
      <c r="O199" s="75"/>
      <c r="P199" s="181">
        <f>O199*H199</f>
        <v>0</v>
      </c>
      <c r="Q199" s="181">
        <v>0</v>
      </c>
      <c r="R199" s="181">
        <f>Q199*H199</f>
        <v>0</v>
      </c>
      <c r="S199" s="181">
        <v>1.8</v>
      </c>
      <c r="T199" s="182">
        <f>S199*H199</f>
        <v>3.1103999999999998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83" t="s">
        <v>147</v>
      </c>
      <c r="AT199" s="183" t="s">
        <v>143</v>
      </c>
      <c r="AU199" s="183" t="s">
        <v>83</v>
      </c>
      <c r="AY199" s="17" t="s">
        <v>140</v>
      </c>
      <c r="BE199" s="184">
        <f>IF(N199="základní",J199,0)</f>
        <v>0</v>
      </c>
      <c r="BF199" s="184">
        <f>IF(N199="snížená",J199,0)</f>
        <v>0</v>
      </c>
      <c r="BG199" s="184">
        <f>IF(N199="zákl. přenesená",J199,0)</f>
        <v>0</v>
      </c>
      <c r="BH199" s="184">
        <f>IF(N199="sníž. přenesená",J199,0)</f>
        <v>0</v>
      </c>
      <c r="BI199" s="184">
        <f>IF(N199="nulová",J199,0)</f>
        <v>0</v>
      </c>
      <c r="BJ199" s="17" t="s">
        <v>81</v>
      </c>
      <c r="BK199" s="184">
        <f>ROUND(I199*H199,2)</f>
        <v>0</v>
      </c>
      <c r="BL199" s="17" t="s">
        <v>147</v>
      </c>
      <c r="BM199" s="183" t="s">
        <v>289</v>
      </c>
    </row>
    <row r="200" s="13" customFormat="1">
      <c r="A200" s="13"/>
      <c r="B200" s="185"/>
      <c r="C200" s="13"/>
      <c r="D200" s="186" t="s">
        <v>159</v>
      </c>
      <c r="E200" s="187" t="s">
        <v>1</v>
      </c>
      <c r="F200" s="188" t="s">
        <v>290</v>
      </c>
      <c r="G200" s="13"/>
      <c r="H200" s="189">
        <v>1.728</v>
      </c>
      <c r="I200" s="190"/>
      <c r="J200" s="13"/>
      <c r="K200" s="13"/>
      <c r="L200" s="185"/>
      <c r="M200" s="191"/>
      <c r="N200" s="192"/>
      <c r="O200" s="192"/>
      <c r="P200" s="192"/>
      <c r="Q200" s="192"/>
      <c r="R200" s="192"/>
      <c r="S200" s="192"/>
      <c r="T200" s="19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7" t="s">
        <v>159</v>
      </c>
      <c r="AU200" s="187" t="s">
        <v>83</v>
      </c>
      <c r="AV200" s="13" t="s">
        <v>83</v>
      </c>
      <c r="AW200" s="13" t="s">
        <v>30</v>
      </c>
      <c r="AX200" s="13" t="s">
        <v>81</v>
      </c>
      <c r="AY200" s="187" t="s">
        <v>140</v>
      </c>
    </row>
    <row r="201" s="2" customFormat="1" ht="21.75" customHeight="1">
      <c r="A201" s="36"/>
      <c r="B201" s="170"/>
      <c r="C201" s="171" t="s">
        <v>291</v>
      </c>
      <c r="D201" s="171" t="s">
        <v>143</v>
      </c>
      <c r="E201" s="172" t="s">
        <v>292</v>
      </c>
      <c r="F201" s="173" t="s">
        <v>293</v>
      </c>
      <c r="G201" s="174" t="s">
        <v>196</v>
      </c>
      <c r="H201" s="175">
        <v>50</v>
      </c>
      <c r="I201" s="176"/>
      <c r="J201" s="177">
        <f>ROUND(I201*H201,2)</f>
        <v>0</v>
      </c>
      <c r="K201" s="178"/>
      <c r="L201" s="37"/>
      <c r="M201" s="179" t="s">
        <v>1</v>
      </c>
      <c r="N201" s="180" t="s">
        <v>38</v>
      </c>
      <c r="O201" s="75"/>
      <c r="P201" s="181">
        <f>O201*H201</f>
        <v>0</v>
      </c>
      <c r="Q201" s="181">
        <v>3.0000000000000001E-05</v>
      </c>
      <c r="R201" s="181">
        <f>Q201*H201</f>
        <v>0.0015</v>
      </c>
      <c r="S201" s="181">
        <v>0.0030000000000000001</v>
      </c>
      <c r="T201" s="182">
        <f>S201*H201</f>
        <v>0.14999999999999999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83" t="s">
        <v>147</v>
      </c>
      <c r="AT201" s="183" t="s">
        <v>143</v>
      </c>
      <c r="AU201" s="183" t="s">
        <v>83</v>
      </c>
      <c r="AY201" s="17" t="s">
        <v>140</v>
      </c>
      <c r="BE201" s="184">
        <f>IF(N201="základní",J201,0)</f>
        <v>0</v>
      </c>
      <c r="BF201" s="184">
        <f>IF(N201="snížená",J201,0)</f>
        <v>0</v>
      </c>
      <c r="BG201" s="184">
        <f>IF(N201="zákl. přenesená",J201,0)</f>
        <v>0</v>
      </c>
      <c r="BH201" s="184">
        <f>IF(N201="sníž. přenesená",J201,0)</f>
        <v>0</v>
      </c>
      <c r="BI201" s="184">
        <f>IF(N201="nulová",J201,0)</f>
        <v>0</v>
      </c>
      <c r="BJ201" s="17" t="s">
        <v>81</v>
      </c>
      <c r="BK201" s="184">
        <f>ROUND(I201*H201,2)</f>
        <v>0</v>
      </c>
      <c r="BL201" s="17" t="s">
        <v>147</v>
      </c>
      <c r="BM201" s="183" t="s">
        <v>294</v>
      </c>
    </row>
    <row r="202" s="13" customFormat="1">
      <c r="A202" s="13"/>
      <c r="B202" s="185"/>
      <c r="C202" s="13"/>
      <c r="D202" s="186" t="s">
        <v>159</v>
      </c>
      <c r="E202" s="187" t="s">
        <v>1</v>
      </c>
      <c r="F202" s="188" t="s">
        <v>295</v>
      </c>
      <c r="G202" s="13"/>
      <c r="H202" s="189">
        <v>50</v>
      </c>
      <c r="I202" s="190"/>
      <c r="J202" s="13"/>
      <c r="K202" s="13"/>
      <c r="L202" s="185"/>
      <c r="M202" s="191"/>
      <c r="N202" s="192"/>
      <c r="O202" s="192"/>
      <c r="P202" s="192"/>
      <c r="Q202" s="192"/>
      <c r="R202" s="192"/>
      <c r="S202" s="192"/>
      <c r="T202" s="19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7" t="s">
        <v>159</v>
      </c>
      <c r="AU202" s="187" t="s">
        <v>83</v>
      </c>
      <c r="AV202" s="13" t="s">
        <v>83</v>
      </c>
      <c r="AW202" s="13" t="s">
        <v>30</v>
      </c>
      <c r="AX202" s="13" t="s">
        <v>81</v>
      </c>
      <c r="AY202" s="187" t="s">
        <v>140</v>
      </c>
    </row>
    <row r="203" s="2" customFormat="1" ht="16.5" customHeight="1">
      <c r="A203" s="36"/>
      <c r="B203" s="170"/>
      <c r="C203" s="171" t="s">
        <v>296</v>
      </c>
      <c r="D203" s="171" t="s">
        <v>143</v>
      </c>
      <c r="E203" s="172" t="s">
        <v>297</v>
      </c>
      <c r="F203" s="173" t="s">
        <v>298</v>
      </c>
      <c r="G203" s="174" t="s">
        <v>196</v>
      </c>
      <c r="H203" s="175">
        <v>50</v>
      </c>
      <c r="I203" s="176"/>
      <c r="J203" s="177">
        <f>ROUND(I203*H203,2)</f>
        <v>0</v>
      </c>
      <c r="K203" s="178"/>
      <c r="L203" s="37"/>
      <c r="M203" s="179" t="s">
        <v>1</v>
      </c>
      <c r="N203" s="180" t="s">
        <v>38</v>
      </c>
      <c r="O203" s="75"/>
      <c r="P203" s="181">
        <f>O203*H203</f>
        <v>0</v>
      </c>
      <c r="Q203" s="181">
        <v>3.0000000000000001E-05</v>
      </c>
      <c r="R203" s="181">
        <f>Q203*H203</f>
        <v>0.0015</v>
      </c>
      <c r="S203" s="181">
        <v>0.0030000000000000001</v>
      </c>
      <c r="T203" s="182">
        <f>S203*H203</f>
        <v>0.14999999999999999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83" t="s">
        <v>147</v>
      </c>
      <c r="AT203" s="183" t="s">
        <v>143</v>
      </c>
      <c r="AU203" s="183" t="s">
        <v>83</v>
      </c>
      <c r="AY203" s="17" t="s">
        <v>140</v>
      </c>
      <c r="BE203" s="184">
        <f>IF(N203="základní",J203,0)</f>
        <v>0</v>
      </c>
      <c r="BF203" s="184">
        <f>IF(N203="snížená",J203,0)</f>
        <v>0</v>
      </c>
      <c r="BG203" s="184">
        <f>IF(N203="zákl. přenesená",J203,0)</f>
        <v>0</v>
      </c>
      <c r="BH203" s="184">
        <f>IF(N203="sníž. přenesená",J203,0)</f>
        <v>0</v>
      </c>
      <c r="BI203" s="184">
        <f>IF(N203="nulová",J203,0)</f>
        <v>0</v>
      </c>
      <c r="BJ203" s="17" t="s">
        <v>81</v>
      </c>
      <c r="BK203" s="184">
        <f>ROUND(I203*H203,2)</f>
        <v>0</v>
      </c>
      <c r="BL203" s="17" t="s">
        <v>147</v>
      </c>
      <c r="BM203" s="183" t="s">
        <v>299</v>
      </c>
    </row>
    <row r="204" s="13" customFormat="1">
      <c r="A204" s="13"/>
      <c r="B204" s="185"/>
      <c r="C204" s="13"/>
      <c r="D204" s="186" t="s">
        <v>159</v>
      </c>
      <c r="E204" s="187" t="s">
        <v>1</v>
      </c>
      <c r="F204" s="188" t="s">
        <v>295</v>
      </c>
      <c r="G204" s="13"/>
      <c r="H204" s="189">
        <v>50</v>
      </c>
      <c r="I204" s="190"/>
      <c r="J204" s="13"/>
      <c r="K204" s="13"/>
      <c r="L204" s="185"/>
      <c r="M204" s="191"/>
      <c r="N204" s="192"/>
      <c r="O204" s="192"/>
      <c r="P204" s="192"/>
      <c r="Q204" s="192"/>
      <c r="R204" s="192"/>
      <c r="S204" s="192"/>
      <c r="T204" s="19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7" t="s">
        <v>159</v>
      </c>
      <c r="AU204" s="187" t="s">
        <v>83</v>
      </c>
      <c r="AV204" s="13" t="s">
        <v>83</v>
      </c>
      <c r="AW204" s="13" t="s">
        <v>30</v>
      </c>
      <c r="AX204" s="13" t="s">
        <v>81</v>
      </c>
      <c r="AY204" s="187" t="s">
        <v>140</v>
      </c>
    </row>
    <row r="205" s="12" customFormat="1" ht="22.8" customHeight="1">
      <c r="A205" s="12"/>
      <c r="B205" s="157"/>
      <c r="C205" s="12"/>
      <c r="D205" s="158" t="s">
        <v>72</v>
      </c>
      <c r="E205" s="168" t="s">
        <v>300</v>
      </c>
      <c r="F205" s="168" t="s">
        <v>301</v>
      </c>
      <c r="G205" s="12"/>
      <c r="H205" s="12"/>
      <c r="I205" s="160"/>
      <c r="J205" s="169">
        <f>BK205</f>
        <v>0</v>
      </c>
      <c r="K205" s="12"/>
      <c r="L205" s="157"/>
      <c r="M205" s="162"/>
      <c r="N205" s="163"/>
      <c r="O205" s="163"/>
      <c r="P205" s="164">
        <f>SUM(P206:P211)</f>
        <v>0</v>
      </c>
      <c r="Q205" s="163"/>
      <c r="R205" s="164">
        <f>SUM(R206:R211)</f>
        <v>0</v>
      </c>
      <c r="S205" s="163"/>
      <c r="T205" s="165">
        <f>SUM(T206:T211)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158" t="s">
        <v>81</v>
      </c>
      <c r="AT205" s="166" t="s">
        <v>72</v>
      </c>
      <c r="AU205" s="166" t="s">
        <v>81</v>
      </c>
      <c r="AY205" s="158" t="s">
        <v>140</v>
      </c>
      <c r="BK205" s="167">
        <f>SUM(BK206:BK211)</f>
        <v>0</v>
      </c>
    </row>
    <row r="206" s="2" customFormat="1" ht="24.15" customHeight="1">
      <c r="A206" s="36"/>
      <c r="B206" s="170"/>
      <c r="C206" s="171" t="s">
        <v>302</v>
      </c>
      <c r="D206" s="171" t="s">
        <v>143</v>
      </c>
      <c r="E206" s="172" t="s">
        <v>303</v>
      </c>
      <c r="F206" s="173" t="s">
        <v>304</v>
      </c>
      <c r="G206" s="174" t="s">
        <v>305</v>
      </c>
      <c r="H206" s="175">
        <v>19.007999999999999</v>
      </c>
      <c r="I206" s="176"/>
      <c r="J206" s="177">
        <f>ROUND(I206*H206,2)</f>
        <v>0</v>
      </c>
      <c r="K206" s="178"/>
      <c r="L206" s="37"/>
      <c r="M206" s="179" t="s">
        <v>1</v>
      </c>
      <c r="N206" s="180" t="s">
        <v>38</v>
      </c>
      <c r="O206" s="75"/>
      <c r="P206" s="181">
        <f>O206*H206</f>
        <v>0</v>
      </c>
      <c r="Q206" s="181">
        <v>0</v>
      </c>
      <c r="R206" s="181">
        <f>Q206*H206</f>
        <v>0</v>
      </c>
      <c r="S206" s="181">
        <v>0</v>
      </c>
      <c r="T206" s="182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83" t="s">
        <v>147</v>
      </c>
      <c r="AT206" s="183" t="s">
        <v>143</v>
      </c>
      <c r="AU206" s="183" t="s">
        <v>83</v>
      </c>
      <c r="AY206" s="17" t="s">
        <v>140</v>
      </c>
      <c r="BE206" s="184">
        <f>IF(N206="základní",J206,0)</f>
        <v>0</v>
      </c>
      <c r="BF206" s="184">
        <f>IF(N206="snížená",J206,0)</f>
        <v>0</v>
      </c>
      <c r="BG206" s="184">
        <f>IF(N206="zákl. přenesená",J206,0)</f>
        <v>0</v>
      </c>
      <c r="BH206" s="184">
        <f>IF(N206="sníž. přenesená",J206,0)</f>
        <v>0</v>
      </c>
      <c r="BI206" s="184">
        <f>IF(N206="nulová",J206,0)</f>
        <v>0</v>
      </c>
      <c r="BJ206" s="17" t="s">
        <v>81</v>
      </c>
      <c r="BK206" s="184">
        <f>ROUND(I206*H206,2)</f>
        <v>0</v>
      </c>
      <c r="BL206" s="17" t="s">
        <v>147</v>
      </c>
      <c r="BM206" s="183" t="s">
        <v>306</v>
      </c>
    </row>
    <row r="207" s="2" customFormat="1" ht="24.15" customHeight="1">
      <c r="A207" s="36"/>
      <c r="B207" s="170"/>
      <c r="C207" s="171" t="s">
        <v>307</v>
      </c>
      <c r="D207" s="171" t="s">
        <v>143</v>
      </c>
      <c r="E207" s="172" t="s">
        <v>308</v>
      </c>
      <c r="F207" s="173" t="s">
        <v>309</v>
      </c>
      <c r="G207" s="174" t="s">
        <v>305</v>
      </c>
      <c r="H207" s="175">
        <v>19.007999999999999</v>
      </c>
      <c r="I207" s="176"/>
      <c r="J207" s="177">
        <f>ROUND(I207*H207,2)</f>
        <v>0</v>
      </c>
      <c r="K207" s="178"/>
      <c r="L207" s="37"/>
      <c r="M207" s="179" t="s">
        <v>1</v>
      </c>
      <c r="N207" s="180" t="s">
        <v>38</v>
      </c>
      <c r="O207" s="75"/>
      <c r="P207" s="181">
        <f>O207*H207</f>
        <v>0</v>
      </c>
      <c r="Q207" s="181">
        <v>0</v>
      </c>
      <c r="R207" s="181">
        <f>Q207*H207</f>
        <v>0</v>
      </c>
      <c r="S207" s="181">
        <v>0</v>
      </c>
      <c r="T207" s="182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83" t="s">
        <v>147</v>
      </c>
      <c r="AT207" s="183" t="s">
        <v>143</v>
      </c>
      <c r="AU207" s="183" t="s">
        <v>83</v>
      </c>
      <c r="AY207" s="17" t="s">
        <v>140</v>
      </c>
      <c r="BE207" s="184">
        <f>IF(N207="základní",J207,0)</f>
        <v>0</v>
      </c>
      <c r="BF207" s="184">
        <f>IF(N207="snížená",J207,0)</f>
        <v>0</v>
      </c>
      <c r="BG207" s="184">
        <f>IF(N207="zákl. přenesená",J207,0)</f>
        <v>0</v>
      </c>
      <c r="BH207" s="184">
        <f>IF(N207="sníž. přenesená",J207,0)</f>
        <v>0</v>
      </c>
      <c r="BI207" s="184">
        <f>IF(N207="nulová",J207,0)</f>
        <v>0</v>
      </c>
      <c r="BJ207" s="17" t="s">
        <v>81</v>
      </c>
      <c r="BK207" s="184">
        <f>ROUND(I207*H207,2)</f>
        <v>0</v>
      </c>
      <c r="BL207" s="17" t="s">
        <v>147</v>
      </c>
      <c r="BM207" s="183" t="s">
        <v>310</v>
      </c>
    </row>
    <row r="208" s="2" customFormat="1" ht="24.15" customHeight="1">
      <c r="A208" s="36"/>
      <c r="B208" s="170"/>
      <c r="C208" s="171" t="s">
        <v>311</v>
      </c>
      <c r="D208" s="171" t="s">
        <v>143</v>
      </c>
      <c r="E208" s="172" t="s">
        <v>312</v>
      </c>
      <c r="F208" s="173" t="s">
        <v>313</v>
      </c>
      <c r="G208" s="174" t="s">
        <v>305</v>
      </c>
      <c r="H208" s="175">
        <v>95.040000000000006</v>
      </c>
      <c r="I208" s="176"/>
      <c r="J208" s="177">
        <f>ROUND(I208*H208,2)</f>
        <v>0</v>
      </c>
      <c r="K208" s="178"/>
      <c r="L208" s="37"/>
      <c r="M208" s="179" t="s">
        <v>1</v>
      </c>
      <c r="N208" s="180" t="s">
        <v>38</v>
      </c>
      <c r="O208" s="75"/>
      <c r="P208" s="181">
        <f>O208*H208</f>
        <v>0</v>
      </c>
      <c r="Q208" s="181">
        <v>0</v>
      </c>
      <c r="R208" s="181">
        <f>Q208*H208</f>
        <v>0</v>
      </c>
      <c r="S208" s="181">
        <v>0</v>
      </c>
      <c r="T208" s="182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83" t="s">
        <v>147</v>
      </c>
      <c r="AT208" s="183" t="s">
        <v>143</v>
      </c>
      <c r="AU208" s="183" t="s">
        <v>83</v>
      </c>
      <c r="AY208" s="17" t="s">
        <v>140</v>
      </c>
      <c r="BE208" s="184">
        <f>IF(N208="základní",J208,0)</f>
        <v>0</v>
      </c>
      <c r="BF208" s="184">
        <f>IF(N208="snížená",J208,0)</f>
        <v>0</v>
      </c>
      <c r="BG208" s="184">
        <f>IF(N208="zákl. přenesená",J208,0)</f>
        <v>0</v>
      </c>
      <c r="BH208" s="184">
        <f>IF(N208="sníž. přenesená",J208,0)</f>
        <v>0</v>
      </c>
      <c r="BI208" s="184">
        <f>IF(N208="nulová",J208,0)</f>
        <v>0</v>
      </c>
      <c r="BJ208" s="17" t="s">
        <v>81</v>
      </c>
      <c r="BK208" s="184">
        <f>ROUND(I208*H208,2)</f>
        <v>0</v>
      </c>
      <c r="BL208" s="17" t="s">
        <v>147</v>
      </c>
      <c r="BM208" s="183" t="s">
        <v>314</v>
      </c>
    </row>
    <row r="209" s="13" customFormat="1">
      <c r="A209" s="13"/>
      <c r="B209" s="185"/>
      <c r="C209" s="13"/>
      <c r="D209" s="186" t="s">
        <v>159</v>
      </c>
      <c r="E209" s="13"/>
      <c r="F209" s="188" t="s">
        <v>315</v>
      </c>
      <c r="G209" s="13"/>
      <c r="H209" s="189">
        <v>95.040000000000006</v>
      </c>
      <c r="I209" s="190"/>
      <c r="J209" s="13"/>
      <c r="K209" s="13"/>
      <c r="L209" s="185"/>
      <c r="M209" s="191"/>
      <c r="N209" s="192"/>
      <c r="O209" s="192"/>
      <c r="P209" s="192"/>
      <c r="Q209" s="192"/>
      <c r="R209" s="192"/>
      <c r="S209" s="192"/>
      <c r="T209" s="19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7" t="s">
        <v>159</v>
      </c>
      <c r="AU209" s="187" t="s">
        <v>83</v>
      </c>
      <c r="AV209" s="13" t="s">
        <v>83</v>
      </c>
      <c r="AW209" s="13" t="s">
        <v>3</v>
      </c>
      <c r="AX209" s="13" t="s">
        <v>81</v>
      </c>
      <c r="AY209" s="187" t="s">
        <v>140</v>
      </c>
    </row>
    <row r="210" s="2" customFormat="1" ht="24.15" customHeight="1">
      <c r="A210" s="36"/>
      <c r="B210" s="170"/>
      <c r="C210" s="171" t="s">
        <v>316</v>
      </c>
      <c r="D210" s="171" t="s">
        <v>143</v>
      </c>
      <c r="E210" s="172" t="s">
        <v>317</v>
      </c>
      <c r="F210" s="173" t="s">
        <v>318</v>
      </c>
      <c r="G210" s="174" t="s">
        <v>305</v>
      </c>
      <c r="H210" s="175">
        <v>1</v>
      </c>
      <c r="I210" s="176"/>
      <c r="J210" s="177">
        <f>ROUND(I210*H210,2)</f>
        <v>0</v>
      </c>
      <c r="K210" s="178"/>
      <c r="L210" s="37"/>
      <c r="M210" s="179" t="s">
        <v>1</v>
      </c>
      <c r="N210" s="180" t="s">
        <v>38</v>
      </c>
      <c r="O210" s="75"/>
      <c r="P210" s="181">
        <f>O210*H210</f>
        <v>0</v>
      </c>
      <c r="Q210" s="181">
        <v>0</v>
      </c>
      <c r="R210" s="181">
        <f>Q210*H210</f>
        <v>0</v>
      </c>
      <c r="S210" s="181">
        <v>0</v>
      </c>
      <c r="T210" s="182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3" t="s">
        <v>147</v>
      </c>
      <c r="AT210" s="183" t="s">
        <v>143</v>
      </c>
      <c r="AU210" s="183" t="s">
        <v>83</v>
      </c>
      <c r="AY210" s="17" t="s">
        <v>140</v>
      </c>
      <c r="BE210" s="184">
        <f>IF(N210="základní",J210,0)</f>
        <v>0</v>
      </c>
      <c r="BF210" s="184">
        <f>IF(N210="snížená",J210,0)</f>
        <v>0</v>
      </c>
      <c r="BG210" s="184">
        <f>IF(N210="zákl. přenesená",J210,0)</f>
        <v>0</v>
      </c>
      <c r="BH210" s="184">
        <f>IF(N210="sníž. přenesená",J210,0)</f>
        <v>0</v>
      </c>
      <c r="BI210" s="184">
        <f>IF(N210="nulová",J210,0)</f>
        <v>0</v>
      </c>
      <c r="BJ210" s="17" t="s">
        <v>81</v>
      </c>
      <c r="BK210" s="184">
        <f>ROUND(I210*H210,2)</f>
        <v>0</v>
      </c>
      <c r="BL210" s="17" t="s">
        <v>147</v>
      </c>
      <c r="BM210" s="183" t="s">
        <v>319</v>
      </c>
    </row>
    <row r="211" s="2" customFormat="1" ht="44.25" customHeight="1">
      <c r="A211" s="36"/>
      <c r="B211" s="170"/>
      <c r="C211" s="171" t="s">
        <v>320</v>
      </c>
      <c r="D211" s="171" t="s">
        <v>143</v>
      </c>
      <c r="E211" s="172" t="s">
        <v>321</v>
      </c>
      <c r="F211" s="173" t="s">
        <v>322</v>
      </c>
      <c r="G211" s="174" t="s">
        <v>305</v>
      </c>
      <c r="H211" s="175">
        <v>14.455</v>
      </c>
      <c r="I211" s="176"/>
      <c r="J211" s="177">
        <f>ROUND(I211*H211,2)</f>
        <v>0</v>
      </c>
      <c r="K211" s="178"/>
      <c r="L211" s="37"/>
      <c r="M211" s="179" t="s">
        <v>1</v>
      </c>
      <c r="N211" s="180" t="s">
        <v>38</v>
      </c>
      <c r="O211" s="75"/>
      <c r="P211" s="181">
        <f>O211*H211</f>
        <v>0</v>
      </c>
      <c r="Q211" s="181">
        <v>0</v>
      </c>
      <c r="R211" s="181">
        <f>Q211*H211</f>
        <v>0</v>
      </c>
      <c r="S211" s="181">
        <v>0</v>
      </c>
      <c r="T211" s="182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83" t="s">
        <v>147</v>
      </c>
      <c r="AT211" s="183" t="s">
        <v>143</v>
      </c>
      <c r="AU211" s="183" t="s">
        <v>83</v>
      </c>
      <c r="AY211" s="17" t="s">
        <v>140</v>
      </c>
      <c r="BE211" s="184">
        <f>IF(N211="základní",J211,0)</f>
        <v>0</v>
      </c>
      <c r="BF211" s="184">
        <f>IF(N211="snížená",J211,0)</f>
        <v>0</v>
      </c>
      <c r="BG211" s="184">
        <f>IF(N211="zákl. přenesená",J211,0)</f>
        <v>0</v>
      </c>
      <c r="BH211" s="184">
        <f>IF(N211="sníž. přenesená",J211,0)</f>
        <v>0</v>
      </c>
      <c r="BI211" s="184">
        <f>IF(N211="nulová",J211,0)</f>
        <v>0</v>
      </c>
      <c r="BJ211" s="17" t="s">
        <v>81</v>
      </c>
      <c r="BK211" s="184">
        <f>ROUND(I211*H211,2)</f>
        <v>0</v>
      </c>
      <c r="BL211" s="17" t="s">
        <v>147</v>
      </c>
      <c r="BM211" s="183" t="s">
        <v>323</v>
      </c>
    </row>
    <row r="212" s="12" customFormat="1" ht="22.8" customHeight="1">
      <c r="A212" s="12"/>
      <c r="B212" s="157"/>
      <c r="C212" s="12"/>
      <c r="D212" s="158" t="s">
        <v>72</v>
      </c>
      <c r="E212" s="168" t="s">
        <v>324</v>
      </c>
      <c r="F212" s="168" t="s">
        <v>325</v>
      </c>
      <c r="G212" s="12"/>
      <c r="H212" s="12"/>
      <c r="I212" s="160"/>
      <c r="J212" s="169">
        <f>BK212</f>
        <v>0</v>
      </c>
      <c r="K212" s="12"/>
      <c r="L212" s="157"/>
      <c r="M212" s="162"/>
      <c r="N212" s="163"/>
      <c r="O212" s="163"/>
      <c r="P212" s="164">
        <f>P213</f>
        <v>0</v>
      </c>
      <c r="Q212" s="163"/>
      <c r="R212" s="164">
        <f>R213</f>
        <v>0</v>
      </c>
      <c r="S212" s="163"/>
      <c r="T212" s="165">
        <f>T213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58" t="s">
        <v>81</v>
      </c>
      <c r="AT212" s="166" t="s">
        <v>72</v>
      </c>
      <c r="AU212" s="166" t="s">
        <v>81</v>
      </c>
      <c r="AY212" s="158" t="s">
        <v>140</v>
      </c>
      <c r="BK212" s="167">
        <f>BK213</f>
        <v>0</v>
      </c>
    </row>
    <row r="213" s="2" customFormat="1" ht="21.75" customHeight="1">
      <c r="A213" s="36"/>
      <c r="B213" s="170"/>
      <c r="C213" s="171" t="s">
        <v>326</v>
      </c>
      <c r="D213" s="171" t="s">
        <v>143</v>
      </c>
      <c r="E213" s="172" t="s">
        <v>327</v>
      </c>
      <c r="F213" s="173" t="s">
        <v>328</v>
      </c>
      <c r="G213" s="174" t="s">
        <v>305</v>
      </c>
      <c r="H213" s="175">
        <v>9.5700000000000003</v>
      </c>
      <c r="I213" s="176"/>
      <c r="J213" s="177">
        <f>ROUND(I213*H213,2)</f>
        <v>0</v>
      </c>
      <c r="K213" s="178"/>
      <c r="L213" s="37"/>
      <c r="M213" s="179" t="s">
        <v>1</v>
      </c>
      <c r="N213" s="180" t="s">
        <v>38</v>
      </c>
      <c r="O213" s="75"/>
      <c r="P213" s="181">
        <f>O213*H213</f>
        <v>0</v>
      </c>
      <c r="Q213" s="181">
        <v>0</v>
      </c>
      <c r="R213" s="181">
        <f>Q213*H213</f>
        <v>0</v>
      </c>
      <c r="S213" s="181">
        <v>0</v>
      </c>
      <c r="T213" s="182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83" t="s">
        <v>147</v>
      </c>
      <c r="AT213" s="183" t="s">
        <v>143</v>
      </c>
      <c r="AU213" s="183" t="s">
        <v>83</v>
      </c>
      <c r="AY213" s="17" t="s">
        <v>140</v>
      </c>
      <c r="BE213" s="184">
        <f>IF(N213="základní",J213,0)</f>
        <v>0</v>
      </c>
      <c r="BF213" s="184">
        <f>IF(N213="snížená",J213,0)</f>
        <v>0</v>
      </c>
      <c r="BG213" s="184">
        <f>IF(N213="zákl. přenesená",J213,0)</f>
        <v>0</v>
      </c>
      <c r="BH213" s="184">
        <f>IF(N213="sníž. přenesená",J213,0)</f>
        <v>0</v>
      </c>
      <c r="BI213" s="184">
        <f>IF(N213="nulová",J213,0)</f>
        <v>0</v>
      </c>
      <c r="BJ213" s="17" t="s">
        <v>81</v>
      </c>
      <c r="BK213" s="184">
        <f>ROUND(I213*H213,2)</f>
        <v>0</v>
      </c>
      <c r="BL213" s="17" t="s">
        <v>147</v>
      </c>
      <c r="BM213" s="183" t="s">
        <v>329</v>
      </c>
    </row>
    <row r="214" s="12" customFormat="1" ht="25.92" customHeight="1">
      <c r="A214" s="12"/>
      <c r="B214" s="157"/>
      <c r="C214" s="12"/>
      <c r="D214" s="158" t="s">
        <v>72</v>
      </c>
      <c r="E214" s="159" t="s">
        <v>330</v>
      </c>
      <c r="F214" s="159" t="s">
        <v>331</v>
      </c>
      <c r="G214" s="12"/>
      <c r="H214" s="12"/>
      <c r="I214" s="160"/>
      <c r="J214" s="161">
        <f>BK214</f>
        <v>0</v>
      </c>
      <c r="K214" s="12"/>
      <c r="L214" s="157"/>
      <c r="M214" s="162"/>
      <c r="N214" s="163"/>
      <c r="O214" s="163"/>
      <c r="P214" s="164">
        <f>P215+P223+P231+P244+P247+P250+P255+P261+P264+P274+P294+P312+P315+P339+P358+P364</f>
        <v>0</v>
      </c>
      <c r="Q214" s="163"/>
      <c r="R214" s="164">
        <f>R215+R223+R231+R244+R247+R250+R255+R261+R264+R274+R294+R312+R315+R339+R358+R364</f>
        <v>4.4581107900000001</v>
      </c>
      <c r="S214" s="163"/>
      <c r="T214" s="165">
        <f>T215+T223+T231+T244+T247+T250+T255+T261+T264+T274+T294+T312+T315+T339+T358+T364</f>
        <v>3.9542099999999993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58" t="s">
        <v>83</v>
      </c>
      <c r="AT214" s="166" t="s">
        <v>72</v>
      </c>
      <c r="AU214" s="166" t="s">
        <v>73</v>
      </c>
      <c r="AY214" s="158" t="s">
        <v>140</v>
      </c>
      <c r="BK214" s="167">
        <f>BK215+BK223+BK231+BK244+BK247+BK250+BK255+BK261+BK264+BK274+BK294+BK312+BK315+BK339+BK358+BK364</f>
        <v>0</v>
      </c>
    </row>
    <row r="215" s="12" customFormat="1" ht="22.8" customHeight="1">
      <c r="A215" s="12"/>
      <c r="B215" s="157"/>
      <c r="C215" s="12"/>
      <c r="D215" s="158" t="s">
        <v>72</v>
      </c>
      <c r="E215" s="168" t="s">
        <v>332</v>
      </c>
      <c r="F215" s="168" t="s">
        <v>333</v>
      </c>
      <c r="G215" s="12"/>
      <c r="H215" s="12"/>
      <c r="I215" s="160"/>
      <c r="J215" s="169">
        <f>BK215</f>
        <v>0</v>
      </c>
      <c r="K215" s="12"/>
      <c r="L215" s="157"/>
      <c r="M215" s="162"/>
      <c r="N215" s="163"/>
      <c r="O215" s="163"/>
      <c r="P215" s="164">
        <f>SUM(P216:P222)</f>
        <v>0</v>
      </c>
      <c r="Q215" s="163"/>
      <c r="R215" s="164">
        <f>SUM(R216:R222)</f>
        <v>0.02793</v>
      </c>
      <c r="S215" s="163"/>
      <c r="T215" s="165">
        <f>SUM(T216:T222)</f>
        <v>0.0315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58" t="s">
        <v>83</v>
      </c>
      <c r="AT215" s="166" t="s">
        <v>72</v>
      </c>
      <c r="AU215" s="166" t="s">
        <v>81</v>
      </c>
      <c r="AY215" s="158" t="s">
        <v>140</v>
      </c>
      <c r="BK215" s="167">
        <f>SUM(BK216:BK222)</f>
        <v>0</v>
      </c>
    </row>
    <row r="216" s="2" customFormat="1" ht="16.5" customHeight="1">
      <c r="A216" s="36"/>
      <c r="B216" s="170"/>
      <c r="C216" s="171" t="s">
        <v>334</v>
      </c>
      <c r="D216" s="171" t="s">
        <v>143</v>
      </c>
      <c r="E216" s="172" t="s">
        <v>335</v>
      </c>
      <c r="F216" s="173" t="s">
        <v>336</v>
      </c>
      <c r="G216" s="174" t="s">
        <v>196</v>
      </c>
      <c r="H216" s="175">
        <v>15</v>
      </c>
      <c r="I216" s="176"/>
      <c r="J216" s="177">
        <f>ROUND(I216*H216,2)</f>
        <v>0</v>
      </c>
      <c r="K216" s="178"/>
      <c r="L216" s="37"/>
      <c r="M216" s="179" t="s">
        <v>1</v>
      </c>
      <c r="N216" s="180" t="s">
        <v>38</v>
      </c>
      <c r="O216" s="75"/>
      <c r="P216" s="181">
        <f>O216*H216</f>
        <v>0</v>
      </c>
      <c r="Q216" s="181">
        <v>0</v>
      </c>
      <c r="R216" s="181">
        <f>Q216*H216</f>
        <v>0</v>
      </c>
      <c r="S216" s="181">
        <v>0.0020999999999999999</v>
      </c>
      <c r="T216" s="182">
        <f>S216*H216</f>
        <v>0.0315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83" t="s">
        <v>223</v>
      </c>
      <c r="AT216" s="183" t="s">
        <v>143</v>
      </c>
      <c r="AU216" s="183" t="s">
        <v>83</v>
      </c>
      <c r="AY216" s="17" t="s">
        <v>140</v>
      </c>
      <c r="BE216" s="184">
        <f>IF(N216="základní",J216,0)</f>
        <v>0</v>
      </c>
      <c r="BF216" s="184">
        <f>IF(N216="snížená",J216,0)</f>
        <v>0</v>
      </c>
      <c r="BG216" s="184">
        <f>IF(N216="zákl. přenesená",J216,0)</f>
        <v>0</v>
      </c>
      <c r="BH216" s="184">
        <f>IF(N216="sníž. přenesená",J216,0)</f>
        <v>0</v>
      </c>
      <c r="BI216" s="184">
        <f>IF(N216="nulová",J216,0)</f>
        <v>0</v>
      </c>
      <c r="BJ216" s="17" t="s">
        <v>81</v>
      </c>
      <c r="BK216" s="184">
        <f>ROUND(I216*H216,2)</f>
        <v>0</v>
      </c>
      <c r="BL216" s="17" t="s">
        <v>223</v>
      </c>
      <c r="BM216" s="183" t="s">
        <v>337</v>
      </c>
    </row>
    <row r="217" s="2" customFormat="1" ht="16.5" customHeight="1">
      <c r="A217" s="36"/>
      <c r="B217" s="170"/>
      <c r="C217" s="171" t="s">
        <v>338</v>
      </c>
      <c r="D217" s="171" t="s">
        <v>143</v>
      </c>
      <c r="E217" s="172" t="s">
        <v>339</v>
      </c>
      <c r="F217" s="173" t="s">
        <v>340</v>
      </c>
      <c r="G217" s="174" t="s">
        <v>196</v>
      </c>
      <c r="H217" s="175">
        <v>1</v>
      </c>
      <c r="I217" s="176"/>
      <c r="J217" s="177">
        <f>ROUND(I217*H217,2)</f>
        <v>0</v>
      </c>
      <c r="K217" s="178"/>
      <c r="L217" s="37"/>
      <c r="M217" s="179" t="s">
        <v>1</v>
      </c>
      <c r="N217" s="180" t="s">
        <v>38</v>
      </c>
      <c r="O217" s="75"/>
      <c r="P217" s="181">
        <f>O217*H217</f>
        <v>0</v>
      </c>
      <c r="Q217" s="181">
        <v>0.0020100000000000001</v>
      </c>
      <c r="R217" s="181">
        <f>Q217*H217</f>
        <v>0.0020100000000000001</v>
      </c>
      <c r="S217" s="181">
        <v>0</v>
      </c>
      <c r="T217" s="182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83" t="s">
        <v>223</v>
      </c>
      <c r="AT217" s="183" t="s">
        <v>143</v>
      </c>
      <c r="AU217" s="183" t="s">
        <v>83</v>
      </c>
      <c r="AY217" s="17" t="s">
        <v>140</v>
      </c>
      <c r="BE217" s="184">
        <f>IF(N217="základní",J217,0)</f>
        <v>0</v>
      </c>
      <c r="BF217" s="184">
        <f>IF(N217="snížená",J217,0)</f>
        <v>0</v>
      </c>
      <c r="BG217" s="184">
        <f>IF(N217="zákl. přenesená",J217,0)</f>
        <v>0</v>
      </c>
      <c r="BH217" s="184">
        <f>IF(N217="sníž. přenesená",J217,0)</f>
        <v>0</v>
      </c>
      <c r="BI217" s="184">
        <f>IF(N217="nulová",J217,0)</f>
        <v>0</v>
      </c>
      <c r="BJ217" s="17" t="s">
        <v>81</v>
      </c>
      <c r="BK217" s="184">
        <f>ROUND(I217*H217,2)</f>
        <v>0</v>
      </c>
      <c r="BL217" s="17" t="s">
        <v>223</v>
      </c>
      <c r="BM217" s="183" t="s">
        <v>341</v>
      </c>
    </row>
    <row r="218" s="2" customFormat="1" ht="16.5" customHeight="1">
      <c r="A218" s="36"/>
      <c r="B218" s="170"/>
      <c r="C218" s="171" t="s">
        <v>342</v>
      </c>
      <c r="D218" s="171" t="s">
        <v>143</v>
      </c>
      <c r="E218" s="172" t="s">
        <v>343</v>
      </c>
      <c r="F218" s="173" t="s">
        <v>344</v>
      </c>
      <c r="G218" s="174" t="s">
        <v>196</v>
      </c>
      <c r="H218" s="175">
        <v>20</v>
      </c>
      <c r="I218" s="176"/>
      <c r="J218" s="177">
        <f>ROUND(I218*H218,2)</f>
        <v>0</v>
      </c>
      <c r="K218" s="178"/>
      <c r="L218" s="37"/>
      <c r="M218" s="179" t="s">
        <v>1</v>
      </c>
      <c r="N218" s="180" t="s">
        <v>38</v>
      </c>
      <c r="O218" s="75"/>
      <c r="P218" s="181">
        <f>O218*H218</f>
        <v>0</v>
      </c>
      <c r="Q218" s="181">
        <v>0.00048000000000000001</v>
      </c>
      <c r="R218" s="181">
        <f>Q218*H218</f>
        <v>0.0096000000000000009</v>
      </c>
      <c r="S218" s="181">
        <v>0</v>
      </c>
      <c r="T218" s="182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83" t="s">
        <v>223</v>
      </c>
      <c r="AT218" s="183" t="s">
        <v>143</v>
      </c>
      <c r="AU218" s="183" t="s">
        <v>83</v>
      </c>
      <c r="AY218" s="17" t="s">
        <v>140</v>
      </c>
      <c r="BE218" s="184">
        <f>IF(N218="základní",J218,0)</f>
        <v>0</v>
      </c>
      <c r="BF218" s="184">
        <f>IF(N218="snížená",J218,0)</f>
        <v>0</v>
      </c>
      <c r="BG218" s="184">
        <f>IF(N218="zákl. přenesená",J218,0)</f>
        <v>0</v>
      </c>
      <c r="BH218" s="184">
        <f>IF(N218="sníž. přenesená",J218,0)</f>
        <v>0</v>
      </c>
      <c r="BI218" s="184">
        <f>IF(N218="nulová",J218,0)</f>
        <v>0</v>
      </c>
      <c r="BJ218" s="17" t="s">
        <v>81</v>
      </c>
      <c r="BK218" s="184">
        <f>ROUND(I218*H218,2)</f>
        <v>0</v>
      </c>
      <c r="BL218" s="17" t="s">
        <v>223</v>
      </c>
      <c r="BM218" s="183" t="s">
        <v>345</v>
      </c>
    </row>
    <row r="219" s="2" customFormat="1" ht="16.5" customHeight="1">
      <c r="A219" s="36"/>
      <c r="B219" s="170"/>
      <c r="C219" s="171" t="s">
        <v>346</v>
      </c>
      <c r="D219" s="171" t="s">
        <v>143</v>
      </c>
      <c r="E219" s="172" t="s">
        <v>347</v>
      </c>
      <c r="F219" s="173" t="s">
        <v>348</v>
      </c>
      <c r="G219" s="174" t="s">
        <v>196</v>
      </c>
      <c r="H219" s="175">
        <v>3</v>
      </c>
      <c r="I219" s="176"/>
      <c r="J219" s="177">
        <f>ROUND(I219*H219,2)</f>
        <v>0</v>
      </c>
      <c r="K219" s="178"/>
      <c r="L219" s="37"/>
      <c r="M219" s="179" t="s">
        <v>1</v>
      </c>
      <c r="N219" s="180" t="s">
        <v>38</v>
      </c>
      <c r="O219" s="75"/>
      <c r="P219" s="181">
        <f>O219*H219</f>
        <v>0</v>
      </c>
      <c r="Q219" s="181">
        <v>0.0022399999999999998</v>
      </c>
      <c r="R219" s="181">
        <f>Q219*H219</f>
        <v>0.0067199999999999994</v>
      </c>
      <c r="S219" s="181">
        <v>0</v>
      </c>
      <c r="T219" s="182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83" t="s">
        <v>223</v>
      </c>
      <c r="AT219" s="183" t="s">
        <v>143</v>
      </c>
      <c r="AU219" s="183" t="s">
        <v>83</v>
      </c>
      <c r="AY219" s="17" t="s">
        <v>140</v>
      </c>
      <c r="BE219" s="184">
        <f>IF(N219="základní",J219,0)</f>
        <v>0</v>
      </c>
      <c r="BF219" s="184">
        <f>IF(N219="snížená",J219,0)</f>
        <v>0</v>
      </c>
      <c r="BG219" s="184">
        <f>IF(N219="zákl. přenesená",J219,0)</f>
        <v>0</v>
      </c>
      <c r="BH219" s="184">
        <f>IF(N219="sníž. přenesená",J219,0)</f>
        <v>0</v>
      </c>
      <c r="BI219" s="184">
        <f>IF(N219="nulová",J219,0)</f>
        <v>0</v>
      </c>
      <c r="BJ219" s="17" t="s">
        <v>81</v>
      </c>
      <c r="BK219" s="184">
        <f>ROUND(I219*H219,2)</f>
        <v>0</v>
      </c>
      <c r="BL219" s="17" t="s">
        <v>223</v>
      </c>
      <c r="BM219" s="183" t="s">
        <v>349</v>
      </c>
    </row>
    <row r="220" s="2" customFormat="1" ht="16.5" customHeight="1">
      <c r="A220" s="36"/>
      <c r="B220" s="170"/>
      <c r="C220" s="171" t="s">
        <v>350</v>
      </c>
      <c r="D220" s="171" t="s">
        <v>143</v>
      </c>
      <c r="E220" s="172" t="s">
        <v>351</v>
      </c>
      <c r="F220" s="173" t="s">
        <v>352</v>
      </c>
      <c r="G220" s="174" t="s">
        <v>196</v>
      </c>
      <c r="H220" s="175">
        <v>3</v>
      </c>
      <c r="I220" s="176"/>
      <c r="J220" s="177">
        <f>ROUND(I220*H220,2)</f>
        <v>0</v>
      </c>
      <c r="K220" s="178"/>
      <c r="L220" s="37"/>
      <c r="M220" s="179" t="s">
        <v>1</v>
      </c>
      <c r="N220" s="180" t="s">
        <v>38</v>
      </c>
      <c r="O220" s="75"/>
      <c r="P220" s="181">
        <f>O220*H220</f>
        <v>0</v>
      </c>
      <c r="Q220" s="181">
        <v>0.0019</v>
      </c>
      <c r="R220" s="181">
        <f>Q220*H220</f>
        <v>0.0057000000000000002</v>
      </c>
      <c r="S220" s="181">
        <v>0</v>
      </c>
      <c r="T220" s="182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83" t="s">
        <v>223</v>
      </c>
      <c r="AT220" s="183" t="s">
        <v>143</v>
      </c>
      <c r="AU220" s="183" t="s">
        <v>83</v>
      </c>
      <c r="AY220" s="17" t="s">
        <v>140</v>
      </c>
      <c r="BE220" s="184">
        <f>IF(N220="základní",J220,0)</f>
        <v>0</v>
      </c>
      <c r="BF220" s="184">
        <f>IF(N220="snížená",J220,0)</f>
        <v>0</v>
      </c>
      <c r="BG220" s="184">
        <f>IF(N220="zákl. přenesená",J220,0)</f>
        <v>0</v>
      </c>
      <c r="BH220" s="184">
        <f>IF(N220="sníž. přenesená",J220,0)</f>
        <v>0</v>
      </c>
      <c r="BI220" s="184">
        <f>IF(N220="nulová",J220,0)</f>
        <v>0</v>
      </c>
      <c r="BJ220" s="17" t="s">
        <v>81</v>
      </c>
      <c r="BK220" s="184">
        <f>ROUND(I220*H220,2)</f>
        <v>0</v>
      </c>
      <c r="BL220" s="17" t="s">
        <v>223</v>
      </c>
      <c r="BM220" s="183" t="s">
        <v>353</v>
      </c>
    </row>
    <row r="221" s="2" customFormat="1" ht="24.15" customHeight="1">
      <c r="A221" s="36"/>
      <c r="B221" s="170"/>
      <c r="C221" s="171" t="s">
        <v>354</v>
      </c>
      <c r="D221" s="171" t="s">
        <v>143</v>
      </c>
      <c r="E221" s="172" t="s">
        <v>355</v>
      </c>
      <c r="F221" s="173" t="s">
        <v>356</v>
      </c>
      <c r="G221" s="174" t="s">
        <v>146</v>
      </c>
      <c r="H221" s="175">
        <v>1</v>
      </c>
      <c r="I221" s="176"/>
      <c r="J221" s="177">
        <f>ROUND(I221*H221,2)</f>
        <v>0</v>
      </c>
      <c r="K221" s="178"/>
      <c r="L221" s="37"/>
      <c r="M221" s="179" t="s">
        <v>1</v>
      </c>
      <c r="N221" s="180" t="s">
        <v>38</v>
      </c>
      <c r="O221" s="75"/>
      <c r="P221" s="181">
        <f>O221*H221</f>
        <v>0</v>
      </c>
      <c r="Q221" s="181">
        <v>0.0038999999999999998</v>
      </c>
      <c r="R221" s="181">
        <f>Q221*H221</f>
        <v>0.0038999999999999998</v>
      </c>
      <c r="S221" s="181">
        <v>0</v>
      </c>
      <c r="T221" s="182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83" t="s">
        <v>223</v>
      </c>
      <c r="AT221" s="183" t="s">
        <v>143</v>
      </c>
      <c r="AU221" s="183" t="s">
        <v>83</v>
      </c>
      <c r="AY221" s="17" t="s">
        <v>140</v>
      </c>
      <c r="BE221" s="184">
        <f>IF(N221="základní",J221,0)</f>
        <v>0</v>
      </c>
      <c r="BF221" s="184">
        <f>IF(N221="snížená",J221,0)</f>
        <v>0</v>
      </c>
      <c r="BG221" s="184">
        <f>IF(N221="zákl. přenesená",J221,0)</f>
        <v>0</v>
      </c>
      <c r="BH221" s="184">
        <f>IF(N221="sníž. přenesená",J221,0)</f>
        <v>0</v>
      </c>
      <c r="BI221" s="184">
        <f>IF(N221="nulová",J221,0)</f>
        <v>0</v>
      </c>
      <c r="BJ221" s="17" t="s">
        <v>81</v>
      </c>
      <c r="BK221" s="184">
        <f>ROUND(I221*H221,2)</f>
        <v>0</v>
      </c>
      <c r="BL221" s="17" t="s">
        <v>223</v>
      </c>
      <c r="BM221" s="183" t="s">
        <v>357</v>
      </c>
    </row>
    <row r="222" s="2" customFormat="1" ht="21.75" customHeight="1">
      <c r="A222" s="36"/>
      <c r="B222" s="170"/>
      <c r="C222" s="171" t="s">
        <v>358</v>
      </c>
      <c r="D222" s="171" t="s">
        <v>143</v>
      </c>
      <c r="E222" s="172" t="s">
        <v>359</v>
      </c>
      <c r="F222" s="173" t="s">
        <v>360</v>
      </c>
      <c r="G222" s="174" t="s">
        <v>196</v>
      </c>
      <c r="H222" s="175">
        <v>30</v>
      </c>
      <c r="I222" s="176"/>
      <c r="J222" s="177">
        <f>ROUND(I222*H222,2)</f>
        <v>0</v>
      </c>
      <c r="K222" s="178"/>
      <c r="L222" s="37"/>
      <c r="M222" s="179" t="s">
        <v>1</v>
      </c>
      <c r="N222" s="180" t="s">
        <v>38</v>
      </c>
      <c r="O222" s="75"/>
      <c r="P222" s="181">
        <f>O222*H222</f>
        <v>0</v>
      </c>
      <c r="Q222" s="181">
        <v>0</v>
      </c>
      <c r="R222" s="181">
        <f>Q222*H222</f>
        <v>0</v>
      </c>
      <c r="S222" s="181">
        <v>0</v>
      </c>
      <c r="T222" s="182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83" t="s">
        <v>223</v>
      </c>
      <c r="AT222" s="183" t="s">
        <v>143</v>
      </c>
      <c r="AU222" s="183" t="s">
        <v>83</v>
      </c>
      <c r="AY222" s="17" t="s">
        <v>140</v>
      </c>
      <c r="BE222" s="184">
        <f>IF(N222="základní",J222,0)</f>
        <v>0</v>
      </c>
      <c r="BF222" s="184">
        <f>IF(N222="snížená",J222,0)</f>
        <v>0</v>
      </c>
      <c r="BG222" s="184">
        <f>IF(N222="zákl. přenesená",J222,0)</f>
        <v>0</v>
      </c>
      <c r="BH222" s="184">
        <f>IF(N222="sníž. přenesená",J222,0)</f>
        <v>0</v>
      </c>
      <c r="BI222" s="184">
        <f>IF(N222="nulová",J222,0)</f>
        <v>0</v>
      </c>
      <c r="BJ222" s="17" t="s">
        <v>81</v>
      </c>
      <c r="BK222" s="184">
        <f>ROUND(I222*H222,2)</f>
        <v>0</v>
      </c>
      <c r="BL222" s="17" t="s">
        <v>223</v>
      </c>
      <c r="BM222" s="183" t="s">
        <v>361</v>
      </c>
    </row>
    <row r="223" s="12" customFormat="1" ht="22.8" customHeight="1">
      <c r="A223" s="12"/>
      <c r="B223" s="157"/>
      <c r="C223" s="12"/>
      <c r="D223" s="158" t="s">
        <v>72</v>
      </c>
      <c r="E223" s="168" t="s">
        <v>362</v>
      </c>
      <c r="F223" s="168" t="s">
        <v>363</v>
      </c>
      <c r="G223" s="12"/>
      <c r="H223" s="12"/>
      <c r="I223" s="160"/>
      <c r="J223" s="169">
        <f>BK223</f>
        <v>0</v>
      </c>
      <c r="K223" s="12"/>
      <c r="L223" s="157"/>
      <c r="M223" s="162"/>
      <c r="N223" s="163"/>
      <c r="O223" s="163"/>
      <c r="P223" s="164">
        <f>SUM(P224:P230)</f>
        <v>0</v>
      </c>
      <c r="Q223" s="163"/>
      <c r="R223" s="164">
        <f>SUM(R224:R230)</f>
        <v>0.03601</v>
      </c>
      <c r="S223" s="163"/>
      <c r="T223" s="165">
        <f>SUM(T224:T230)</f>
        <v>0.052499999999999991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158" t="s">
        <v>83</v>
      </c>
      <c r="AT223" s="166" t="s">
        <v>72</v>
      </c>
      <c r="AU223" s="166" t="s">
        <v>81</v>
      </c>
      <c r="AY223" s="158" t="s">
        <v>140</v>
      </c>
      <c r="BK223" s="167">
        <f>SUM(BK224:BK230)</f>
        <v>0</v>
      </c>
    </row>
    <row r="224" s="2" customFormat="1" ht="24.15" customHeight="1">
      <c r="A224" s="36"/>
      <c r="B224" s="170"/>
      <c r="C224" s="171" t="s">
        <v>364</v>
      </c>
      <c r="D224" s="171" t="s">
        <v>143</v>
      </c>
      <c r="E224" s="172" t="s">
        <v>365</v>
      </c>
      <c r="F224" s="173" t="s">
        <v>366</v>
      </c>
      <c r="G224" s="174" t="s">
        <v>196</v>
      </c>
      <c r="H224" s="175">
        <v>10</v>
      </c>
      <c r="I224" s="176"/>
      <c r="J224" s="177">
        <f>ROUND(I224*H224,2)</f>
        <v>0</v>
      </c>
      <c r="K224" s="178"/>
      <c r="L224" s="37"/>
      <c r="M224" s="179" t="s">
        <v>1</v>
      </c>
      <c r="N224" s="180" t="s">
        <v>38</v>
      </c>
      <c r="O224" s="75"/>
      <c r="P224" s="181">
        <f>O224*H224</f>
        <v>0</v>
      </c>
      <c r="Q224" s="181">
        <v>0</v>
      </c>
      <c r="R224" s="181">
        <f>Q224*H224</f>
        <v>0</v>
      </c>
      <c r="S224" s="181">
        <v>0.0049699999999999996</v>
      </c>
      <c r="T224" s="182">
        <f>S224*H224</f>
        <v>0.049699999999999994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83" t="s">
        <v>223</v>
      </c>
      <c r="AT224" s="183" t="s">
        <v>143</v>
      </c>
      <c r="AU224" s="183" t="s">
        <v>83</v>
      </c>
      <c r="AY224" s="17" t="s">
        <v>140</v>
      </c>
      <c r="BE224" s="184">
        <f>IF(N224="základní",J224,0)</f>
        <v>0</v>
      </c>
      <c r="BF224" s="184">
        <f>IF(N224="snížená",J224,0)</f>
        <v>0</v>
      </c>
      <c r="BG224" s="184">
        <f>IF(N224="zákl. přenesená",J224,0)</f>
        <v>0</v>
      </c>
      <c r="BH224" s="184">
        <f>IF(N224="sníž. přenesená",J224,0)</f>
        <v>0</v>
      </c>
      <c r="BI224" s="184">
        <f>IF(N224="nulová",J224,0)</f>
        <v>0</v>
      </c>
      <c r="BJ224" s="17" t="s">
        <v>81</v>
      </c>
      <c r="BK224" s="184">
        <f>ROUND(I224*H224,2)</f>
        <v>0</v>
      </c>
      <c r="BL224" s="17" t="s">
        <v>223</v>
      </c>
      <c r="BM224" s="183" t="s">
        <v>367</v>
      </c>
    </row>
    <row r="225" s="2" customFormat="1" ht="16.5" customHeight="1">
      <c r="A225" s="36"/>
      <c r="B225" s="170"/>
      <c r="C225" s="171" t="s">
        <v>368</v>
      </c>
      <c r="D225" s="171" t="s">
        <v>143</v>
      </c>
      <c r="E225" s="172" t="s">
        <v>369</v>
      </c>
      <c r="F225" s="173" t="s">
        <v>370</v>
      </c>
      <c r="G225" s="174" t="s">
        <v>196</v>
      </c>
      <c r="H225" s="175">
        <v>10</v>
      </c>
      <c r="I225" s="176"/>
      <c r="J225" s="177">
        <f>ROUND(I225*H225,2)</f>
        <v>0</v>
      </c>
      <c r="K225" s="178"/>
      <c r="L225" s="37"/>
      <c r="M225" s="179" t="s">
        <v>1</v>
      </c>
      <c r="N225" s="180" t="s">
        <v>38</v>
      </c>
      <c r="O225" s="75"/>
      <c r="P225" s="181">
        <f>O225*H225</f>
        <v>0</v>
      </c>
      <c r="Q225" s="181">
        <v>0</v>
      </c>
      <c r="R225" s="181">
        <f>Q225*H225</f>
        <v>0</v>
      </c>
      <c r="S225" s="181">
        <v>0.00027999999999999998</v>
      </c>
      <c r="T225" s="182">
        <f>S225*H225</f>
        <v>0.0027999999999999995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83" t="s">
        <v>223</v>
      </c>
      <c r="AT225" s="183" t="s">
        <v>143</v>
      </c>
      <c r="AU225" s="183" t="s">
        <v>83</v>
      </c>
      <c r="AY225" s="17" t="s">
        <v>140</v>
      </c>
      <c r="BE225" s="184">
        <f>IF(N225="základní",J225,0)</f>
        <v>0</v>
      </c>
      <c r="BF225" s="184">
        <f>IF(N225="snížená",J225,0)</f>
        <v>0</v>
      </c>
      <c r="BG225" s="184">
        <f>IF(N225="zákl. přenesená",J225,0)</f>
        <v>0</v>
      </c>
      <c r="BH225" s="184">
        <f>IF(N225="sníž. přenesená",J225,0)</f>
        <v>0</v>
      </c>
      <c r="BI225" s="184">
        <f>IF(N225="nulová",J225,0)</f>
        <v>0</v>
      </c>
      <c r="BJ225" s="17" t="s">
        <v>81</v>
      </c>
      <c r="BK225" s="184">
        <f>ROUND(I225*H225,2)</f>
        <v>0</v>
      </c>
      <c r="BL225" s="17" t="s">
        <v>223</v>
      </c>
      <c r="BM225" s="183" t="s">
        <v>371</v>
      </c>
    </row>
    <row r="226" s="2" customFormat="1" ht="24.15" customHeight="1">
      <c r="A226" s="36"/>
      <c r="B226" s="170"/>
      <c r="C226" s="171" t="s">
        <v>372</v>
      </c>
      <c r="D226" s="171" t="s">
        <v>143</v>
      </c>
      <c r="E226" s="172" t="s">
        <v>373</v>
      </c>
      <c r="F226" s="173" t="s">
        <v>374</v>
      </c>
      <c r="G226" s="174" t="s">
        <v>196</v>
      </c>
      <c r="H226" s="175">
        <v>50</v>
      </c>
      <c r="I226" s="176"/>
      <c r="J226" s="177">
        <f>ROUND(I226*H226,2)</f>
        <v>0</v>
      </c>
      <c r="K226" s="178"/>
      <c r="L226" s="37"/>
      <c r="M226" s="179" t="s">
        <v>1</v>
      </c>
      <c r="N226" s="180" t="s">
        <v>38</v>
      </c>
      <c r="O226" s="75"/>
      <c r="P226" s="181">
        <f>O226*H226</f>
        <v>0</v>
      </c>
      <c r="Q226" s="181">
        <v>0.00051000000000000004</v>
      </c>
      <c r="R226" s="181">
        <f>Q226*H226</f>
        <v>0.025500000000000002</v>
      </c>
      <c r="S226" s="181">
        <v>0</v>
      </c>
      <c r="T226" s="182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83" t="s">
        <v>223</v>
      </c>
      <c r="AT226" s="183" t="s">
        <v>143</v>
      </c>
      <c r="AU226" s="183" t="s">
        <v>83</v>
      </c>
      <c r="AY226" s="17" t="s">
        <v>140</v>
      </c>
      <c r="BE226" s="184">
        <f>IF(N226="základní",J226,0)</f>
        <v>0</v>
      </c>
      <c r="BF226" s="184">
        <f>IF(N226="snížená",J226,0)</f>
        <v>0</v>
      </c>
      <c r="BG226" s="184">
        <f>IF(N226="zákl. přenesená",J226,0)</f>
        <v>0</v>
      </c>
      <c r="BH226" s="184">
        <f>IF(N226="sníž. přenesená",J226,0)</f>
        <v>0</v>
      </c>
      <c r="BI226" s="184">
        <f>IF(N226="nulová",J226,0)</f>
        <v>0</v>
      </c>
      <c r="BJ226" s="17" t="s">
        <v>81</v>
      </c>
      <c r="BK226" s="184">
        <f>ROUND(I226*H226,2)</f>
        <v>0</v>
      </c>
      <c r="BL226" s="17" t="s">
        <v>223</v>
      </c>
      <c r="BM226" s="183" t="s">
        <v>375</v>
      </c>
    </row>
    <row r="227" s="2" customFormat="1" ht="24.15" customHeight="1">
      <c r="A227" s="36"/>
      <c r="B227" s="170"/>
      <c r="C227" s="171" t="s">
        <v>376</v>
      </c>
      <c r="D227" s="171" t="s">
        <v>143</v>
      </c>
      <c r="E227" s="172" t="s">
        <v>377</v>
      </c>
      <c r="F227" s="173" t="s">
        <v>378</v>
      </c>
      <c r="G227" s="174" t="s">
        <v>196</v>
      </c>
      <c r="H227" s="175">
        <v>50</v>
      </c>
      <c r="I227" s="176"/>
      <c r="J227" s="177">
        <f>ROUND(I227*H227,2)</f>
        <v>0</v>
      </c>
      <c r="K227" s="178"/>
      <c r="L227" s="37"/>
      <c r="M227" s="179" t="s">
        <v>1</v>
      </c>
      <c r="N227" s="180" t="s">
        <v>38</v>
      </c>
      <c r="O227" s="75"/>
      <c r="P227" s="181">
        <f>O227*H227</f>
        <v>0</v>
      </c>
      <c r="Q227" s="181">
        <v>0.00016000000000000001</v>
      </c>
      <c r="R227" s="181">
        <f>Q227*H227</f>
        <v>0.0080000000000000002</v>
      </c>
      <c r="S227" s="181">
        <v>0</v>
      </c>
      <c r="T227" s="182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83" t="s">
        <v>223</v>
      </c>
      <c r="AT227" s="183" t="s">
        <v>143</v>
      </c>
      <c r="AU227" s="183" t="s">
        <v>83</v>
      </c>
      <c r="AY227" s="17" t="s">
        <v>140</v>
      </c>
      <c r="BE227" s="184">
        <f>IF(N227="základní",J227,0)</f>
        <v>0</v>
      </c>
      <c r="BF227" s="184">
        <f>IF(N227="snížená",J227,0)</f>
        <v>0</v>
      </c>
      <c r="BG227" s="184">
        <f>IF(N227="zákl. přenesená",J227,0)</f>
        <v>0</v>
      </c>
      <c r="BH227" s="184">
        <f>IF(N227="sníž. přenesená",J227,0)</f>
        <v>0</v>
      </c>
      <c r="BI227" s="184">
        <f>IF(N227="nulová",J227,0)</f>
        <v>0</v>
      </c>
      <c r="BJ227" s="17" t="s">
        <v>81</v>
      </c>
      <c r="BK227" s="184">
        <f>ROUND(I227*H227,2)</f>
        <v>0</v>
      </c>
      <c r="BL227" s="17" t="s">
        <v>223</v>
      </c>
      <c r="BM227" s="183" t="s">
        <v>379</v>
      </c>
    </row>
    <row r="228" s="2" customFormat="1" ht="16.5" customHeight="1">
      <c r="A228" s="36"/>
      <c r="B228" s="170"/>
      <c r="C228" s="171" t="s">
        <v>380</v>
      </c>
      <c r="D228" s="171" t="s">
        <v>143</v>
      </c>
      <c r="E228" s="172" t="s">
        <v>381</v>
      </c>
      <c r="F228" s="173" t="s">
        <v>382</v>
      </c>
      <c r="G228" s="174" t="s">
        <v>146</v>
      </c>
      <c r="H228" s="175">
        <v>15</v>
      </c>
      <c r="I228" s="176"/>
      <c r="J228" s="177">
        <f>ROUND(I228*H228,2)</f>
        <v>0</v>
      </c>
      <c r="K228" s="178"/>
      <c r="L228" s="37"/>
      <c r="M228" s="179" t="s">
        <v>1</v>
      </c>
      <c r="N228" s="180" t="s">
        <v>38</v>
      </c>
      <c r="O228" s="75"/>
      <c r="P228" s="181">
        <f>O228*H228</f>
        <v>0</v>
      </c>
      <c r="Q228" s="181">
        <v>0</v>
      </c>
      <c r="R228" s="181">
        <f>Q228*H228</f>
        <v>0</v>
      </c>
      <c r="S228" s="181">
        <v>0</v>
      </c>
      <c r="T228" s="182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83" t="s">
        <v>223</v>
      </c>
      <c r="AT228" s="183" t="s">
        <v>143</v>
      </c>
      <c r="AU228" s="183" t="s">
        <v>83</v>
      </c>
      <c r="AY228" s="17" t="s">
        <v>140</v>
      </c>
      <c r="BE228" s="184">
        <f>IF(N228="základní",J228,0)</f>
        <v>0</v>
      </c>
      <c r="BF228" s="184">
        <f>IF(N228="snížená",J228,0)</f>
        <v>0</v>
      </c>
      <c r="BG228" s="184">
        <f>IF(N228="zákl. přenesená",J228,0)</f>
        <v>0</v>
      </c>
      <c r="BH228" s="184">
        <f>IF(N228="sníž. přenesená",J228,0)</f>
        <v>0</v>
      </c>
      <c r="BI228" s="184">
        <f>IF(N228="nulová",J228,0)</f>
        <v>0</v>
      </c>
      <c r="BJ228" s="17" t="s">
        <v>81</v>
      </c>
      <c r="BK228" s="184">
        <f>ROUND(I228*H228,2)</f>
        <v>0</v>
      </c>
      <c r="BL228" s="17" t="s">
        <v>223</v>
      </c>
      <c r="BM228" s="183" t="s">
        <v>383</v>
      </c>
    </row>
    <row r="229" s="2" customFormat="1" ht="16.5" customHeight="1">
      <c r="A229" s="36"/>
      <c r="B229" s="170"/>
      <c r="C229" s="171" t="s">
        <v>384</v>
      </c>
      <c r="D229" s="171" t="s">
        <v>143</v>
      </c>
      <c r="E229" s="172" t="s">
        <v>385</v>
      </c>
      <c r="F229" s="173" t="s">
        <v>386</v>
      </c>
      <c r="G229" s="174" t="s">
        <v>387</v>
      </c>
      <c r="H229" s="175">
        <v>7</v>
      </c>
      <c r="I229" s="176"/>
      <c r="J229" s="177">
        <f>ROUND(I229*H229,2)</f>
        <v>0</v>
      </c>
      <c r="K229" s="178"/>
      <c r="L229" s="37"/>
      <c r="M229" s="179" t="s">
        <v>1</v>
      </c>
      <c r="N229" s="180" t="s">
        <v>38</v>
      </c>
      <c r="O229" s="75"/>
      <c r="P229" s="181">
        <f>O229*H229</f>
        <v>0</v>
      </c>
      <c r="Q229" s="181">
        <v>0.00025000000000000001</v>
      </c>
      <c r="R229" s="181">
        <f>Q229*H229</f>
        <v>0.00175</v>
      </c>
      <c r="S229" s="181">
        <v>0</v>
      </c>
      <c r="T229" s="182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3" t="s">
        <v>223</v>
      </c>
      <c r="AT229" s="183" t="s">
        <v>143</v>
      </c>
      <c r="AU229" s="183" t="s">
        <v>83</v>
      </c>
      <c r="AY229" s="17" t="s">
        <v>140</v>
      </c>
      <c r="BE229" s="184">
        <f>IF(N229="základní",J229,0)</f>
        <v>0</v>
      </c>
      <c r="BF229" s="184">
        <f>IF(N229="snížená",J229,0)</f>
        <v>0</v>
      </c>
      <c r="BG229" s="184">
        <f>IF(N229="zákl. přenesená",J229,0)</f>
        <v>0</v>
      </c>
      <c r="BH229" s="184">
        <f>IF(N229="sníž. přenesená",J229,0)</f>
        <v>0</v>
      </c>
      <c r="BI229" s="184">
        <f>IF(N229="nulová",J229,0)</f>
        <v>0</v>
      </c>
      <c r="BJ229" s="17" t="s">
        <v>81</v>
      </c>
      <c r="BK229" s="184">
        <f>ROUND(I229*H229,2)</f>
        <v>0</v>
      </c>
      <c r="BL229" s="17" t="s">
        <v>223</v>
      </c>
      <c r="BM229" s="183" t="s">
        <v>388</v>
      </c>
    </row>
    <row r="230" s="2" customFormat="1" ht="16.5" customHeight="1">
      <c r="A230" s="36"/>
      <c r="B230" s="170"/>
      <c r="C230" s="171" t="s">
        <v>389</v>
      </c>
      <c r="D230" s="171" t="s">
        <v>143</v>
      </c>
      <c r="E230" s="172" t="s">
        <v>390</v>
      </c>
      <c r="F230" s="173" t="s">
        <v>391</v>
      </c>
      <c r="G230" s="174" t="s">
        <v>146</v>
      </c>
      <c r="H230" s="175">
        <v>1</v>
      </c>
      <c r="I230" s="176"/>
      <c r="J230" s="177">
        <f>ROUND(I230*H230,2)</f>
        <v>0</v>
      </c>
      <c r="K230" s="178"/>
      <c r="L230" s="37"/>
      <c r="M230" s="179" t="s">
        <v>1</v>
      </c>
      <c r="N230" s="180" t="s">
        <v>38</v>
      </c>
      <c r="O230" s="75"/>
      <c r="P230" s="181">
        <f>O230*H230</f>
        <v>0</v>
      </c>
      <c r="Q230" s="181">
        <v>0.00076000000000000004</v>
      </c>
      <c r="R230" s="181">
        <f>Q230*H230</f>
        <v>0.00076000000000000004</v>
      </c>
      <c r="S230" s="181">
        <v>0</v>
      </c>
      <c r="T230" s="182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83" t="s">
        <v>223</v>
      </c>
      <c r="AT230" s="183" t="s">
        <v>143</v>
      </c>
      <c r="AU230" s="183" t="s">
        <v>83</v>
      </c>
      <c r="AY230" s="17" t="s">
        <v>140</v>
      </c>
      <c r="BE230" s="184">
        <f>IF(N230="základní",J230,0)</f>
        <v>0</v>
      </c>
      <c r="BF230" s="184">
        <f>IF(N230="snížená",J230,0)</f>
        <v>0</v>
      </c>
      <c r="BG230" s="184">
        <f>IF(N230="zákl. přenesená",J230,0)</f>
        <v>0</v>
      </c>
      <c r="BH230" s="184">
        <f>IF(N230="sníž. přenesená",J230,0)</f>
        <v>0</v>
      </c>
      <c r="BI230" s="184">
        <f>IF(N230="nulová",J230,0)</f>
        <v>0</v>
      </c>
      <c r="BJ230" s="17" t="s">
        <v>81</v>
      </c>
      <c r="BK230" s="184">
        <f>ROUND(I230*H230,2)</f>
        <v>0</v>
      </c>
      <c r="BL230" s="17" t="s">
        <v>223</v>
      </c>
      <c r="BM230" s="183" t="s">
        <v>392</v>
      </c>
    </row>
    <row r="231" s="12" customFormat="1" ht="22.8" customHeight="1">
      <c r="A231" s="12"/>
      <c r="B231" s="157"/>
      <c r="C231" s="12"/>
      <c r="D231" s="158" t="s">
        <v>72</v>
      </c>
      <c r="E231" s="168" t="s">
        <v>393</v>
      </c>
      <c r="F231" s="168" t="s">
        <v>394</v>
      </c>
      <c r="G231" s="12"/>
      <c r="H231" s="12"/>
      <c r="I231" s="160"/>
      <c r="J231" s="169">
        <f>BK231</f>
        <v>0</v>
      </c>
      <c r="K231" s="12"/>
      <c r="L231" s="157"/>
      <c r="M231" s="162"/>
      <c r="N231" s="163"/>
      <c r="O231" s="163"/>
      <c r="P231" s="164">
        <f>SUM(P232:P243)</f>
        <v>0</v>
      </c>
      <c r="Q231" s="163"/>
      <c r="R231" s="164">
        <f>SUM(R232:R243)</f>
        <v>0.093490000000000004</v>
      </c>
      <c r="S231" s="163"/>
      <c r="T231" s="165">
        <f>SUM(T232:T243)</f>
        <v>0.13331000000000001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158" t="s">
        <v>83</v>
      </c>
      <c r="AT231" s="166" t="s">
        <v>72</v>
      </c>
      <c r="AU231" s="166" t="s">
        <v>81</v>
      </c>
      <c r="AY231" s="158" t="s">
        <v>140</v>
      </c>
      <c r="BK231" s="167">
        <f>SUM(BK232:BK243)</f>
        <v>0</v>
      </c>
    </row>
    <row r="232" s="2" customFormat="1" ht="16.5" customHeight="1">
      <c r="A232" s="36"/>
      <c r="B232" s="170"/>
      <c r="C232" s="171" t="s">
        <v>395</v>
      </c>
      <c r="D232" s="171" t="s">
        <v>143</v>
      </c>
      <c r="E232" s="172" t="s">
        <v>396</v>
      </c>
      <c r="F232" s="173" t="s">
        <v>397</v>
      </c>
      <c r="G232" s="174" t="s">
        <v>398</v>
      </c>
      <c r="H232" s="175">
        <v>1</v>
      </c>
      <c r="I232" s="176"/>
      <c r="J232" s="177">
        <f>ROUND(I232*H232,2)</f>
        <v>0</v>
      </c>
      <c r="K232" s="178"/>
      <c r="L232" s="37"/>
      <c r="M232" s="179" t="s">
        <v>1</v>
      </c>
      <c r="N232" s="180" t="s">
        <v>38</v>
      </c>
      <c r="O232" s="75"/>
      <c r="P232" s="181">
        <f>O232*H232</f>
        <v>0</v>
      </c>
      <c r="Q232" s="181">
        <v>0</v>
      </c>
      <c r="R232" s="181">
        <f>Q232*H232</f>
        <v>0</v>
      </c>
      <c r="S232" s="181">
        <v>0.01933</v>
      </c>
      <c r="T232" s="182">
        <f>S232*H232</f>
        <v>0.01933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83" t="s">
        <v>223</v>
      </c>
      <c r="AT232" s="183" t="s">
        <v>143</v>
      </c>
      <c r="AU232" s="183" t="s">
        <v>83</v>
      </c>
      <c r="AY232" s="17" t="s">
        <v>140</v>
      </c>
      <c r="BE232" s="184">
        <f>IF(N232="základní",J232,0)</f>
        <v>0</v>
      </c>
      <c r="BF232" s="184">
        <f>IF(N232="snížená",J232,0)</f>
        <v>0</v>
      </c>
      <c r="BG232" s="184">
        <f>IF(N232="zákl. přenesená",J232,0)</f>
        <v>0</v>
      </c>
      <c r="BH232" s="184">
        <f>IF(N232="sníž. přenesená",J232,0)</f>
        <v>0</v>
      </c>
      <c r="BI232" s="184">
        <f>IF(N232="nulová",J232,0)</f>
        <v>0</v>
      </c>
      <c r="BJ232" s="17" t="s">
        <v>81</v>
      </c>
      <c r="BK232" s="184">
        <f>ROUND(I232*H232,2)</f>
        <v>0</v>
      </c>
      <c r="BL232" s="17" t="s">
        <v>223</v>
      </c>
      <c r="BM232" s="183" t="s">
        <v>399</v>
      </c>
    </row>
    <row r="233" s="2" customFormat="1" ht="24.15" customHeight="1">
      <c r="A233" s="36"/>
      <c r="B233" s="170"/>
      <c r="C233" s="171" t="s">
        <v>400</v>
      </c>
      <c r="D233" s="171" t="s">
        <v>143</v>
      </c>
      <c r="E233" s="172" t="s">
        <v>401</v>
      </c>
      <c r="F233" s="173" t="s">
        <v>402</v>
      </c>
      <c r="G233" s="174" t="s">
        <v>398</v>
      </c>
      <c r="H233" s="175">
        <v>2</v>
      </c>
      <c r="I233" s="176"/>
      <c r="J233" s="177">
        <f>ROUND(I233*H233,2)</f>
        <v>0</v>
      </c>
      <c r="K233" s="178"/>
      <c r="L233" s="37"/>
      <c r="M233" s="179" t="s">
        <v>1</v>
      </c>
      <c r="N233" s="180" t="s">
        <v>38</v>
      </c>
      <c r="O233" s="75"/>
      <c r="P233" s="181">
        <f>O233*H233</f>
        <v>0</v>
      </c>
      <c r="Q233" s="181">
        <v>0.016969999999999999</v>
      </c>
      <c r="R233" s="181">
        <f>Q233*H233</f>
        <v>0.033939999999999998</v>
      </c>
      <c r="S233" s="181">
        <v>0</v>
      </c>
      <c r="T233" s="182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83" t="s">
        <v>223</v>
      </c>
      <c r="AT233" s="183" t="s">
        <v>143</v>
      </c>
      <c r="AU233" s="183" t="s">
        <v>83</v>
      </c>
      <c r="AY233" s="17" t="s">
        <v>140</v>
      </c>
      <c r="BE233" s="184">
        <f>IF(N233="základní",J233,0)</f>
        <v>0</v>
      </c>
      <c r="BF233" s="184">
        <f>IF(N233="snížená",J233,0)</f>
        <v>0</v>
      </c>
      <c r="BG233" s="184">
        <f>IF(N233="zákl. přenesená",J233,0)</f>
        <v>0</v>
      </c>
      <c r="BH233" s="184">
        <f>IF(N233="sníž. přenesená",J233,0)</f>
        <v>0</v>
      </c>
      <c r="BI233" s="184">
        <f>IF(N233="nulová",J233,0)</f>
        <v>0</v>
      </c>
      <c r="BJ233" s="17" t="s">
        <v>81</v>
      </c>
      <c r="BK233" s="184">
        <f>ROUND(I233*H233,2)</f>
        <v>0</v>
      </c>
      <c r="BL233" s="17" t="s">
        <v>223</v>
      </c>
      <c r="BM233" s="183" t="s">
        <v>403</v>
      </c>
    </row>
    <row r="234" s="2" customFormat="1" ht="24.15" customHeight="1">
      <c r="A234" s="36"/>
      <c r="B234" s="170"/>
      <c r="C234" s="171" t="s">
        <v>404</v>
      </c>
      <c r="D234" s="171" t="s">
        <v>143</v>
      </c>
      <c r="E234" s="172" t="s">
        <v>405</v>
      </c>
      <c r="F234" s="173" t="s">
        <v>406</v>
      </c>
      <c r="G234" s="174" t="s">
        <v>398</v>
      </c>
      <c r="H234" s="175">
        <v>4</v>
      </c>
      <c r="I234" s="176"/>
      <c r="J234" s="177">
        <f>ROUND(I234*H234,2)</f>
        <v>0</v>
      </c>
      <c r="K234" s="178"/>
      <c r="L234" s="37"/>
      <c r="M234" s="179" t="s">
        <v>1</v>
      </c>
      <c r="N234" s="180" t="s">
        <v>38</v>
      </c>
      <c r="O234" s="75"/>
      <c r="P234" s="181">
        <f>O234*H234</f>
        <v>0</v>
      </c>
      <c r="Q234" s="181">
        <v>0.01197</v>
      </c>
      <c r="R234" s="181">
        <f>Q234*H234</f>
        <v>0.047879999999999999</v>
      </c>
      <c r="S234" s="181">
        <v>0</v>
      </c>
      <c r="T234" s="182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83" t="s">
        <v>223</v>
      </c>
      <c r="AT234" s="183" t="s">
        <v>143</v>
      </c>
      <c r="AU234" s="183" t="s">
        <v>83</v>
      </c>
      <c r="AY234" s="17" t="s">
        <v>140</v>
      </c>
      <c r="BE234" s="184">
        <f>IF(N234="základní",J234,0)</f>
        <v>0</v>
      </c>
      <c r="BF234" s="184">
        <f>IF(N234="snížená",J234,0)</f>
        <v>0</v>
      </c>
      <c r="BG234" s="184">
        <f>IF(N234="zákl. přenesená",J234,0)</f>
        <v>0</v>
      </c>
      <c r="BH234" s="184">
        <f>IF(N234="sníž. přenesená",J234,0)</f>
        <v>0</v>
      </c>
      <c r="BI234" s="184">
        <f>IF(N234="nulová",J234,0)</f>
        <v>0</v>
      </c>
      <c r="BJ234" s="17" t="s">
        <v>81</v>
      </c>
      <c r="BK234" s="184">
        <f>ROUND(I234*H234,2)</f>
        <v>0</v>
      </c>
      <c r="BL234" s="17" t="s">
        <v>223</v>
      </c>
      <c r="BM234" s="183" t="s">
        <v>407</v>
      </c>
    </row>
    <row r="235" s="2" customFormat="1" ht="16.5" customHeight="1">
      <c r="A235" s="36"/>
      <c r="B235" s="170"/>
      <c r="C235" s="171" t="s">
        <v>408</v>
      </c>
      <c r="D235" s="171" t="s">
        <v>143</v>
      </c>
      <c r="E235" s="172" t="s">
        <v>409</v>
      </c>
      <c r="F235" s="173" t="s">
        <v>410</v>
      </c>
      <c r="G235" s="174" t="s">
        <v>398</v>
      </c>
      <c r="H235" s="175">
        <v>1</v>
      </c>
      <c r="I235" s="176"/>
      <c r="J235" s="177">
        <f>ROUND(I235*H235,2)</f>
        <v>0</v>
      </c>
      <c r="K235" s="178"/>
      <c r="L235" s="37"/>
      <c r="M235" s="179" t="s">
        <v>1</v>
      </c>
      <c r="N235" s="180" t="s">
        <v>38</v>
      </c>
      <c r="O235" s="75"/>
      <c r="P235" s="181">
        <f>O235*H235</f>
        <v>0</v>
      </c>
      <c r="Q235" s="181">
        <v>0</v>
      </c>
      <c r="R235" s="181">
        <f>Q235*H235</f>
        <v>0</v>
      </c>
      <c r="S235" s="181">
        <v>0.022499999999999999</v>
      </c>
      <c r="T235" s="182">
        <f>S235*H235</f>
        <v>0.022499999999999999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83" t="s">
        <v>223</v>
      </c>
      <c r="AT235" s="183" t="s">
        <v>143</v>
      </c>
      <c r="AU235" s="183" t="s">
        <v>83</v>
      </c>
      <c r="AY235" s="17" t="s">
        <v>140</v>
      </c>
      <c r="BE235" s="184">
        <f>IF(N235="základní",J235,0)</f>
        <v>0</v>
      </c>
      <c r="BF235" s="184">
        <f>IF(N235="snížená",J235,0)</f>
        <v>0</v>
      </c>
      <c r="BG235" s="184">
        <f>IF(N235="zákl. přenesená",J235,0)</f>
        <v>0</v>
      </c>
      <c r="BH235" s="184">
        <f>IF(N235="sníž. přenesená",J235,0)</f>
        <v>0</v>
      </c>
      <c r="BI235" s="184">
        <f>IF(N235="nulová",J235,0)</f>
        <v>0</v>
      </c>
      <c r="BJ235" s="17" t="s">
        <v>81</v>
      </c>
      <c r="BK235" s="184">
        <f>ROUND(I235*H235,2)</f>
        <v>0</v>
      </c>
      <c r="BL235" s="17" t="s">
        <v>223</v>
      </c>
      <c r="BM235" s="183" t="s">
        <v>411</v>
      </c>
    </row>
    <row r="236" s="2" customFormat="1" ht="24.15" customHeight="1">
      <c r="A236" s="36"/>
      <c r="B236" s="170"/>
      <c r="C236" s="171" t="s">
        <v>412</v>
      </c>
      <c r="D236" s="171" t="s">
        <v>143</v>
      </c>
      <c r="E236" s="172" t="s">
        <v>413</v>
      </c>
      <c r="F236" s="173" t="s">
        <v>414</v>
      </c>
      <c r="G236" s="174" t="s">
        <v>398</v>
      </c>
      <c r="H236" s="175">
        <v>1</v>
      </c>
      <c r="I236" s="176"/>
      <c r="J236" s="177">
        <f>ROUND(I236*H236,2)</f>
        <v>0</v>
      </c>
      <c r="K236" s="178"/>
      <c r="L236" s="37"/>
      <c r="M236" s="179" t="s">
        <v>1</v>
      </c>
      <c r="N236" s="180" t="s">
        <v>38</v>
      </c>
      <c r="O236" s="75"/>
      <c r="P236" s="181">
        <f>O236*H236</f>
        <v>0</v>
      </c>
      <c r="Q236" s="181">
        <v>0</v>
      </c>
      <c r="R236" s="181">
        <f>Q236*H236</f>
        <v>0</v>
      </c>
      <c r="S236" s="181">
        <v>0.0091999999999999998</v>
      </c>
      <c r="T236" s="182">
        <f>S236*H236</f>
        <v>0.0091999999999999998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83" t="s">
        <v>223</v>
      </c>
      <c r="AT236" s="183" t="s">
        <v>143</v>
      </c>
      <c r="AU236" s="183" t="s">
        <v>83</v>
      </c>
      <c r="AY236" s="17" t="s">
        <v>140</v>
      </c>
      <c r="BE236" s="184">
        <f>IF(N236="základní",J236,0)</f>
        <v>0</v>
      </c>
      <c r="BF236" s="184">
        <f>IF(N236="snížená",J236,0)</f>
        <v>0</v>
      </c>
      <c r="BG236" s="184">
        <f>IF(N236="zákl. přenesená",J236,0)</f>
        <v>0</v>
      </c>
      <c r="BH236" s="184">
        <f>IF(N236="sníž. přenesená",J236,0)</f>
        <v>0</v>
      </c>
      <c r="BI236" s="184">
        <f>IF(N236="nulová",J236,0)</f>
        <v>0</v>
      </c>
      <c r="BJ236" s="17" t="s">
        <v>81</v>
      </c>
      <c r="BK236" s="184">
        <f>ROUND(I236*H236,2)</f>
        <v>0</v>
      </c>
      <c r="BL236" s="17" t="s">
        <v>223</v>
      </c>
      <c r="BM236" s="183" t="s">
        <v>415</v>
      </c>
    </row>
    <row r="237" s="2" customFormat="1" ht="24.15" customHeight="1">
      <c r="A237" s="36"/>
      <c r="B237" s="170"/>
      <c r="C237" s="171" t="s">
        <v>416</v>
      </c>
      <c r="D237" s="171" t="s">
        <v>143</v>
      </c>
      <c r="E237" s="172" t="s">
        <v>417</v>
      </c>
      <c r="F237" s="173" t="s">
        <v>418</v>
      </c>
      <c r="G237" s="174" t="s">
        <v>398</v>
      </c>
      <c r="H237" s="175">
        <v>1</v>
      </c>
      <c r="I237" s="176"/>
      <c r="J237" s="177">
        <f>ROUND(I237*H237,2)</f>
        <v>0</v>
      </c>
      <c r="K237" s="178"/>
      <c r="L237" s="37"/>
      <c r="M237" s="179" t="s">
        <v>1</v>
      </c>
      <c r="N237" s="180" t="s">
        <v>38</v>
      </c>
      <c r="O237" s="75"/>
      <c r="P237" s="181">
        <f>O237*H237</f>
        <v>0</v>
      </c>
      <c r="Q237" s="181">
        <v>0.0098300000000000002</v>
      </c>
      <c r="R237" s="181">
        <f>Q237*H237</f>
        <v>0.0098300000000000002</v>
      </c>
      <c r="S237" s="181">
        <v>0</v>
      </c>
      <c r="T237" s="182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83" t="s">
        <v>223</v>
      </c>
      <c r="AT237" s="183" t="s">
        <v>143</v>
      </c>
      <c r="AU237" s="183" t="s">
        <v>83</v>
      </c>
      <c r="AY237" s="17" t="s">
        <v>140</v>
      </c>
      <c r="BE237" s="184">
        <f>IF(N237="základní",J237,0)</f>
        <v>0</v>
      </c>
      <c r="BF237" s="184">
        <f>IF(N237="snížená",J237,0)</f>
        <v>0</v>
      </c>
      <c r="BG237" s="184">
        <f>IF(N237="zákl. přenesená",J237,0)</f>
        <v>0</v>
      </c>
      <c r="BH237" s="184">
        <f>IF(N237="sníž. přenesená",J237,0)</f>
        <v>0</v>
      </c>
      <c r="BI237" s="184">
        <f>IF(N237="nulová",J237,0)</f>
        <v>0</v>
      </c>
      <c r="BJ237" s="17" t="s">
        <v>81</v>
      </c>
      <c r="BK237" s="184">
        <f>ROUND(I237*H237,2)</f>
        <v>0</v>
      </c>
      <c r="BL237" s="17" t="s">
        <v>223</v>
      </c>
      <c r="BM237" s="183" t="s">
        <v>419</v>
      </c>
    </row>
    <row r="238" s="2" customFormat="1" ht="16.5" customHeight="1">
      <c r="A238" s="36"/>
      <c r="B238" s="170"/>
      <c r="C238" s="171" t="s">
        <v>420</v>
      </c>
      <c r="D238" s="171" t="s">
        <v>143</v>
      </c>
      <c r="E238" s="172" t="s">
        <v>421</v>
      </c>
      <c r="F238" s="173" t="s">
        <v>422</v>
      </c>
      <c r="G238" s="174" t="s">
        <v>398</v>
      </c>
      <c r="H238" s="175">
        <v>1</v>
      </c>
      <c r="I238" s="176"/>
      <c r="J238" s="177">
        <f>ROUND(I238*H238,2)</f>
        <v>0</v>
      </c>
      <c r="K238" s="178"/>
      <c r="L238" s="37"/>
      <c r="M238" s="179" t="s">
        <v>1</v>
      </c>
      <c r="N238" s="180" t="s">
        <v>38</v>
      </c>
      <c r="O238" s="75"/>
      <c r="P238" s="181">
        <f>O238*H238</f>
        <v>0</v>
      </c>
      <c r="Q238" s="181">
        <v>0</v>
      </c>
      <c r="R238" s="181">
        <f>Q238*H238</f>
        <v>0</v>
      </c>
      <c r="S238" s="181">
        <v>0.067000000000000004</v>
      </c>
      <c r="T238" s="182">
        <f>S238*H238</f>
        <v>0.067000000000000004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83" t="s">
        <v>223</v>
      </c>
      <c r="AT238" s="183" t="s">
        <v>143</v>
      </c>
      <c r="AU238" s="183" t="s">
        <v>83</v>
      </c>
      <c r="AY238" s="17" t="s">
        <v>140</v>
      </c>
      <c r="BE238" s="184">
        <f>IF(N238="základní",J238,0)</f>
        <v>0</v>
      </c>
      <c r="BF238" s="184">
        <f>IF(N238="snížená",J238,0)</f>
        <v>0</v>
      </c>
      <c r="BG238" s="184">
        <f>IF(N238="zákl. přenesená",J238,0)</f>
        <v>0</v>
      </c>
      <c r="BH238" s="184">
        <f>IF(N238="sníž. přenesená",J238,0)</f>
        <v>0</v>
      </c>
      <c r="BI238" s="184">
        <f>IF(N238="nulová",J238,0)</f>
        <v>0</v>
      </c>
      <c r="BJ238" s="17" t="s">
        <v>81</v>
      </c>
      <c r="BK238" s="184">
        <f>ROUND(I238*H238,2)</f>
        <v>0</v>
      </c>
      <c r="BL238" s="17" t="s">
        <v>223</v>
      </c>
      <c r="BM238" s="183" t="s">
        <v>423</v>
      </c>
    </row>
    <row r="239" s="2" customFormat="1" ht="16.5" customHeight="1">
      <c r="A239" s="36"/>
      <c r="B239" s="170"/>
      <c r="C239" s="171" t="s">
        <v>424</v>
      </c>
      <c r="D239" s="171" t="s">
        <v>143</v>
      </c>
      <c r="E239" s="172" t="s">
        <v>425</v>
      </c>
      <c r="F239" s="173" t="s">
        <v>426</v>
      </c>
      <c r="G239" s="174" t="s">
        <v>398</v>
      </c>
      <c r="H239" s="175">
        <v>1</v>
      </c>
      <c r="I239" s="176"/>
      <c r="J239" s="177">
        <f>ROUND(I239*H239,2)</f>
        <v>0</v>
      </c>
      <c r="K239" s="178"/>
      <c r="L239" s="37"/>
      <c r="M239" s="179" t="s">
        <v>1</v>
      </c>
      <c r="N239" s="180" t="s">
        <v>38</v>
      </c>
      <c r="O239" s="75"/>
      <c r="P239" s="181">
        <f>O239*H239</f>
        <v>0</v>
      </c>
      <c r="Q239" s="181">
        <v>0</v>
      </c>
      <c r="R239" s="181">
        <f>Q239*H239</f>
        <v>0</v>
      </c>
      <c r="S239" s="181">
        <v>0.00156</v>
      </c>
      <c r="T239" s="182">
        <f>S239*H239</f>
        <v>0.00156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83" t="s">
        <v>223</v>
      </c>
      <c r="AT239" s="183" t="s">
        <v>143</v>
      </c>
      <c r="AU239" s="183" t="s">
        <v>83</v>
      </c>
      <c r="AY239" s="17" t="s">
        <v>140</v>
      </c>
      <c r="BE239" s="184">
        <f>IF(N239="základní",J239,0)</f>
        <v>0</v>
      </c>
      <c r="BF239" s="184">
        <f>IF(N239="snížená",J239,0)</f>
        <v>0</v>
      </c>
      <c r="BG239" s="184">
        <f>IF(N239="zákl. přenesená",J239,0)</f>
        <v>0</v>
      </c>
      <c r="BH239" s="184">
        <f>IF(N239="sníž. přenesená",J239,0)</f>
        <v>0</v>
      </c>
      <c r="BI239" s="184">
        <f>IF(N239="nulová",J239,0)</f>
        <v>0</v>
      </c>
      <c r="BJ239" s="17" t="s">
        <v>81</v>
      </c>
      <c r="BK239" s="184">
        <f>ROUND(I239*H239,2)</f>
        <v>0</v>
      </c>
      <c r="BL239" s="17" t="s">
        <v>223</v>
      </c>
      <c r="BM239" s="183" t="s">
        <v>427</v>
      </c>
    </row>
    <row r="240" s="2" customFormat="1" ht="16.5" customHeight="1">
      <c r="A240" s="36"/>
      <c r="B240" s="170"/>
      <c r="C240" s="171" t="s">
        <v>428</v>
      </c>
      <c r="D240" s="171" t="s">
        <v>143</v>
      </c>
      <c r="E240" s="172" t="s">
        <v>429</v>
      </c>
      <c r="F240" s="173" t="s">
        <v>430</v>
      </c>
      <c r="G240" s="174" t="s">
        <v>398</v>
      </c>
      <c r="H240" s="175">
        <v>2</v>
      </c>
      <c r="I240" s="176"/>
      <c r="J240" s="177">
        <f>ROUND(I240*H240,2)</f>
        <v>0</v>
      </c>
      <c r="K240" s="178"/>
      <c r="L240" s="37"/>
      <c r="M240" s="179" t="s">
        <v>1</v>
      </c>
      <c r="N240" s="180" t="s">
        <v>38</v>
      </c>
      <c r="O240" s="75"/>
      <c r="P240" s="181">
        <f>O240*H240</f>
        <v>0</v>
      </c>
      <c r="Q240" s="181">
        <v>0</v>
      </c>
      <c r="R240" s="181">
        <f>Q240*H240</f>
        <v>0</v>
      </c>
      <c r="S240" s="181">
        <v>0.00085999999999999998</v>
      </c>
      <c r="T240" s="182">
        <f>S240*H240</f>
        <v>0.00172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83" t="s">
        <v>223</v>
      </c>
      <c r="AT240" s="183" t="s">
        <v>143</v>
      </c>
      <c r="AU240" s="183" t="s">
        <v>83</v>
      </c>
      <c r="AY240" s="17" t="s">
        <v>140</v>
      </c>
      <c r="BE240" s="184">
        <f>IF(N240="základní",J240,0)</f>
        <v>0</v>
      </c>
      <c r="BF240" s="184">
        <f>IF(N240="snížená",J240,0)</f>
        <v>0</v>
      </c>
      <c r="BG240" s="184">
        <f>IF(N240="zákl. přenesená",J240,0)</f>
        <v>0</v>
      </c>
      <c r="BH240" s="184">
        <f>IF(N240="sníž. přenesená",J240,0)</f>
        <v>0</v>
      </c>
      <c r="BI240" s="184">
        <f>IF(N240="nulová",J240,0)</f>
        <v>0</v>
      </c>
      <c r="BJ240" s="17" t="s">
        <v>81</v>
      </c>
      <c r="BK240" s="184">
        <f>ROUND(I240*H240,2)</f>
        <v>0</v>
      </c>
      <c r="BL240" s="17" t="s">
        <v>223</v>
      </c>
      <c r="BM240" s="183" t="s">
        <v>431</v>
      </c>
    </row>
    <row r="241" s="2" customFormat="1" ht="16.5" customHeight="1">
      <c r="A241" s="36"/>
      <c r="B241" s="170"/>
      <c r="C241" s="171" t="s">
        <v>432</v>
      </c>
      <c r="D241" s="171" t="s">
        <v>143</v>
      </c>
      <c r="E241" s="172" t="s">
        <v>433</v>
      </c>
      <c r="F241" s="173" t="s">
        <v>434</v>
      </c>
      <c r="G241" s="174" t="s">
        <v>146</v>
      </c>
      <c r="H241" s="175">
        <v>10</v>
      </c>
      <c r="I241" s="176"/>
      <c r="J241" s="177">
        <f>ROUND(I241*H241,2)</f>
        <v>0</v>
      </c>
      <c r="K241" s="178"/>
      <c r="L241" s="37"/>
      <c r="M241" s="179" t="s">
        <v>1</v>
      </c>
      <c r="N241" s="180" t="s">
        <v>38</v>
      </c>
      <c r="O241" s="75"/>
      <c r="P241" s="181">
        <f>O241*H241</f>
        <v>0</v>
      </c>
      <c r="Q241" s="181">
        <v>0</v>
      </c>
      <c r="R241" s="181">
        <f>Q241*H241</f>
        <v>0</v>
      </c>
      <c r="S241" s="181">
        <v>0.00085999999999999998</v>
      </c>
      <c r="T241" s="182">
        <f>S241*H241</f>
        <v>0.0086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83" t="s">
        <v>223</v>
      </c>
      <c r="AT241" s="183" t="s">
        <v>143</v>
      </c>
      <c r="AU241" s="183" t="s">
        <v>83</v>
      </c>
      <c r="AY241" s="17" t="s">
        <v>140</v>
      </c>
      <c r="BE241" s="184">
        <f>IF(N241="základní",J241,0)</f>
        <v>0</v>
      </c>
      <c r="BF241" s="184">
        <f>IF(N241="snížená",J241,0)</f>
        <v>0</v>
      </c>
      <c r="BG241" s="184">
        <f>IF(N241="zákl. přenesená",J241,0)</f>
        <v>0</v>
      </c>
      <c r="BH241" s="184">
        <f>IF(N241="sníž. přenesená",J241,0)</f>
        <v>0</v>
      </c>
      <c r="BI241" s="184">
        <f>IF(N241="nulová",J241,0)</f>
        <v>0</v>
      </c>
      <c r="BJ241" s="17" t="s">
        <v>81</v>
      </c>
      <c r="BK241" s="184">
        <f>ROUND(I241*H241,2)</f>
        <v>0</v>
      </c>
      <c r="BL241" s="17" t="s">
        <v>223</v>
      </c>
      <c r="BM241" s="183" t="s">
        <v>435</v>
      </c>
    </row>
    <row r="242" s="2" customFormat="1" ht="16.5" customHeight="1">
      <c r="A242" s="36"/>
      <c r="B242" s="170"/>
      <c r="C242" s="171" t="s">
        <v>436</v>
      </c>
      <c r="D242" s="171" t="s">
        <v>143</v>
      </c>
      <c r="E242" s="172" t="s">
        <v>437</v>
      </c>
      <c r="F242" s="173" t="s">
        <v>438</v>
      </c>
      <c r="G242" s="174" t="s">
        <v>146</v>
      </c>
      <c r="H242" s="175">
        <v>4</v>
      </c>
      <c r="I242" s="176"/>
      <c r="J242" s="177">
        <f>ROUND(I242*H242,2)</f>
        <v>0</v>
      </c>
      <c r="K242" s="178"/>
      <c r="L242" s="37"/>
      <c r="M242" s="179" t="s">
        <v>1</v>
      </c>
      <c r="N242" s="180" t="s">
        <v>38</v>
      </c>
      <c r="O242" s="75"/>
      <c r="P242" s="181">
        <f>O242*H242</f>
        <v>0</v>
      </c>
      <c r="Q242" s="181">
        <v>0</v>
      </c>
      <c r="R242" s="181">
        <f>Q242*H242</f>
        <v>0</v>
      </c>
      <c r="S242" s="181">
        <v>0.00084999999999999995</v>
      </c>
      <c r="T242" s="182">
        <f>S242*H242</f>
        <v>0.0033999999999999998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83" t="s">
        <v>223</v>
      </c>
      <c r="AT242" s="183" t="s">
        <v>143</v>
      </c>
      <c r="AU242" s="183" t="s">
        <v>83</v>
      </c>
      <c r="AY242" s="17" t="s">
        <v>140</v>
      </c>
      <c r="BE242" s="184">
        <f>IF(N242="základní",J242,0)</f>
        <v>0</v>
      </c>
      <c r="BF242" s="184">
        <f>IF(N242="snížená",J242,0)</f>
        <v>0</v>
      </c>
      <c r="BG242" s="184">
        <f>IF(N242="zákl. přenesená",J242,0)</f>
        <v>0</v>
      </c>
      <c r="BH242" s="184">
        <f>IF(N242="sníž. přenesená",J242,0)</f>
        <v>0</v>
      </c>
      <c r="BI242" s="184">
        <f>IF(N242="nulová",J242,0)</f>
        <v>0</v>
      </c>
      <c r="BJ242" s="17" t="s">
        <v>81</v>
      </c>
      <c r="BK242" s="184">
        <f>ROUND(I242*H242,2)</f>
        <v>0</v>
      </c>
      <c r="BL242" s="17" t="s">
        <v>223</v>
      </c>
      <c r="BM242" s="183" t="s">
        <v>439</v>
      </c>
    </row>
    <row r="243" s="2" customFormat="1" ht="16.5" customHeight="1">
      <c r="A243" s="36"/>
      <c r="B243" s="170"/>
      <c r="C243" s="171" t="s">
        <v>440</v>
      </c>
      <c r="D243" s="171" t="s">
        <v>143</v>
      </c>
      <c r="E243" s="172" t="s">
        <v>441</v>
      </c>
      <c r="F243" s="173" t="s">
        <v>442</v>
      </c>
      <c r="G243" s="174" t="s">
        <v>398</v>
      </c>
      <c r="H243" s="175">
        <v>1</v>
      </c>
      <c r="I243" s="176"/>
      <c r="J243" s="177">
        <f>ROUND(I243*H243,2)</f>
        <v>0</v>
      </c>
      <c r="K243" s="178"/>
      <c r="L243" s="37"/>
      <c r="M243" s="179" t="s">
        <v>1</v>
      </c>
      <c r="N243" s="180" t="s">
        <v>38</v>
      </c>
      <c r="O243" s="75"/>
      <c r="P243" s="181">
        <f>O243*H243</f>
        <v>0</v>
      </c>
      <c r="Q243" s="181">
        <v>0.0018400000000000001</v>
      </c>
      <c r="R243" s="181">
        <f>Q243*H243</f>
        <v>0.0018400000000000001</v>
      </c>
      <c r="S243" s="181">
        <v>0</v>
      </c>
      <c r="T243" s="182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83" t="s">
        <v>223</v>
      </c>
      <c r="AT243" s="183" t="s">
        <v>143</v>
      </c>
      <c r="AU243" s="183" t="s">
        <v>83</v>
      </c>
      <c r="AY243" s="17" t="s">
        <v>140</v>
      </c>
      <c r="BE243" s="184">
        <f>IF(N243="základní",J243,0)</f>
        <v>0</v>
      </c>
      <c r="BF243" s="184">
        <f>IF(N243="snížená",J243,0)</f>
        <v>0</v>
      </c>
      <c r="BG243" s="184">
        <f>IF(N243="zákl. přenesená",J243,0)</f>
        <v>0</v>
      </c>
      <c r="BH243" s="184">
        <f>IF(N243="sníž. přenesená",J243,0)</f>
        <v>0</v>
      </c>
      <c r="BI243" s="184">
        <f>IF(N243="nulová",J243,0)</f>
        <v>0</v>
      </c>
      <c r="BJ243" s="17" t="s">
        <v>81</v>
      </c>
      <c r="BK243" s="184">
        <f>ROUND(I243*H243,2)</f>
        <v>0</v>
      </c>
      <c r="BL243" s="17" t="s">
        <v>223</v>
      </c>
      <c r="BM243" s="183" t="s">
        <v>443</v>
      </c>
    </row>
    <row r="244" s="12" customFormat="1" ht="22.8" customHeight="1">
      <c r="A244" s="12"/>
      <c r="B244" s="157"/>
      <c r="C244" s="12"/>
      <c r="D244" s="158" t="s">
        <v>72</v>
      </c>
      <c r="E244" s="168" t="s">
        <v>444</v>
      </c>
      <c r="F244" s="168" t="s">
        <v>445</v>
      </c>
      <c r="G244" s="12"/>
      <c r="H244" s="12"/>
      <c r="I244" s="160"/>
      <c r="J244" s="169">
        <f>BK244</f>
        <v>0</v>
      </c>
      <c r="K244" s="12"/>
      <c r="L244" s="157"/>
      <c r="M244" s="162"/>
      <c r="N244" s="163"/>
      <c r="O244" s="163"/>
      <c r="P244" s="164">
        <f>SUM(P245:P246)</f>
        <v>0</v>
      </c>
      <c r="Q244" s="163"/>
      <c r="R244" s="164">
        <f>SUM(R245:R246)</f>
        <v>0.036799999999999999</v>
      </c>
      <c r="S244" s="163"/>
      <c r="T244" s="165">
        <f>SUM(T245:T246)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158" t="s">
        <v>83</v>
      </c>
      <c r="AT244" s="166" t="s">
        <v>72</v>
      </c>
      <c r="AU244" s="166" t="s">
        <v>81</v>
      </c>
      <c r="AY244" s="158" t="s">
        <v>140</v>
      </c>
      <c r="BK244" s="167">
        <f>SUM(BK245:BK246)</f>
        <v>0</v>
      </c>
    </row>
    <row r="245" s="2" customFormat="1" ht="37.8" customHeight="1">
      <c r="A245" s="36"/>
      <c r="B245" s="170"/>
      <c r="C245" s="171" t="s">
        <v>446</v>
      </c>
      <c r="D245" s="171" t="s">
        <v>143</v>
      </c>
      <c r="E245" s="172" t="s">
        <v>447</v>
      </c>
      <c r="F245" s="173" t="s">
        <v>448</v>
      </c>
      <c r="G245" s="174" t="s">
        <v>398</v>
      </c>
      <c r="H245" s="175">
        <v>2</v>
      </c>
      <c r="I245" s="176"/>
      <c r="J245" s="177">
        <f>ROUND(I245*H245,2)</f>
        <v>0</v>
      </c>
      <c r="K245" s="178"/>
      <c r="L245" s="37"/>
      <c r="M245" s="179" t="s">
        <v>1</v>
      </c>
      <c r="N245" s="180" t="s">
        <v>38</v>
      </c>
      <c r="O245" s="75"/>
      <c r="P245" s="181">
        <f>O245*H245</f>
        <v>0</v>
      </c>
      <c r="Q245" s="181">
        <v>0.0091999999999999998</v>
      </c>
      <c r="R245" s="181">
        <f>Q245*H245</f>
        <v>0.0184</v>
      </c>
      <c r="S245" s="181">
        <v>0</v>
      </c>
      <c r="T245" s="182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83" t="s">
        <v>223</v>
      </c>
      <c r="AT245" s="183" t="s">
        <v>143</v>
      </c>
      <c r="AU245" s="183" t="s">
        <v>83</v>
      </c>
      <c r="AY245" s="17" t="s">
        <v>140</v>
      </c>
      <c r="BE245" s="184">
        <f>IF(N245="základní",J245,0)</f>
        <v>0</v>
      </c>
      <c r="BF245" s="184">
        <f>IF(N245="snížená",J245,0)</f>
        <v>0</v>
      </c>
      <c r="BG245" s="184">
        <f>IF(N245="zákl. přenesená",J245,0)</f>
        <v>0</v>
      </c>
      <c r="BH245" s="184">
        <f>IF(N245="sníž. přenesená",J245,0)</f>
        <v>0</v>
      </c>
      <c r="BI245" s="184">
        <f>IF(N245="nulová",J245,0)</f>
        <v>0</v>
      </c>
      <c r="BJ245" s="17" t="s">
        <v>81</v>
      </c>
      <c r="BK245" s="184">
        <f>ROUND(I245*H245,2)</f>
        <v>0</v>
      </c>
      <c r="BL245" s="17" t="s">
        <v>223</v>
      </c>
      <c r="BM245" s="183" t="s">
        <v>449</v>
      </c>
    </row>
    <row r="246" s="2" customFormat="1" ht="16.5" customHeight="1">
      <c r="A246" s="36"/>
      <c r="B246" s="170"/>
      <c r="C246" s="171" t="s">
        <v>450</v>
      </c>
      <c r="D246" s="171" t="s">
        <v>143</v>
      </c>
      <c r="E246" s="172" t="s">
        <v>451</v>
      </c>
      <c r="F246" s="173" t="s">
        <v>452</v>
      </c>
      <c r="G246" s="174" t="s">
        <v>398</v>
      </c>
      <c r="H246" s="175">
        <v>2</v>
      </c>
      <c r="I246" s="176"/>
      <c r="J246" s="177">
        <f>ROUND(I246*H246,2)</f>
        <v>0</v>
      </c>
      <c r="K246" s="178"/>
      <c r="L246" s="37"/>
      <c r="M246" s="179" t="s">
        <v>1</v>
      </c>
      <c r="N246" s="180" t="s">
        <v>38</v>
      </c>
      <c r="O246" s="75"/>
      <c r="P246" s="181">
        <f>O246*H246</f>
        <v>0</v>
      </c>
      <c r="Q246" s="181">
        <v>0.0091999999999999998</v>
      </c>
      <c r="R246" s="181">
        <f>Q246*H246</f>
        <v>0.0184</v>
      </c>
      <c r="S246" s="181">
        <v>0</v>
      </c>
      <c r="T246" s="182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83" t="s">
        <v>223</v>
      </c>
      <c r="AT246" s="183" t="s">
        <v>143</v>
      </c>
      <c r="AU246" s="183" t="s">
        <v>83</v>
      </c>
      <c r="AY246" s="17" t="s">
        <v>140</v>
      </c>
      <c r="BE246" s="184">
        <f>IF(N246="základní",J246,0)</f>
        <v>0</v>
      </c>
      <c r="BF246" s="184">
        <f>IF(N246="snížená",J246,0)</f>
        <v>0</v>
      </c>
      <c r="BG246" s="184">
        <f>IF(N246="zákl. přenesená",J246,0)</f>
        <v>0</v>
      </c>
      <c r="BH246" s="184">
        <f>IF(N246="sníž. přenesená",J246,0)</f>
        <v>0</v>
      </c>
      <c r="BI246" s="184">
        <f>IF(N246="nulová",J246,0)</f>
        <v>0</v>
      </c>
      <c r="BJ246" s="17" t="s">
        <v>81</v>
      </c>
      <c r="BK246" s="184">
        <f>ROUND(I246*H246,2)</f>
        <v>0</v>
      </c>
      <c r="BL246" s="17" t="s">
        <v>223</v>
      </c>
      <c r="BM246" s="183" t="s">
        <v>453</v>
      </c>
    </row>
    <row r="247" s="12" customFormat="1" ht="22.8" customHeight="1">
      <c r="A247" s="12"/>
      <c r="B247" s="157"/>
      <c r="C247" s="12"/>
      <c r="D247" s="158" t="s">
        <v>72</v>
      </c>
      <c r="E247" s="168" t="s">
        <v>454</v>
      </c>
      <c r="F247" s="168" t="s">
        <v>455</v>
      </c>
      <c r="G247" s="12"/>
      <c r="H247" s="12"/>
      <c r="I247" s="160"/>
      <c r="J247" s="169">
        <f>BK247</f>
        <v>0</v>
      </c>
      <c r="K247" s="12"/>
      <c r="L247" s="157"/>
      <c r="M247" s="162"/>
      <c r="N247" s="163"/>
      <c r="O247" s="163"/>
      <c r="P247" s="164">
        <f>SUM(P248:P249)</f>
        <v>0</v>
      </c>
      <c r="Q247" s="163"/>
      <c r="R247" s="164">
        <f>SUM(R248:R249)</f>
        <v>0.029139999999999996</v>
      </c>
      <c r="S247" s="163"/>
      <c r="T247" s="165">
        <f>SUM(T248:T249)</f>
        <v>0.040279999999999996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58" t="s">
        <v>83</v>
      </c>
      <c r="AT247" s="166" t="s">
        <v>72</v>
      </c>
      <c r="AU247" s="166" t="s">
        <v>81</v>
      </c>
      <c r="AY247" s="158" t="s">
        <v>140</v>
      </c>
      <c r="BK247" s="167">
        <f>SUM(BK248:BK249)</f>
        <v>0</v>
      </c>
    </row>
    <row r="248" s="2" customFormat="1" ht="24.15" customHeight="1">
      <c r="A248" s="36"/>
      <c r="B248" s="170"/>
      <c r="C248" s="171" t="s">
        <v>456</v>
      </c>
      <c r="D248" s="171" t="s">
        <v>143</v>
      </c>
      <c r="E248" s="172" t="s">
        <v>457</v>
      </c>
      <c r="F248" s="173" t="s">
        <v>458</v>
      </c>
      <c r="G248" s="174" t="s">
        <v>196</v>
      </c>
      <c r="H248" s="175">
        <v>50</v>
      </c>
      <c r="I248" s="176"/>
      <c r="J248" s="177">
        <f>ROUND(I248*H248,2)</f>
        <v>0</v>
      </c>
      <c r="K248" s="178"/>
      <c r="L248" s="37"/>
      <c r="M248" s="179" t="s">
        <v>1</v>
      </c>
      <c r="N248" s="180" t="s">
        <v>38</v>
      </c>
      <c r="O248" s="75"/>
      <c r="P248" s="181">
        <f>O248*H248</f>
        <v>0</v>
      </c>
      <c r="Q248" s="181">
        <v>0.00055999999999999995</v>
      </c>
      <c r="R248" s="181">
        <f>Q248*H248</f>
        <v>0.027999999999999997</v>
      </c>
      <c r="S248" s="181">
        <v>0</v>
      </c>
      <c r="T248" s="182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83" t="s">
        <v>223</v>
      </c>
      <c r="AT248" s="183" t="s">
        <v>143</v>
      </c>
      <c r="AU248" s="183" t="s">
        <v>83</v>
      </c>
      <c r="AY248" s="17" t="s">
        <v>140</v>
      </c>
      <c r="BE248" s="184">
        <f>IF(N248="základní",J248,0)</f>
        <v>0</v>
      </c>
      <c r="BF248" s="184">
        <f>IF(N248="snížená",J248,0)</f>
        <v>0</v>
      </c>
      <c r="BG248" s="184">
        <f>IF(N248="zákl. přenesená",J248,0)</f>
        <v>0</v>
      </c>
      <c r="BH248" s="184">
        <f>IF(N248="sníž. přenesená",J248,0)</f>
        <v>0</v>
      </c>
      <c r="BI248" s="184">
        <f>IF(N248="nulová",J248,0)</f>
        <v>0</v>
      </c>
      <c r="BJ248" s="17" t="s">
        <v>81</v>
      </c>
      <c r="BK248" s="184">
        <f>ROUND(I248*H248,2)</f>
        <v>0</v>
      </c>
      <c r="BL248" s="17" t="s">
        <v>223</v>
      </c>
      <c r="BM248" s="183" t="s">
        <v>459</v>
      </c>
    </row>
    <row r="249" s="2" customFormat="1" ht="16.5" customHeight="1">
      <c r="A249" s="36"/>
      <c r="B249" s="170"/>
      <c r="C249" s="171" t="s">
        <v>460</v>
      </c>
      <c r="D249" s="171" t="s">
        <v>143</v>
      </c>
      <c r="E249" s="172" t="s">
        <v>461</v>
      </c>
      <c r="F249" s="173" t="s">
        <v>462</v>
      </c>
      <c r="G249" s="174" t="s">
        <v>196</v>
      </c>
      <c r="H249" s="175">
        <v>38</v>
      </c>
      <c r="I249" s="176"/>
      <c r="J249" s="177">
        <f>ROUND(I249*H249,2)</f>
        <v>0</v>
      </c>
      <c r="K249" s="178"/>
      <c r="L249" s="37"/>
      <c r="M249" s="179" t="s">
        <v>1</v>
      </c>
      <c r="N249" s="180" t="s">
        <v>38</v>
      </c>
      <c r="O249" s="75"/>
      <c r="P249" s="181">
        <f>O249*H249</f>
        <v>0</v>
      </c>
      <c r="Q249" s="181">
        <v>3.0000000000000001E-05</v>
      </c>
      <c r="R249" s="181">
        <f>Q249*H249</f>
        <v>0.00114</v>
      </c>
      <c r="S249" s="181">
        <v>0.00106</v>
      </c>
      <c r="T249" s="182">
        <f>S249*H249</f>
        <v>0.040279999999999996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83" t="s">
        <v>223</v>
      </c>
      <c r="AT249" s="183" t="s">
        <v>143</v>
      </c>
      <c r="AU249" s="183" t="s">
        <v>83</v>
      </c>
      <c r="AY249" s="17" t="s">
        <v>140</v>
      </c>
      <c r="BE249" s="184">
        <f>IF(N249="základní",J249,0)</f>
        <v>0</v>
      </c>
      <c r="BF249" s="184">
        <f>IF(N249="snížená",J249,0)</f>
        <v>0</v>
      </c>
      <c r="BG249" s="184">
        <f>IF(N249="zákl. přenesená",J249,0)</f>
        <v>0</v>
      </c>
      <c r="BH249" s="184">
        <f>IF(N249="sníž. přenesená",J249,0)</f>
        <v>0</v>
      </c>
      <c r="BI249" s="184">
        <f>IF(N249="nulová",J249,0)</f>
        <v>0</v>
      </c>
      <c r="BJ249" s="17" t="s">
        <v>81</v>
      </c>
      <c r="BK249" s="184">
        <f>ROUND(I249*H249,2)</f>
        <v>0</v>
      </c>
      <c r="BL249" s="17" t="s">
        <v>223</v>
      </c>
      <c r="BM249" s="183" t="s">
        <v>463</v>
      </c>
    </row>
    <row r="250" s="12" customFormat="1" ht="22.8" customHeight="1">
      <c r="A250" s="12"/>
      <c r="B250" s="157"/>
      <c r="C250" s="12"/>
      <c r="D250" s="158" t="s">
        <v>72</v>
      </c>
      <c r="E250" s="168" t="s">
        <v>464</v>
      </c>
      <c r="F250" s="168" t="s">
        <v>465</v>
      </c>
      <c r="G250" s="12"/>
      <c r="H250" s="12"/>
      <c r="I250" s="160"/>
      <c r="J250" s="169">
        <f>BK250</f>
        <v>0</v>
      </c>
      <c r="K250" s="12"/>
      <c r="L250" s="157"/>
      <c r="M250" s="162"/>
      <c r="N250" s="163"/>
      <c r="O250" s="163"/>
      <c r="P250" s="164">
        <f>SUM(P251:P254)</f>
        <v>0</v>
      </c>
      <c r="Q250" s="163"/>
      <c r="R250" s="164">
        <f>SUM(R251:R254)</f>
        <v>0.12540999999999999</v>
      </c>
      <c r="S250" s="163"/>
      <c r="T250" s="165">
        <f>SUM(T251:T254)</f>
        <v>0.076399999999999996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158" t="s">
        <v>83</v>
      </c>
      <c r="AT250" s="166" t="s">
        <v>72</v>
      </c>
      <c r="AU250" s="166" t="s">
        <v>81</v>
      </c>
      <c r="AY250" s="158" t="s">
        <v>140</v>
      </c>
      <c r="BK250" s="167">
        <f>SUM(BK251:BK254)</f>
        <v>0</v>
      </c>
    </row>
    <row r="251" s="2" customFormat="1" ht="33" customHeight="1">
      <c r="A251" s="36"/>
      <c r="B251" s="170"/>
      <c r="C251" s="171" t="s">
        <v>466</v>
      </c>
      <c r="D251" s="171" t="s">
        <v>143</v>
      </c>
      <c r="E251" s="172" t="s">
        <v>467</v>
      </c>
      <c r="F251" s="173" t="s">
        <v>468</v>
      </c>
      <c r="G251" s="174" t="s">
        <v>146</v>
      </c>
      <c r="H251" s="175">
        <v>2</v>
      </c>
      <c r="I251" s="176"/>
      <c r="J251" s="177">
        <f>ROUND(I251*H251,2)</f>
        <v>0</v>
      </c>
      <c r="K251" s="178"/>
      <c r="L251" s="37"/>
      <c r="M251" s="179" t="s">
        <v>1</v>
      </c>
      <c r="N251" s="180" t="s">
        <v>38</v>
      </c>
      <c r="O251" s="75"/>
      <c r="P251" s="181">
        <f>O251*H251</f>
        <v>0</v>
      </c>
      <c r="Q251" s="181">
        <v>0.019400000000000001</v>
      </c>
      <c r="R251" s="181">
        <f>Q251*H251</f>
        <v>0.038800000000000001</v>
      </c>
      <c r="S251" s="181">
        <v>0</v>
      </c>
      <c r="T251" s="182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83" t="s">
        <v>223</v>
      </c>
      <c r="AT251" s="183" t="s">
        <v>143</v>
      </c>
      <c r="AU251" s="183" t="s">
        <v>83</v>
      </c>
      <c r="AY251" s="17" t="s">
        <v>140</v>
      </c>
      <c r="BE251" s="184">
        <f>IF(N251="základní",J251,0)</f>
        <v>0</v>
      </c>
      <c r="BF251" s="184">
        <f>IF(N251="snížená",J251,0)</f>
        <v>0</v>
      </c>
      <c r="BG251" s="184">
        <f>IF(N251="zákl. přenesená",J251,0)</f>
        <v>0</v>
      </c>
      <c r="BH251" s="184">
        <f>IF(N251="sníž. přenesená",J251,0)</f>
        <v>0</v>
      </c>
      <c r="BI251" s="184">
        <f>IF(N251="nulová",J251,0)</f>
        <v>0</v>
      </c>
      <c r="BJ251" s="17" t="s">
        <v>81</v>
      </c>
      <c r="BK251" s="184">
        <f>ROUND(I251*H251,2)</f>
        <v>0</v>
      </c>
      <c r="BL251" s="17" t="s">
        <v>223</v>
      </c>
      <c r="BM251" s="183" t="s">
        <v>469</v>
      </c>
    </row>
    <row r="252" s="2" customFormat="1" ht="16.5" customHeight="1">
      <c r="A252" s="36"/>
      <c r="B252" s="170"/>
      <c r="C252" s="171" t="s">
        <v>470</v>
      </c>
      <c r="D252" s="171" t="s">
        <v>143</v>
      </c>
      <c r="E252" s="172" t="s">
        <v>471</v>
      </c>
      <c r="F252" s="173" t="s">
        <v>472</v>
      </c>
      <c r="G252" s="174" t="s">
        <v>146</v>
      </c>
      <c r="H252" s="175">
        <v>5</v>
      </c>
      <c r="I252" s="176"/>
      <c r="J252" s="177">
        <f>ROUND(I252*H252,2)</f>
        <v>0</v>
      </c>
      <c r="K252" s="178"/>
      <c r="L252" s="37"/>
      <c r="M252" s="179" t="s">
        <v>1</v>
      </c>
      <c r="N252" s="180" t="s">
        <v>38</v>
      </c>
      <c r="O252" s="75"/>
      <c r="P252" s="181">
        <f>O252*H252</f>
        <v>0</v>
      </c>
      <c r="Q252" s="181">
        <v>0.017250000000000001</v>
      </c>
      <c r="R252" s="181">
        <f>Q252*H252</f>
        <v>0.086250000000000007</v>
      </c>
      <c r="S252" s="181">
        <v>0</v>
      </c>
      <c r="T252" s="182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83" t="s">
        <v>223</v>
      </c>
      <c r="AT252" s="183" t="s">
        <v>143</v>
      </c>
      <c r="AU252" s="183" t="s">
        <v>83</v>
      </c>
      <c r="AY252" s="17" t="s">
        <v>140</v>
      </c>
      <c r="BE252" s="184">
        <f>IF(N252="základní",J252,0)</f>
        <v>0</v>
      </c>
      <c r="BF252" s="184">
        <f>IF(N252="snížená",J252,0)</f>
        <v>0</v>
      </c>
      <c r="BG252" s="184">
        <f>IF(N252="zákl. přenesená",J252,0)</f>
        <v>0</v>
      </c>
      <c r="BH252" s="184">
        <f>IF(N252="sníž. přenesená",J252,0)</f>
        <v>0</v>
      </c>
      <c r="BI252" s="184">
        <f>IF(N252="nulová",J252,0)</f>
        <v>0</v>
      </c>
      <c r="BJ252" s="17" t="s">
        <v>81</v>
      </c>
      <c r="BK252" s="184">
        <f>ROUND(I252*H252,2)</f>
        <v>0</v>
      </c>
      <c r="BL252" s="17" t="s">
        <v>223</v>
      </c>
      <c r="BM252" s="183" t="s">
        <v>473</v>
      </c>
    </row>
    <row r="253" s="2" customFormat="1" ht="24.15" customHeight="1">
      <c r="A253" s="36"/>
      <c r="B253" s="170"/>
      <c r="C253" s="171" t="s">
        <v>474</v>
      </c>
      <c r="D253" s="171" t="s">
        <v>143</v>
      </c>
      <c r="E253" s="172" t="s">
        <v>475</v>
      </c>
      <c r="F253" s="173" t="s">
        <v>476</v>
      </c>
      <c r="G253" s="174" t="s">
        <v>146</v>
      </c>
      <c r="H253" s="175">
        <v>4</v>
      </c>
      <c r="I253" s="176"/>
      <c r="J253" s="177">
        <f>ROUND(I253*H253,2)</f>
        <v>0</v>
      </c>
      <c r="K253" s="178"/>
      <c r="L253" s="37"/>
      <c r="M253" s="179" t="s">
        <v>1</v>
      </c>
      <c r="N253" s="180" t="s">
        <v>38</v>
      </c>
      <c r="O253" s="75"/>
      <c r="P253" s="181">
        <f>O253*H253</f>
        <v>0</v>
      </c>
      <c r="Q253" s="181">
        <v>5.0000000000000002E-05</v>
      </c>
      <c r="R253" s="181">
        <f>Q253*H253</f>
        <v>0.00020000000000000001</v>
      </c>
      <c r="S253" s="181">
        <v>0.01235</v>
      </c>
      <c r="T253" s="182">
        <f>S253*H253</f>
        <v>0.049399999999999999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83" t="s">
        <v>223</v>
      </c>
      <c r="AT253" s="183" t="s">
        <v>143</v>
      </c>
      <c r="AU253" s="183" t="s">
        <v>83</v>
      </c>
      <c r="AY253" s="17" t="s">
        <v>140</v>
      </c>
      <c r="BE253" s="184">
        <f>IF(N253="základní",J253,0)</f>
        <v>0</v>
      </c>
      <c r="BF253" s="184">
        <f>IF(N253="snížená",J253,0)</f>
        <v>0</v>
      </c>
      <c r="BG253" s="184">
        <f>IF(N253="zákl. přenesená",J253,0)</f>
        <v>0</v>
      </c>
      <c r="BH253" s="184">
        <f>IF(N253="sníž. přenesená",J253,0)</f>
        <v>0</v>
      </c>
      <c r="BI253" s="184">
        <f>IF(N253="nulová",J253,0)</f>
        <v>0</v>
      </c>
      <c r="BJ253" s="17" t="s">
        <v>81</v>
      </c>
      <c r="BK253" s="184">
        <f>ROUND(I253*H253,2)</f>
        <v>0</v>
      </c>
      <c r="BL253" s="17" t="s">
        <v>223</v>
      </c>
      <c r="BM253" s="183" t="s">
        <v>477</v>
      </c>
    </row>
    <row r="254" s="2" customFormat="1" ht="24.15" customHeight="1">
      <c r="A254" s="36"/>
      <c r="B254" s="170"/>
      <c r="C254" s="171" t="s">
        <v>478</v>
      </c>
      <c r="D254" s="171" t="s">
        <v>143</v>
      </c>
      <c r="E254" s="172" t="s">
        <v>479</v>
      </c>
      <c r="F254" s="173" t="s">
        <v>480</v>
      </c>
      <c r="G254" s="174" t="s">
        <v>146</v>
      </c>
      <c r="H254" s="175">
        <v>2</v>
      </c>
      <c r="I254" s="176"/>
      <c r="J254" s="177">
        <f>ROUND(I254*H254,2)</f>
        <v>0</v>
      </c>
      <c r="K254" s="178"/>
      <c r="L254" s="37"/>
      <c r="M254" s="179" t="s">
        <v>1</v>
      </c>
      <c r="N254" s="180" t="s">
        <v>38</v>
      </c>
      <c r="O254" s="75"/>
      <c r="P254" s="181">
        <f>O254*H254</f>
        <v>0</v>
      </c>
      <c r="Q254" s="181">
        <v>8.0000000000000007E-05</v>
      </c>
      <c r="R254" s="181">
        <f>Q254*H254</f>
        <v>0.00016000000000000001</v>
      </c>
      <c r="S254" s="181">
        <v>0.0135</v>
      </c>
      <c r="T254" s="182">
        <f>S254*H254</f>
        <v>0.027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83" t="s">
        <v>223</v>
      </c>
      <c r="AT254" s="183" t="s">
        <v>143</v>
      </c>
      <c r="AU254" s="183" t="s">
        <v>83</v>
      </c>
      <c r="AY254" s="17" t="s">
        <v>140</v>
      </c>
      <c r="BE254" s="184">
        <f>IF(N254="základní",J254,0)</f>
        <v>0</v>
      </c>
      <c r="BF254" s="184">
        <f>IF(N254="snížená",J254,0)</f>
        <v>0</v>
      </c>
      <c r="BG254" s="184">
        <f>IF(N254="zákl. přenesená",J254,0)</f>
        <v>0</v>
      </c>
      <c r="BH254" s="184">
        <f>IF(N254="sníž. přenesená",J254,0)</f>
        <v>0</v>
      </c>
      <c r="BI254" s="184">
        <f>IF(N254="nulová",J254,0)</f>
        <v>0</v>
      </c>
      <c r="BJ254" s="17" t="s">
        <v>81</v>
      </c>
      <c r="BK254" s="184">
        <f>ROUND(I254*H254,2)</f>
        <v>0</v>
      </c>
      <c r="BL254" s="17" t="s">
        <v>223</v>
      </c>
      <c r="BM254" s="183" t="s">
        <v>481</v>
      </c>
    </row>
    <row r="255" s="12" customFormat="1" ht="22.8" customHeight="1">
      <c r="A255" s="12"/>
      <c r="B255" s="157"/>
      <c r="C255" s="12"/>
      <c r="D255" s="158" t="s">
        <v>72</v>
      </c>
      <c r="E255" s="168" t="s">
        <v>482</v>
      </c>
      <c r="F255" s="168" t="s">
        <v>483</v>
      </c>
      <c r="G255" s="12"/>
      <c r="H255" s="12"/>
      <c r="I255" s="160"/>
      <c r="J255" s="169">
        <f>BK255</f>
        <v>0</v>
      </c>
      <c r="K255" s="12"/>
      <c r="L255" s="157"/>
      <c r="M255" s="162"/>
      <c r="N255" s="163"/>
      <c r="O255" s="163"/>
      <c r="P255" s="164">
        <f>SUM(P256:P260)</f>
        <v>0</v>
      </c>
      <c r="Q255" s="163"/>
      <c r="R255" s="164">
        <f>SUM(R256:R260)</f>
        <v>0.015300000000000001</v>
      </c>
      <c r="S255" s="163"/>
      <c r="T255" s="165">
        <f>SUM(T256:T260)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158" t="s">
        <v>83</v>
      </c>
      <c r="AT255" s="166" t="s">
        <v>72</v>
      </c>
      <c r="AU255" s="166" t="s">
        <v>81</v>
      </c>
      <c r="AY255" s="158" t="s">
        <v>140</v>
      </c>
      <c r="BK255" s="167">
        <f>SUM(BK256:BK260)</f>
        <v>0</v>
      </c>
    </row>
    <row r="256" s="2" customFormat="1" ht="24.15" customHeight="1">
      <c r="A256" s="36"/>
      <c r="B256" s="170"/>
      <c r="C256" s="171" t="s">
        <v>484</v>
      </c>
      <c r="D256" s="171" t="s">
        <v>143</v>
      </c>
      <c r="E256" s="172" t="s">
        <v>485</v>
      </c>
      <c r="F256" s="173" t="s">
        <v>486</v>
      </c>
      <c r="G256" s="174" t="s">
        <v>146</v>
      </c>
      <c r="H256" s="175">
        <v>2</v>
      </c>
      <c r="I256" s="176"/>
      <c r="J256" s="177">
        <f>ROUND(I256*H256,2)</f>
        <v>0</v>
      </c>
      <c r="K256" s="178"/>
      <c r="L256" s="37"/>
      <c r="M256" s="179" t="s">
        <v>1</v>
      </c>
      <c r="N256" s="180" t="s">
        <v>38</v>
      </c>
      <c r="O256" s="75"/>
      <c r="P256" s="181">
        <f>O256*H256</f>
        <v>0</v>
      </c>
      <c r="Q256" s="181">
        <v>0</v>
      </c>
      <c r="R256" s="181">
        <f>Q256*H256</f>
        <v>0</v>
      </c>
      <c r="S256" s="181">
        <v>0</v>
      </c>
      <c r="T256" s="182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83" t="s">
        <v>223</v>
      </c>
      <c r="AT256" s="183" t="s">
        <v>143</v>
      </c>
      <c r="AU256" s="183" t="s">
        <v>83</v>
      </c>
      <c r="AY256" s="17" t="s">
        <v>140</v>
      </c>
      <c r="BE256" s="184">
        <f>IF(N256="základní",J256,0)</f>
        <v>0</v>
      </c>
      <c r="BF256" s="184">
        <f>IF(N256="snížená",J256,0)</f>
        <v>0</v>
      </c>
      <c r="BG256" s="184">
        <f>IF(N256="zákl. přenesená",J256,0)</f>
        <v>0</v>
      </c>
      <c r="BH256" s="184">
        <f>IF(N256="sníž. přenesená",J256,0)</f>
        <v>0</v>
      </c>
      <c r="BI256" s="184">
        <f>IF(N256="nulová",J256,0)</f>
        <v>0</v>
      </c>
      <c r="BJ256" s="17" t="s">
        <v>81</v>
      </c>
      <c r="BK256" s="184">
        <f>ROUND(I256*H256,2)</f>
        <v>0</v>
      </c>
      <c r="BL256" s="17" t="s">
        <v>223</v>
      </c>
      <c r="BM256" s="183" t="s">
        <v>487</v>
      </c>
    </row>
    <row r="257" s="2" customFormat="1" ht="24.15" customHeight="1">
      <c r="A257" s="36"/>
      <c r="B257" s="170"/>
      <c r="C257" s="202" t="s">
        <v>488</v>
      </c>
      <c r="D257" s="202" t="s">
        <v>200</v>
      </c>
      <c r="E257" s="203" t="s">
        <v>489</v>
      </c>
      <c r="F257" s="204" t="s">
        <v>490</v>
      </c>
      <c r="G257" s="205" t="s">
        <v>146</v>
      </c>
      <c r="H257" s="206">
        <v>2</v>
      </c>
      <c r="I257" s="207"/>
      <c r="J257" s="208">
        <f>ROUND(I257*H257,2)</f>
        <v>0</v>
      </c>
      <c r="K257" s="209"/>
      <c r="L257" s="210"/>
      <c r="M257" s="211" t="s">
        <v>1</v>
      </c>
      <c r="N257" s="212" t="s">
        <v>38</v>
      </c>
      <c r="O257" s="75"/>
      <c r="P257" s="181">
        <f>O257*H257</f>
        <v>0</v>
      </c>
      <c r="Q257" s="181">
        <v>0.00056999999999999998</v>
      </c>
      <c r="R257" s="181">
        <f>Q257*H257</f>
        <v>0.00114</v>
      </c>
      <c r="S257" s="181">
        <v>0</v>
      </c>
      <c r="T257" s="182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83" t="s">
        <v>296</v>
      </c>
      <c r="AT257" s="183" t="s">
        <v>200</v>
      </c>
      <c r="AU257" s="183" t="s">
        <v>83</v>
      </c>
      <c r="AY257" s="17" t="s">
        <v>140</v>
      </c>
      <c r="BE257" s="184">
        <f>IF(N257="základní",J257,0)</f>
        <v>0</v>
      </c>
      <c r="BF257" s="184">
        <f>IF(N257="snížená",J257,0)</f>
        <v>0</v>
      </c>
      <c r="BG257" s="184">
        <f>IF(N257="zákl. přenesená",J257,0)</f>
        <v>0</v>
      </c>
      <c r="BH257" s="184">
        <f>IF(N257="sníž. přenesená",J257,0)</f>
        <v>0</v>
      </c>
      <c r="BI257" s="184">
        <f>IF(N257="nulová",J257,0)</f>
        <v>0</v>
      </c>
      <c r="BJ257" s="17" t="s">
        <v>81</v>
      </c>
      <c r="BK257" s="184">
        <f>ROUND(I257*H257,2)</f>
        <v>0</v>
      </c>
      <c r="BL257" s="17" t="s">
        <v>223</v>
      </c>
      <c r="BM257" s="183" t="s">
        <v>491</v>
      </c>
    </row>
    <row r="258" s="2" customFormat="1" ht="37.8" customHeight="1">
      <c r="A258" s="36"/>
      <c r="B258" s="170"/>
      <c r="C258" s="171" t="s">
        <v>492</v>
      </c>
      <c r="D258" s="171" t="s">
        <v>143</v>
      </c>
      <c r="E258" s="172" t="s">
        <v>493</v>
      </c>
      <c r="F258" s="173" t="s">
        <v>494</v>
      </c>
      <c r="G258" s="174" t="s">
        <v>196</v>
      </c>
      <c r="H258" s="175">
        <v>8</v>
      </c>
      <c r="I258" s="176"/>
      <c r="J258" s="177">
        <f>ROUND(I258*H258,2)</f>
        <v>0</v>
      </c>
      <c r="K258" s="178"/>
      <c r="L258" s="37"/>
      <c r="M258" s="179" t="s">
        <v>1</v>
      </c>
      <c r="N258" s="180" t="s">
        <v>38</v>
      </c>
      <c r="O258" s="75"/>
      <c r="P258" s="181">
        <f>O258*H258</f>
        <v>0</v>
      </c>
      <c r="Q258" s="181">
        <v>0.00167</v>
      </c>
      <c r="R258" s="181">
        <f>Q258*H258</f>
        <v>0.01336</v>
      </c>
      <c r="S258" s="181">
        <v>0</v>
      </c>
      <c r="T258" s="182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83" t="s">
        <v>223</v>
      </c>
      <c r="AT258" s="183" t="s">
        <v>143</v>
      </c>
      <c r="AU258" s="183" t="s">
        <v>83</v>
      </c>
      <c r="AY258" s="17" t="s">
        <v>140</v>
      </c>
      <c r="BE258" s="184">
        <f>IF(N258="základní",J258,0)</f>
        <v>0</v>
      </c>
      <c r="BF258" s="184">
        <f>IF(N258="snížená",J258,0)</f>
        <v>0</v>
      </c>
      <c r="BG258" s="184">
        <f>IF(N258="zákl. přenesená",J258,0)</f>
        <v>0</v>
      </c>
      <c r="BH258" s="184">
        <f>IF(N258="sníž. přenesená",J258,0)</f>
        <v>0</v>
      </c>
      <c r="BI258" s="184">
        <f>IF(N258="nulová",J258,0)</f>
        <v>0</v>
      </c>
      <c r="BJ258" s="17" t="s">
        <v>81</v>
      </c>
      <c r="BK258" s="184">
        <f>ROUND(I258*H258,2)</f>
        <v>0</v>
      </c>
      <c r="BL258" s="17" t="s">
        <v>223</v>
      </c>
      <c r="BM258" s="183" t="s">
        <v>495</v>
      </c>
    </row>
    <row r="259" s="2" customFormat="1" ht="33" customHeight="1">
      <c r="A259" s="36"/>
      <c r="B259" s="170"/>
      <c r="C259" s="171" t="s">
        <v>496</v>
      </c>
      <c r="D259" s="171" t="s">
        <v>143</v>
      </c>
      <c r="E259" s="172" t="s">
        <v>497</v>
      </c>
      <c r="F259" s="173" t="s">
        <v>498</v>
      </c>
      <c r="G259" s="174" t="s">
        <v>146</v>
      </c>
      <c r="H259" s="175">
        <v>2</v>
      </c>
      <c r="I259" s="176"/>
      <c r="J259" s="177">
        <f>ROUND(I259*H259,2)</f>
        <v>0</v>
      </c>
      <c r="K259" s="178"/>
      <c r="L259" s="37"/>
      <c r="M259" s="179" t="s">
        <v>1</v>
      </c>
      <c r="N259" s="180" t="s">
        <v>38</v>
      </c>
      <c r="O259" s="75"/>
      <c r="P259" s="181">
        <f>O259*H259</f>
        <v>0</v>
      </c>
      <c r="Q259" s="181">
        <v>0</v>
      </c>
      <c r="R259" s="181">
        <f>Q259*H259</f>
        <v>0</v>
      </c>
      <c r="S259" s="181">
        <v>0</v>
      </c>
      <c r="T259" s="182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83" t="s">
        <v>223</v>
      </c>
      <c r="AT259" s="183" t="s">
        <v>143</v>
      </c>
      <c r="AU259" s="183" t="s">
        <v>83</v>
      </c>
      <c r="AY259" s="17" t="s">
        <v>140</v>
      </c>
      <c r="BE259" s="184">
        <f>IF(N259="základní",J259,0)</f>
        <v>0</v>
      </c>
      <c r="BF259" s="184">
        <f>IF(N259="snížená",J259,0)</f>
        <v>0</v>
      </c>
      <c r="BG259" s="184">
        <f>IF(N259="zákl. přenesená",J259,0)</f>
        <v>0</v>
      </c>
      <c r="BH259" s="184">
        <f>IF(N259="sníž. přenesená",J259,0)</f>
        <v>0</v>
      </c>
      <c r="BI259" s="184">
        <f>IF(N259="nulová",J259,0)</f>
        <v>0</v>
      </c>
      <c r="BJ259" s="17" t="s">
        <v>81</v>
      </c>
      <c r="BK259" s="184">
        <f>ROUND(I259*H259,2)</f>
        <v>0</v>
      </c>
      <c r="BL259" s="17" t="s">
        <v>223</v>
      </c>
      <c r="BM259" s="183" t="s">
        <v>499</v>
      </c>
    </row>
    <row r="260" s="2" customFormat="1" ht="16.5" customHeight="1">
      <c r="A260" s="36"/>
      <c r="B260" s="170"/>
      <c r="C260" s="202" t="s">
        <v>500</v>
      </c>
      <c r="D260" s="202" t="s">
        <v>200</v>
      </c>
      <c r="E260" s="203" t="s">
        <v>501</v>
      </c>
      <c r="F260" s="204" t="s">
        <v>502</v>
      </c>
      <c r="G260" s="205" t="s">
        <v>146</v>
      </c>
      <c r="H260" s="206">
        <v>2</v>
      </c>
      <c r="I260" s="207"/>
      <c r="J260" s="208">
        <f>ROUND(I260*H260,2)</f>
        <v>0</v>
      </c>
      <c r="K260" s="209"/>
      <c r="L260" s="210"/>
      <c r="M260" s="211" t="s">
        <v>1</v>
      </c>
      <c r="N260" s="212" t="s">
        <v>38</v>
      </c>
      <c r="O260" s="75"/>
      <c r="P260" s="181">
        <f>O260*H260</f>
        <v>0</v>
      </c>
      <c r="Q260" s="181">
        <v>0.00040000000000000002</v>
      </c>
      <c r="R260" s="181">
        <f>Q260*H260</f>
        <v>0.00080000000000000004</v>
      </c>
      <c r="S260" s="181">
        <v>0</v>
      </c>
      <c r="T260" s="182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83" t="s">
        <v>296</v>
      </c>
      <c r="AT260" s="183" t="s">
        <v>200</v>
      </c>
      <c r="AU260" s="183" t="s">
        <v>83</v>
      </c>
      <c r="AY260" s="17" t="s">
        <v>140</v>
      </c>
      <c r="BE260" s="184">
        <f>IF(N260="základní",J260,0)</f>
        <v>0</v>
      </c>
      <c r="BF260" s="184">
        <f>IF(N260="snížená",J260,0)</f>
        <v>0</v>
      </c>
      <c r="BG260" s="184">
        <f>IF(N260="zákl. přenesená",J260,0)</f>
        <v>0</v>
      </c>
      <c r="BH260" s="184">
        <f>IF(N260="sníž. přenesená",J260,0)</f>
        <v>0</v>
      </c>
      <c r="BI260" s="184">
        <f>IF(N260="nulová",J260,0)</f>
        <v>0</v>
      </c>
      <c r="BJ260" s="17" t="s">
        <v>81</v>
      </c>
      <c r="BK260" s="184">
        <f>ROUND(I260*H260,2)</f>
        <v>0</v>
      </c>
      <c r="BL260" s="17" t="s">
        <v>223</v>
      </c>
      <c r="BM260" s="183" t="s">
        <v>503</v>
      </c>
    </row>
    <row r="261" s="12" customFormat="1" ht="22.8" customHeight="1">
      <c r="A261" s="12"/>
      <c r="B261" s="157"/>
      <c r="C261" s="12"/>
      <c r="D261" s="158" t="s">
        <v>72</v>
      </c>
      <c r="E261" s="168" t="s">
        <v>504</v>
      </c>
      <c r="F261" s="168" t="s">
        <v>505</v>
      </c>
      <c r="G261" s="12"/>
      <c r="H261" s="12"/>
      <c r="I261" s="160"/>
      <c r="J261" s="169">
        <f>BK261</f>
        <v>0</v>
      </c>
      <c r="K261" s="12"/>
      <c r="L261" s="157"/>
      <c r="M261" s="162"/>
      <c r="N261" s="163"/>
      <c r="O261" s="163"/>
      <c r="P261" s="164">
        <f>SUM(P262:P263)</f>
        <v>0</v>
      </c>
      <c r="Q261" s="163"/>
      <c r="R261" s="164">
        <f>SUM(R262:R263)</f>
        <v>0</v>
      </c>
      <c r="S261" s="163"/>
      <c r="T261" s="165">
        <f>SUM(T262:T263)</f>
        <v>0.54779080000000002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158" t="s">
        <v>83</v>
      </c>
      <c r="AT261" s="166" t="s">
        <v>72</v>
      </c>
      <c r="AU261" s="166" t="s">
        <v>81</v>
      </c>
      <c r="AY261" s="158" t="s">
        <v>140</v>
      </c>
      <c r="BK261" s="167">
        <f>SUM(BK262:BK263)</f>
        <v>0</v>
      </c>
    </row>
    <row r="262" s="2" customFormat="1" ht="37.8" customHeight="1">
      <c r="A262" s="36"/>
      <c r="B262" s="170"/>
      <c r="C262" s="171" t="s">
        <v>506</v>
      </c>
      <c r="D262" s="171" t="s">
        <v>143</v>
      </c>
      <c r="E262" s="172" t="s">
        <v>507</v>
      </c>
      <c r="F262" s="173" t="s">
        <v>508</v>
      </c>
      <c r="G262" s="174" t="s">
        <v>157</v>
      </c>
      <c r="H262" s="175">
        <v>24.260000000000002</v>
      </c>
      <c r="I262" s="176"/>
      <c r="J262" s="177">
        <f>ROUND(I262*H262,2)</f>
        <v>0</v>
      </c>
      <c r="K262" s="178"/>
      <c r="L262" s="37"/>
      <c r="M262" s="179" t="s">
        <v>1</v>
      </c>
      <c r="N262" s="180" t="s">
        <v>38</v>
      </c>
      <c r="O262" s="75"/>
      <c r="P262" s="181">
        <f>O262*H262</f>
        <v>0</v>
      </c>
      <c r="Q262" s="181">
        <v>0</v>
      </c>
      <c r="R262" s="181">
        <f>Q262*H262</f>
        <v>0</v>
      </c>
      <c r="S262" s="181">
        <v>0.022579999999999999</v>
      </c>
      <c r="T262" s="182">
        <f>S262*H262</f>
        <v>0.54779080000000002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83" t="s">
        <v>223</v>
      </c>
      <c r="AT262" s="183" t="s">
        <v>143</v>
      </c>
      <c r="AU262" s="183" t="s">
        <v>83</v>
      </c>
      <c r="AY262" s="17" t="s">
        <v>140</v>
      </c>
      <c r="BE262" s="184">
        <f>IF(N262="základní",J262,0)</f>
        <v>0</v>
      </c>
      <c r="BF262" s="184">
        <f>IF(N262="snížená",J262,0)</f>
        <v>0</v>
      </c>
      <c r="BG262" s="184">
        <f>IF(N262="zákl. přenesená",J262,0)</f>
        <v>0</v>
      </c>
      <c r="BH262" s="184">
        <f>IF(N262="sníž. přenesená",J262,0)</f>
        <v>0</v>
      </c>
      <c r="BI262" s="184">
        <f>IF(N262="nulová",J262,0)</f>
        <v>0</v>
      </c>
      <c r="BJ262" s="17" t="s">
        <v>81</v>
      </c>
      <c r="BK262" s="184">
        <f>ROUND(I262*H262,2)</f>
        <v>0</v>
      </c>
      <c r="BL262" s="17" t="s">
        <v>223</v>
      </c>
      <c r="BM262" s="183" t="s">
        <v>509</v>
      </c>
    </row>
    <row r="263" s="13" customFormat="1">
      <c r="A263" s="13"/>
      <c r="B263" s="185"/>
      <c r="C263" s="13"/>
      <c r="D263" s="186" t="s">
        <v>159</v>
      </c>
      <c r="E263" s="187" t="s">
        <v>1</v>
      </c>
      <c r="F263" s="188" t="s">
        <v>510</v>
      </c>
      <c r="G263" s="13"/>
      <c r="H263" s="189">
        <v>24.260000000000002</v>
      </c>
      <c r="I263" s="190"/>
      <c r="J263" s="13"/>
      <c r="K263" s="13"/>
      <c r="L263" s="185"/>
      <c r="M263" s="191"/>
      <c r="N263" s="192"/>
      <c r="O263" s="192"/>
      <c r="P263" s="192"/>
      <c r="Q263" s="192"/>
      <c r="R263" s="192"/>
      <c r="S263" s="192"/>
      <c r="T263" s="19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7" t="s">
        <v>159</v>
      </c>
      <c r="AU263" s="187" t="s">
        <v>83</v>
      </c>
      <c r="AV263" s="13" t="s">
        <v>83</v>
      </c>
      <c r="AW263" s="13" t="s">
        <v>30</v>
      </c>
      <c r="AX263" s="13" t="s">
        <v>81</v>
      </c>
      <c r="AY263" s="187" t="s">
        <v>140</v>
      </c>
    </row>
    <row r="264" s="12" customFormat="1" ht="22.8" customHeight="1">
      <c r="A264" s="12"/>
      <c r="B264" s="157"/>
      <c r="C264" s="12"/>
      <c r="D264" s="158" t="s">
        <v>72</v>
      </c>
      <c r="E264" s="168" t="s">
        <v>511</v>
      </c>
      <c r="F264" s="168" t="s">
        <v>512</v>
      </c>
      <c r="G264" s="12"/>
      <c r="H264" s="12"/>
      <c r="I264" s="160"/>
      <c r="J264" s="169">
        <f>BK264</f>
        <v>0</v>
      </c>
      <c r="K264" s="12"/>
      <c r="L264" s="157"/>
      <c r="M264" s="162"/>
      <c r="N264" s="163"/>
      <c r="O264" s="163"/>
      <c r="P264" s="164">
        <f>SUM(P265:P273)</f>
        <v>0</v>
      </c>
      <c r="Q264" s="163"/>
      <c r="R264" s="164">
        <f>SUM(R265:R273)</f>
        <v>0.9303648000000001</v>
      </c>
      <c r="S264" s="163"/>
      <c r="T264" s="165">
        <f>SUM(T265:T273)</f>
        <v>1.2652791999999999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158" t="s">
        <v>83</v>
      </c>
      <c r="AT264" s="166" t="s">
        <v>72</v>
      </c>
      <c r="AU264" s="166" t="s">
        <v>81</v>
      </c>
      <c r="AY264" s="158" t="s">
        <v>140</v>
      </c>
      <c r="BK264" s="167">
        <f>SUM(BK265:BK273)</f>
        <v>0</v>
      </c>
    </row>
    <row r="265" s="2" customFormat="1" ht="24.15" customHeight="1">
      <c r="A265" s="36"/>
      <c r="B265" s="170"/>
      <c r="C265" s="171" t="s">
        <v>513</v>
      </c>
      <c r="D265" s="171" t="s">
        <v>143</v>
      </c>
      <c r="E265" s="172" t="s">
        <v>514</v>
      </c>
      <c r="F265" s="173" t="s">
        <v>515</v>
      </c>
      <c r="G265" s="174" t="s">
        <v>157</v>
      </c>
      <c r="H265" s="175">
        <v>68.5</v>
      </c>
      <c r="I265" s="176"/>
      <c r="J265" s="177">
        <f>ROUND(I265*H265,2)</f>
        <v>0</v>
      </c>
      <c r="K265" s="178"/>
      <c r="L265" s="37"/>
      <c r="M265" s="179" t="s">
        <v>1</v>
      </c>
      <c r="N265" s="180" t="s">
        <v>38</v>
      </c>
      <c r="O265" s="75"/>
      <c r="P265" s="181">
        <f>O265*H265</f>
        <v>0</v>
      </c>
      <c r="Q265" s="181">
        <v>0.012200000000000001</v>
      </c>
      <c r="R265" s="181">
        <f>Q265*H265</f>
        <v>0.8357</v>
      </c>
      <c r="S265" s="181">
        <v>0</v>
      </c>
      <c r="T265" s="182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83" t="s">
        <v>223</v>
      </c>
      <c r="AT265" s="183" t="s">
        <v>143</v>
      </c>
      <c r="AU265" s="183" t="s">
        <v>83</v>
      </c>
      <c r="AY265" s="17" t="s">
        <v>140</v>
      </c>
      <c r="BE265" s="184">
        <f>IF(N265="základní",J265,0)</f>
        <v>0</v>
      </c>
      <c r="BF265" s="184">
        <f>IF(N265="snížená",J265,0)</f>
        <v>0</v>
      </c>
      <c r="BG265" s="184">
        <f>IF(N265="zákl. přenesená",J265,0)</f>
        <v>0</v>
      </c>
      <c r="BH265" s="184">
        <f>IF(N265="sníž. přenesená",J265,0)</f>
        <v>0</v>
      </c>
      <c r="BI265" s="184">
        <f>IF(N265="nulová",J265,0)</f>
        <v>0</v>
      </c>
      <c r="BJ265" s="17" t="s">
        <v>81</v>
      </c>
      <c r="BK265" s="184">
        <f>ROUND(I265*H265,2)</f>
        <v>0</v>
      </c>
      <c r="BL265" s="17" t="s">
        <v>223</v>
      </c>
      <c r="BM265" s="183" t="s">
        <v>516</v>
      </c>
    </row>
    <row r="266" s="13" customFormat="1">
      <c r="A266" s="13"/>
      <c r="B266" s="185"/>
      <c r="C266" s="13"/>
      <c r="D266" s="186" t="s">
        <v>159</v>
      </c>
      <c r="E266" s="187" t="s">
        <v>1</v>
      </c>
      <c r="F266" s="188" t="s">
        <v>517</v>
      </c>
      <c r="G266" s="13"/>
      <c r="H266" s="189">
        <v>68.5</v>
      </c>
      <c r="I266" s="190"/>
      <c r="J266" s="13"/>
      <c r="K266" s="13"/>
      <c r="L266" s="185"/>
      <c r="M266" s="191"/>
      <c r="N266" s="192"/>
      <c r="O266" s="192"/>
      <c r="P266" s="192"/>
      <c r="Q266" s="192"/>
      <c r="R266" s="192"/>
      <c r="S266" s="192"/>
      <c r="T266" s="19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87" t="s">
        <v>159</v>
      </c>
      <c r="AU266" s="187" t="s">
        <v>83</v>
      </c>
      <c r="AV266" s="13" t="s">
        <v>83</v>
      </c>
      <c r="AW266" s="13" t="s">
        <v>30</v>
      </c>
      <c r="AX266" s="13" t="s">
        <v>81</v>
      </c>
      <c r="AY266" s="187" t="s">
        <v>140</v>
      </c>
    </row>
    <row r="267" s="2" customFormat="1" ht="24.15" customHeight="1">
      <c r="A267" s="36"/>
      <c r="B267" s="170"/>
      <c r="C267" s="171" t="s">
        <v>518</v>
      </c>
      <c r="D267" s="171" t="s">
        <v>143</v>
      </c>
      <c r="E267" s="172" t="s">
        <v>519</v>
      </c>
      <c r="F267" s="173" t="s">
        <v>520</v>
      </c>
      <c r="G267" s="174" t="s">
        <v>157</v>
      </c>
      <c r="H267" s="175">
        <v>6.9199999999999999</v>
      </c>
      <c r="I267" s="176"/>
      <c r="J267" s="177">
        <f>ROUND(I267*H267,2)</f>
        <v>0</v>
      </c>
      <c r="K267" s="178"/>
      <c r="L267" s="37"/>
      <c r="M267" s="179" t="s">
        <v>1</v>
      </c>
      <c r="N267" s="180" t="s">
        <v>38</v>
      </c>
      <c r="O267" s="75"/>
      <c r="P267" s="181">
        <f>O267*H267</f>
        <v>0</v>
      </c>
      <c r="Q267" s="181">
        <v>0.012590000000000001</v>
      </c>
      <c r="R267" s="181">
        <f>Q267*H267</f>
        <v>0.0871228</v>
      </c>
      <c r="S267" s="181">
        <v>0</v>
      </c>
      <c r="T267" s="182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83" t="s">
        <v>223</v>
      </c>
      <c r="AT267" s="183" t="s">
        <v>143</v>
      </c>
      <c r="AU267" s="183" t="s">
        <v>83</v>
      </c>
      <c r="AY267" s="17" t="s">
        <v>140</v>
      </c>
      <c r="BE267" s="184">
        <f>IF(N267="základní",J267,0)</f>
        <v>0</v>
      </c>
      <c r="BF267" s="184">
        <f>IF(N267="snížená",J267,0)</f>
        <v>0</v>
      </c>
      <c r="BG267" s="184">
        <f>IF(N267="zákl. přenesená",J267,0)</f>
        <v>0</v>
      </c>
      <c r="BH267" s="184">
        <f>IF(N267="sníž. přenesená",J267,0)</f>
        <v>0</v>
      </c>
      <c r="BI267" s="184">
        <f>IF(N267="nulová",J267,0)</f>
        <v>0</v>
      </c>
      <c r="BJ267" s="17" t="s">
        <v>81</v>
      </c>
      <c r="BK267" s="184">
        <f>ROUND(I267*H267,2)</f>
        <v>0</v>
      </c>
      <c r="BL267" s="17" t="s">
        <v>223</v>
      </c>
      <c r="BM267" s="183" t="s">
        <v>521</v>
      </c>
    </row>
    <row r="268" s="13" customFormat="1">
      <c r="A268" s="13"/>
      <c r="B268" s="185"/>
      <c r="C268" s="13"/>
      <c r="D268" s="186" t="s">
        <v>159</v>
      </c>
      <c r="E268" s="187" t="s">
        <v>1</v>
      </c>
      <c r="F268" s="188" t="s">
        <v>522</v>
      </c>
      <c r="G268" s="13"/>
      <c r="H268" s="189">
        <v>6.9199999999999999</v>
      </c>
      <c r="I268" s="190"/>
      <c r="J268" s="13"/>
      <c r="K268" s="13"/>
      <c r="L268" s="185"/>
      <c r="M268" s="191"/>
      <c r="N268" s="192"/>
      <c r="O268" s="192"/>
      <c r="P268" s="192"/>
      <c r="Q268" s="192"/>
      <c r="R268" s="192"/>
      <c r="S268" s="192"/>
      <c r="T268" s="19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7" t="s">
        <v>159</v>
      </c>
      <c r="AU268" s="187" t="s">
        <v>83</v>
      </c>
      <c r="AV268" s="13" t="s">
        <v>83</v>
      </c>
      <c r="AW268" s="13" t="s">
        <v>30</v>
      </c>
      <c r="AX268" s="13" t="s">
        <v>81</v>
      </c>
      <c r="AY268" s="187" t="s">
        <v>140</v>
      </c>
    </row>
    <row r="269" s="2" customFormat="1" ht="16.5" customHeight="1">
      <c r="A269" s="36"/>
      <c r="B269" s="170"/>
      <c r="C269" s="171" t="s">
        <v>523</v>
      </c>
      <c r="D269" s="171" t="s">
        <v>143</v>
      </c>
      <c r="E269" s="172" t="s">
        <v>524</v>
      </c>
      <c r="F269" s="173" t="s">
        <v>525</v>
      </c>
      <c r="G269" s="174" t="s">
        <v>157</v>
      </c>
      <c r="H269" s="175">
        <v>75.420000000000002</v>
      </c>
      <c r="I269" s="176"/>
      <c r="J269" s="177">
        <f>ROUND(I269*H269,2)</f>
        <v>0</v>
      </c>
      <c r="K269" s="178"/>
      <c r="L269" s="37"/>
      <c r="M269" s="179" t="s">
        <v>1</v>
      </c>
      <c r="N269" s="180" t="s">
        <v>38</v>
      </c>
      <c r="O269" s="75"/>
      <c r="P269" s="181">
        <f>O269*H269</f>
        <v>0</v>
      </c>
      <c r="Q269" s="181">
        <v>0.00010000000000000001</v>
      </c>
      <c r="R269" s="181">
        <f>Q269*H269</f>
        <v>0.007542000000000001</v>
      </c>
      <c r="S269" s="181">
        <v>0</v>
      </c>
      <c r="T269" s="182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83" t="s">
        <v>223</v>
      </c>
      <c r="AT269" s="183" t="s">
        <v>143</v>
      </c>
      <c r="AU269" s="183" t="s">
        <v>83</v>
      </c>
      <c r="AY269" s="17" t="s">
        <v>140</v>
      </c>
      <c r="BE269" s="184">
        <f>IF(N269="základní",J269,0)</f>
        <v>0</v>
      </c>
      <c r="BF269" s="184">
        <f>IF(N269="snížená",J269,0)</f>
        <v>0</v>
      </c>
      <c r="BG269" s="184">
        <f>IF(N269="zákl. přenesená",J269,0)</f>
        <v>0</v>
      </c>
      <c r="BH269" s="184">
        <f>IF(N269="sníž. přenesená",J269,0)</f>
        <v>0</v>
      </c>
      <c r="BI269" s="184">
        <f>IF(N269="nulová",J269,0)</f>
        <v>0</v>
      </c>
      <c r="BJ269" s="17" t="s">
        <v>81</v>
      </c>
      <c r="BK269" s="184">
        <f>ROUND(I269*H269,2)</f>
        <v>0</v>
      </c>
      <c r="BL269" s="17" t="s">
        <v>223</v>
      </c>
      <c r="BM269" s="183" t="s">
        <v>526</v>
      </c>
    </row>
    <row r="270" s="13" customFormat="1">
      <c r="A270" s="13"/>
      <c r="B270" s="185"/>
      <c r="C270" s="13"/>
      <c r="D270" s="186" t="s">
        <v>159</v>
      </c>
      <c r="E270" s="187" t="s">
        <v>1</v>
      </c>
      <c r="F270" s="188" t="s">
        <v>527</v>
      </c>
      <c r="G270" s="13"/>
      <c r="H270" s="189">
        <v>75.420000000000002</v>
      </c>
      <c r="I270" s="190"/>
      <c r="J270" s="13"/>
      <c r="K270" s="13"/>
      <c r="L270" s="185"/>
      <c r="M270" s="191"/>
      <c r="N270" s="192"/>
      <c r="O270" s="192"/>
      <c r="P270" s="192"/>
      <c r="Q270" s="192"/>
      <c r="R270" s="192"/>
      <c r="S270" s="192"/>
      <c r="T270" s="19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87" t="s">
        <v>159</v>
      </c>
      <c r="AU270" s="187" t="s">
        <v>83</v>
      </c>
      <c r="AV270" s="13" t="s">
        <v>83</v>
      </c>
      <c r="AW270" s="13" t="s">
        <v>30</v>
      </c>
      <c r="AX270" s="13" t="s">
        <v>81</v>
      </c>
      <c r="AY270" s="187" t="s">
        <v>140</v>
      </c>
    </row>
    <row r="271" s="2" customFormat="1" ht="21.75" customHeight="1">
      <c r="A271" s="36"/>
      <c r="B271" s="170"/>
      <c r="C271" s="171" t="s">
        <v>528</v>
      </c>
      <c r="D271" s="171" t="s">
        <v>143</v>
      </c>
      <c r="E271" s="172" t="s">
        <v>529</v>
      </c>
      <c r="F271" s="173" t="s">
        <v>530</v>
      </c>
      <c r="G271" s="174" t="s">
        <v>157</v>
      </c>
      <c r="H271" s="175">
        <v>6.9199999999999999</v>
      </c>
      <c r="I271" s="176"/>
      <c r="J271" s="177">
        <f>ROUND(I271*H271,2)</f>
        <v>0</v>
      </c>
      <c r="K271" s="178"/>
      <c r="L271" s="37"/>
      <c r="M271" s="179" t="s">
        <v>1</v>
      </c>
      <c r="N271" s="180" t="s">
        <v>38</v>
      </c>
      <c r="O271" s="75"/>
      <c r="P271" s="181">
        <f>O271*H271</f>
        <v>0</v>
      </c>
      <c r="Q271" s="181">
        <v>0</v>
      </c>
      <c r="R271" s="181">
        <f>Q271*H271</f>
        <v>0</v>
      </c>
      <c r="S271" s="181">
        <v>0</v>
      </c>
      <c r="T271" s="182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83" t="s">
        <v>223</v>
      </c>
      <c r="AT271" s="183" t="s">
        <v>143</v>
      </c>
      <c r="AU271" s="183" t="s">
        <v>83</v>
      </c>
      <c r="AY271" s="17" t="s">
        <v>140</v>
      </c>
      <c r="BE271" s="184">
        <f>IF(N271="základní",J271,0)</f>
        <v>0</v>
      </c>
      <c r="BF271" s="184">
        <f>IF(N271="snížená",J271,0)</f>
        <v>0</v>
      </c>
      <c r="BG271" s="184">
        <f>IF(N271="zákl. přenesená",J271,0)</f>
        <v>0</v>
      </c>
      <c r="BH271" s="184">
        <f>IF(N271="sníž. přenesená",J271,0)</f>
        <v>0</v>
      </c>
      <c r="BI271" s="184">
        <f>IF(N271="nulová",J271,0)</f>
        <v>0</v>
      </c>
      <c r="BJ271" s="17" t="s">
        <v>81</v>
      </c>
      <c r="BK271" s="184">
        <f>ROUND(I271*H271,2)</f>
        <v>0</v>
      </c>
      <c r="BL271" s="17" t="s">
        <v>223</v>
      </c>
      <c r="BM271" s="183" t="s">
        <v>531</v>
      </c>
    </row>
    <row r="272" s="2" customFormat="1" ht="24.15" customHeight="1">
      <c r="A272" s="36"/>
      <c r="B272" s="170"/>
      <c r="C272" s="171" t="s">
        <v>532</v>
      </c>
      <c r="D272" s="171" t="s">
        <v>143</v>
      </c>
      <c r="E272" s="172" t="s">
        <v>533</v>
      </c>
      <c r="F272" s="173" t="s">
        <v>534</v>
      </c>
      <c r="G272" s="174" t="s">
        <v>157</v>
      </c>
      <c r="H272" s="175">
        <v>73.519999999999996</v>
      </c>
      <c r="I272" s="176"/>
      <c r="J272" s="177">
        <f>ROUND(I272*H272,2)</f>
        <v>0</v>
      </c>
      <c r="K272" s="178"/>
      <c r="L272" s="37"/>
      <c r="M272" s="179" t="s">
        <v>1</v>
      </c>
      <c r="N272" s="180" t="s">
        <v>38</v>
      </c>
      <c r="O272" s="75"/>
      <c r="P272" s="181">
        <f>O272*H272</f>
        <v>0</v>
      </c>
      <c r="Q272" s="181">
        <v>0</v>
      </c>
      <c r="R272" s="181">
        <f>Q272*H272</f>
        <v>0</v>
      </c>
      <c r="S272" s="181">
        <v>0.01721</v>
      </c>
      <c r="T272" s="182">
        <f>S272*H272</f>
        <v>1.2652791999999999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83" t="s">
        <v>223</v>
      </c>
      <c r="AT272" s="183" t="s">
        <v>143</v>
      </c>
      <c r="AU272" s="183" t="s">
        <v>83</v>
      </c>
      <c r="AY272" s="17" t="s">
        <v>140</v>
      </c>
      <c r="BE272" s="184">
        <f>IF(N272="základní",J272,0)</f>
        <v>0</v>
      </c>
      <c r="BF272" s="184">
        <f>IF(N272="snížená",J272,0)</f>
        <v>0</v>
      </c>
      <c r="BG272" s="184">
        <f>IF(N272="zákl. přenesená",J272,0)</f>
        <v>0</v>
      </c>
      <c r="BH272" s="184">
        <f>IF(N272="sníž. přenesená",J272,0)</f>
        <v>0</v>
      </c>
      <c r="BI272" s="184">
        <f>IF(N272="nulová",J272,0)</f>
        <v>0</v>
      </c>
      <c r="BJ272" s="17" t="s">
        <v>81</v>
      </c>
      <c r="BK272" s="184">
        <f>ROUND(I272*H272,2)</f>
        <v>0</v>
      </c>
      <c r="BL272" s="17" t="s">
        <v>223</v>
      </c>
      <c r="BM272" s="183" t="s">
        <v>535</v>
      </c>
    </row>
    <row r="273" s="2" customFormat="1" ht="24.15" customHeight="1">
      <c r="A273" s="36"/>
      <c r="B273" s="170"/>
      <c r="C273" s="171" t="s">
        <v>536</v>
      </c>
      <c r="D273" s="171" t="s">
        <v>143</v>
      </c>
      <c r="E273" s="172" t="s">
        <v>537</v>
      </c>
      <c r="F273" s="173" t="s">
        <v>538</v>
      </c>
      <c r="G273" s="174" t="s">
        <v>305</v>
      </c>
      <c r="H273" s="175">
        <v>0.93000000000000005</v>
      </c>
      <c r="I273" s="176"/>
      <c r="J273" s="177">
        <f>ROUND(I273*H273,2)</f>
        <v>0</v>
      </c>
      <c r="K273" s="178"/>
      <c r="L273" s="37"/>
      <c r="M273" s="179" t="s">
        <v>1</v>
      </c>
      <c r="N273" s="180" t="s">
        <v>38</v>
      </c>
      <c r="O273" s="75"/>
      <c r="P273" s="181">
        <f>O273*H273</f>
        <v>0</v>
      </c>
      <c r="Q273" s="181">
        <v>0</v>
      </c>
      <c r="R273" s="181">
        <f>Q273*H273</f>
        <v>0</v>
      </c>
      <c r="S273" s="181">
        <v>0</v>
      </c>
      <c r="T273" s="182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83" t="s">
        <v>223</v>
      </c>
      <c r="AT273" s="183" t="s">
        <v>143</v>
      </c>
      <c r="AU273" s="183" t="s">
        <v>83</v>
      </c>
      <c r="AY273" s="17" t="s">
        <v>140</v>
      </c>
      <c r="BE273" s="184">
        <f>IF(N273="základní",J273,0)</f>
        <v>0</v>
      </c>
      <c r="BF273" s="184">
        <f>IF(N273="snížená",J273,0)</f>
        <v>0</v>
      </c>
      <c r="BG273" s="184">
        <f>IF(N273="zákl. přenesená",J273,0)</f>
        <v>0</v>
      </c>
      <c r="BH273" s="184">
        <f>IF(N273="sníž. přenesená",J273,0)</f>
        <v>0</v>
      </c>
      <c r="BI273" s="184">
        <f>IF(N273="nulová",J273,0)</f>
        <v>0</v>
      </c>
      <c r="BJ273" s="17" t="s">
        <v>81</v>
      </c>
      <c r="BK273" s="184">
        <f>ROUND(I273*H273,2)</f>
        <v>0</v>
      </c>
      <c r="BL273" s="17" t="s">
        <v>223</v>
      </c>
      <c r="BM273" s="183" t="s">
        <v>539</v>
      </c>
    </row>
    <row r="274" s="12" customFormat="1" ht="22.8" customHeight="1">
      <c r="A274" s="12"/>
      <c r="B274" s="157"/>
      <c r="C274" s="12"/>
      <c r="D274" s="158" t="s">
        <v>72</v>
      </c>
      <c r="E274" s="168" t="s">
        <v>540</v>
      </c>
      <c r="F274" s="168" t="s">
        <v>541</v>
      </c>
      <c r="G274" s="12"/>
      <c r="H274" s="12"/>
      <c r="I274" s="160"/>
      <c r="J274" s="169">
        <f>BK274</f>
        <v>0</v>
      </c>
      <c r="K274" s="12"/>
      <c r="L274" s="157"/>
      <c r="M274" s="162"/>
      <c r="N274" s="163"/>
      <c r="O274" s="163"/>
      <c r="P274" s="164">
        <f>SUM(P275:P293)</f>
        <v>0</v>
      </c>
      <c r="Q274" s="163"/>
      <c r="R274" s="164">
        <f>SUM(R275:R293)</f>
        <v>0.32564350000000003</v>
      </c>
      <c r="S274" s="163"/>
      <c r="T274" s="165">
        <f>SUM(T275:T293)</f>
        <v>0.34799999999999998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158" t="s">
        <v>83</v>
      </c>
      <c r="AT274" s="166" t="s">
        <v>72</v>
      </c>
      <c r="AU274" s="166" t="s">
        <v>81</v>
      </c>
      <c r="AY274" s="158" t="s">
        <v>140</v>
      </c>
      <c r="BK274" s="167">
        <f>SUM(BK275:BK293)</f>
        <v>0</v>
      </c>
    </row>
    <row r="275" s="2" customFormat="1" ht="24.15" customHeight="1">
      <c r="A275" s="36"/>
      <c r="B275" s="170"/>
      <c r="C275" s="171" t="s">
        <v>542</v>
      </c>
      <c r="D275" s="171" t="s">
        <v>143</v>
      </c>
      <c r="E275" s="172" t="s">
        <v>543</v>
      </c>
      <c r="F275" s="173" t="s">
        <v>544</v>
      </c>
      <c r="G275" s="174" t="s">
        <v>157</v>
      </c>
      <c r="H275" s="175">
        <v>2.5499999999999998</v>
      </c>
      <c r="I275" s="176"/>
      <c r="J275" s="177">
        <f>ROUND(I275*H275,2)</f>
        <v>0</v>
      </c>
      <c r="K275" s="178"/>
      <c r="L275" s="37"/>
      <c r="M275" s="179" t="s">
        <v>1</v>
      </c>
      <c r="N275" s="180" t="s">
        <v>38</v>
      </c>
      <c r="O275" s="75"/>
      <c r="P275" s="181">
        <f>O275*H275</f>
        <v>0</v>
      </c>
      <c r="Q275" s="181">
        <v>0.00027</v>
      </c>
      <c r="R275" s="181">
        <f>Q275*H275</f>
        <v>0.00068849999999999998</v>
      </c>
      <c r="S275" s="181">
        <v>0</v>
      </c>
      <c r="T275" s="182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83" t="s">
        <v>223</v>
      </c>
      <c r="AT275" s="183" t="s">
        <v>143</v>
      </c>
      <c r="AU275" s="183" t="s">
        <v>83</v>
      </c>
      <c r="AY275" s="17" t="s">
        <v>140</v>
      </c>
      <c r="BE275" s="184">
        <f>IF(N275="základní",J275,0)</f>
        <v>0</v>
      </c>
      <c r="BF275" s="184">
        <f>IF(N275="snížená",J275,0)</f>
        <v>0</v>
      </c>
      <c r="BG275" s="184">
        <f>IF(N275="zákl. přenesená",J275,0)</f>
        <v>0</v>
      </c>
      <c r="BH275" s="184">
        <f>IF(N275="sníž. přenesená",J275,0)</f>
        <v>0</v>
      </c>
      <c r="BI275" s="184">
        <f>IF(N275="nulová",J275,0)</f>
        <v>0</v>
      </c>
      <c r="BJ275" s="17" t="s">
        <v>81</v>
      </c>
      <c r="BK275" s="184">
        <f>ROUND(I275*H275,2)</f>
        <v>0</v>
      </c>
      <c r="BL275" s="17" t="s">
        <v>223</v>
      </c>
      <c r="BM275" s="183" t="s">
        <v>545</v>
      </c>
    </row>
    <row r="276" s="2" customFormat="1" ht="24.15" customHeight="1">
      <c r="A276" s="36"/>
      <c r="B276" s="170"/>
      <c r="C276" s="202" t="s">
        <v>546</v>
      </c>
      <c r="D276" s="202" t="s">
        <v>200</v>
      </c>
      <c r="E276" s="203" t="s">
        <v>547</v>
      </c>
      <c r="F276" s="204" t="s">
        <v>548</v>
      </c>
      <c r="G276" s="205" t="s">
        <v>157</v>
      </c>
      <c r="H276" s="206">
        <v>2.5499999999999998</v>
      </c>
      <c r="I276" s="207"/>
      <c r="J276" s="208">
        <f>ROUND(I276*H276,2)</f>
        <v>0</v>
      </c>
      <c r="K276" s="209"/>
      <c r="L276" s="210"/>
      <c r="M276" s="211" t="s">
        <v>1</v>
      </c>
      <c r="N276" s="212" t="s">
        <v>38</v>
      </c>
      <c r="O276" s="75"/>
      <c r="P276" s="181">
        <f>O276*H276</f>
        <v>0</v>
      </c>
      <c r="Q276" s="181">
        <v>0.036420000000000001</v>
      </c>
      <c r="R276" s="181">
        <f>Q276*H276</f>
        <v>0.092870999999999995</v>
      </c>
      <c r="S276" s="181">
        <v>0</v>
      </c>
      <c r="T276" s="182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83" t="s">
        <v>296</v>
      </c>
      <c r="AT276" s="183" t="s">
        <v>200</v>
      </c>
      <c r="AU276" s="183" t="s">
        <v>83</v>
      </c>
      <c r="AY276" s="17" t="s">
        <v>140</v>
      </c>
      <c r="BE276" s="184">
        <f>IF(N276="základní",J276,0)</f>
        <v>0</v>
      </c>
      <c r="BF276" s="184">
        <f>IF(N276="snížená",J276,0)</f>
        <v>0</v>
      </c>
      <c r="BG276" s="184">
        <f>IF(N276="zákl. přenesená",J276,0)</f>
        <v>0</v>
      </c>
      <c r="BH276" s="184">
        <f>IF(N276="sníž. přenesená",J276,0)</f>
        <v>0</v>
      </c>
      <c r="BI276" s="184">
        <f>IF(N276="nulová",J276,0)</f>
        <v>0</v>
      </c>
      <c r="BJ276" s="17" t="s">
        <v>81</v>
      </c>
      <c r="BK276" s="184">
        <f>ROUND(I276*H276,2)</f>
        <v>0</v>
      </c>
      <c r="BL276" s="17" t="s">
        <v>223</v>
      </c>
      <c r="BM276" s="183" t="s">
        <v>549</v>
      </c>
    </row>
    <row r="277" s="2" customFormat="1" ht="24.15" customHeight="1">
      <c r="A277" s="36"/>
      <c r="B277" s="170"/>
      <c r="C277" s="171" t="s">
        <v>550</v>
      </c>
      <c r="D277" s="171" t="s">
        <v>143</v>
      </c>
      <c r="E277" s="172" t="s">
        <v>551</v>
      </c>
      <c r="F277" s="173" t="s">
        <v>552</v>
      </c>
      <c r="G277" s="174" t="s">
        <v>146</v>
      </c>
      <c r="H277" s="175">
        <v>9</v>
      </c>
      <c r="I277" s="176"/>
      <c r="J277" s="177">
        <f>ROUND(I277*H277,2)</f>
        <v>0</v>
      </c>
      <c r="K277" s="178"/>
      <c r="L277" s="37"/>
      <c r="M277" s="179" t="s">
        <v>1</v>
      </c>
      <c r="N277" s="180" t="s">
        <v>38</v>
      </c>
      <c r="O277" s="75"/>
      <c r="P277" s="181">
        <f>O277*H277</f>
        <v>0</v>
      </c>
      <c r="Q277" s="181">
        <v>0</v>
      </c>
      <c r="R277" s="181">
        <f>Q277*H277</f>
        <v>0</v>
      </c>
      <c r="S277" s="181">
        <v>0</v>
      </c>
      <c r="T277" s="182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83" t="s">
        <v>223</v>
      </c>
      <c r="AT277" s="183" t="s">
        <v>143</v>
      </c>
      <c r="AU277" s="183" t="s">
        <v>83</v>
      </c>
      <c r="AY277" s="17" t="s">
        <v>140</v>
      </c>
      <c r="BE277" s="184">
        <f>IF(N277="základní",J277,0)</f>
        <v>0</v>
      </c>
      <c r="BF277" s="184">
        <f>IF(N277="snížená",J277,0)</f>
        <v>0</v>
      </c>
      <c r="BG277" s="184">
        <f>IF(N277="zákl. přenesená",J277,0)</f>
        <v>0</v>
      </c>
      <c r="BH277" s="184">
        <f>IF(N277="sníž. přenesená",J277,0)</f>
        <v>0</v>
      </c>
      <c r="BI277" s="184">
        <f>IF(N277="nulová",J277,0)</f>
        <v>0</v>
      </c>
      <c r="BJ277" s="17" t="s">
        <v>81</v>
      </c>
      <c r="BK277" s="184">
        <f>ROUND(I277*H277,2)</f>
        <v>0</v>
      </c>
      <c r="BL277" s="17" t="s">
        <v>223</v>
      </c>
      <c r="BM277" s="183" t="s">
        <v>553</v>
      </c>
    </row>
    <row r="278" s="2" customFormat="1" ht="24.15" customHeight="1">
      <c r="A278" s="36"/>
      <c r="B278" s="170"/>
      <c r="C278" s="202" t="s">
        <v>554</v>
      </c>
      <c r="D278" s="202" t="s">
        <v>200</v>
      </c>
      <c r="E278" s="203" t="s">
        <v>555</v>
      </c>
      <c r="F278" s="204" t="s">
        <v>556</v>
      </c>
      <c r="G278" s="205" t="s">
        <v>146</v>
      </c>
      <c r="H278" s="206">
        <v>3</v>
      </c>
      <c r="I278" s="207"/>
      <c r="J278" s="208">
        <f>ROUND(I278*H278,2)</f>
        <v>0</v>
      </c>
      <c r="K278" s="209"/>
      <c r="L278" s="210"/>
      <c r="M278" s="211" t="s">
        <v>1</v>
      </c>
      <c r="N278" s="212" t="s">
        <v>38</v>
      </c>
      <c r="O278" s="75"/>
      <c r="P278" s="181">
        <f>O278*H278</f>
        <v>0</v>
      </c>
      <c r="Q278" s="181">
        <v>0.014500000000000001</v>
      </c>
      <c r="R278" s="181">
        <f>Q278*H278</f>
        <v>0.043500000000000004</v>
      </c>
      <c r="S278" s="181">
        <v>0</v>
      </c>
      <c r="T278" s="182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83" t="s">
        <v>296</v>
      </c>
      <c r="AT278" s="183" t="s">
        <v>200</v>
      </c>
      <c r="AU278" s="183" t="s">
        <v>83</v>
      </c>
      <c r="AY278" s="17" t="s">
        <v>140</v>
      </c>
      <c r="BE278" s="184">
        <f>IF(N278="základní",J278,0)</f>
        <v>0</v>
      </c>
      <c r="BF278" s="184">
        <f>IF(N278="snížená",J278,0)</f>
        <v>0</v>
      </c>
      <c r="BG278" s="184">
        <f>IF(N278="zákl. přenesená",J278,0)</f>
        <v>0</v>
      </c>
      <c r="BH278" s="184">
        <f>IF(N278="sníž. přenesená",J278,0)</f>
        <v>0</v>
      </c>
      <c r="BI278" s="184">
        <f>IF(N278="nulová",J278,0)</f>
        <v>0</v>
      </c>
      <c r="BJ278" s="17" t="s">
        <v>81</v>
      </c>
      <c r="BK278" s="184">
        <f>ROUND(I278*H278,2)</f>
        <v>0</v>
      </c>
      <c r="BL278" s="17" t="s">
        <v>223</v>
      </c>
      <c r="BM278" s="183" t="s">
        <v>557</v>
      </c>
    </row>
    <row r="279" s="2" customFormat="1" ht="24.15" customHeight="1">
      <c r="A279" s="36"/>
      <c r="B279" s="170"/>
      <c r="C279" s="202" t="s">
        <v>558</v>
      </c>
      <c r="D279" s="202" t="s">
        <v>200</v>
      </c>
      <c r="E279" s="203" t="s">
        <v>559</v>
      </c>
      <c r="F279" s="204" t="s">
        <v>560</v>
      </c>
      <c r="G279" s="205" t="s">
        <v>146</v>
      </c>
      <c r="H279" s="206">
        <v>6</v>
      </c>
      <c r="I279" s="207"/>
      <c r="J279" s="208">
        <f>ROUND(I279*H279,2)</f>
        <v>0</v>
      </c>
      <c r="K279" s="209"/>
      <c r="L279" s="210"/>
      <c r="M279" s="211" t="s">
        <v>1</v>
      </c>
      <c r="N279" s="212" t="s">
        <v>38</v>
      </c>
      <c r="O279" s="75"/>
      <c r="P279" s="181">
        <f>O279*H279</f>
        <v>0</v>
      </c>
      <c r="Q279" s="181">
        <v>0.016</v>
      </c>
      <c r="R279" s="181">
        <f>Q279*H279</f>
        <v>0.096000000000000002</v>
      </c>
      <c r="S279" s="181">
        <v>0</v>
      </c>
      <c r="T279" s="182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83" t="s">
        <v>296</v>
      </c>
      <c r="AT279" s="183" t="s">
        <v>200</v>
      </c>
      <c r="AU279" s="183" t="s">
        <v>83</v>
      </c>
      <c r="AY279" s="17" t="s">
        <v>140</v>
      </c>
      <c r="BE279" s="184">
        <f>IF(N279="základní",J279,0)</f>
        <v>0</v>
      </c>
      <c r="BF279" s="184">
        <f>IF(N279="snížená",J279,0)</f>
        <v>0</v>
      </c>
      <c r="BG279" s="184">
        <f>IF(N279="zákl. přenesená",J279,0)</f>
        <v>0</v>
      </c>
      <c r="BH279" s="184">
        <f>IF(N279="sníž. přenesená",J279,0)</f>
        <v>0</v>
      </c>
      <c r="BI279" s="184">
        <f>IF(N279="nulová",J279,0)</f>
        <v>0</v>
      </c>
      <c r="BJ279" s="17" t="s">
        <v>81</v>
      </c>
      <c r="BK279" s="184">
        <f>ROUND(I279*H279,2)</f>
        <v>0</v>
      </c>
      <c r="BL279" s="17" t="s">
        <v>223</v>
      </c>
      <c r="BM279" s="183" t="s">
        <v>561</v>
      </c>
    </row>
    <row r="280" s="2" customFormat="1" ht="24.15" customHeight="1">
      <c r="A280" s="36"/>
      <c r="B280" s="170"/>
      <c r="C280" s="171" t="s">
        <v>562</v>
      </c>
      <c r="D280" s="171" t="s">
        <v>143</v>
      </c>
      <c r="E280" s="172" t="s">
        <v>563</v>
      </c>
      <c r="F280" s="173" t="s">
        <v>564</v>
      </c>
      <c r="G280" s="174" t="s">
        <v>146</v>
      </c>
      <c r="H280" s="175">
        <v>1</v>
      </c>
      <c r="I280" s="176"/>
      <c r="J280" s="177">
        <f>ROUND(I280*H280,2)</f>
        <v>0</v>
      </c>
      <c r="K280" s="178"/>
      <c r="L280" s="37"/>
      <c r="M280" s="179" t="s">
        <v>1</v>
      </c>
      <c r="N280" s="180" t="s">
        <v>38</v>
      </c>
      <c r="O280" s="75"/>
      <c r="P280" s="181">
        <f>O280*H280</f>
        <v>0</v>
      </c>
      <c r="Q280" s="181">
        <v>0</v>
      </c>
      <c r="R280" s="181">
        <f>Q280*H280</f>
        <v>0</v>
      </c>
      <c r="S280" s="181">
        <v>0</v>
      </c>
      <c r="T280" s="182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183" t="s">
        <v>223</v>
      </c>
      <c r="AT280" s="183" t="s">
        <v>143</v>
      </c>
      <c r="AU280" s="183" t="s">
        <v>83</v>
      </c>
      <c r="AY280" s="17" t="s">
        <v>140</v>
      </c>
      <c r="BE280" s="184">
        <f>IF(N280="základní",J280,0)</f>
        <v>0</v>
      </c>
      <c r="BF280" s="184">
        <f>IF(N280="snížená",J280,0)</f>
        <v>0</v>
      </c>
      <c r="BG280" s="184">
        <f>IF(N280="zákl. přenesená",J280,0)</f>
        <v>0</v>
      </c>
      <c r="BH280" s="184">
        <f>IF(N280="sníž. přenesená",J280,0)</f>
        <v>0</v>
      </c>
      <c r="BI280" s="184">
        <f>IF(N280="nulová",J280,0)</f>
        <v>0</v>
      </c>
      <c r="BJ280" s="17" t="s">
        <v>81</v>
      </c>
      <c r="BK280" s="184">
        <f>ROUND(I280*H280,2)</f>
        <v>0</v>
      </c>
      <c r="BL280" s="17" t="s">
        <v>223</v>
      </c>
      <c r="BM280" s="183" t="s">
        <v>565</v>
      </c>
    </row>
    <row r="281" s="2" customFormat="1" ht="24.15" customHeight="1">
      <c r="A281" s="36"/>
      <c r="B281" s="170"/>
      <c r="C281" s="202" t="s">
        <v>566</v>
      </c>
      <c r="D281" s="202" t="s">
        <v>200</v>
      </c>
      <c r="E281" s="203" t="s">
        <v>567</v>
      </c>
      <c r="F281" s="204" t="s">
        <v>568</v>
      </c>
      <c r="G281" s="205" t="s">
        <v>157</v>
      </c>
      <c r="H281" s="206">
        <v>1.8</v>
      </c>
      <c r="I281" s="207"/>
      <c r="J281" s="208">
        <f>ROUND(I281*H281,2)</f>
        <v>0</v>
      </c>
      <c r="K281" s="209"/>
      <c r="L281" s="210"/>
      <c r="M281" s="211" t="s">
        <v>1</v>
      </c>
      <c r="N281" s="212" t="s">
        <v>38</v>
      </c>
      <c r="O281" s="75"/>
      <c r="P281" s="181">
        <f>O281*H281</f>
        <v>0</v>
      </c>
      <c r="Q281" s="181">
        <v>0.024230000000000002</v>
      </c>
      <c r="R281" s="181">
        <f>Q281*H281</f>
        <v>0.043614000000000007</v>
      </c>
      <c r="S281" s="181">
        <v>0</v>
      </c>
      <c r="T281" s="182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83" t="s">
        <v>296</v>
      </c>
      <c r="AT281" s="183" t="s">
        <v>200</v>
      </c>
      <c r="AU281" s="183" t="s">
        <v>83</v>
      </c>
      <c r="AY281" s="17" t="s">
        <v>140</v>
      </c>
      <c r="BE281" s="184">
        <f>IF(N281="základní",J281,0)</f>
        <v>0</v>
      </c>
      <c r="BF281" s="184">
        <f>IF(N281="snížená",J281,0)</f>
        <v>0</v>
      </c>
      <c r="BG281" s="184">
        <f>IF(N281="zákl. přenesená",J281,0)</f>
        <v>0</v>
      </c>
      <c r="BH281" s="184">
        <f>IF(N281="sníž. přenesená",J281,0)</f>
        <v>0</v>
      </c>
      <c r="BI281" s="184">
        <f>IF(N281="nulová",J281,0)</f>
        <v>0</v>
      </c>
      <c r="BJ281" s="17" t="s">
        <v>81</v>
      </c>
      <c r="BK281" s="184">
        <f>ROUND(I281*H281,2)</f>
        <v>0</v>
      </c>
      <c r="BL281" s="17" t="s">
        <v>223</v>
      </c>
      <c r="BM281" s="183" t="s">
        <v>569</v>
      </c>
    </row>
    <row r="282" s="2" customFormat="1" ht="16.5" customHeight="1">
      <c r="A282" s="36"/>
      <c r="B282" s="170"/>
      <c r="C282" s="171" t="s">
        <v>570</v>
      </c>
      <c r="D282" s="171" t="s">
        <v>143</v>
      </c>
      <c r="E282" s="172" t="s">
        <v>571</v>
      </c>
      <c r="F282" s="173" t="s">
        <v>572</v>
      </c>
      <c r="G282" s="174" t="s">
        <v>146</v>
      </c>
      <c r="H282" s="175">
        <v>7</v>
      </c>
      <c r="I282" s="176"/>
      <c r="J282" s="177">
        <f>ROUND(I282*H282,2)</f>
        <v>0</v>
      </c>
      <c r="K282" s="178"/>
      <c r="L282" s="37"/>
      <c r="M282" s="179" t="s">
        <v>1</v>
      </c>
      <c r="N282" s="180" t="s">
        <v>38</v>
      </c>
      <c r="O282" s="75"/>
      <c r="P282" s="181">
        <f>O282*H282</f>
        <v>0</v>
      </c>
      <c r="Q282" s="181">
        <v>0</v>
      </c>
      <c r="R282" s="181">
        <f>Q282*H282</f>
        <v>0</v>
      </c>
      <c r="S282" s="181">
        <v>0</v>
      </c>
      <c r="T282" s="182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183" t="s">
        <v>223</v>
      </c>
      <c r="AT282" s="183" t="s">
        <v>143</v>
      </c>
      <c r="AU282" s="183" t="s">
        <v>83</v>
      </c>
      <c r="AY282" s="17" t="s">
        <v>140</v>
      </c>
      <c r="BE282" s="184">
        <f>IF(N282="základní",J282,0)</f>
        <v>0</v>
      </c>
      <c r="BF282" s="184">
        <f>IF(N282="snížená",J282,0)</f>
        <v>0</v>
      </c>
      <c r="BG282" s="184">
        <f>IF(N282="zákl. přenesená",J282,0)</f>
        <v>0</v>
      </c>
      <c r="BH282" s="184">
        <f>IF(N282="sníž. přenesená",J282,0)</f>
        <v>0</v>
      </c>
      <c r="BI282" s="184">
        <f>IF(N282="nulová",J282,0)</f>
        <v>0</v>
      </c>
      <c r="BJ282" s="17" t="s">
        <v>81</v>
      </c>
      <c r="BK282" s="184">
        <f>ROUND(I282*H282,2)</f>
        <v>0</v>
      </c>
      <c r="BL282" s="17" t="s">
        <v>223</v>
      </c>
      <c r="BM282" s="183" t="s">
        <v>573</v>
      </c>
    </row>
    <row r="283" s="2" customFormat="1" ht="16.5" customHeight="1">
      <c r="A283" s="36"/>
      <c r="B283" s="170"/>
      <c r="C283" s="202" t="s">
        <v>574</v>
      </c>
      <c r="D283" s="202" t="s">
        <v>200</v>
      </c>
      <c r="E283" s="203" t="s">
        <v>575</v>
      </c>
      <c r="F283" s="204" t="s">
        <v>576</v>
      </c>
      <c r="G283" s="205" t="s">
        <v>146</v>
      </c>
      <c r="H283" s="206">
        <v>7</v>
      </c>
      <c r="I283" s="207"/>
      <c r="J283" s="208">
        <f>ROUND(I283*H283,2)</f>
        <v>0</v>
      </c>
      <c r="K283" s="209"/>
      <c r="L283" s="210"/>
      <c r="M283" s="211" t="s">
        <v>1</v>
      </c>
      <c r="N283" s="212" t="s">
        <v>38</v>
      </c>
      <c r="O283" s="75"/>
      <c r="P283" s="181">
        <f>O283*H283</f>
        <v>0</v>
      </c>
      <c r="Q283" s="181">
        <v>0.0022000000000000001</v>
      </c>
      <c r="R283" s="181">
        <f>Q283*H283</f>
        <v>0.015400000000000001</v>
      </c>
      <c r="S283" s="181">
        <v>0</v>
      </c>
      <c r="T283" s="182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83" t="s">
        <v>296</v>
      </c>
      <c r="AT283" s="183" t="s">
        <v>200</v>
      </c>
      <c r="AU283" s="183" t="s">
        <v>83</v>
      </c>
      <c r="AY283" s="17" t="s">
        <v>140</v>
      </c>
      <c r="BE283" s="184">
        <f>IF(N283="základní",J283,0)</f>
        <v>0</v>
      </c>
      <c r="BF283" s="184">
        <f>IF(N283="snížená",J283,0)</f>
        <v>0</v>
      </c>
      <c r="BG283" s="184">
        <f>IF(N283="zákl. přenesená",J283,0)</f>
        <v>0</v>
      </c>
      <c r="BH283" s="184">
        <f>IF(N283="sníž. přenesená",J283,0)</f>
        <v>0</v>
      </c>
      <c r="BI283" s="184">
        <f>IF(N283="nulová",J283,0)</f>
        <v>0</v>
      </c>
      <c r="BJ283" s="17" t="s">
        <v>81</v>
      </c>
      <c r="BK283" s="184">
        <f>ROUND(I283*H283,2)</f>
        <v>0</v>
      </c>
      <c r="BL283" s="17" t="s">
        <v>223</v>
      </c>
      <c r="BM283" s="183" t="s">
        <v>577</v>
      </c>
    </row>
    <row r="284" s="2" customFormat="1" ht="16.5" customHeight="1">
      <c r="A284" s="36"/>
      <c r="B284" s="170"/>
      <c r="C284" s="202" t="s">
        <v>578</v>
      </c>
      <c r="D284" s="202" t="s">
        <v>200</v>
      </c>
      <c r="E284" s="203" t="s">
        <v>579</v>
      </c>
      <c r="F284" s="204" t="s">
        <v>580</v>
      </c>
      <c r="G284" s="205" t="s">
        <v>146</v>
      </c>
      <c r="H284" s="206">
        <v>10</v>
      </c>
      <c r="I284" s="207"/>
      <c r="J284" s="208">
        <f>ROUND(I284*H284,2)</f>
        <v>0</v>
      </c>
      <c r="K284" s="209"/>
      <c r="L284" s="210"/>
      <c r="M284" s="211" t="s">
        <v>1</v>
      </c>
      <c r="N284" s="212" t="s">
        <v>38</v>
      </c>
      <c r="O284" s="75"/>
      <c r="P284" s="181">
        <f>O284*H284</f>
        <v>0</v>
      </c>
      <c r="Q284" s="181">
        <v>0.00014999999999999999</v>
      </c>
      <c r="R284" s="181">
        <f>Q284*H284</f>
        <v>0.0014999999999999998</v>
      </c>
      <c r="S284" s="181">
        <v>0</v>
      </c>
      <c r="T284" s="182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83" t="s">
        <v>296</v>
      </c>
      <c r="AT284" s="183" t="s">
        <v>200</v>
      </c>
      <c r="AU284" s="183" t="s">
        <v>83</v>
      </c>
      <c r="AY284" s="17" t="s">
        <v>140</v>
      </c>
      <c r="BE284" s="184">
        <f>IF(N284="základní",J284,0)</f>
        <v>0</v>
      </c>
      <c r="BF284" s="184">
        <f>IF(N284="snížená",J284,0)</f>
        <v>0</v>
      </c>
      <c r="BG284" s="184">
        <f>IF(N284="zákl. přenesená",J284,0)</f>
        <v>0</v>
      </c>
      <c r="BH284" s="184">
        <f>IF(N284="sníž. přenesená",J284,0)</f>
        <v>0</v>
      </c>
      <c r="BI284" s="184">
        <f>IF(N284="nulová",J284,0)</f>
        <v>0</v>
      </c>
      <c r="BJ284" s="17" t="s">
        <v>81</v>
      </c>
      <c r="BK284" s="184">
        <f>ROUND(I284*H284,2)</f>
        <v>0</v>
      </c>
      <c r="BL284" s="17" t="s">
        <v>223</v>
      </c>
      <c r="BM284" s="183" t="s">
        <v>581</v>
      </c>
    </row>
    <row r="285" s="2" customFormat="1" ht="16.5" customHeight="1">
      <c r="A285" s="36"/>
      <c r="B285" s="170"/>
      <c r="C285" s="202" t="s">
        <v>582</v>
      </c>
      <c r="D285" s="202" t="s">
        <v>200</v>
      </c>
      <c r="E285" s="203" t="s">
        <v>583</v>
      </c>
      <c r="F285" s="204" t="s">
        <v>584</v>
      </c>
      <c r="G285" s="205" t="s">
        <v>146</v>
      </c>
      <c r="H285" s="206">
        <v>10</v>
      </c>
      <c r="I285" s="207"/>
      <c r="J285" s="208">
        <f>ROUND(I285*H285,2)</f>
        <v>0</v>
      </c>
      <c r="K285" s="209"/>
      <c r="L285" s="210"/>
      <c r="M285" s="211" t="s">
        <v>1</v>
      </c>
      <c r="N285" s="212" t="s">
        <v>38</v>
      </c>
      <c r="O285" s="75"/>
      <c r="P285" s="181">
        <f>O285*H285</f>
        <v>0</v>
      </c>
      <c r="Q285" s="181">
        <v>0.00014999999999999999</v>
      </c>
      <c r="R285" s="181">
        <f>Q285*H285</f>
        <v>0.0014999999999999998</v>
      </c>
      <c r="S285" s="181">
        <v>0</v>
      </c>
      <c r="T285" s="182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183" t="s">
        <v>296</v>
      </c>
      <c r="AT285" s="183" t="s">
        <v>200</v>
      </c>
      <c r="AU285" s="183" t="s">
        <v>83</v>
      </c>
      <c r="AY285" s="17" t="s">
        <v>140</v>
      </c>
      <c r="BE285" s="184">
        <f>IF(N285="základní",J285,0)</f>
        <v>0</v>
      </c>
      <c r="BF285" s="184">
        <f>IF(N285="snížená",J285,0)</f>
        <v>0</v>
      </c>
      <c r="BG285" s="184">
        <f>IF(N285="zákl. přenesená",J285,0)</f>
        <v>0</v>
      </c>
      <c r="BH285" s="184">
        <f>IF(N285="sníž. přenesená",J285,0)</f>
        <v>0</v>
      </c>
      <c r="BI285" s="184">
        <f>IF(N285="nulová",J285,0)</f>
        <v>0</v>
      </c>
      <c r="BJ285" s="17" t="s">
        <v>81</v>
      </c>
      <c r="BK285" s="184">
        <f>ROUND(I285*H285,2)</f>
        <v>0</v>
      </c>
      <c r="BL285" s="17" t="s">
        <v>223</v>
      </c>
      <c r="BM285" s="183" t="s">
        <v>585</v>
      </c>
    </row>
    <row r="286" s="2" customFormat="1" ht="16.5" customHeight="1">
      <c r="A286" s="36"/>
      <c r="B286" s="170"/>
      <c r="C286" s="202" t="s">
        <v>586</v>
      </c>
      <c r="D286" s="202" t="s">
        <v>200</v>
      </c>
      <c r="E286" s="203" t="s">
        <v>587</v>
      </c>
      <c r="F286" s="204" t="s">
        <v>588</v>
      </c>
      <c r="G286" s="205" t="s">
        <v>146</v>
      </c>
      <c r="H286" s="206">
        <v>3</v>
      </c>
      <c r="I286" s="207"/>
      <c r="J286" s="208">
        <f>ROUND(I286*H286,2)</f>
        <v>0</v>
      </c>
      <c r="K286" s="209"/>
      <c r="L286" s="210"/>
      <c r="M286" s="211" t="s">
        <v>1</v>
      </c>
      <c r="N286" s="212" t="s">
        <v>38</v>
      </c>
      <c r="O286" s="75"/>
      <c r="P286" s="181">
        <f>O286*H286</f>
        <v>0</v>
      </c>
      <c r="Q286" s="181">
        <v>0.0022000000000000001</v>
      </c>
      <c r="R286" s="181">
        <f>Q286*H286</f>
        <v>0.0066</v>
      </c>
      <c r="S286" s="181">
        <v>0</v>
      </c>
      <c r="T286" s="182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83" t="s">
        <v>296</v>
      </c>
      <c r="AT286" s="183" t="s">
        <v>200</v>
      </c>
      <c r="AU286" s="183" t="s">
        <v>83</v>
      </c>
      <c r="AY286" s="17" t="s">
        <v>140</v>
      </c>
      <c r="BE286" s="184">
        <f>IF(N286="základní",J286,0)</f>
        <v>0</v>
      </c>
      <c r="BF286" s="184">
        <f>IF(N286="snížená",J286,0)</f>
        <v>0</v>
      </c>
      <c r="BG286" s="184">
        <f>IF(N286="zákl. přenesená",J286,0)</f>
        <v>0</v>
      </c>
      <c r="BH286" s="184">
        <f>IF(N286="sníž. přenesená",J286,0)</f>
        <v>0</v>
      </c>
      <c r="BI286" s="184">
        <f>IF(N286="nulová",J286,0)</f>
        <v>0</v>
      </c>
      <c r="BJ286" s="17" t="s">
        <v>81</v>
      </c>
      <c r="BK286" s="184">
        <f>ROUND(I286*H286,2)</f>
        <v>0</v>
      </c>
      <c r="BL286" s="17" t="s">
        <v>223</v>
      </c>
      <c r="BM286" s="183" t="s">
        <v>589</v>
      </c>
    </row>
    <row r="287" s="2" customFormat="1" ht="24.15" customHeight="1">
      <c r="A287" s="36"/>
      <c r="B287" s="170"/>
      <c r="C287" s="171" t="s">
        <v>590</v>
      </c>
      <c r="D287" s="171" t="s">
        <v>143</v>
      </c>
      <c r="E287" s="172" t="s">
        <v>591</v>
      </c>
      <c r="F287" s="173" t="s">
        <v>592</v>
      </c>
      <c r="G287" s="174" t="s">
        <v>146</v>
      </c>
      <c r="H287" s="175">
        <v>3</v>
      </c>
      <c r="I287" s="176"/>
      <c r="J287" s="177">
        <f>ROUND(I287*H287,2)</f>
        <v>0</v>
      </c>
      <c r="K287" s="178"/>
      <c r="L287" s="37"/>
      <c r="M287" s="179" t="s">
        <v>1</v>
      </c>
      <c r="N287" s="180" t="s">
        <v>38</v>
      </c>
      <c r="O287" s="75"/>
      <c r="P287" s="181">
        <f>O287*H287</f>
        <v>0</v>
      </c>
      <c r="Q287" s="181">
        <v>0</v>
      </c>
      <c r="R287" s="181">
        <f>Q287*H287</f>
        <v>0</v>
      </c>
      <c r="S287" s="181">
        <v>0</v>
      </c>
      <c r="T287" s="182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83" t="s">
        <v>223</v>
      </c>
      <c r="AT287" s="183" t="s">
        <v>143</v>
      </c>
      <c r="AU287" s="183" t="s">
        <v>83</v>
      </c>
      <c r="AY287" s="17" t="s">
        <v>140</v>
      </c>
      <c r="BE287" s="184">
        <f>IF(N287="základní",J287,0)</f>
        <v>0</v>
      </c>
      <c r="BF287" s="184">
        <f>IF(N287="snížená",J287,0)</f>
        <v>0</v>
      </c>
      <c r="BG287" s="184">
        <f>IF(N287="zákl. přenesená",J287,0)</f>
        <v>0</v>
      </c>
      <c r="BH287" s="184">
        <f>IF(N287="sníž. přenesená",J287,0)</f>
        <v>0</v>
      </c>
      <c r="BI287" s="184">
        <f>IF(N287="nulová",J287,0)</f>
        <v>0</v>
      </c>
      <c r="BJ287" s="17" t="s">
        <v>81</v>
      </c>
      <c r="BK287" s="184">
        <f>ROUND(I287*H287,2)</f>
        <v>0</v>
      </c>
      <c r="BL287" s="17" t="s">
        <v>223</v>
      </c>
      <c r="BM287" s="183" t="s">
        <v>593</v>
      </c>
    </row>
    <row r="288" s="2" customFormat="1" ht="24.15" customHeight="1">
      <c r="A288" s="36"/>
      <c r="B288" s="170"/>
      <c r="C288" s="171" t="s">
        <v>594</v>
      </c>
      <c r="D288" s="171" t="s">
        <v>143</v>
      </c>
      <c r="E288" s="172" t="s">
        <v>595</v>
      </c>
      <c r="F288" s="173" t="s">
        <v>596</v>
      </c>
      <c r="G288" s="174" t="s">
        <v>146</v>
      </c>
      <c r="H288" s="175">
        <v>1</v>
      </c>
      <c r="I288" s="176"/>
      <c r="J288" s="177">
        <f>ROUND(I288*H288,2)</f>
        <v>0</v>
      </c>
      <c r="K288" s="178"/>
      <c r="L288" s="37"/>
      <c r="M288" s="179" t="s">
        <v>1</v>
      </c>
      <c r="N288" s="180" t="s">
        <v>38</v>
      </c>
      <c r="O288" s="75"/>
      <c r="P288" s="181">
        <f>O288*H288</f>
        <v>0</v>
      </c>
      <c r="Q288" s="181">
        <v>0.00046999999999999999</v>
      </c>
      <c r="R288" s="181">
        <f>Q288*H288</f>
        <v>0.00046999999999999999</v>
      </c>
      <c r="S288" s="181">
        <v>0</v>
      </c>
      <c r="T288" s="182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183" t="s">
        <v>223</v>
      </c>
      <c r="AT288" s="183" t="s">
        <v>143</v>
      </c>
      <c r="AU288" s="183" t="s">
        <v>83</v>
      </c>
      <c r="AY288" s="17" t="s">
        <v>140</v>
      </c>
      <c r="BE288" s="184">
        <f>IF(N288="základní",J288,0)</f>
        <v>0</v>
      </c>
      <c r="BF288" s="184">
        <f>IF(N288="snížená",J288,0)</f>
        <v>0</v>
      </c>
      <c r="BG288" s="184">
        <f>IF(N288="zákl. přenesená",J288,0)</f>
        <v>0</v>
      </c>
      <c r="BH288" s="184">
        <f>IF(N288="sníž. přenesená",J288,0)</f>
        <v>0</v>
      </c>
      <c r="BI288" s="184">
        <f>IF(N288="nulová",J288,0)</f>
        <v>0</v>
      </c>
      <c r="BJ288" s="17" t="s">
        <v>81</v>
      </c>
      <c r="BK288" s="184">
        <f>ROUND(I288*H288,2)</f>
        <v>0</v>
      </c>
      <c r="BL288" s="17" t="s">
        <v>223</v>
      </c>
      <c r="BM288" s="183" t="s">
        <v>597</v>
      </c>
    </row>
    <row r="289" s="2" customFormat="1" ht="24.15" customHeight="1">
      <c r="A289" s="36"/>
      <c r="B289" s="170"/>
      <c r="C289" s="202" t="s">
        <v>598</v>
      </c>
      <c r="D289" s="202" t="s">
        <v>200</v>
      </c>
      <c r="E289" s="203" t="s">
        <v>599</v>
      </c>
      <c r="F289" s="204" t="s">
        <v>600</v>
      </c>
      <c r="G289" s="205" t="s">
        <v>146</v>
      </c>
      <c r="H289" s="206">
        <v>1</v>
      </c>
      <c r="I289" s="207"/>
      <c r="J289" s="208">
        <f>ROUND(I289*H289,2)</f>
        <v>0</v>
      </c>
      <c r="K289" s="209"/>
      <c r="L289" s="210"/>
      <c r="M289" s="211" t="s">
        <v>1</v>
      </c>
      <c r="N289" s="212" t="s">
        <v>38</v>
      </c>
      <c r="O289" s="75"/>
      <c r="P289" s="181">
        <f>O289*H289</f>
        <v>0</v>
      </c>
      <c r="Q289" s="181">
        <v>0.016</v>
      </c>
      <c r="R289" s="181">
        <f>Q289*H289</f>
        <v>0.016</v>
      </c>
      <c r="S289" s="181">
        <v>0</v>
      </c>
      <c r="T289" s="182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83" t="s">
        <v>296</v>
      </c>
      <c r="AT289" s="183" t="s">
        <v>200</v>
      </c>
      <c r="AU289" s="183" t="s">
        <v>83</v>
      </c>
      <c r="AY289" s="17" t="s">
        <v>140</v>
      </c>
      <c r="BE289" s="184">
        <f>IF(N289="základní",J289,0)</f>
        <v>0</v>
      </c>
      <c r="BF289" s="184">
        <f>IF(N289="snížená",J289,0)</f>
        <v>0</v>
      </c>
      <c r="BG289" s="184">
        <f>IF(N289="zákl. přenesená",J289,0)</f>
        <v>0</v>
      </c>
      <c r="BH289" s="184">
        <f>IF(N289="sníž. přenesená",J289,0)</f>
        <v>0</v>
      </c>
      <c r="BI289" s="184">
        <f>IF(N289="nulová",J289,0)</f>
        <v>0</v>
      </c>
      <c r="BJ289" s="17" t="s">
        <v>81</v>
      </c>
      <c r="BK289" s="184">
        <f>ROUND(I289*H289,2)</f>
        <v>0</v>
      </c>
      <c r="BL289" s="17" t="s">
        <v>223</v>
      </c>
      <c r="BM289" s="183" t="s">
        <v>601</v>
      </c>
    </row>
    <row r="290" s="2" customFormat="1" ht="24.15" customHeight="1">
      <c r="A290" s="36"/>
      <c r="B290" s="170"/>
      <c r="C290" s="171" t="s">
        <v>602</v>
      </c>
      <c r="D290" s="171" t="s">
        <v>143</v>
      </c>
      <c r="E290" s="172" t="s">
        <v>603</v>
      </c>
      <c r="F290" s="173" t="s">
        <v>604</v>
      </c>
      <c r="G290" s="174" t="s">
        <v>196</v>
      </c>
      <c r="H290" s="175">
        <v>1.5</v>
      </c>
      <c r="I290" s="176"/>
      <c r="J290" s="177">
        <f>ROUND(I290*H290,2)</f>
        <v>0</v>
      </c>
      <c r="K290" s="178"/>
      <c r="L290" s="37"/>
      <c r="M290" s="179" t="s">
        <v>1</v>
      </c>
      <c r="N290" s="180" t="s">
        <v>38</v>
      </c>
      <c r="O290" s="75"/>
      <c r="P290" s="181">
        <f>O290*H290</f>
        <v>0</v>
      </c>
      <c r="Q290" s="181">
        <v>0</v>
      </c>
      <c r="R290" s="181">
        <f>Q290*H290</f>
        <v>0</v>
      </c>
      <c r="S290" s="181">
        <v>0</v>
      </c>
      <c r="T290" s="182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183" t="s">
        <v>223</v>
      </c>
      <c r="AT290" s="183" t="s">
        <v>143</v>
      </c>
      <c r="AU290" s="183" t="s">
        <v>83</v>
      </c>
      <c r="AY290" s="17" t="s">
        <v>140</v>
      </c>
      <c r="BE290" s="184">
        <f>IF(N290="základní",J290,0)</f>
        <v>0</v>
      </c>
      <c r="BF290" s="184">
        <f>IF(N290="snížená",J290,0)</f>
        <v>0</v>
      </c>
      <c r="BG290" s="184">
        <f>IF(N290="zákl. přenesená",J290,0)</f>
        <v>0</v>
      </c>
      <c r="BH290" s="184">
        <f>IF(N290="sníž. přenesená",J290,0)</f>
        <v>0</v>
      </c>
      <c r="BI290" s="184">
        <f>IF(N290="nulová",J290,0)</f>
        <v>0</v>
      </c>
      <c r="BJ290" s="17" t="s">
        <v>81</v>
      </c>
      <c r="BK290" s="184">
        <f>ROUND(I290*H290,2)</f>
        <v>0</v>
      </c>
      <c r="BL290" s="17" t="s">
        <v>223</v>
      </c>
      <c r="BM290" s="183" t="s">
        <v>605</v>
      </c>
    </row>
    <row r="291" s="2" customFormat="1" ht="24.15" customHeight="1">
      <c r="A291" s="36"/>
      <c r="B291" s="170"/>
      <c r="C291" s="202" t="s">
        <v>606</v>
      </c>
      <c r="D291" s="202" t="s">
        <v>200</v>
      </c>
      <c r="E291" s="203" t="s">
        <v>607</v>
      </c>
      <c r="F291" s="204" t="s">
        <v>608</v>
      </c>
      <c r="G291" s="205" t="s">
        <v>196</v>
      </c>
      <c r="H291" s="206">
        <v>1.5</v>
      </c>
      <c r="I291" s="207"/>
      <c r="J291" s="208">
        <f>ROUND(I291*H291,2)</f>
        <v>0</v>
      </c>
      <c r="K291" s="209"/>
      <c r="L291" s="210"/>
      <c r="M291" s="211" t="s">
        <v>1</v>
      </c>
      <c r="N291" s="212" t="s">
        <v>38</v>
      </c>
      <c r="O291" s="75"/>
      <c r="P291" s="181">
        <f>O291*H291</f>
        <v>0</v>
      </c>
      <c r="Q291" s="181">
        <v>0.0050000000000000001</v>
      </c>
      <c r="R291" s="181">
        <f>Q291*H291</f>
        <v>0.0074999999999999997</v>
      </c>
      <c r="S291" s="181">
        <v>0</v>
      </c>
      <c r="T291" s="182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83" t="s">
        <v>296</v>
      </c>
      <c r="AT291" s="183" t="s">
        <v>200</v>
      </c>
      <c r="AU291" s="183" t="s">
        <v>83</v>
      </c>
      <c r="AY291" s="17" t="s">
        <v>140</v>
      </c>
      <c r="BE291" s="184">
        <f>IF(N291="základní",J291,0)</f>
        <v>0</v>
      </c>
      <c r="BF291" s="184">
        <f>IF(N291="snížená",J291,0)</f>
        <v>0</v>
      </c>
      <c r="BG291" s="184">
        <f>IF(N291="zákl. přenesená",J291,0)</f>
        <v>0</v>
      </c>
      <c r="BH291" s="184">
        <f>IF(N291="sníž. přenesená",J291,0)</f>
        <v>0</v>
      </c>
      <c r="BI291" s="184">
        <f>IF(N291="nulová",J291,0)</f>
        <v>0</v>
      </c>
      <c r="BJ291" s="17" t="s">
        <v>81</v>
      </c>
      <c r="BK291" s="184">
        <f>ROUND(I291*H291,2)</f>
        <v>0</v>
      </c>
      <c r="BL291" s="17" t="s">
        <v>223</v>
      </c>
      <c r="BM291" s="183" t="s">
        <v>609</v>
      </c>
    </row>
    <row r="292" s="2" customFormat="1" ht="24.15" customHeight="1">
      <c r="A292" s="36"/>
      <c r="B292" s="170"/>
      <c r="C292" s="171" t="s">
        <v>610</v>
      </c>
      <c r="D292" s="171" t="s">
        <v>143</v>
      </c>
      <c r="E292" s="172" t="s">
        <v>611</v>
      </c>
      <c r="F292" s="173" t="s">
        <v>612</v>
      </c>
      <c r="G292" s="174" t="s">
        <v>146</v>
      </c>
      <c r="H292" s="175">
        <v>2</v>
      </c>
      <c r="I292" s="176"/>
      <c r="J292" s="177">
        <f>ROUND(I292*H292,2)</f>
        <v>0</v>
      </c>
      <c r="K292" s="178"/>
      <c r="L292" s="37"/>
      <c r="M292" s="179" t="s">
        <v>1</v>
      </c>
      <c r="N292" s="180" t="s">
        <v>38</v>
      </c>
      <c r="O292" s="75"/>
      <c r="P292" s="181">
        <f>O292*H292</f>
        <v>0</v>
      </c>
      <c r="Q292" s="181">
        <v>0</v>
      </c>
      <c r="R292" s="181">
        <f>Q292*H292</f>
        <v>0</v>
      </c>
      <c r="S292" s="181">
        <v>0.17399999999999999</v>
      </c>
      <c r="T292" s="182">
        <f>S292*H292</f>
        <v>0.34799999999999998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183" t="s">
        <v>223</v>
      </c>
      <c r="AT292" s="183" t="s">
        <v>143</v>
      </c>
      <c r="AU292" s="183" t="s">
        <v>83</v>
      </c>
      <c r="AY292" s="17" t="s">
        <v>140</v>
      </c>
      <c r="BE292" s="184">
        <f>IF(N292="základní",J292,0)</f>
        <v>0</v>
      </c>
      <c r="BF292" s="184">
        <f>IF(N292="snížená",J292,0)</f>
        <v>0</v>
      </c>
      <c r="BG292" s="184">
        <f>IF(N292="zákl. přenesená",J292,0)</f>
        <v>0</v>
      </c>
      <c r="BH292" s="184">
        <f>IF(N292="sníž. přenesená",J292,0)</f>
        <v>0</v>
      </c>
      <c r="BI292" s="184">
        <f>IF(N292="nulová",J292,0)</f>
        <v>0</v>
      </c>
      <c r="BJ292" s="17" t="s">
        <v>81</v>
      </c>
      <c r="BK292" s="184">
        <f>ROUND(I292*H292,2)</f>
        <v>0</v>
      </c>
      <c r="BL292" s="17" t="s">
        <v>223</v>
      </c>
      <c r="BM292" s="183" t="s">
        <v>613</v>
      </c>
    </row>
    <row r="293" s="2" customFormat="1" ht="24.15" customHeight="1">
      <c r="A293" s="36"/>
      <c r="B293" s="170"/>
      <c r="C293" s="171" t="s">
        <v>614</v>
      </c>
      <c r="D293" s="171" t="s">
        <v>143</v>
      </c>
      <c r="E293" s="172" t="s">
        <v>615</v>
      </c>
      <c r="F293" s="173" t="s">
        <v>616</v>
      </c>
      <c r="G293" s="174" t="s">
        <v>305</v>
      </c>
      <c r="H293" s="175">
        <v>0.32600000000000001</v>
      </c>
      <c r="I293" s="176"/>
      <c r="J293" s="177">
        <f>ROUND(I293*H293,2)</f>
        <v>0</v>
      </c>
      <c r="K293" s="178"/>
      <c r="L293" s="37"/>
      <c r="M293" s="179" t="s">
        <v>1</v>
      </c>
      <c r="N293" s="180" t="s">
        <v>38</v>
      </c>
      <c r="O293" s="75"/>
      <c r="P293" s="181">
        <f>O293*H293</f>
        <v>0</v>
      </c>
      <c r="Q293" s="181">
        <v>0</v>
      </c>
      <c r="R293" s="181">
        <f>Q293*H293</f>
        <v>0</v>
      </c>
      <c r="S293" s="181">
        <v>0</v>
      </c>
      <c r="T293" s="182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83" t="s">
        <v>223</v>
      </c>
      <c r="AT293" s="183" t="s">
        <v>143</v>
      </c>
      <c r="AU293" s="183" t="s">
        <v>83</v>
      </c>
      <c r="AY293" s="17" t="s">
        <v>140</v>
      </c>
      <c r="BE293" s="184">
        <f>IF(N293="základní",J293,0)</f>
        <v>0</v>
      </c>
      <c r="BF293" s="184">
        <f>IF(N293="snížená",J293,0)</f>
        <v>0</v>
      </c>
      <c r="BG293" s="184">
        <f>IF(N293="zákl. přenesená",J293,0)</f>
        <v>0</v>
      </c>
      <c r="BH293" s="184">
        <f>IF(N293="sníž. přenesená",J293,0)</f>
        <v>0</v>
      </c>
      <c r="BI293" s="184">
        <f>IF(N293="nulová",J293,0)</f>
        <v>0</v>
      </c>
      <c r="BJ293" s="17" t="s">
        <v>81</v>
      </c>
      <c r="BK293" s="184">
        <f>ROUND(I293*H293,2)</f>
        <v>0</v>
      </c>
      <c r="BL293" s="17" t="s">
        <v>223</v>
      </c>
      <c r="BM293" s="183" t="s">
        <v>617</v>
      </c>
    </row>
    <row r="294" s="12" customFormat="1" ht="22.8" customHeight="1">
      <c r="A294" s="12"/>
      <c r="B294" s="157"/>
      <c r="C294" s="12"/>
      <c r="D294" s="158" t="s">
        <v>72</v>
      </c>
      <c r="E294" s="168" t="s">
        <v>618</v>
      </c>
      <c r="F294" s="168" t="s">
        <v>619</v>
      </c>
      <c r="G294" s="12"/>
      <c r="H294" s="12"/>
      <c r="I294" s="160"/>
      <c r="J294" s="169">
        <f>BK294</f>
        <v>0</v>
      </c>
      <c r="K294" s="12"/>
      <c r="L294" s="157"/>
      <c r="M294" s="162"/>
      <c r="N294" s="163"/>
      <c r="O294" s="163"/>
      <c r="P294" s="164">
        <f>SUM(P295:P311)</f>
        <v>0</v>
      </c>
      <c r="Q294" s="163"/>
      <c r="R294" s="164">
        <f>SUM(R295:R311)</f>
        <v>0.2555268</v>
      </c>
      <c r="S294" s="163"/>
      <c r="T294" s="165">
        <f>SUM(T295:T311)</f>
        <v>0.38653499999999996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158" t="s">
        <v>83</v>
      </c>
      <c r="AT294" s="166" t="s">
        <v>72</v>
      </c>
      <c r="AU294" s="166" t="s">
        <v>81</v>
      </c>
      <c r="AY294" s="158" t="s">
        <v>140</v>
      </c>
      <c r="BK294" s="167">
        <f>SUM(BK295:BK311)</f>
        <v>0</v>
      </c>
    </row>
    <row r="295" s="2" customFormat="1" ht="16.5" customHeight="1">
      <c r="A295" s="36"/>
      <c r="B295" s="170"/>
      <c r="C295" s="171" t="s">
        <v>620</v>
      </c>
      <c r="D295" s="171" t="s">
        <v>143</v>
      </c>
      <c r="E295" s="172" t="s">
        <v>621</v>
      </c>
      <c r="F295" s="173" t="s">
        <v>622</v>
      </c>
      <c r="G295" s="174" t="s">
        <v>157</v>
      </c>
      <c r="H295" s="175">
        <v>6.9199999999999999</v>
      </c>
      <c r="I295" s="176"/>
      <c r="J295" s="177">
        <f>ROUND(I295*H295,2)</f>
        <v>0</v>
      </c>
      <c r="K295" s="178"/>
      <c r="L295" s="37"/>
      <c r="M295" s="179" t="s">
        <v>1</v>
      </c>
      <c r="N295" s="180" t="s">
        <v>38</v>
      </c>
      <c r="O295" s="75"/>
      <c r="P295" s="181">
        <f>O295*H295</f>
        <v>0</v>
      </c>
      <c r="Q295" s="181">
        <v>0</v>
      </c>
      <c r="R295" s="181">
        <f>Q295*H295</f>
        <v>0</v>
      </c>
      <c r="S295" s="181">
        <v>0</v>
      </c>
      <c r="T295" s="182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183" t="s">
        <v>223</v>
      </c>
      <c r="AT295" s="183" t="s">
        <v>143</v>
      </c>
      <c r="AU295" s="183" t="s">
        <v>83</v>
      </c>
      <c r="AY295" s="17" t="s">
        <v>140</v>
      </c>
      <c r="BE295" s="184">
        <f>IF(N295="základní",J295,0)</f>
        <v>0</v>
      </c>
      <c r="BF295" s="184">
        <f>IF(N295="snížená",J295,0)</f>
        <v>0</v>
      </c>
      <c r="BG295" s="184">
        <f>IF(N295="zákl. přenesená",J295,0)</f>
        <v>0</v>
      </c>
      <c r="BH295" s="184">
        <f>IF(N295="sníž. přenesená",J295,0)</f>
        <v>0</v>
      </c>
      <c r="BI295" s="184">
        <f>IF(N295="nulová",J295,0)</f>
        <v>0</v>
      </c>
      <c r="BJ295" s="17" t="s">
        <v>81</v>
      </c>
      <c r="BK295" s="184">
        <f>ROUND(I295*H295,2)</f>
        <v>0</v>
      </c>
      <c r="BL295" s="17" t="s">
        <v>223</v>
      </c>
      <c r="BM295" s="183" t="s">
        <v>623</v>
      </c>
    </row>
    <row r="296" s="13" customFormat="1">
      <c r="A296" s="13"/>
      <c r="B296" s="185"/>
      <c r="C296" s="13"/>
      <c r="D296" s="186" t="s">
        <v>159</v>
      </c>
      <c r="E296" s="187" t="s">
        <v>1</v>
      </c>
      <c r="F296" s="188" t="s">
        <v>522</v>
      </c>
      <c r="G296" s="13"/>
      <c r="H296" s="189">
        <v>6.9199999999999999</v>
      </c>
      <c r="I296" s="190"/>
      <c r="J296" s="13"/>
      <c r="K296" s="13"/>
      <c r="L296" s="185"/>
      <c r="M296" s="191"/>
      <c r="N296" s="192"/>
      <c r="O296" s="192"/>
      <c r="P296" s="192"/>
      <c r="Q296" s="192"/>
      <c r="R296" s="192"/>
      <c r="S296" s="192"/>
      <c r="T296" s="19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87" t="s">
        <v>159</v>
      </c>
      <c r="AU296" s="187" t="s">
        <v>83</v>
      </c>
      <c r="AV296" s="13" t="s">
        <v>83</v>
      </c>
      <c r="AW296" s="13" t="s">
        <v>30</v>
      </c>
      <c r="AX296" s="13" t="s">
        <v>81</v>
      </c>
      <c r="AY296" s="187" t="s">
        <v>140</v>
      </c>
    </row>
    <row r="297" s="2" customFormat="1" ht="16.5" customHeight="1">
      <c r="A297" s="36"/>
      <c r="B297" s="170"/>
      <c r="C297" s="171" t="s">
        <v>624</v>
      </c>
      <c r="D297" s="171" t="s">
        <v>143</v>
      </c>
      <c r="E297" s="172" t="s">
        <v>625</v>
      </c>
      <c r="F297" s="173" t="s">
        <v>626</v>
      </c>
      <c r="G297" s="174" t="s">
        <v>157</v>
      </c>
      <c r="H297" s="175">
        <v>6.9199999999999999</v>
      </c>
      <c r="I297" s="176"/>
      <c r="J297" s="177">
        <f>ROUND(I297*H297,2)</f>
        <v>0</v>
      </c>
      <c r="K297" s="178"/>
      <c r="L297" s="37"/>
      <c r="M297" s="179" t="s">
        <v>1</v>
      </c>
      <c r="N297" s="180" t="s">
        <v>38</v>
      </c>
      <c r="O297" s="75"/>
      <c r="P297" s="181">
        <f>O297*H297</f>
        <v>0</v>
      </c>
      <c r="Q297" s="181">
        <v>0.00029999999999999997</v>
      </c>
      <c r="R297" s="181">
        <f>Q297*H297</f>
        <v>0.0020759999999999997</v>
      </c>
      <c r="S297" s="181">
        <v>0</v>
      </c>
      <c r="T297" s="182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183" t="s">
        <v>223</v>
      </c>
      <c r="AT297" s="183" t="s">
        <v>143</v>
      </c>
      <c r="AU297" s="183" t="s">
        <v>83</v>
      </c>
      <c r="AY297" s="17" t="s">
        <v>140</v>
      </c>
      <c r="BE297" s="184">
        <f>IF(N297="základní",J297,0)</f>
        <v>0</v>
      </c>
      <c r="BF297" s="184">
        <f>IF(N297="snížená",J297,0)</f>
        <v>0</v>
      </c>
      <c r="BG297" s="184">
        <f>IF(N297="zákl. přenesená",J297,0)</f>
        <v>0</v>
      </c>
      <c r="BH297" s="184">
        <f>IF(N297="sníž. přenesená",J297,0)</f>
        <v>0</v>
      </c>
      <c r="BI297" s="184">
        <f>IF(N297="nulová",J297,0)</f>
        <v>0</v>
      </c>
      <c r="BJ297" s="17" t="s">
        <v>81</v>
      </c>
      <c r="BK297" s="184">
        <f>ROUND(I297*H297,2)</f>
        <v>0</v>
      </c>
      <c r="BL297" s="17" t="s">
        <v>223</v>
      </c>
      <c r="BM297" s="183" t="s">
        <v>627</v>
      </c>
    </row>
    <row r="298" s="2" customFormat="1" ht="16.5" customHeight="1">
      <c r="A298" s="36"/>
      <c r="B298" s="170"/>
      <c r="C298" s="171" t="s">
        <v>628</v>
      </c>
      <c r="D298" s="171" t="s">
        <v>143</v>
      </c>
      <c r="E298" s="172" t="s">
        <v>629</v>
      </c>
      <c r="F298" s="173" t="s">
        <v>630</v>
      </c>
      <c r="G298" s="174" t="s">
        <v>157</v>
      </c>
      <c r="H298" s="175">
        <v>10.949999999999999</v>
      </c>
      <c r="I298" s="176"/>
      <c r="J298" s="177">
        <f>ROUND(I298*H298,2)</f>
        <v>0</v>
      </c>
      <c r="K298" s="178"/>
      <c r="L298" s="37"/>
      <c r="M298" s="179" t="s">
        <v>1</v>
      </c>
      <c r="N298" s="180" t="s">
        <v>38</v>
      </c>
      <c r="O298" s="75"/>
      <c r="P298" s="181">
        <f>O298*H298</f>
        <v>0</v>
      </c>
      <c r="Q298" s="181">
        <v>0</v>
      </c>
      <c r="R298" s="181">
        <f>Q298*H298</f>
        <v>0</v>
      </c>
      <c r="S298" s="181">
        <v>0.035299999999999998</v>
      </c>
      <c r="T298" s="182">
        <f>S298*H298</f>
        <v>0.38653499999999996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83" t="s">
        <v>223</v>
      </c>
      <c r="AT298" s="183" t="s">
        <v>143</v>
      </c>
      <c r="AU298" s="183" t="s">
        <v>83</v>
      </c>
      <c r="AY298" s="17" t="s">
        <v>140</v>
      </c>
      <c r="BE298" s="184">
        <f>IF(N298="základní",J298,0)</f>
        <v>0</v>
      </c>
      <c r="BF298" s="184">
        <f>IF(N298="snížená",J298,0)</f>
        <v>0</v>
      </c>
      <c r="BG298" s="184">
        <f>IF(N298="zákl. přenesená",J298,0)</f>
        <v>0</v>
      </c>
      <c r="BH298" s="184">
        <f>IF(N298="sníž. přenesená",J298,0)</f>
        <v>0</v>
      </c>
      <c r="BI298" s="184">
        <f>IF(N298="nulová",J298,0)</f>
        <v>0</v>
      </c>
      <c r="BJ298" s="17" t="s">
        <v>81</v>
      </c>
      <c r="BK298" s="184">
        <f>ROUND(I298*H298,2)</f>
        <v>0</v>
      </c>
      <c r="BL298" s="17" t="s">
        <v>223</v>
      </c>
      <c r="BM298" s="183" t="s">
        <v>631</v>
      </c>
    </row>
    <row r="299" s="13" customFormat="1">
      <c r="A299" s="13"/>
      <c r="B299" s="185"/>
      <c r="C299" s="13"/>
      <c r="D299" s="186" t="s">
        <v>159</v>
      </c>
      <c r="E299" s="187" t="s">
        <v>1</v>
      </c>
      <c r="F299" s="188" t="s">
        <v>632</v>
      </c>
      <c r="G299" s="13"/>
      <c r="H299" s="189">
        <v>10.949999999999999</v>
      </c>
      <c r="I299" s="190"/>
      <c r="J299" s="13"/>
      <c r="K299" s="13"/>
      <c r="L299" s="185"/>
      <c r="M299" s="191"/>
      <c r="N299" s="192"/>
      <c r="O299" s="192"/>
      <c r="P299" s="192"/>
      <c r="Q299" s="192"/>
      <c r="R299" s="192"/>
      <c r="S299" s="192"/>
      <c r="T299" s="19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87" t="s">
        <v>159</v>
      </c>
      <c r="AU299" s="187" t="s">
        <v>83</v>
      </c>
      <c r="AV299" s="13" t="s">
        <v>83</v>
      </c>
      <c r="AW299" s="13" t="s">
        <v>30</v>
      </c>
      <c r="AX299" s="13" t="s">
        <v>81</v>
      </c>
      <c r="AY299" s="187" t="s">
        <v>140</v>
      </c>
    </row>
    <row r="300" s="2" customFormat="1" ht="33" customHeight="1">
      <c r="A300" s="36"/>
      <c r="B300" s="170"/>
      <c r="C300" s="171" t="s">
        <v>633</v>
      </c>
      <c r="D300" s="171" t="s">
        <v>143</v>
      </c>
      <c r="E300" s="172" t="s">
        <v>634</v>
      </c>
      <c r="F300" s="173" t="s">
        <v>635</v>
      </c>
      <c r="G300" s="174" t="s">
        <v>157</v>
      </c>
      <c r="H300" s="175">
        <v>6.9199999999999999</v>
      </c>
      <c r="I300" s="176"/>
      <c r="J300" s="177">
        <f>ROUND(I300*H300,2)</f>
        <v>0</v>
      </c>
      <c r="K300" s="178"/>
      <c r="L300" s="37"/>
      <c r="M300" s="179" t="s">
        <v>1</v>
      </c>
      <c r="N300" s="180" t="s">
        <v>38</v>
      </c>
      <c r="O300" s="75"/>
      <c r="P300" s="181">
        <f>O300*H300</f>
        <v>0</v>
      </c>
      <c r="Q300" s="181">
        <v>0.0090900000000000009</v>
      </c>
      <c r="R300" s="181">
        <f>Q300*H300</f>
        <v>0.062902800000000009</v>
      </c>
      <c r="S300" s="181">
        <v>0</v>
      </c>
      <c r="T300" s="182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183" t="s">
        <v>223</v>
      </c>
      <c r="AT300" s="183" t="s">
        <v>143</v>
      </c>
      <c r="AU300" s="183" t="s">
        <v>83</v>
      </c>
      <c r="AY300" s="17" t="s">
        <v>140</v>
      </c>
      <c r="BE300" s="184">
        <f>IF(N300="základní",J300,0)</f>
        <v>0</v>
      </c>
      <c r="BF300" s="184">
        <f>IF(N300="snížená",J300,0)</f>
        <v>0</v>
      </c>
      <c r="BG300" s="184">
        <f>IF(N300="zákl. přenesená",J300,0)</f>
        <v>0</v>
      </c>
      <c r="BH300" s="184">
        <f>IF(N300="sníž. přenesená",J300,0)</f>
        <v>0</v>
      </c>
      <c r="BI300" s="184">
        <f>IF(N300="nulová",J300,0)</f>
        <v>0</v>
      </c>
      <c r="BJ300" s="17" t="s">
        <v>81</v>
      </c>
      <c r="BK300" s="184">
        <f>ROUND(I300*H300,2)</f>
        <v>0</v>
      </c>
      <c r="BL300" s="17" t="s">
        <v>223</v>
      </c>
      <c r="BM300" s="183" t="s">
        <v>636</v>
      </c>
    </row>
    <row r="301" s="2" customFormat="1" ht="24.15" customHeight="1">
      <c r="A301" s="36"/>
      <c r="B301" s="170"/>
      <c r="C301" s="202" t="s">
        <v>637</v>
      </c>
      <c r="D301" s="202" t="s">
        <v>200</v>
      </c>
      <c r="E301" s="203" t="s">
        <v>638</v>
      </c>
      <c r="F301" s="204" t="s">
        <v>639</v>
      </c>
      <c r="G301" s="205" t="s">
        <v>157</v>
      </c>
      <c r="H301" s="206">
        <v>7.9580000000000002</v>
      </c>
      <c r="I301" s="207"/>
      <c r="J301" s="208">
        <f>ROUND(I301*H301,2)</f>
        <v>0</v>
      </c>
      <c r="K301" s="209"/>
      <c r="L301" s="210"/>
      <c r="M301" s="211" t="s">
        <v>1</v>
      </c>
      <c r="N301" s="212" t="s">
        <v>38</v>
      </c>
      <c r="O301" s="75"/>
      <c r="P301" s="181">
        <f>O301*H301</f>
        <v>0</v>
      </c>
      <c r="Q301" s="181">
        <v>0.021999999999999999</v>
      </c>
      <c r="R301" s="181">
        <f>Q301*H301</f>
        <v>0.17507599999999998</v>
      </c>
      <c r="S301" s="181">
        <v>0</v>
      </c>
      <c r="T301" s="182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183" t="s">
        <v>296</v>
      </c>
      <c r="AT301" s="183" t="s">
        <v>200</v>
      </c>
      <c r="AU301" s="183" t="s">
        <v>83</v>
      </c>
      <c r="AY301" s="17" t="s">
        <v>140</v>
      </c>
      <c r="BE301" s="184">
        <f>IF(N301="základní",J301,0)</f>
        <v>0</v>
      </c>
      <c r="BF301" s="184">
        <f>IF(N301="snížená",J301,0)</f>
        <v>0</v>
      </c>
      <c r="BG301" s="184">
        <f>IF(N301="zákl. přenesená",J301,0)</f>
        <v>0</v>
      </c>
      <c r="BH301" s="184">
        <f>IF(N301="sníž. přenesená",J301,0)</f>
        <v>0</v>
      </c>
      <c r="BI301" s="184">
        <f>IF(N301="nulová",J301,0)</f>
        <v>0</v>
      </c>
      <c r="BJ301" s="17" t="s">
        <v>81</v>
      </c>
      <c r="BK301" s="184">
        <f>ROUND(I301*H301,2)</f>
        <v>0</v>
      </c>
      <c r="BL301" s="17" t="s">
        <v>223</v>
      </c>
      <c r="BM301" s="183" t="s">
        <v>640</v>
      </c>
    </row>
    <row r="302" s="13" customFormat="1">
      <c r="A302" s="13"/>
      <c r="B302" s="185"/>
      <c r="C302" s="13"/>
      <c r="D302" s="186" t="s">
        <v>159</v>
      </c>
      <c r="E302" s="13"/>
      <c r="F302" s="188" t="s">
        <v>641</v>
      </c>
      <c r="G302" s="13"/>
      <c r="H302" s="189">
        <v>7.9580000000000002</v>
      </c>
      <c r="I302" s="190"/>
      <c r="J302" s="13"/>
      <c r="K302" s="13"/>
      <c r="L302" s="185"/>
      <c r="M302" s="191"/>
      <c r="N302" s="192"/>
      <c r="O302" s="192"/>
      <c r="P302" s="192"/>
      <c r="Q302" s="192"/>
      <c r="R302" s="192"/>
      <c r="S302" s="192"/>
      <c r="T302" s="19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87" t="s">
        <v>159</v>
      </c>
      <c r="AU302" s="187" t="s">
        <v>83</v>
      </c>
      <c r="AV302" s="13" t="s">
        <v>83</v>
      </c>
      <c r="AW302" s="13" t="s">
        <v>3</v>
      </c>
      <c r="AX302" s="13" t="s">
        <v>81</v>
      </c>
      <c r="AY302" s="187" t="s">
        <v>140</v>
      </c>
    </row>
    <row r="303" s="2" customFormat="1" ht="33" customHeight="1">
      <c r="A303" s="36"/>
      <c r="B303" s="170"/>
      <c r="C303" s="171" t="s">
        <v>642</v>
      </c>
      <c r="D303" s="171" t="s">
        <v>143</v>
      </c>
      <c r="E303" s="172" t="s">
        <v>643</v>
      </c>
      <c r="F303" s="173" t="s">
        <v>644</v>
      </c>
      <c r="G303" s="174" t="s">
        <v>157</v>
      </c>
      <c r="H303" s="175">
        <v>6.9199999999999999</v>
      </c>
      <c r="I303" s="176"/>
      <c r="J303" s="177">
        <f>ROUND(I303*H303,2)</f>
        <v>0</v>
      </c>
      <c r="K303" s="178"/>
      <c r="L303" s="37"/>
      <c r="M303" s="179" t="s">
        <v>1</v>
      </c>
      <c r="N303" s="180" t="s">
        <v>38</v>
      </c>
      <c r="O303" s="75"/>
      <c r="P303" s="181">
        <f>O303*H303</f>
        <v>0</v>
      </c>
      <c r="Q303" s="181">
        <v>0</v>
      </c>
      <c r="R303" s="181">
        <f>Q303*H303</f>
        <v>0</v>
      </c>
      <c r="S303" s="181">
        <v>0</v>
      </c>
      <c r="T303" s="182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83" t="s">
        <v>223</v>
      </c>
      <c r="AT303" s="183" t="s">
        <v>143</v>
      </c>
      <c r="AU303" s="183" t="s">
        <v>83</v>
      </c>
      <c r="AY303" s="17" t="s">
        <v>140</v>
      </c>
      <c r="BE303" s="184">
        <f>IF(N303="základní",J303,0)</f>
        <v>0</v>
      </c>
      <c r="BF303" s="184">
        <f>IF(N303="snížená",J303,0)</f>
        <v>0</v>
      </c>
      <c r="BG303" s="184">
        <f>IF(N303="zákl. přenesená",J303,0)</f>
        <v>0</v>
      </c>
      <c r="BH303" s="184">
        <f>IF(N303="sníž. přenesená",J303,0)</f>
        <v>0</v>
      </c>
      <c r="BI303" s="184">
        <f>IF(N303="nulová",J303,0)</f>
        <v>0</v>
      </c>
      <c r="BJ303" s="17" t="s">
        <v>81</v>
      </c>
      <c r="BK303" s="184">
        <f>ROUND(I303*H303,2)</f>
        <v>0</v>
      </c>
      <c r="BL303" s="17" t="s">
        <v>223</v>
      </c>
      <c r="BM303" s="183" t="s">
        <v>645</v>
      </c>
    </row>
    <row r="304" s="2" customFormat="1" ht="24.15" customHeight="1">
      <c r="A304" s="36"/>
      <c r="B304" s="170"/>
      <c r="C304" s="171" t="s">
        <v>646</v>
      </c>
      <c r="D304" s="171" t="s">
        <v>143</v>
      </c>
      <c r="E304" s="172" t="s">
        <v>647</v>
      </c>
      <c r="F304" s="173" t="s">
        <v>648</v>
      </c>
      <c r="G304" s="174" t="s">
        <v>157</v>
      </c>
      <c r="H304" s="175">
        <v>6.9199999999999999</v>
      </c>
      <c r="I304" s="176"/>
      <c r="J304" s="177">
        <f>ROUND(I304*H304,2)</f>
        <v>0</v>
      </c>
      <c r="K304" s="178"/>
      <c r="L304" s="37"/>
      <c r="M304" s="179" t="s">
        <v>1</v>
      </c>
      <c r="N304" s="180" t="s">
        <v>38</v>
      </c>
      <c r="O304" s="75"/>
      <c r="P304" s="181">
        <f>O304*H304</f>
        <v>0</v>
      </c>
      <c r="Q304" s="181">
        <v>0.0015</v>
      </c>
      <c r="R304" s="181">
        <f>Q304*H304</f>
        <v>0.01038</v>
      </c>
      <c r="S304" s="181">
        <v>0</v>
      </c>
      <c r="T304" s="182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183" t="s">
        <v>223</v>
      </c>
      <c r="AT304" s="183" t="s">
        <v>143</v>
      </c>
      <c r="AU304" s="183" t="s">
        <v>83</v>
      </c>
      <c r="AY304" s="17" t="s">
        <v>140</v>
      </c>
      <c r="BE304" s="184">
        <f>IF(N304="základní",J304,0)</f>
        <v>0</v>
      </c>
      <c r="BF304" s="184">
        <f>IF(N304="snížená",J304,0)</f>
        <v>0</v>
      </c>
      <c r="BG304" s="184">
        <f>IF(N304="zákl. přenesená",J304,0)</f>
        <v>0</v>
      </c>
      <c r="BH304" s="184">
        <f>IF(N304="sníž. přenesená",J304,0)</f>
        <v>0</v>
      </c>
      <c r="BI304" s="184">
        <f>IF(N304="nulová",J304,0)</f>
        <v>0</v>
      </c>
      <c r="BJ304" s="17" t="s">
        <v>81</v>
      </c>
      <c r="BK304" s="184">
        <f>ROUND(I304*H304,2)</f>
        <v>0</v>
      </c>
      <c r="BL304" s="17" t="s">
        <v>223</v>
      </c>
      <c r="BM304" s="183" t="s">
        <v>649</v>
      </c>
    </row>
    <row r="305" s="13" customFormat="1">
      <c r="A305" s="13"/>
      <c r="B305" s="185"/>
      <c r="C305" s="13"/>
      <c r="D305" s="186" t="s">
        <v>159</v>
      </c>
      <c r="E305" s="187" t="s">
        <v>1</v>
      </c>
      <c r="F305" s="188" t="s">
        <v>650</v>
      </c>
      <c r="G305" s="13"/>
      <c r="H305" s="189">
        <v>6.9199999999999999</v>
      </c>
      <c r="I305" s="190"/>
      <c r="J305" s="13"/>
      <c r="K305" s="13"/>
      <c r="L305" s="185"/>
      <c r="M305" s="191"/>
      <c r="N305" s="192"/>
      <c r="O305" s="192"/>
      <c r="P305" s="192"/>
      <c r="Q305" s="192"/>
      <c r="R305" s="192"/>
      <c r="S305" s="192"/>
      <c r="T305" s="19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7" t="s">
        <v>159</v>
      </c>
      <c r="AU305" s="187" t="s">
        <v>83</v>
      </c>
      <c r="AV305" s="13" t="s">
        <v>83</v>
      </c>
      <c r="AW305" s="13" t="s">
        <v>30</v>
      </c>
      <c r="AX305" s="13" t="s">
        <v>81</v>
      </c>
      <c r="AY305" s="187" t="s">
        <v>140</v>
      </c>
    </row>
    <row r="306" s="2" customFormat="1" ht="16.5" customHeight="1">
      <c r="A306" s="36"/>
      <c r="B306" s="170"/>
      <c r="C306" s="171" t="s">
        <v>651</v>
      </c>
      <c r="D306" s="171" t="s">
        <v>143</v>
      </c>
      <c r="E306" s="172" t="s">
        <v>652</v>
      </c>
      <c r="F306" s="173" t="s">
        <v>653</v>
      </c>
      <c r="G306" s="174" t="s">
        <v>196</v>
      </c>
      <c r="H306" s="175">
        <v>20.760000000000002</v>
      </c>
      <c r="I306" s="176"/>
      <c r="J306" s="177">
        <f>ROUND(I306*H306,2)</f>
        <v>0</v>
      </c>
      <c r="K306" s="178"/>
      <c r="L306" s="37"/>
      <c r="M306" s="179" t="s">
        <v>1</v>
      </c>
      <c r="N306" s="180" t="s">
        <v>38</v>
      </c>
      <c r="O306" s="75"/>
      <c r="P306" s="181">
        <f>O306*H306</f>
        <v>0</v>
      </c>
      <c r="Q306" s="181">
        <v>0.00010000000000000001</v>
      </c>
      <c r="R306" s="181">
        <f>Q306*H306</f>
        <v>0.0020760000000000002</v>
      </c>
      <c r="S306" s="181">
        <v>0</v>
      </c>
      <c r="T306" s="182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83" t="s">
        <v>223</v>
      </c>
      <c r="AT306" s="183" t="s">
        <v>143</v>
      </c>
      <c r="AU306" s="183" t="s">
        <v>83</v>
      </c>
      <c r="AY306" s="17" t="s">
        <v>140</v>
      </c>
      <c r="BE306" s="184">
        <f>IF(N306="základní",J306,0)</f>
        <v>0</v>
      </c>
      <c r="BF306" s="184">
        <f>IF(N306="snížená",J306,0)</f>
        <v>0</v>
      </c>
      <c r="BG306" s="184">
        <f>IF(N306="zákl. přenesená",J306,0)</f>
        <v>0</v>
      </c>
      <c r="BH306" s="184">
        <f>IF(N306="sníž. přenesená",J306,0)</f>
        <v>0</v>
      </c>
      <c r="BI306" s="184">
        <f>IF(N306="nulová",J306,0)</f>
        <v>0</v>
      </c>
      <c r="BJ306" s="17" t="s">
        <v>81</v>
      </c>
      <c r="BK306" s="184">
        <f>ROUND(I306*H306,2)</f>
        <v>0</v>
      </c>
      <c r="BL306" s="17" t="s">
        <v>223</v>
      </c>
      <c r="BM306" s="183" t="s">
        <v>654</v>
      </c>
    </row>
    <row r="307" s="13" customFormat="1">
      <c r="A307" s="13"/>
      <c r="B307" s="185"/>
      <c r="C307" s="13"/>
      <c r="D307" s="186" t="s">
        <v>159</v>
      </c>
      <c r="E307" s="187" t="s">
        <v>1</v>
      </c>
      <c r="F307" s="188" t="s">
        <v>655</v>
      </c>
      <c r="G307" s="13"/>
      <c r="H307" s="189">
        <v>20.760000000000002</v>
      </c>
      <c r="I307" s="190"/>
      <c r="J307" s="13"/>
      <c r="K307" s="13"/>
      <c r="L307" s="185"/>
      <c r="M307" s="191"/>
      <c r="N307" s="192"/>
      <c r="O307" s="192"/>
      <c r="P307" s="192"/>
      <c r="Q307" s="192"/>
      <c r="R307" s="192"/>
      <c r="S307" s="192"/>
      <c r="T307" s="19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87" t="s">
        <v>159</v>
      </c>
      <c r="AU307" s="187" t="s">
        <v>83</v>
      </c>
      <c r="AV307" s="13" t="s">
        <v>83</v>
      </c>
      <c r="AW307" s="13" t="s">
        <v>30</v>
      </c>
      <c r="AX307" s="13" t="s">
        <v>81</v>
      </c>
      <c r="AY307" s="187" t="s">
        <v>140</v>
      </c>
    </row>
    <row r="308" s="2" customFormat="1" ht="16.5" customHeight="1">
      <c r="A308" s="36"/>
      <c r="B308" s="170"/>
      <c r="C308" s="171" t="s">
        <v>656</v>
      </c>
      <c r="D308" s="171" t="s">
        <v>143</v>
      </c>
      <c r="E308" s="172" t="s">
        <v>657</v>
      </c>
      <c r="F308" s="173" t="s">
        <v>658</v>
      </c>
      <c r="G308" s="174" t="s">
        <v>146</v>
      </c>
      <c r="H308" s="175">
        <v>4</v>
      </c>
      <c r="I308" s="176"/>
      <c r="J308" s="177">
        <f>ROUND(I308*H308,2)</f>
        <v>0</v>
      </c>
      <c r="K308" s="178"/>
      <c r="L308" s="37"/>
      <c r="M308" s="179" t="s">
        <v>1</v>
      </c>
      <c r="N308" s="180" t="s">
        <v>38</v>
      </c>
      <c r="O308" s="75"/>
      <c r="P308" s="181">
        <f>O308*H308</f>
        <v>0</v>
      </c>
      <c r="Q308" s="181">
        <v>0.00021000000000000001</v>
      </c>
      <c r="R308" s="181">
        <f>Q308*H308</f>
        <v>0.00084000000000000003</v>
      </c>
      <c r="S308" s="181">
        <v>0</v>
      </c>
      <c r="T308" s="182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183" t="s">
        <v>223</v>
      </c>
      <c r="AT308" s="183" t="s">
        <v>143</v>
      </c>
      <c r="AU308" s="183" t="s">
        <v>83</v>
      </c>
      <c r="AY308" s="17" t="s">
        <v>140</v>
      </c>
      <c r="BE308" s="184">
        <f>IF(N308="základní",J308,0)</f>
        <v>0</v>
      </c>
      <c r="BF308" s="184">
        <f>IF(N308="snížená",J308,0)</f>
        <v>0</v>
      </c>
      <c r="BG308" s="184">
        <f>IF(N308="zákl. přenesená",J308,0)</f>
        <v>0</v>
      </c>
      <c r="BH308" s="184">
        <f>IF(N308="sníž. přenesená",J308,0)</f>
        <v>0</v>
      </c>
      <c r="BI308" s="184">
        <f>IF(N308="nulová",J308,0)</f>
        <v>0</v>
      </c>
      <c r="BJ308" s="17" t="s">
        <v>81</v>
      </c>
      <c r="BK308" s="184">
        <f>ROUND(I308*H308,2)</f>
        <v>0</v>
      </c>
      <c r="BL308" s="17" t="s">
        <v>223</v>
      </c>
      <c r="BM308" s="183" t="s">
        <v>659</v>
      </c>
    </row>
    <row r="309" s="2" customFormat="1" ht="16.5" customHeight="1">
      <c r="A309" s="36"/>
      <c r="B309" s="170"/>
      <c r="C309" s="171" t="s">
        <v>660</v>
      </c>
      <c r="D309" s="171" t="s">
        <v>143</v>
      </c>
      <c r="E309" s="172" t="s">
        <v>661</v>
      </c>
      <c r="F309" s="173" t="s">
        <v>662</v>
      </c>
      <c r="G309" s="174" t="s">
        <v>196</v>
      </c>
      <c r="H309" s="175">
        <v>6.7999999999999998</v>
      </c>
      <c r="I309" s="176"/>
      <c r="J309" s="177">
        <f>ROUND(I309*H309,2)</f>
        <v>0</v>
      </c>
      <c r="K309" s="178"/>
      <c r="L309" s="37"/>
      <c r="M309" s="179" t="s">
        <v>1</v>
      </c>
      <c r="N309" s="180" t="s">
        <v>38</v>
      </c>
      <c r="O309" s="75"/>
      <c r="P309" s="181">
        <f>O309*H309</f>
        <v>0</v>
      </c>
      <c r="Q309" s="181">
        <v>0.00032000000000000003</v>
      </c>
      <c r="R309" s="181">
        <f>Q309*H309</f>
        <v>0.002176</v>
      </c>
      <c r="S309" s="181">
        <v>0</v>
      </c>
      <c r="T309" s="182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183" t="s">
        <v>223</v>
      </c>
      <c r="AT309" s="183" t="s">
        <v>143</v>
      </c>
      <c r="AU309" s="183" t="s">
        <v>83</v>
      </c>
      <c r="AY309" s="17" t="s">
        <v>140</v>
      </c>
      <c r="BE309" s="184">
        <f>IF(N309="základní",J309,0)</f>
        <v>0</v>
      </c>
      <c r="BF309" s="184">
        <f>IF(N309="snížená",J309,0)</f>
        <v>0</v>
      </c>
      <c r="BG309" s="184">
        <f>IF(N309="zákl. přenesená",J309,0)</f>
        <v>0</v>
      </c>
      <c r="BH309" s="184">
        <f>IF(N309="sníž. přenesená",J309,0)</f>
        <v>0</v>
      </c>
      <c r="BI309" s="184">
        <f>IF(N309="nulová",J309,0)</f>
        <v>0</v>
      </c>
      <c r="BJ309" s="17" t="s">
        <v>81</v>
      </c>
      <c r="BK309" s="184">
        <f>ROUND(I309*H309,2)</f>
        <v>0</v>
      </c>
      <c r="BL309" s="17" t="s">
        <v>223</v>
      </c>
      <c r="BM309" s="183" t="s">
        <v>663</v>
      </c>
    </row>
    <row r="310" s="13" customFormat="1">
      <c r="A310" s="13"/>
      <c r="B310" s="185"/>
      <c r="C310" s="13"/>
      <c r="D310" s="186" t="s">
        <v>159</v>
      </c>
      <c r="E310" s="187" t="s">
        <v>1</v>
      </c>
      <c r="F310" s="188" t="s">
        <v>664</v>
      </c>
      <c r="G310" s="13"/>
      <c r="H310" s="189">
        <v>6.7999999999999998</v>
      </c>
      <c r="I310" s="190"/>
      <c r="J310" s="13"/>
      <c r="K310" s="13"/>
      <c r="L310" s="185"/>
      <c r="M310" s="191"/>
      <c r="N310" s="192"/>
      <c r="O310" s="192"/>
      <c r="P310" s="192"/>
      <c r="Q310" s="192"/>
      <c r="R310" s="192"/>
      <c r="S310" s="192"/>
      <c r="T310" s="19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187" t="s">
        <v>159</v>
      </c>
      <c r="AU310" s="187" t="s">
        <v>83</v>
      </c>
      <c r="AV310" s="13" t="s">
        <v>83</v>
      </c>
      <c r="AW310" s="13" t="s">
        <v>30</v>
      </c>
      <c r="AX310" s="13" t="s">
        <v>81</v>
      </c>
      <c r="AY310" s="187" t="s">
        <v>140</v>
      </c>
    </row>
    <row r="311" s="2" customFormat="1" ht="24.15" customHeight="1">
      <c r="A311" s="36"/>
      <c r="B311" s="170"/>
      <c r="C311" s="171" t="s">
        <v>665</v>
      </c>
      <c r="D311" s="171" t="s">
        <v>143</v>
      </c>
      <c r="E311" s="172" t="s">
        <v>666</v>
      </c>
      <c r="F311" s="173" t="s">
        <v>667</v>
      </c>
      <c r="G311" s="174" t="s">
        <v>305</v>
      </c>
      <c r="H311" s="175">
        <v>0.25600000000000001</v>
      </c>
      <c r="I311" s="176"/>
      <c r="J311" s="177">
        <f>ROUND(I311*H311,2)</f>
        <v>0</v>
      </c>
      <c r="K311" s="178"/>
      <c r="L311" s="37"/>
      <c r="M311" s="179" t="s">
        <v>1</v>
      </c>
      <c r="N311" s="180" t="s">
        <v>38</v>
      </c>
      <c r="O311" s="75"/>
      <c r="P311" s="181">
        <f>O311*H311</f>
        <v>0</v>
      </c>
      <c r="Q311" s="181">
        <v>0</v>
      </c>
      <c r="R311" s="181">
        <f>Q311*H311</f>
        <v>0</v>
      </c>
      <c r="S311" s="181">
        <v>0</v>
      </c>
      <c r="T311" s="182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183" t="s">
        <v>223</v>
      </c>
      <c r="AT311" s="183" t="s">
        <v>143</v>
      </c>
      <c r="AU311" s="183" t="s">
        <v>83</v>
      </c>
      <c r="AY311" s="17" t="s">
        <v>140</v>
      </c>
      <c r="BE311" s="184">
        <f>IF(N311="základní",J311,0)</f>
        <v>0</v>
      </c>
      <c r="BF311" s="184">
        <f>IF(N311="snížená",J311,0)</f>
        <v>0</v>
      </c>
      <c r="BG311" s="184">
        <f>IF(N311="zákl. přenesená",J311,0)</f>
        <v>0</v>
      </c>
      <c r="BH311" s="184">
        <f>IF(N311="sníž. přenesená",J311,0)</f>
        <v>0</v>
      </c>
      <c r="BI311" s="184">
        <f>IF(N311="nulová",J311,0)</f>
        <v>0</v>
      </c>
      <c r="BJ311" s="17" t="s">
        <v>81</v>
      </c>
      <c r="BK311" s="184">
        <f>ROUND(I311*H311,2)</f>
        <v>0</v>
      </c>
      <c r="BL311" s="17" t="s">
        <v>223</v>
      </c>
      <c r="BM311" s="183" t="s">
        <v>668</v>
      </c>
    </row>
    <row r="312" s="12" customFormat="1" ht="22.8" customHeight="1">
      <c r="A312" s="12"/>
      <c r="B312" s="157"/>
      <c r="C312" s="12"/>
      <c r="D312" s="158" t="s">
        <v>72</v>
      </c>
      <c r="E312" s="168" t="s">
        <v>669</v>
      </c>
      <c r="F312" s="168" t="s">
        <v>670</v>
      </c>
      <c r="G312" s="12"/>
      <c r="H312" s="12"/>
      <c r="I312" s="160"/>
      <c r="J312" s="169">
        <f>BK312</f>
        <v>0</v>
      </c>
      <c r="K312" s="12"/>
      <c r="L312" s="157"/>
      <c r="M312" s="162"/>
      <c r="N312" s="163"/>
      <c r="O312" s="163"/>
      <c r="P312" s="164">
        <f>SUM(P313:P314)</f>
        <v>0</v>
      </c>
      <c r="Q312" s="163"/>
      <c r="R312" s="164">
        <f>SUM(R313:R314)</f>
        <v>0</v>
      </c>
      <c r="S312" s="163"/>
      <c r="T312" s="165">
        <f>SUM(T313:T314)</f>
        <v>0.29308999999999996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158" t="s">
        <v>83</v>
      </c>
      <c r="AT312" s="166" t="s">
        <v>72</v>
      </c>
      <c r="AU312" s="166" t="s">
        <v>81</v>
      </c>
      <c r="AY312" s="158" t="s">
        <v>140</v>
      </c>
      <c r="BK312" s="167">
        <f>SUM(BK313:BK314)</f>
        <v>0</v>
      </c>
    </row>
    <row r="313" s="2" customFormat="1" ht="21.75" customHeight="1">
      <c r="A313" s="36"/>
      <c r="B313" s="170"/>
      <c r="C313" s="171" t="s">
        <v>671</v>
      </c>
      <c r="D313" s="171" t="s">
        <v>143</v>
      </c>
      <c r="E313" s="172" t="s">
        <v>672</v>
      </c>
      <c r="F313" s="173" t="s">
        <v>673</v>
      </c>
      <c r="G313" s="174" t="s">
        <v>157</v>
      </c>
      <c r="H313" s="175">
        <v>41.869999999999997</v>
      </c>
      <c r="I313" s="176"/>
      <c r="J313" s="177">
        <f>ROUND(I313*H313,2)</f>
        <v>0</v>
      </c>
      <c r="K313" s="178"/>
      <c r="L313" s="37"/>
      <c r="M313" s="179" t="s">
        <v>1</v>
      </c>
      <c r="N313" s="180" t="s">
        <v>38</v>
      </c>
      <c r="O313" s="75"/>
      <c r="P313" s="181">
        <f>O313*H313</f>
        <v>0</v>
      </c>
      <c r="Q313" s="181">
        <v>0</v>
      </c>
      <c r="R313" s="181">
        <f>Q313*H313</f>
        <v>0</v>
      </c>
      <c r="S313" s="181">
        <v>0.0070000000000000001</v>
      </c>
      <c r="T313" s="182">
        <f>S313*H313</f>
        <v>0.29308999999999996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83" t="s">
        <v>223</v>
      </c>
      <c r="AT313" s="183" t="s">
        <v>143</v>
      </c>
      <c r="AU313" s="183" t="s">
        <v>83</v>
      </c>
      <c r="AY313" s="17" t="s">
        <v>140</v>
      </c>
      <c r="BE313" s="184">
        <f>IF(N313="základní",J313,0)</f>
        <v>0</v>
      </c>
      <c r="BF313" s="184">
        <f>IF(N313="snížená",J313,0)</f>
        <v>0</v>
      </c>
      <c r="BG313" s="184">
        <f>IF(N313="zákl. přenesená",J313,0)</f>
        <v>0</v>
      </c>
      <c r="BH313" s="184">
        <f>IF(N313="sníž. přenesená",J313,0)</f>
        <v>0</v>
      </c>
      <c r="BI313" s="184">
        <f>IF(N313="nulová",J313,0)</f>
        <v>0</v>
      </c>
      <c r="BJ313" s="17" t="s">
        <v>81</v>
      </c>
      <c r="BK313" s="184">
        <f>ROUND(I313*H313,2)</f>
        <v>0</v>
      </c>
      <c r="BL313" s="17" t="s">
        <v>223</v>
      </c>
      <c r="BM313" s="183" t="s">
        <v>674</v>
      </c>
    </row>
    <row r="314" s="13" customFormat="1">
      <c r="A314" s="13"/>
      <c r="B314" s="185"/>
      <c r="C314" s="13"/>
      <c r="D314" s="186" t="s">
        <v>159</v>
      </c>
      <c r="E314" s="187" t="s">
        <v>1</v>
      </c>
      <c r="F314" s="188" t="s">
        <v>675</v>
      </c>
      <c r="G314" s="13"/>
      <c r="H314" s="189">
        <v>41.869999999999997</v>
      </c>
      <c r="I314" s="190"/>
      <c r="J314" s="13"/>
      <c r="K314" s="13"/>
      <c r="L314" s="185"/>
      <c r="M314" s="191"/>
      <c r="N314" s="192"/>
      <c r="O314" s="192"/>
      <c r="P314" s="192"/>
      <c r="Q314" s="192"/>
      <c r="R314" s="192"/>
      <c r="S314" s="192"/>
      <c r="T314" s="19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87" t="s">
        <v>159</v>
      </c>
      <c r="AU314" s="187" t="s">
        <v>83</v>
      </c>
      <c r="AV314" s="13" t="s">
        <v>83</v>
      </c>
      <c r="AW314" s="13" t="s">
        <v>30</v>
      </c>
      <c r="AX314" s="13" t="s">
        <v>81</v>
      </c>
      <c r="AY314" s="187" t="s">
        <v>140</v>
      </c>
    </row>
    <row r="315" s="12" customFormat="1" ht="22.8" customHeight="1">
      <c r="A315" s="12"/>
      <c r="B315" s="157"/>
      <c r="C315" s="12"/>
      <c r="D315" s="158" t="s">
        <v>72</v>
      </c>
      <c r="E315" s="168" t="s">
        <v>676</v>
      </c>
      <c r="F315" s="168" t="s">
        <v>677</v>
      </c>
      <c r="G315" s="12"/>
      <c r="H315" s="12"/>
      <c r="I315" s="160"/>
      <c r="J315" s="169">
        <f>BK315</f>
        <v>0</v>
      </c>
      <c r="K315" s="12"/>
      <c r="L315" s="157"/>
      <c r="M315" s="162"/>
      <c r="N315" s="163"/>
      <c r="O315" s="163"/>
      <c r="P315" s="164">
        <f>SUM(P316:P338)</f>
        <v>0</v>
      </c>
      <c r="Q315" s="163"/>
      <c r="R315" s="164">
        <f>SUM(R316:R338)</f>
        <v>1.3351909400000002</v>
      </c>
      <c r="S315" s="163"/>
      <c r="T315" s="165">
        <f>SUM(T316:T338)</f>
        <v>0.042874999999999996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158" t="s">
        <v>83</v>
      </c>
      <c r="AT315" s="166" t="s">
        <v>72</v>
      </c>
      <c r="AU315" s="166" t="s">
        <v>81</v>
      </c>
      <c r="AY315" s="158" t="s">
        <v>140</v>
      </c>
      <c r="BK315" s="167">
        <f>SUM(BK316:BK338)</f>
        <v>0</v>
      </c>
    </row>
    <row r="316" s="2" customFormat="1" ht="16.5" customHeight="1">
      <c r="A316" s="36"/>
      <c r="B316" s="170"/>
      <c r="C316" s="171" t="s">
        <v>678</v>
      </c>
      <c r="D316" s="171" t="s">
        <v>143</v>
      </c>
      <c r="E316" s="172" t="s">
        <v>679</v>
      </c>
      <c r="F316" s="173" t="s">
        <v>680</v>
      </c>
      <c r="G316" s="174" t="s">
        <v>157</v>
      </c>
      <c r="H316" s="175">
        <v>75</v>
      </c>
      <c r="I316" s="176"/>
      <c r="J316" s="177">
        <f>ROUND(I316*H316,2)</f>
        <v>0</v>
      </c>
      <c r="K316" s="178"/>
      <c r="L316" s="37"/>
      <c r="M316" s="179" t="s">
        <v>1</v>
      </c>
      <c r="N316" s="180" t="s">
        <v>38</v>
      </c>
      <c r="O316" s="75"/>
      <c r="P316" s="181">
        <f>O316*H316</f>
        <v>0</v>
      </c>
      <c r="Q316" s="181">
        <v>0</v>
      </c>
      <c r="R316" s="181">
        <f>Q316*H316</f>
        <v>0</v>
      </c>
      <c r="S316" s="181">
        <v>0</v>
      </c>
      <c r="T316" s="182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83" t="s">
        <v>223</v>
      </c>
      <c r="AT316" s="183" t="s">
        <v>143</v>
      </c>
      <c r="AU316" s="183" t="s">
        <v>83</v>
      </c>
      <c r="AY316" s="17" t="s">
        <v>140</v>
      </c>
      <c r="BE316" s="184">
        <f>IF(N316="základní",J316,0)</f>
        <v>0</v>
      </c>
      <c r="BF316" s="184">
        <f>IF(N316="snížená",J316,0)</f>
        <v>0</v>
      </c>
      <c r="BG316" s="184">
        <f>IF(N316="zákl. přenesená",J316,0)</f>
        <v>0</v>
      </c>
      <c r="BH316" s="184">
        <f>IF(N316="sníž. přenesená",J316,0)</f>
        <v>0</v>
      </c>
      <c r="BI316" s="184">
        <f>IF(N316="nulová",J316,0)</f>
        <v>0</v>
      </c>
      <c r="BJ316" s="17" t="s">
        <v>81</v>
      </c>
      <c r="BK316" s="184">
        <f>ROUND(I316*H316,2)</f>
        <v>0</v>
      </c>
      <c r="BL316" s="17" t="s">
        <v>223</v>
      </c>
      <c r="BM316" s="183" t="s">
        <v>681</v>
      </c>
    </row>
    <row r="317" s="2" customFormat="1" ht="24.15" customHeight="1">
      <c r="A317" s="36"/>
      <c r="B317" s="170"/>
      <c r="C317" s="171" t="s">
        <v>682</v>
      </c>
      <c r="D317" s="171" t="s">
        <v>143</v>
      </c>
      <c r="E317" s="172" t="s">
        <v>683</v>
      </c>
      <c r="F317" s="173" t="s">
        <v>684</v>
      </c>
      <c r="G317" s="174" t="s">
        <v>157</v>
      </c>
      <c r="H317" s="175">
        <v>75</v>
      </c>
      <c r="I317" s="176"/>
      <c r="J317" s="177">
        <f>ROUND(I317*H317,2)</f>
        <v>0</v>
      </c>
      <c r="K317" s="178"/>
      <c r="L317" s="37"/>
      <c r="M317" s="179" t="s">
        <v>1</v>
      </c>
      <c r="N317" s="180" t="s">
        <v>38</v>
      </c>
      <c r="O317" s="75"/>
      <c r="P317" s="181">
        <f>O317*H317</f>
        <v>0</v>
      </c>
      <c r="Q317" s="181">
        <v>3.0000000000000001E-05</v>
      </c>
      <c r="R317" s="181">
        <f>Q317*H317</f>
        <v>0.0022500000000000003</v>
      </c>
      <c r="S317" s="181">
        <v>0</v>
      </c>
      <c r="T317" s="182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183" t="s">
        <v>223</v>
      </c>
      <c r="AT317" s="183" t="s">
        <v>143</v>
      </c>
      <c r="AU317" s="183" t="s">
        <v>83</v>
      </c>
      <c r="AY317" s="17" t="s">
        <v>140</v>
      </c>
      <c r="BE317" s="184">
        <f>IF(N317="základní",J317,0)</f>
        <v>0</v>
      </c>
      <c r="BF317" s="184">
        <f>IF(N317="snížená",J317,0)</f>
        <v>0</v>
      </c>
      <c r="BG317" s="184">
        <f>IF(N317="zákl. přenesená",J317,0)</f>
        <v>0</v>
      </c>
      <c r="BH317" s="184">
        <f>IF(N317="sníž. přenesená",J317,0)</f>
        <v>0</v>
      </c>
      <c r="BI317" s="184">
        <f>IF(N317="nulová",J317,0)</f>
        <v>0</v>
      </c>
      <c r="BJ317" s="17" t="s">
        <v>81</v>
      </c>
      <c r="BK317" s="184">
        <f>ROUND(I317*H317,2)</f>
        <v>0</v>
      </c>
      <c r="BL317" s="17" t="s">
        <v>223</v>
      </c>
      <c r="BM317" s="183" t="s">
        <v>685</v>
      </c>
    </row>
    <row r="318" s="2" customFormat="1" ht="33" customHeight="1">
      <c r="A318" s="36"/>
      <c r="B318" s="170"/>
      <c r="C318" s="171" t="s">
        <v>686</v>
      </c>
      <c r="D318" s="171" t="s">
        <v>143</v>
      </c>
      <c r="E318" s="172" t="s">
        <v>687</v>
      </c>
      <c r="F318" s="173" t="s">
        <v>688</v>
      </c>
      <c r="G318" s="174" t="s">
        <v>157</v>
      </c>
      <c r="H318" s="175">
        <v>73.519999999999996</v>
      </c>
      <c r="I318" s="176"/>
      <c r="J318" s="177">
        <f>ROUND(I318*H318,2)</f>
        <v>0</v>
      </c>
      <c r="K318" s="178"/>
      <c r="L318" s="37"/>
      <c r="M318" s="179" t="s">
        <v>1</v>
      </c>
      <c r="N318" s="180" t="s">
        <v>38</v>
      </c>
      <c r="O318" s="75"/>
      <c r="P318" s="181">
        <f>O318*H318</f>
        <v>0</v>
      </c>
      <c r="Q318" s="181">
        <v>0.012</v>
      </c>
      <c r="R318" s="181">
        <f>Q318*H318</f>
        <v>0.88224000000000002</v>
      </c>
      <c r="S318" s="181">
        <v>0</v>
      </c>
      <c r="T318" s="182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183" t="s">
        <v>223</v>
      </c>
      <c r="AT318" s="183" t="s">
        <v>143</v>
      </c>
      <c r="AU318" s="183" t="s">
        <v>83</v>
      </c>
      <c r="AY318" s="17" t="s">
        <v>140</v>
      </c>
      <c r="BE318" s="184">
        <f>IF(N318="základní",J318,0)</f>
        <v>0</v>
      </c>
      <c r="BF318" s="184">
        <f>IF(N318="snížená",J318,0)</f>
        <v>0</v>
      </c>
      <c r="BG318" s="184">
        <f>IF(N318="zákl. přenesená",J318,0)</f>
        <v>0</v>
      </c>
      <c r="BH318" s="184">
        <f>IF(N318="sníž. přenesená",J318,0)</f>
        <v>0</v>
      </c>
      <c r="BI318" s="184">
        <f>IF(N318="nulová",J318,0)</f>
        <v>0</v>
      </c>
      <c r="BJ318" s="17" t="s">
        <v>81</v>
      </c>
      <c r="BK318" s="184">
        <f>ROUND(I318*H318,2)</f>
        <v>0</v>
      </c>
      <c r="BL318" s="17" t="s">
        <v>223</v>
      </c>
      <c r="BM318" s="183" t="s">
        <v>689</v>
      </c>
    </row>
    <row r="319" s="2" customFormat="1" ht="24.15" customHeight="1">
      <c r="A319" s="36"/>
      <c r="B319" s="170"/>
      <c r="C319" s="171" t="s">
        <v>690</v>
      </c>
      <c r="D319" s="171" t="s">
        <v>143</v>
      </c>
      <c r="E319" s="172" t="s">
        <v>691</v>
      </c>
      <c r="F319" s="173" t="s">
        <v>692</v>
      </c>
      <c r="G319" s="174" t="s">
        <v>157</v>
      </c>
      <c r="H319" s="175">
        <v>17.149999999999999</v>
      </c>
      <c r="I319" s="176"/>
      <c r="J319" s="177">
        <f>ROUND(I319*H319,2)</f>
        <v>0</v>
      </c>
      <c r="K319" s="178"/>
      <c r="L319" s="37"/>
      <c r="M319" s="179" t="s">
        <v>1</v>
      </c>
      <c r="N319" s="180" t="s">
        <v>38</v>
      </c>
      <c r="O319" s="75"/>
      <c r="P319" s="181">
        <f>O319*H319</f>
        <v>0</v>
      </c>
      <c r="Q319" s="181">
        <v>0</v>
      </c>
      <c r="R319" s="181">
        <f>Q319*H319</f>
        <v>0</v>
      </c>
      <c r="S319" s="181">
        <v>0.0025000000000000001</v>
      </c>
      <c r="T319" s="182">
        <f>S319*H319</f>
        <v>0.042874999999999996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183" t="s">
        <v>223</v>
      </c>
      <c r="AT319" s="183" t="s">
        <v>143</v>
      </c>
      <c r="AU319" s="183" t="s">
        <v>83</v>
      </c>
      <c r="AY319" s="17" t="s">
        <v>140</v>
      </c>
      <c r="BE319" s="184">
        <f>IF(N319="základní",J319,0)</f>
        <v>0</v>
      </c>
      <c r="BF319" s="184">
        <f>IF(N319="snížená",J319,0)</f>
        <v>0</v>
      </c>
      <c r="BG319" s="184">
        <f>IF(N319="zákl. přenesená",J319,0)</f>
        <v>0</v>
      </c>
      <c r="BH319" s="184">
        <f>IF(N319="sníž. přenesená",J319,0)</f>
        <v>0</v>
      </c>
      <c r="BI319" s="184">
        <f>IF(N319="nulová",J319,0)</f>
        <v>0</v>
      </c>
      <c r="BJ319" s="17" t="s">
        <v>81</v>
      </c>
      <c r="BK319" s="184">
        <f>ROUND(I319*H319,2)</f>
        <v>0</v>
      </c>
      <c r="BL319" s="17" t="s">
        <v>223</v>
      </c>
      <c r="BM319" s="183" t="s">
        <v>693</v>
      </c>
    </row>
    <row r="320" s="2" customFormat="1" ht="21.75" customHeight="1">
      <c r="A320" s="36"/>
      <c r="B320" s="170"/>
      <c r="C320" s="171" t="s">
        <v>694</v>
      </c>
      <c r="D320" s="171" t="s">
        <v>143</v>
      </c>
      <c r="E320" s="172" t="s">
        <v>695</v>
      </c>
      <c r="F320" s="173" t="s">
        <v>696</v>
      </c>
      <c r="G320" s="174" t="s">
        <v>157</v>
      </c>
      <c r="H320" s="175">
        <v>68.5</v>
      </c>
      <c r="I320" s="176"/>
      <c r="J320" s="177">
        <f>ROUND(I320*H320,2)</f>
        <v>0</v>
      </c>
      <c r="K320" s="178"/>
      <c r="L320" s="37"/>
      <c r="M320" s="179" t="s">
        <v>1</v>
      </c>
      <c r="N320" s="180" t="s">
        <v>38</v>
      </c>
      <c r="O320" s="75"/>
      <c r="P320" s="181">
        <f>O320*H320</f>
        <v>0</v>
      </c>
      <c r="Q320" s="181">
        <v>0.00029999999999999997</v>
      </c>
      <c r="R320" s="181">
        <f>Q320*H320</f>
        <v>0.020549999999999999</v>
      </c>
      <c r="S320" s="181">
        <v>0</v>
      </c>
      <c r="T320" s="182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83" t="s">
        <v>223</v>
      </c>
      <c r="AT320" s="183" t="s">
        <v>143</v>
      </c>
      <c r="AU320" s="183" t="s">
        <v>83</v>
      </c>
      <c r="AY320" s="17" t="s">
        <v>140</v>
      </c>
      <c r="BE320" s="184">
        <f>IF(N320="základní",J320,0)</f>
        <v>0</v>
      </c>
      <c r="BF320" s="184">
        <f>IF(N320="snížená",J320,0)</f>
        <v>0</v>
      </c>
      <c r="BG320" s="184">
        <f>IF(N320="zákl. přenesená",J320,0)</f>
        <v>0</v>
      </c>
      <c r="BH320" s="184">
        <f>IF(N320="sníž. přenesená",J320,0)</f>
        <v>0</v>
      </c>
      <c r="BI320" s="184">
        <f>IF(N320="nulová",J320,0)</f>
        <v>0</v>
      </c>
      <c r="BJ320" s="17" t="s">
        <v>81</v>
      </c>
      <c r="BK320" s="184">
        <f>ROUND(I320*H320,2)</f>
        <v>0</v>
      </c>
      <c r="BL320" s="17" t="s">
        <v>223</v>
      </c>
      <c r="BM320" s="183" t="s">
        <v>697</v>
      </c>
    </row>
    <row r="321" s="2" customFormat="1" ht="24.15" customHeight="1">
      <c r="A321" s="36"/>
      <c r="B321" s="170"/>
      <c r="C321" s="202" t="s">
        <v>698</v>
      </c>
      <c r="D321" s="202" t="s">
        <v>200</v>
      </c>
      <c r="E321" s="203" t="s">
        <v>699</v>
      </c>
      <c r="F321" s="204" t="s">
        <v>700</v>
      </c>
      <c r="G321" s="205" t="s">
        <v>157</v>
      </c>
      <c r="H321" s="206">
        <v>60.654000000000003</v>
      </c>
      <c r="I321" s="207"/>
      <c r="J321" s="208">
        <f>ROUND(I321*H321,2)</f>
        <v>0</v>
      </c>
      <c r="K321" s="209"/>
      <c r="L321" s="210"/>
      <c r="M321" s="211" t="s">
        <v>1</v>
      </c>
      <c r="N321" s="212" t="s">
        <v>38</v>
      </c>
      <c r="O321" s="75"/>
      <c r="P321" s="181">
        <f>O321*H321</f>
        <v>0</v>
      </c>
      <c r="Q321" s="181">
        <v>0.0042900000000000004</v>
      </c>
      <c r="R321" s="181">
        <f>Q321*H321</f>
        <v>0.26020566000000006</v>
      </c>
      <c r="S321" s="181">
        <v>0</v>
      </c>
      <c r="T321" s="182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183" t="s">
        <v>296</v>
      </c>
      <c r="AT321" s="183" t="s">
        <v>200</v>
      </c>
      <c r="AU321" s="183" t="s">
        <v>83</v>
      </c>
      <c r="AY321" s="17" t="s">
        <v>140</v>
      </c>
      <c r="BE321" s="184">
        <f>IF(N321="základní",J321,0)</f>
        <v>0</v>
      </c>
      <c r="BF321" s="184">
        <f>IF(N321="snížená",J321,0)</f>
        <v>0</v>
      </c>
      <c r="BG321" s="184">
        <f>IF(N321="zákl. přenesená",J321,0)</f>
        <v>0</v>
      </c>
      <c r="BH321" s="184">
        <f>IF(N321="sníž. přenesená",J321,0)</f>
        <v>0</v>
      </c>
      <c r="BI321" s="184">
        <f>IF(N321="nulová",J321,0)</f>
        <v>0</v>
      </c>
      <c r="BJ321" s="17" t="s">
        <v>81</v>
      </c>
      <c r="BK321" s="184">
        <f>ROUND(I321*H321,2)</f>
        <v>0</v>
      </c>
      <c r="BL321" s="17" t="s">
        <v>223</v>
      </c>
      <c r="BM321" s="183" t="s">
        <v>701</v>
      </c>
    </row>
    <row r="322" s="13" customFormat="1">
      <c r="A322" s="13"/>
      <c r="B322" s="185"/>
      <c r="C322" s="13"/>
      <c r="D322" s="186" t="s">
        <v>159</v>
      </c>
      <c r="E322" s="187" t="s">
        <v>1</v>
      </c>
      <c r="F322" s="188" t="s">
        <v>702</v>
      </c>
      <c r="G322" s="13"/>
      <c r="H322" s="189">
        <v>55.140000000000001</v>
      </c>
      <c r="I322" s="190"/>
      <c r="J322" s="13"/>
      <c r="K322" s="13"/>
      <c r="L322" s="185"/>
      <c r="M322" s="191"/>
      <c r="N322" s="192"/>
      <c r="O322" s="192"/>
      <c r="P322" s="192"/>
      <c r="Q322" s="192"/>
      <c r="R322" s="192"/>
      <c r="S322" s="192"/>
      <c r="T322" s="19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87" t="s">
        <v>159</v>
      </c>
      <c r="AU322" s="187" t="s">
        <v>83</v>
      </c>
      <c r="AV322" s="13" t="s">
        <v>83</v>
      </c>
      <c r="AW322" s="13" t="s">
        <v>30</v>
      </c>
      <c r="AX322" s="13" t="s">
        <v>81</v>
      </c>
      <c r="AY322" s="187" t="s">
        <v>140</v>
      </c>
    </row>
    <row r="323" s="13" customFormat="1">
      <c r="A323" s="13"/>
      <c r="B323" s="185"/>
      <c r="C323" s="13"/>
      <c r="D323" s="186" t="s">
        <v>159</v>
      </c>
      <c r="E323" s="13"/>
      <c r="F323" s="188" t="s">
        <v>703</v>
      </c>
      <c r="G323" s="13"/>
      <c r="H323" s="189">
        <v>60.654000000000003</v>
      </c>
      <c r="I323" s="190"/>
      <c r="J323" s="13"/>
      <c r="K323" s="13"/>
      <c r="L323" s="185"/>
      <c r="M323" s="191"/>
      <c r="N323" s="192"/>
      <c r="O323" s="192"/>
      <c r="P323" s="192"/>
      <c r="Q323" s="192"/>
      <c r="R323" s="192"/>
      <c r="S323" s="192"/>
      <c r="T323" s="19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187" t="s">
        <v>159</v>
      </c>
      <c r="AU323" s="187" t="s">
        <v>83</v>
      </c>
      <c r="AV323" s="13" t="s">
        <v>83</v>
      </c>
      <c r="AW323" s="13" t="s">
        <v>3</v>
      </c>
      <c r="AX323" s="13" t="s">
        <v>81</v>
      </c>
      <c r="AY323" s="187" t="s">
        <v>140</v>
      </c>
    </row>
    <row r="324" s="2" customFormat="1" ht="16.5" customHeight="1">
      <c r="A324" s="36"/>
      <c r="B324" s="170"/>
      <c r="C324" s="202" t="s">
        <v>704</v>
      </c>
      <c r="D324" s="202" t="s">
        <v>200</v>
      </c>
      <c r="E324" s="203" t="s">
        <v>705</v>
      </c>
      <c r="F324" s="204" t="s">
        <v>706</v>
      </c>
      <c r="G324" s="205" t="s">
        <v>157</v>
      </c>
      <c r="H324" s="206">
        <v>14.696</v>
      </c>
      <c r="I324" s="207"/>
      <c r="J324" s="208">
        <f>ROUND(I324*H324,2)</f>
        <v>0</v>
      </c>
      <c r="K324" s="209"/>
      <c r="L324" s="210"/>
      <c r="M324" s="211" t="s">
        <v>1</v>
      </c>
      <c r="N324" s="212" t="s">
        <v>38</v>
      </c>
      <c r="O324" s="75"/>
      <c r="P324" s="181">
        <f>O324*H324</f>
        <v>0</v>
      </c>
      <c r="Q324" s="181">
        <v>0.0094800000000000006</v>
      </c>
      <c r="R324" s="181">
        <f>Q324*H324</f>
        <v>0.13931808000000001</v>
      </c>
      <c r="S324" s="181">
        <v>0</v>
      </c>
      <c r="T324" s="182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83" t="s">
        <v>296</v>
      </c>
      <c r="AT324" s="183" t="s">
        <v>200</v>
      </c>
      <c r="AU324" s="183" t="s">
        <v>83</v>
      </c>
      <c r="AY324" s="17" t="s">
        <v>140</v>
      </c>
      <c r="BE324" s="184">
        <f>IF(N324="základní",J324,0)</f>
        <v>0</v>
      </c>
      <c r="BF324" s="184">
        <f>IF(N324="snížená",J324,0)</f>
        <v>0</v>
      </c>
      <c r="BG324" s="184">
        <f>IF(N324="zákl. přenesená",J324,0)</f>
        <v>0</v>
      </c>
      <c r="BH324" s="184">
        <f>IF(N324="sníž. přenesená",J324,0)</f>
        <v>0</v>
      </c>
      <c r="BI324" s="184">
        <f>IF(N324="nulová",J324,0)</f>
        <v>0</v>
      </c>
      <c r="BJ324" s="17" t="s">
        <v>81</v>
      </c>
      <c r="BK324" s="184">
        <f>ROUND(I324*H324,2)</f>
        <v>0</v>
      </c>
      <c r="BL324" s="17" t="s">
        <v>223</v>
      </c>
      <c r="BM324" s="183" t="s">
        <v>707</v>
      </c>
    </row>
    <row r="325" s="13" customFormat="1">
      <c r="A325" s="13"/>
      <c r="B325" s="185"/>
      <c r="C325" s="13"/>
      <c r="D325" s="186" t="s">
        <v>159</v>
      </c>
      <c r="E325" s="187" t="s">
        <v>1</v>
      </c>
      <c r="F325" s="188" t="s">
        <v>708</v>
      </c>
      <c r="G325" s="13"/>
      <c r="H325" s="189">
        <v>13.359999999999999</v>
      </c>
      <c r="I325" s="190"/>
      <c r="J325" s="13"/>
      <c r="K325" s="13"/>
      <c r="L325" s="185"/>
      <c r="M325" s="191"/>
      <c r="N325" s="192"/>
      <c r="O325" s="192"/>
      <c r="P325" s="192"/>
      <c r="Q325" s="192"/>
      <c r="R325" s="192"/>
      <c r="S325" s="192"/>
      <c r="T325" s="19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187" t="s">
        <v>159</v>
      </c>
      <c r="AU325" s="187" t="s">
        <v>83</v>
      </c>
      <c r="AV325" s="13" t="s">
        <v>83</v>
      </c>
      <c r="AW325" s="13" t="s">
        <v>30</v>
      </c>
      <c r="AX325" s="13" t="s">
        <v>81</v>
      </c>
      <c r="AY325" s="187" t="s">
        <v>140</v>
      </c>
    </row>
    <row r="326" s="13" customFormat="1">
      <c r="A326" s="13"/>
      <c r="B326" s="185"/>
      <c r="C326" s="13"/>
      <c r="D326" s="186" t="s">
        <v>159</v>
      </c>
      <c r="E326" s="13"/>
      <c r="F326" s="188" t="s">
        <v>709</v>
      </c>
      <c r="G326" s="13"/>
      <c r="H326" s="189">
        <v>14.696</v>
      </c>
      <c r="I326" s="190"/>
      <c r="J326" s="13"/>
      <c r="K326" s="13"/>
      <c r="L326" s="185"/>
      <c r="M326" s="191"/>
      <c r="N326" s="192"/>
      <c r="O326" s="192"/>
      <c r="P326" s="192"/>
      <c r="Q326" s="192"/>
      <c r="R326" s="192"/>
      <c r="S326" s="192"/>
      <c r="T326" s="19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187" t="s">
        <v>159</v>
      </c>
      <c r="AU326" s="187" t="s">
        <v>83</v>
      </c>
      <c r="AV326" s="13" t="s">
        <v>83</v>
      </c>
      <c r="AW326" s="13" t="s">
        <v>3</v>
      </c>
      <c r="AX326" s="13" t="s">
        <v>81</v>
      </c>
      <c r="AY326" s="187" t="s">
        <v>140</v>
      </c>
    </row>
    <row r="327" s="2" customFormat="1" ht="16.5" customHeight="1">
      <c r="A327" s="36"/>
      <c r="B327" s="170"/>
      <c r="C327" s="171" t="s">
        <v>710</v>
      </c>
      <c r="D327" s="171" t="s">
        <v>143</v>
      </c>
      <c r="E327" s="172" t="s">
        <v>711</v>
      </c>
      <c r="F327" s="173" t="s">
        <v>712</v>
      </c>
      <c r="G327" s="174" t="s">
        <v>196</v>
      </c>
      <c r="H327" s="175">
        <v>90.079999999999998</v>
      </c>
      <c r="I327" s="176"/>
      <c r="J327" s="177">
        <f>ROUND(I327*H327,2)</f>
        <v>0</v>
      </c>
      <c r="K327" s="178"/>
      <c r="L327" s="37"/>
      <c r="M327" s="179" t="s">
        <v>1</v>
      </c>
      <c r="N327" s="180" t="s">
        <v>38</v>
      </c>
      <c r="O327" s="75"/>
      <c r="P327" s="181">
        <f>O327*H327</f>
        <v>0</v>
      </c>
      <c r="Q327" s="181">
        <v>1.0000000000000001E-05</v>
      </c>
      <c r="R327" s="181">
        <f>Q327*H327</f>
        <v>0.0009008000000000001</v>
      </c>
      <c r="S327" s="181">
        <v>0</v>
      </c>
      <c r="T327" s="182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83" t="s">
        <v>223</v>
      </c>
      <c r="AT327" s="183" t="s">
        <v>143</v>
      </c>
      <c r="AU327" s="183" t="s">
        <v>83</v>
      </c>
      <c r="AY327" s="17" t="s">
        <v>140</v>
      </c>
      <c r="BE327" s="184">
        <f>IF(N327="základní",J327,0)</f>
        <v>0</v>
      </c>
      <c r="BF327" s="184">
        <f>IF(N327="snížená",J327,0)</f>
        <v>0</v>
      </c>
      <c r="BG327" s="184">
        <f>IF(N327="zákl. přenesená",J327,0)</f>
        <v>0</v>
      </c>
      <c r="BH327" s="184">
        <f>IF(N327="sníž. přenesená",J327,0)</f>
        <v>0</v>
      </c>
      <c r="BI327" s="184">
        <f>IF(N327="nulová",J327,0)</f>
        <v>0</v>
      </c>
      <c r="BJ327" s="17" t="s">
        <v>81</v>
      </c>
      <c r="BK327" s="184">
        <f>ROUND(I327*H327,2)</f>
        <v>0</v>
      </c>
      <c r="BL327" s="17" t="s">
        <v>223</v>
      </c>
      <c r="BM327" s="183" t="s">
        <v>713</v>
      </c>
    </row>
    <row r="328" s="13" customFormat="1">
      <c r="A328" s="13"/>
      <c r="B328" s="185"/>
      <c r="C328" s="13"/>
      <c r="D328" s="186" t="s">
        <v>159</v>
      </c>
      <c r="E328" s="187" t="s">
        <v>1</v>
      </c>
      <c r="F328" s="188" t="s">
        <v>714</v>
      </c>
      <c r="G328" s="13"/>
      <c r="H328" s="189">
        <v>16.399999999999999</v>
      </c>
      <c r="I328" s="190"/>
      <c r="J328" s="13"/>
      <c r="K328" s="13"/>
      <c r="L328" s="185"/>
      <c r="M328" s="191"/>
      <c r="N328" s="192"/>
      <c r="O328" s="192"/>
      <c r="P328" s="192"/>
      <c r="Q328" s="192"/>
      <c r="R328" s="192"/>
      <c r="S328" s="192"/>
      <c r="T328" s="19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187" t="s">
        <v>159</v>
      </c>
      <c r="AU328" s="187" t="s">
        <v>83</v>
      </c>
      <c r="AV328" s="13" t="s">
        <v>83</v>
      </c>
      <c r="AW328" s="13" t="s">
        <v>30</v>
      </c>
      <c r="AX328" s="13" t="s">
        <v>73</v>
      </c>
      <c r="AY328" s="187" t="s">
        <v>140</v>
      </c>
    </row>
    <row r="329" s="13" customFormat="1">
      <c r="A329" s="13"/>
      <c r="B329" s="185"/>
      <c r="C329" s="13"/>
      <c r="D329" s="186" t="s">
        <v>159</v>
      </c>
      <c r="E329" s="187" t="s">
        <v>1</v>
      </c>
      <c r="F329" s="188" t="s">
        <v>715</v>
      </c>
      <c r="G329" s="13"/>
      <c r="H329" s="189">
        <v>17</v>
      </c>
      <c r="I329" s="190"/>
      <c r="J329" s="13"/>
      <c r="K329" s="13"/>
      <c r="L329" s="185"/>
      <c r="M329" s="191"/>
      <c r="N329" s="192"/>
      <c r="O329" s="192"/>
      <c r="P329" s="192"/>
      <c r="Q329" s="192"/>
      <c r="R329" s="192"/>
      <c r="S329" s="192"/>
      <c r="T329" s="19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187" t="s">
        <v>159</v>
      </c>
      <c r="AU329" s="187" t="s">
        <v>83</v>
      </c>
      <c r="AV329" s="13" t="s">
        <v>83</v>
      </c>
      <c r="AW329" s="13" t="s">
        <v>30</v>
      </c>
      <c r="AX329" s="13" t="s">
        <v>73</v>
      </c>
      <c r="AY329" s="187" t="s">
        <v>140</v>
      </c>
    </row>
    <row r="330" s="13" customFormat="1">
      <c r="A330" s="13"/>
      <c r="B330" s="185"/>
      <c r="C330" s="13"/>
      <c r="D330" s="186" t="s">
        <v>159</v>
      </c>
      <c r="E330" s="187" t="s">
        <v>1</v>
      </c>
      <c r="F330" s="188" t="s">
        <v>716</v>
      </c>
      <c r="G330" s="13"/>
      <c r="H330" s="189">
        <v>10</v>
      </c>
      <c r="I330" s="190"/>
      <c r="J330" s="13"/>
      <c r="K330" s="13"/>
      <c r="L330" s="185"/>
      <c r="M330" s="191"/>
      <c r="N330" s="192"/>
      <c r="O330" s="192"/>
      <c r="P330" s="192"/>
      <c r="Q330" s="192"/>
      <c r="R330" s="192"/>
      <c r="S330" s="192"/>
      <c r="T330" s="19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87" t="s">
        <v>159</v>
      </c>
      <c r="AU330" s="187" t="s">
        <v>83</v>
      </c>
      <c r="AV330" s="13" t="s">
        <v>83</v>
      </c>
      <c r="AW330" s="13" t="s">
        <v>30</v>
      </c>
      <c r="AX330" s="13" t="s">
        <v>73</v>
      </c>
      <c r="AY330" s="187" t="s">
        <v>140</v>
      </c>
    </row>
    <row r="331" s="13" customFormat="1">
      <c r="A331" s="13"/>
      <c r="B331" s="185"/>
      <c r="C331" s="13"/>
      <c r="D331" s="186" t="s">
        <v>159</v>
      </c>
      <c r="E331" s="187" t="s">
        <v>1</v>
      </c>
      <c r="F331" s="188" t="s">
        <v>717</v>
      </c>
      <c r="G331" s="13"/>
      <c r="H331" s="189">
        <v>11.199999999999999</v>
      </c>
      <c r="I331" s="190"/>
      <c r="J331" s="13"/>
      <c r="K331" s="13"/>
      <c r="L331" s="185"/>
      <c r="M331" s="191"/>
      <c r="N331" s="192"/>
      <c r="O331" s="192"/>
      <c r="P331" s="192"/>
      <c r="Q331" s="192"/>
      <c r="R331" s="192"/>
      <c r="S331" s="192"/>
      <c r="T331" s="19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87" t="s">
        <v>159</v>
      </c>
      <c r="AU331" s="187" t="s">
        <v>83</v>
      </c>
      <c r="AV331" s="13" t="s">
        <v>83</v>
      </c>
      <c r="AW331" s="13" t="s">
        <v>30</v>
      </c>
      <c r="AX331" s="13" t="s">
        <v>73</v>
      </c>
      <c r="AY331" s="187" t="s">
        <v>140</v>
      </c>
    </row>
    <row r="332" s="13" customFormat="1">
      <c r="A332" s="13"/>
      <c r="B332" s="185"/>
      <c r="C332" s="13"/>
      <c r="D332" s="186" t="s">
        <v>159</v>
      </c>
      <c r="E332" s="187" t="s">
        <v>1</v>
      </c>
      <c r="F332" s="188" t="s">
        <v>718</v>
      </c>
      <c r="G332" s="13"/>
      <c r="H332" s="189">
        <v>14.4</v>
      </c>
      <c r="I332" s="190"/>
      <c r="J332" s="13"/>
      <c r="K332" s="13"/>
      <c r="L332" s="185"/>
      <c r="M332" s="191"/>
      <c r="N332" s="192"/>
      <c r="O332" s="192"/>
      <c r="P332" s="192"/>
      <c r="Q332" s="192"/>
      <c r="R332" s="192"/>
      <c r="S332" s="192"/>
      <c r="T332" s="19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187" t="s">
        <v>159</v>
      </c>
      <c r="AU332" s="187" t="s">
        <v>83</v>
      </c>
      <c r="AV332" s="13" t="s">
        <v>83</v>
      </c>
      <c r="AW332" s="13" t="s">
        <v>30</v>
      </c>
      <c r="AX332" s="13" t="s">
        <v>73</v>
      </c>
      <c r="AY332" s="187" t="s">
        <v>140</v>
      </c>
    </row>
    <row r="333" s="13" customFormat="1">
      <c r="A333" s="13"/>
      <c r="B333" s="185"/>
      <c r="C333" s="13"/>
      <c r="D333" s="186" t="s">
        <v>159</v>
      </c>
      <c r="E333" s="187" t="s">
        <v>1</v>
      </c>
      <c r="F333" s="188" t="s">
        <v>719</v>
      </c>
      <c r="G333" s="13"/>
      <c r="H333" s="189">
        <v>17</v>
      </c>
      <c r="I333" s="190"/>
      <c r="J333" s="13"/>
      <c r="K333" s="13"/>
      <c r="L333" s="185"/>
      <c r="M333" s="191"/>
      <c r="N333" s="192"/>
      <c r="O333" s="192"/>
      <c r="P333" s="192"/>
      <c r="Q333" s="192"/>
      <c r="R333" s="192"/>
      <c r="S333" s="192"/>
      <c r="T333" s="19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187" t="s">
        <v>159</v>
      </c>
      <c r="AU333" s="187" t="s">
        <v>83</v>
      </c>
      <c r="AV333" s="13" t="s">
        <v>83</v>
      </c>
      <c r="AW333" s="13" t="s">
        <v>30</v>
      </c>
      <c r="AX333" s="13" t="s">
        <v>73</v>
      </c>
      <c r="AY333" s="187" t="s">
        <v>140</v>
      </c>
    </row>
    <row r="334" s="13" customFormat="1">
      <c r="A334" s="13"/>
      <c r="B334" s="185"/>
      <c r="C334" s="13"/>
      <c r="D334" s="186" t="s">
        <v>159</v>
      </c>
      <c r="E334" s="187" t="s">
        <v>1</v>
      </c>
      <c r="F334" s="188" t="s">
        <v>720</v>
      </c>
      <c r="G334" s="13"/>
      <c r="H334" s="189">
        <v>4.0800000000000001</v>
      </c>
      <c r="I334" s="190"/>
      <c r="J334" s="13"/>
      <c r="K334" s="13"/>
      <c r="L334" s="185"/>
      <c r="M334" s="191"/>
      <c r="N334" s="192"/>
      <c r="O334" s="192"/>
      <c r="P334" s="192"/>
      <c r="Q334" s="192"/>
      <c r="R334" s="192"/>
      <c r="S334" s="192"/>
      <c r="T334" s="19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187" t="s">
        <v>159</v>
      </c>
      <c r="AU334" s="187" t="s">
        <v>83</v>
      </c>
      <c r="AV334" s="13" t="s">
        <v>83</v>
      </c>
      <c r="AW334" s="13" t="s">
        <v>30</v>
      </c>
      <c r="AX334" s="13" t="s">
        <v>73</v>
      </c>
      <c r="AY334" s="187" t="s">
        <v>140</v>
      </c>
    </row>
    <row r="335" s="14" customFormat="1">
      <c r="A335" s="14"/>
      <c r="B335" s="194"/>
      <c r="C335" s="14"/>
      <c r="D335" s="186" t="s">
        <v>159</v>
      </c>
      <c r="E335" s="195" t="s">
        <v>1</v>
      </c>
      <c r="F335" s="196" t="s">
        <v>183</v>
      </c>
      <c r="G335" s="14"/>
      <c r="H335" s="197">
        <v>90.079999999999998</v>
      </c>
      <c r="I335" s="198"/>
      <c r="J335" s="14"/>
      <c r="K335" s="14"/>
      <c r="L335" s="194"/>
      <c r="M335" s="199"/>
      <c r="N335" s="200"/>
      <c r="O335" s="200"/>
      <c r="P335" s="200"/>
      <c r="Q335" s="200"/>
      <c r="R335" s="200"/>
      <c r="S335" s="200"/>
      <c r="T335" s="201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195" t="s">
        <v>159</v>
      </c>
      <c r="AU335" s="195" t="s">
        <v>83</v>
      </c>
      <c r="AV335" s="14" t="s">
        <v>147</v>
      </c>
      <c r="AW335" s="14" t="s">
        <v>30</v>
      </c>
      <c r="AX335" s="14" t="s">
        <v>81</v>
      </c>
      <c r="AY335" s="195" t="s">
        <v>140</v>
      </c>
    </row>
    <row r="336" s="2" customFormat="1" ht="16.5" customHeight="1">
      <c r="A336" s="36"/>
      <c r="B336" s="170"/>
      <c r="C336" s="202" t="s">
        <v>721</v>
      </c>
      <c r="D336" s="202" t="s">
        <v>200</v>
      </c>
      <c r="E336" s="203" t="s">
        <v>722</v>
      </c>
      <c r="F336" s="204" t="s">
        <v>723</v>
      </c>
      <c r="G336" s="205" t="s">
        <v>196</v>
      </c>
      <c r="H336" s="206">
        <v>99.087999999999994</v>
      </c>
      <c r="I336" s="207"/>
      <c r="J336" s="208">
        <f>ROUND(I336*H336,2)</f>
        <v>0</v>
      </c>
      <c r="K336" s="209"/>
      <c r="L336" s="210"/>
      <c r="M336" s="211" t="s">
        <v>1</v>
      </c>
      <c r="N336" s="212" t="s">
        <v>38</v>
      </c>
      <c r="O336" s="75"/>
      <c r="P336" s="181">
        <f>O336*H336</f>
        <v>0</v>
      </c>
      <c r="Q336" s="181">
        <v>0.00029999999999999997</v>
      </c>
      <c r="R336" s="181">
        <f>Q336*H336</f>
        <v>0.029726399999999997</v>
      </c>
      <c r="S336" s="181">
        <v>0</v>
      </c>
      <c r="T336" s="182">
        <f>S336*H336</f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183" t="s">
        <v>296</v>
      </c>
      <c r="AT336" s="183" t="s">
        <v>200</v>
      </c>
      <c r="AU336" s="183" t="s">
        <v>83</v>
      </c>
      <c r="AY336" s="17" t="s">
        <v>140</v>
      </c>
      <c r="BE336" s="184">
        <f>IF(N336="základní",J336,0)</f>
        <v>0</v>
      </c>
      <c r="BF336" s="184">
        <f>IF(N336="snížená",J336,0)</f>
        <v>0</v>
      </c>
      <c r="BG336" s="184">
        <f>IF(N336="zákl. přenesená",J336,0)</f>
        <v>0</v>
      </c>
      <c r="BH336" s="184">
        <f>IF(N336="sníž. přenesená",J336,0)</f>
        <v>0</v>
      </c>
      <c r="BI336" s="184">
        <f>IF(N336="nulová",J336,0)</f>
        <v>0</v>
      </c>
      <c r="BJ336" s="17" t="s">
        <v>81</v>
      </c>
      <c r="BK336" s="184">
        <f>ROUND(I336*H336,2)</f>
        <v>0</v>
      </c>
      <c r="BL336" s="17" t="s">
        <v>223</v>
      </c>
      <c r="BM336" s="183" t="s">
        <v>724</v>
      </c>
    </row>
    <row r="337" s="13" customFormat="1">
      <c r="A337" s="13"/>
      <c r="B337" s="185"/>
      <c r="C337" s="13"/>
      <c r="D337" s="186" t="s">
        <v>159</v>
      </c>
      <c r="E337" s="13"/>
      <c r="F337" s="188" t="s">
        <v>725</v>
      </c>
      <c r="G337" s="13"/>
      <c r="H337" s="189">
        <v>99.087999999999994</v>
      </c>
      <c r="I337" s="190"/>
      <c r="J337" s="13"/>
      <c r="K337" s="13"/>
      <c r="L337" s="185"/>
      <c r="M337" s="191"/>
      <c r="N337" s="192"/>
      <c r="O337" s="192"/>
      <c r="P337" s="192"/>
      <c r="Q337" s="192"/>
      <c r="R337" s="192"/>
      <c r="S337" s="192"/>
      <c r="T337" s="19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187" t="s">
        <v>159</v>
      </c>
      <c r="AU337" s="187" t="s">
        <v>83</v>
      </c>
      <c r="AV337" s="13" t="s">
        <v>83</v>
      </c>
      <c r="AW337" s="13" t="s">
        <v>3</v>
      </c>
      <c r="AX337" s="13" t="s">
        <v>81</v>
      </c>
      <c r="AY337" s="187" t="s">
        <v>140</v>
      </c>
    </row>
    <row r="338" s="2" customFormat="1" ht="24.15" customHeight="1">
      <c r="A338" s="36"/>
      <c r="B338" s="170"/>
      <c r="C338" s="171" t="s">
        <v>726</v>
      </c>
      <c r="D338" s="171" t="s">
        <v>143</v>
      </c>
      <c r="E338" s="172" t="s">
        <v>727</v>
      </c>
      <c r="F338" s="173" t="s">
        <v>728</v>
      </c>
      <c r="G338" s="174" t="s">
        <v>305</v>
      </c>
      <c r="H338" s="175">
        <v>1.335</v>
      </c>
      <c r="I338" s="176"/>
      <c r="J338" s="177">
        <f>ROUND(I338*H338,2)</f>
        <v>0</v>
      </c>
      <c r="K338" s="178"/>
      <c r="L338" s="37"/>
      <c r="M338" s="179" t="s">
        <v>1</v>
      </c>
      <c r="N338" s="180" t="s">
        <v>38</v>
      </c>
      <c r="O338" s="75"/>
      <c r="P338" s="181">
        <f>O338*H338</f>
        <v>0</v>
      </c>
      <c r="Q338" s="181">
        <v>0</v>
      </c>
      <c r="R338" s="181">
        <f>Q338*H338</f>
        <v>0</v>
      </c>
      <c r="S338" s="181">
        <v>0</v>
      </c>
      <c r="T338" s="182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183" t="s">
        <v>223</v>
      </c>
      <c r="AT338" s="183" t="s">
        <v>143</v>
      </c>
      <c r="AU338" s="183" t="s">
        <v>83</v>
      </c>
      <c r="AY338" s="17" t="s">
        <v>140</v>
      </c>
      <c r="BE338" s="184">
        <f>IF(N338="základní",J338,0)</f>
        <v>0</v>
      </c>
      <c r="BF338" s="184">
        <f>IF(N338="snížená",J338,0)</f>
        <v>0</v>
      </c>
      <c r="BG338" s="184">
        <f>IF(N338="zákl. přenesená",J338,0)</f>
        <v>0</v>
      </c>
      <c r="BH338" s="184">
        <f>IF(N338="sníž. přenesená",J338,0)</f>
        <v>0</v>
      </c>
      <c r="BI338" s="184">
        <f>IF(N338="nulová",J338,0)</f>
        <v>0</v>
      </c>
      <c r="BJ338" s="17" t="s">
        <v>81</v>
      </c>
      <c r="BK338" s="184">
        <f>ROUND(I338*H338,2)</f>
        <v>0</v>
      </c>
      <c r="BL338" s="17" t="s">
        <v>223</v>
      </c>
      <c r="BM338" s="183" t="s">
        <v>729</v>
      </c>
    </row>
    <row r="339" s="12" customFormat="1" ht="22.8" customHeight="1">
      <c r="A339" s="12"/>
      <c r="B339" s="157"/>
      <c r="C339" s="12"/>
      <c r="D339" s="158" t="s">
        <v>72</v>
      </c>
      <c r="E339" s="168" t="s">
        <v>730</v>
      </c>
      <c r="F339" s="168" t="s">
        <v>731</v>
      </c>
      <c r="G339" s="12"/>
      <c r="H339" s="12"/>
      <c r="I339" s="160"/>
      <c r="J339" s="169">
        <f>BK339</f>
        <v>0</v>
      </c>
      <c r="K339" s="12"/>
      <c r="L339" s="157"/>
      <c r="M339" s="162"/>
      <c r="N339" s="163"/>
      <c r="O339" s="163"/>
      <c r="P339" s="164">
        <f>SUM(P340:P357)</f>
        <v>0</v>
      </c>
      <c r="Q339" s="163"/>
      <c r="R339" s="164">
        <f>SUM(R340:R357)</f>
        <v>1.0958847500000002</v>
      </c>
      <c r="S339" s="163"/>
      <c r="T339" s="165">
        <f>SUM(T340:T357)</f>
        <v>0.73439999999999994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158" t="s">
        <v>83</v>
      </c>
      <c r="AT339" s="166" t="s">
        <v>72</v>
      </c>
      <c r="AU339" s="166" t="s">
        <v>81</v>
      </c>
      <c r="AY339" s="158" t="s">
        <v>140</v>
      </c>
      <c r="BK339" s="167">
        <f>SUM(BK340:BK357)</f>
        <v>0</v>
      </c>
    </row>
    <row r="340" s="2" customFormat="1" ht="16.5" customHeight="1">
      <c r="A340" s="36"/>
      <c r="B340" s="170"/>
      <c r="C340" s="171" t="s">
        <v>732</v>
      </c>
      <c r="D340" s="171" t="s">
        <v>143</v>
      </c>
      <c r="E340" s="172" t="s">
        <v>733</v>
      </c>
      <c r="F340" s="173" t="s">
        <v>734</v>
      </c>
      <c r="G340" s="174" t="s">
        <v>157</v>
      </c>
      <c r="H340" s="175">
        <v>40.979999999999997</v>
      </c>
      <c r="I340" s="176"/>
      <c r="J340" s="177">
        <f>ROUND(I340*H340,2)</f>
        <v>0</v>
      </c>
      <c r="K340" s="178"/>
      <c r="L340" s="37"/>
      <c r="M340" s="179" t="s">
        <v>1</v>
      </c>
      <c r="N340" s="180" t="s">
        <v>38</v>
      </c>
      <c r="O340" s="75"/>
      <c r="P340" s="181">
        <f>O340*H340</f>
        <v>0</v>
      </c>
      <c r="Q340" s="181">
        <v>0</v>
      </c>
      <c r="R340" s="181">
        <f>Q340*H340</f>
        <v>0</v>
      </c>
      <c r="S340" s="181">
        <v>0</v>
      </c>
      <c r="T340" s="182">
        <f>S340*H340</f>
        <v>0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R340" s="183" t="s">
        <v>223</v>
      </c>
      <c r="AT340" s="183" t="s">
        <v>143</v>
      </c>
      <c r="AU340" s="183" t="s">
        <v>83</v>
      </c>
      <c r="AY340" s="17" t="s">
        <v>140</v>
      </c>
      <c r="BE340" s="184">
        <f>IF(N340="základní",J340,0)</f>
        <v>0</v>
      </c>
      <c r="BF340" s="184">
        <f>IF(N340="snížená",J340,0)</f>
        <v>0</v>
      </c>
      <c r="BG340" s="184">
        <f>IF(N340="zákl. přenesená",J340,0)</f>
        <v>0</v>
      </c>
      <c r="BH340" s="184">
        <f>IF(N340="sníž. přenesená",J340,0)</f>
        <v>0</v>
      </c>
      <c r="BI340" s="184">
        <f>IF(N340="nulová",J340,0)</f>
        <v>0</v>
      </c>
      <c r="BJ340" s="17" t="s">
        <v>81</v>
      </c>
      <c r="BK340" s="184">
        <f>ROUND(I340*H340,2)</f>
        <v>0</v>
      </c>
      <c r="BL340" s="17" t="s">
        <v>223</v>
      </c>
      <c r="BM340" s="183" t="s">
        <v>735</v>
      </c>
    </row>
    <row r="341" s="13" customFormat="1">
      <c r="A341" s="13"/>
      <c r="B341" s="185"/>
      <c r="C341" s="13"/>
      <c r="D341" s="186" t="s">
        <v>159</v>
      </c>
      <c r="E341" s="187" t="s">
        <v>1</v>
      </c>
      <c r="F341" s="188" t="s">
        <v>736</v>
      </c>
      <c r="G341" s="13"/>
      <c r="H341" s="189">
        <v>16.5</v>
      </c>
      <c r="I341" s="190"/>
      <c r="J341" s="13"/>
      <c r="K341" s="13"/>
      <c r="L341" s="185"/>
      <c r="M341" s="191"/>
      <c r="N341" s="192"/>
      <c r="O341" s="192"/>
      <c r="P341" s="192"/>
      <c r="Q341" s="192"/>
      <c r="R341" s="192"/>
      <c r="S341" s="192"/>
      <c r="T341" s="19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187" t="s">
        <v>159</v>
      </c>
      <c r="AU341" s="187" t="s">
        <v>83</v>
      </c>
      <c r="AV341" s="13" t="s">
        <v>83</v>
      </c>
      <c r="AW341" s="13" t="s">
        <v>30</v>
      </c>
      <c r="AX341" s="13" t="s">
        <v>73</v>
      </c>
      <c r="AY341" s="187" t="s">
        <v>140</v>
      </c>
    </row>
    <row r="342" s="13" customFormat="1">
      <c r="A342" s="13"/>
      <c r="B342" s="185"/>
      <c r="C342" s="13"/>
      <c r="D342" s="186" t="s">
        <v>159</v>
      </c>
      <c r="E342" s="187" t="s">
        <v>1</v>
      </c>
      <c r="F342" s="188" t="s">
        <v>737</v>
      </c>
      <c r="G342" s="13"/>
      <c r="H342" s="189">
        <v>24.48</v>
      </c>
      <c r="I342" s="190"/>
      <c r="J342" s="13"/>
      <c r="K342" s="13"/>
      <c r="L342" s="185"/>
      <c r="M342" s="191"/>
      <c r="N342" s="192"/>
      <c r="O342" s="192"/>
      <c r="P342" s="192"/>
      <c r="Q342" s="192"/>
      <c r="R342" s="192"/>
      <c r="S342" s="192"/>
      <c r="T342" s="19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87" t="s">
        <v>159</v>
      </c>
      <c r="AU342" s="187" t="s">
        <v>83</v>
      </c>
      <c r="AV342" s="13" t="s">
        <v>83</v>
      </c>
      <c r="AW342" s="13" t="s">
        <v>30</v>
      </c>
      <c r="AX342" s="13" t="s">
        <v>73</v>
      </c>
      <c r="AY342" s="187" t="s">
        <v>140</v>
      </c>
    </row>
    <row r="343" s="14" customFormat="1">
      <c r="A343" s="14"/>
      <c r="B343" s="194"/>
      <c r="C343" s="14"/>
      <c r="D343" s="186" t="s">
        <v>159</v>
      </c>
      <c r="E343" s="195" t="s">
        <v>1</v>
      </c>
      <c r="F343" s="196" t="s">
        <v>183</v>
      </c>
      <c r="G343" s="14"/>
      <c r="H343" s="197">
        <v>40.980000000000004</v>
      </c>
      <c r="I343" s="198"/>
      <c r="J343" s="14"/>
      <c r="K343" s="14"/>
      <c r="L343" s="194"/>
      <c r="M343" s="199"/>
      <c r="N343" s="200"/>
      <c r="O343" s="200"/>
      <c r="P343" s="200"/>
      <c r="Q343" s="200"/>
      <c r="R343" s="200"/>
      <c r="S343" s="200"/>
      <c r="T343" s="201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195" t="s">
        <v>159</v>
      </c>
      <c r="AU343" s="195" t="s">
        <v>83</v>
      </c>
      <c r="AV343" s="14" t="s">
        <v>147</v>
      </c>
      <c r="AW343" s="14" t="s">
        <v>30</v>
      </c>
      <c r="AX343" s="14" t="s">
        <v>81</v>
      </c>
      <c r="AY343" s="195" t="s">
        <v>140</v>
      </c>
    </row>
    <row r="344" s="2" customFormat="1" ht="16.5" customHeight="1">
      <c r="A344" s="36"/>
      <c r="B344" s="170"/>
      <c r="C344" s="171" t="s">
        <v>738</v>
      </c>
      <c r="D344" s="171" t="s">
        <v>143</v>
      </c>
      <c r="E344" s="172" t="s">
        <v>739</v>
      </c>
      <c r="F344" s="173" t="s">
        <v>740</v>
      </c>
      <c r="G344" s="174" t="s">
        <v>157</v>
      </c>
      <c r="H344" s="175">
        <v>40.979999999999997</v>
      </c>
      <c r="I344" s="176"/>
      <c r="J344" s="177">
        <f>ROUND(I344*H344,2)</f>
        <v>0</v>
      </c>
      <c r="K344" s="178"/>
      <c r="L344" s="37"/>
      <c r="M344" s="179" t="s">
        <v>1</v>
      </c>
      <c r="N344" s="180" t="s">
        <v>38</v>
      </c>
      <c r="O344" s="75"/>
      <c r="P344" s="181">
        <f>O344*H344</f>
        <v>0</v>
      </c>
      <c r="Q344" s="181">
        <v>0.00029999999999999997</v>
      </c>
      <c r="R344" s="181">
        <f>Q344*H344</f>
        <v>0.012293999999999998</v>
      </c>
      <c r="S344" s="181">
        <v>0</v>
      </c>
      <c r="T344" s="182">
        <f>S344*H344</f>
        <v>0</v>
      </c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R344" s="183" t="s">
        <v>223</v>
      </c>
      <c r="AT344" s="183" t="s">
        <v>143</v>
      </c>
      <c r="AU344" s="183" t="s">
        <v>83</v>
      </c>
      <c r="AY344" s="17" t="s">
        <v>140</v>
      </c>
      <c r="BE344" s="184">
        <f>IF(N344="základní",J344,0)</f>
        <v>0</v>
      </c>
      <c r="BF344" s="184">
        <f>IF(N344="snížená",J344,0)</f>
        <v>0</v>
      </c>
      <c r="BG344" s="184">
        <f>IF(N344="zákl. přenesená",J344,0)</f>
        <v>0</v>
      </c>
      <c r="BH344" s="184">
        <f>IF(N344="sníž. přenesená",J344,0)</f>
        <v>0</v>
      </c>
      <c r="BI344" s="184">
        <f>IF(N344="nulová",J344,0)</f>
        <v>0</v>
      </c>
      <c r="BJ344" s="17" t="s">
        <v>81</v>
      </c>
      <c r="BK344" s="184">
        <f>ROUND(I344*H344,2)</f>
        <v>0</v>
      </c>
      <c r="BL344" s="17" t="s">
        <v>223</v>
      </c>
      <c r="BM344" s="183" t="s">
        <v>741</v>
      </c>
    </row>
    <row r="345" s="2" customFormat="1" ht="24.15" customHeight="1">
      <c r="A345" s="36"/>
      <c r="B345" s="170"/>
      <c r="C345" s="171" t="s">
        <v>742</v>
      </c>
      <c r="D345" s="171" t="s">
        <v>143</v>
      </c>
      <c r="E345" s="172" t="s">
        <v>743</v>
      </c>
      <c r="F345" s="173" t="s">
        <v>744</v>
      </c>
      <c r="G345" s="174" t="s">
        <v>157</v>
      </c>
      <c r="H345" s="175">
        <v>7</v>
      </c>
      <c r="I345" s="176"/>
      <c r="J345" s="177">
        <f>ROUND(I345*H345,2)</f>
        <v>0</v>
      </c>
      <c r="K345" s="178"/>
      <c r="L345" s="37"/>
      <c r="M345" s="179" t="s">
        <v>1</v>
      </c>
      <c r="N345" s="180" t="s">
        <v>38</v>
      </c>
      <c r="O345" s="75"/>
      <c r="P345" s="181">
        <f>O345*H345</f>
        <v>0</v>
      </c>
      <c r="Q345" s="181">
        <v>0.0015</v>
      </c>
      <c r="R345" s="181">
        <f>Q345*H345</f>
        <v>0.010500000000000001</v>
      </c>
      <c r="S345" s="181">
        <v>0</v>
      </c>
      <c r="T345" s="182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183" t="s">
        <v>223</v>
      </c>
      <c r="AT345" s="183" t="s">
        <v>143</v>
      </c>
      <c r="AU345" s="183" t="s">
        <v>83</v>
      </c>
      <c r="AY345" s="17" t="s">
        <v>140</v>
      </c>
      <c r="BE345" s="184">
        <f>IF(N345="základní",J345,0)</f>
        <v>0</v>
      </c>
      <c r="BF345" s="184">
        <f>IF(N345="snížená",J345,0)</f>
        <v>0</v>
      </c>
      <c r="BG345" s="184">
        <f>IF(N345="zákl. přenesená",J345,0)</f>
        <v>0</v>
      </c>
      <c r="BH345" s="184">
        <f>IF(N345="sníž. přenesená",J345,0)</f>
        <v>0</v>
      </c>
      <c r="BI345" s="184">
        <f>IF(N345="nulová",J345,0)</f>
        <v>0</v>
      </c>
      <c r="BJ345" s="17" t="s">
        <v>81</v>
      </c>
      <c r="BK345" s="184">
        <f>ROUND(I345*H345,2)</f>
        <v>0</v>
      </c>
      <c r="BL345" s="17" t="s">
        <v>223</v>
      </c>
      <c r="BM345" s="183" t="s">
        <v>745</v>
      </c>
    </row>
    <row r="346" s="2" customFormat="1" ht="24.15" customHeight="1">
      <c r="A346" s="36"/>
      <c r="B346" s="170"/>
      <c r="C346" s="171" t="s">
        <v>746</v>
      </c>
      <c r="D346" s="171" t="s">
        <v>143</v>
      </c>
      <c r="E346" s="172" t="s">
        <v>747</v>
      </c>
      <c r="F346" s="173" t="s">
        <v>748</v>
      </c>
      <c r="G346" s="174" t="s">
        <v>196</v>
      </c>
      <c r="H346" s="175">
        <v>6</v>
      </c>
      <c r="I346" s="176"/>
      <c r="J346" s="177">
        <f>ROUND(I346*H346,2)</f>
        <v>0</v>
      </c>
      <c r="K346" s="178"/>
      <c r="L346" s="37"/>
      <c r="M346" s="179" t="s">
        <v>1</v>
      </c>
      <c r="N346" s="180" t="s">
        <v>38</v>
      </c>
      <c r="O346" s="75"/>
      <c r="P346" s="181">
        <f>O346*H346</f>
        <v>0</v>
      </c>
      <c r="Q346" s="181">
        <v>0.00027999999999999998</v>
      </c>
      <c r="R346" s="181">
        <f>Q346*H346</f>
        <v>0.0016799999999999999</v>
      </c>
      <c r="S346" s="181">
        <v>0</v>
      </c>
      <c r="T346" s="182">
        <f>S346*H346</f>
        <v>0</v>
      </c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R346" s="183" t="s">
        <v>223</v>
      </c>
      <c r="AT346" s="183" t="s">
        <v>143</v>
      </c>
      <c r="AU346" s="183" t="s">
        <v>83</v>
      </c>
      <c r="AY346" s="17" t="s">
        <v>140</v>
      </c>
      <c r="BE346" s="184">
        <f>IF(N346="základní",J346,0)</f>
        <v>0</v>
      </c>
      <c r="BF346" s="184">
        <f>IF(N346="snížená",J346,0)</f>
        <v>0</v>
      </c>
      <c r="BG346" s="184">
        <f>IF(N346="zákl. přenesená",J346,0)</f>
        <v>0</v>
      </c>
      <c r="BH346" s="184">
        <f>IF(N346="sníž. přenesená",J346,0)</f>
        <v>0</v>
      </c>
      <c r="BI346" s="184">
        <f>IF(N346="nulová",J346,0)</f>
        <v>0</v>
      </c>
      <c r="BJ346" s="17" t="s">
        <v>81</v>
      </c>
      <c r="BK346" s="184">
        <f>ROUND(I346*H346,2)</f>
        <v>0</v>
      </c>
      <c r="BL346" s="17" t="s">
        <v>223</v>
      </c>
      <c r="BM346" s="183" t="s">
        <v>749</v>
      </c>
    </row>
    <row r="347" s="2" customFormat="1" ht="21.75" customHeight="1">
      <c r="A347" s="36"/>
      <c r="B347" s="170"/>
      <c r="C347" s="171" t="s">
        <v>750</v>
      </c>
      <c r="D347" s="171" t="s">
        <v>143</v>
      </c>
      <c r="E347" s="172" t="s">
        <v>751</v>
      </c>
      <c r="F347" s="173" t="s">
        <v>752</v>
      </c>
      <c r="G347" s="174" t="s">
        <v>196</v>
      </c>
      <c r="H347" s="175">
        <v>5</v>
      </c>
      <c r="I347" s="176"/>
      <c r="J347" s="177">
        <f>ROUND(I347*H347,2)</f>
        <v>0</v>
      </c>
      <c r="K347" s="178"/>
      <c r="L347" s="37"/>
      <c r="M347" s="179" t="s">
        <v>1</v>
      </c>
      <c r="N347" s="180" t="s">
        <v>38</v>
      </c>
      <c r="O347" s="75"/>
      <c r="P347" s="181">
        <f>O347*H347</f>
        <v>0</v>
      </c>
      <c r="Q347" s="181">
        <v>0.00020000000000000001</v>
      </c>
      <c r="R347" s="181">
        <f>Q347*H347</f>
        <v>0.001</v>
      </c>
      <c r="S347" s="181">
        <v>0</v>
      </c>
      <c r="T347" s="182">
        <f>S347*H347</f>
        <v>0</v>
      </c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R347" s="183" t="s">
        <v>223</v>
      </c>
      <c r="AT347" s="183" t="s">
        <v>143</v>
      </c>
      <c r="AU347" s="183" t="s">
        <v>83</v>
      </c>
      <c r="AY347" s="17" t="s">
        <v>140</v>
      </c>
      <c r="BE347" s="184">
        <f>IF(N347="základní",J347,0)</f>
        <v>0</v>
      </c>
      <c r="BF347" s="184">
        <f>IF(N347="snížená",J347,0)</f>
        <v>0</v>
      </c>
      <c r="BG347" s="184">
        <f>IF(N347="zákl. přenesená",J347,0)</f>
        <v>0</v>
      </c>
      <c r="BH347" s="184">
        <f>IF(N347="sníž. přenesená",J347,0)</f>
        <v>0</v>
      </c>
      <c r="BI347" s="184">
        <f>IF(N347="nulová",J347,0)</f>
        <v>0</v>
      </c>
      <c r="BJ347" s="17" t="s">
        <v>81</v>
      </c>
      <c r="BK347" s="184">
        <f>ROUND(I347*H347,2)</f>
        <v>0</v>
      </c>
      <c r="BL347" s="17" t="s">
        <v>223</v>
      </c>
      <c r="BM347" s="183" t="s">
        <v>753</v>
      </c>
    </row>
    <row r="348" s="2" customFormat="1" ht="24.15" customHeight="1">
      <c r="A348" s="36"/>
      <c r="B348" s="170"/>
      <c r="C348" s="202" t="s">
        <v>754</v>
      </c>
      <c r="D348" s="202" t="s">
        <v>200</v>
      </c>
      <c r="E348" s="203" t="s">
        <v>755</v>
      </c>
      <c r="F348" s="204" t="s">
        <v>756</v>
      </c>
      <c r="G348" s="205" t="s">
        <v>196</v>
      </c>
      <c r="H348" s="206">
        <v>5</v>
      </c>
      <c r="I348" s="207"/>
      <c r="J348" s="208">
        <f>ROUND(I348*H348,2)</f>
        <v>0</v>
      </c>
      <c r="K348" s="209"/>
      <c r="L348" s="210"/>
      <c r="M348" s="211" t="s">
        <v>1</v>
      </c>
      <c r="N348" s="212" t="s">
        <v>38</v>
      </c>
      <c r="O348" s="75"/>
      <c r="P348" s="181">
        <f>O348*H348</f>
        <v>0</v>
      </c>
      <c r="Q348" s="181">
        <v>2.0000000000000002E-05</v>
      </c>
      <c r="R348" s="181">
        <f>Q348*H348</f>
        <v>0.00010000000000000001</v>
      </c>
      <c r="S348" s="181">
        <v>0</v>
      </c>
      <c r="T348" s="182">
        <f>S348*H348</f>
        <v>0</v>
      </c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R348" s="183" t="s">
        <v>296</v>
      </c>
      <c r="AT348" s="183" t="s">
        <v>200</v>
      </c>
      <c r="AU348" s="183" t="s">
        <v>83</v>
      </c>
      <c r="AY348" s="17" t="s">
        <v>140</v>
      </c>
      <c r="BE348" s="184">
        <f>IF(N348="základní",J348,0)</f>
        <v>0</v>
      </c>
      <c r="BF348" s="184">
        <f>IF(N348="snížená",J348,0)</f>
        <v>0</v>
      </c>
      <c r="BG348" s="184">
        <f>IF(N348="zákl. přenesená",J348,0)</f>
        <v>0</v>
      </c>
      <c r="BH348" s="184">
        <f>IF(N348="sníž. přenesená",J348,0)</f>
        <v>0</v>
      </c>
      <c r="BI348" s="184">
        <f>IF(N348="nulová",J348,0)</f>
        <v>0</v>
      </c>
      <c r="BJ348" s="17" t="s">
        <v>81</v>
      </c>
      <c r="BK348" s="184">
        <f>ROUND(I348*H348,2)</f>
        <v>0</v>
      </c>
      <c r="BL348" s="17" t="s">
        <v>223</v>
      </c>
      <c r="BM348" s="183" t="s">
        <v>757</v>
      </c>
    </row>
    <row r="349" s="2" customFormat="1" ht="33" customHeight="1">
      <c r="A349" s="36"/>
      <c r="B349" s="170"/>
      <c r="C349" s="171" t="s">
        <v>758</v>
      </c>
      <c r="D349" s="171" t="s">
        <v>143</v>
      </c>
      <c r="E349" s="172" t="s">
        <v>759</v>
      </c>
      <c r="F349" s="173" t="s">
        <v>760</v>
      </c>
      <c r="G349" s="174" t="s">
        <v>157</v>
      </c>
      <c r="H349" s="175">
        <v>40.979999999999997</v>
      </c>
      <c r="I349" s="176"/>
      <c r="J349" s="177">
        <f>ROUND(I349*H349,2)</f>
        <v>0</v>
      </c>
      <c r="K349" s="178"/>
      <c r="L349" s="37"/>
      <c r="M349" s="179" t="s">
        <v>1</v>
      </c>
      <c r="N349" s="180" t="s">
        <v>38</v>
      </c>
      <c r="O349" s="75"/>
      <c r="P349" s="181">
        <f>O349*H349</f>
        <v>0</v>
      </c>
      <c r="Q349" s="181">
        <v>0.0090900000000000009</v>
      </c>
      <c r="R349" s="181">
        <f>Q349*H349</f>
        <v>0.37250820000000001</v>
      </c>
      <c r="S349" s="181">
        <v>0</v>
      </c>
      <c r="T349" s="182">
        <f>S349*H349</f>
        <v>0</v>
      </c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R349" s="183" t="s">
        <v>223</v>
      </c>
      <c r="AT349" s="183" t="s">
        <v>143</v>
      </c>
      <c r="AU349" s="183" t="s">
        <v>83</v>
      </c>
      <c r="AY349" s="17" t="s">
        <v>140</v>
      </c>
      <c r="BE349" s="184">
        <f>IF(N349="základní",J349,0)</f>
        <v>0</v>
      </c>
      <c r="BF349" s="184">
        <f>IF(N349="snížená",J349,0)</f>
        <v>0</v>
      </c>
      <c r="BG349" s="184">
        <f>IF(N349="zákl. přenesená",J349,0)</f>
        <v>0</v>
      </c>
      <c r="BH349" s="184">
        <f>IF(N349="sníž. přenesená",J349,0)</f>
        <v>0</v>
      </c>
      <c r="BI349" s="184">
        <f>IF(N349="nulová",J349,0)</f>
        <v>0</v>
      </c>
      <c r="BJ349" s="17" t="s">
        <v>81</v>
      </c>
      <c r="BK349" s="184">
        <f>ROUND(I349*H349,2)</f>
        <v>0</v>
      </c>
      <c r="BL349" s="17" t="s">
        <v>223</v>
      </c>
      <c r="BM349" s="183" t="s">
        <v>761</v>
      </c>
    </row>
    <row r="350" s="2" customFormat="1" ht="24.15" customHeight="1">
      <c r="A350" s="36"/>
      <c r="B350" s="170"/>
      <c r="C350" s="202" t="s">
        <v>762</v>
      </c>
      <c r="D350" s="202" t="s">
        <v>200</v>
      </c>
      <c r="E350" s="203" t="s">
        <v>763</v>
      </c>
      <c r="F350" s="204" t="s">
        <v>764</v>
      </c>
      <c r="G350" s="205" t="s">
        <v>157</v>
      </c>
      <c r="H350" s="206">
        <v>47.127000000000002</v>
      </c>
      <c r="I350" s="207"/>
      <c r="J350" s="208">
        <f>ROUND(I350*H350,2)</f>
        <v>0</v>
      </c>
      <c r="K350" s="209"/>
      <c r="L350" s="210"/>
      <c r="M350" s="211" t="s">
        <v>1</v>
      </c>
      <c r="N350" s="212" t="s">
        <v>38</v>
      </c>
      <c r="O350" s="75"/>
      <c r="P350" s="181">
        <f>O350*H350</f>
        <v>0</v>
      </c>
      <c r="Q350" s="181">
        <v>0.01465</v>
      </c>
      <c r="R350" s="181">
        <f>Q350*H350</f>
        <v>0.69041055000000007</v>
      </c>
      <c r="S350" s="181">
        <v>0</v>
      </c>
      <c r="T350" s="182">
        <f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183" t="s">
        <v>296</v>
      </c>
      <c r="AT350" s="183" t="s">
        <v>200</v>
      </c>
      <c r="AU350" s="183" t="s">
        <v>83</v>
      </c>
      <c r="AY350" s="17" t="s">
        <v>140</v>
      </c>
      <c r="BE350" s="184">
        <f>IF(N350="základní",J350,0)</f>
        <v>0</v>
      </c>
      <c r="BF350" s="184">
        <f>IF(N350="snížená",J350,0)</f>
        <v>0</v>
      </c>
      <c r="BG350" s="184">
        <f>IF(N350="zákl. přenesená",J350,0)</f>
        <v>0</v>
      </c>
      <c r="BH350" s="184">
        <f>IF(N350="sníž. přenesená",J350,0)</f>
        <v>0</v>
      </c>
      <c r="BI350" s="184">
        <f>IF(N350="nulová",J350,0)</f>
        <v>0</v>
      </c>
      <c r="BJ350" s="17" t="s">
        <v>81</v>
      </c>
      <c r="BK350" s="184">
        <f>ROUND(I350*H350,2)</f>
        <v>0</v>
      </c>
      <c r="BL350" s="17" t="s">
        <v>223</v>
      </c>
      <c r="BM350" s="183" t="s">
        <v>765</v>
      </c>
    </row>
    <row r="351" s="13" customFormat="1">
      <c r="A351" s="13"/>
      <c r="B351" s="185"/>
      <c r="C351" s="13"/>
      <c r="D351" s="186" t="s">
        <v>159</v>
      </c>
      <c r="E351" s="187" t="s">
        <v>1</v>
      </c>
      <c r="F351" s="188" t="s">
        <v>766</v>
      </c>
      <c r="G351" s="13"/>
      <c r="H351" s="189">
        <v>47.127000000000002</v>
      </c>
      <c r="I351" s="190"/>
      <c r="J351" s="13"/>
      <c r="K351" s="13"/>
      <c r="L351" s="185"/>
      <c r="M351" s="191"/>
      <c r="N351" s="192"/>
      <c r="O351" s="192"/>
      <c r="P351" s="192"/>
      <c r="Q351" s="192"/>
      <c r="R351" s="192"/>
      <c r="S351" s="192"/>
      <c r="T351" s="19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187" t="s">
        <v>159</v>
      </c>
      <c r="AU351" s="187" t="s">
        <v>83</v>
      </c>
      <c r="AV351" s="13" t="s">
        <v>83</v>
      </c>
      <c r="AW351" s="13" t="s">
        <v>30</v>
      </c>
      <c r="AX351" s="13" t="s">
        <v>81</v>
      </c>
      <c r="AY351" s="187" t="s">
        <v>140</v>
      </c>
    </row>
    <row r="352" s="2" customFormat="1" ht="24.15" customHeight="1">
      <c r="A352" s="36"/>
      <c r="B352" s="170"/>
      <c r="C352" s="171" t="s">
        <v>767</v>
      </c>
      <c r="D352" s="171" t="s">
        <v>143</v>
      </c>
      <c r="E352" s="172" t="s">
        <v>768</v>
      </c>
      <c r="F352" s="173" t="s">
        <v>769</v>
      </c>
      <c r="G352" s="174" t="s">
        <v>157</v>
      </c>
      <c r="H352" s="175">
        <v>27</v>
      </c>
      <c r="I352" s="176"/>
      <c r="J352" s="177">
        <f>ROUND(I352*H352,2)</f>
        <v>0</v>
      </c>
      <c r="K352" s="178"/>
      <c r="L352" s="37"/>
      <c r="M352" s="179" t="s">
        <v>1</v>
      </c>
      <c r="N352" s="180" t="s">
        <v>38</v>
      </c>
      <c r="O352" s="75"/>
      <c r="P352" s="181">
        <f>O352*H352</f>
        <v>0</v>
      </c>
      <c r="Q352" s="181">
        <v>0</v>
      </c>
      <c r="R352" s="181">
        <f>Q352*H352</f>
        <v>0</v>
      </c>
      <c r="S352" s="181">
        <v>0.027199999999999998</v>
      </c>
      <c r="T352" s="182">
        <f>S352*H352</f>
        <v>0.73439999999999994</v>
      </c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R352" s="183" t="s">
        <v>223</v>
      </c>
      <c r="AT352" s="183" t="s">
        <v>143</v>
      </c>
      <c r="AU352" s="183" t="s">
        <v>83</v>
      </c>
      <c r="AY352" s="17" t="s">
        <v>140</v>
      </c>
      <c r="BE352" s="184">
        <f>IF(N352="základní",J352,0)</f>
        <v>0</v>
      </c>
      <c r="BF352" s="184">
        <f>IF(N352="snížená",J352,0)</f>
        <v>0</v>
      </c>
      <c r="BG352" s="184">
        <f>IF(N352="zákl. přenesená",J352,0)</f>
        <v>0</v>
      </c>
      <c r="BH352" s="184">
        <f>IF(N352="sníž. přenesená",J352,0)</f>
        <v>0</v>
      </c>
      <c r="BI352" s="184">
        <f>IF(N352="nulová",J352,0)</f>
        <v>0</v>
      </c>
      <c r="BJ352" s="17" t="s">
        <v>81</v>
      </c>
      <c r="BK352" s="184">
        <f>ROUND(I352*H352,2)</f>
        <v>0</v>
      </c>
      <c r="BL352" s="17" t="s">
        <v>223</v>
      </c>
      <c r="BM352" s="183" t="s">
        <v>770</v>
      </c>
    </row>
    <row r="353" s="13" customFormat="1">
      <c r="A353" s="13"/>
      <c r="B353" s="185"/>
      <c r="C353" s="13"/>
      <c r="D353" s="186" t="s">
        <v>159</v>
      </c>
      <c r="E353" s="187" t="s">
        <v>1</v>
      </c>
      <c r="F353" s="188" t="s">
        <v>771</v>
      </c>
      <c r="G353" s="13"/>
      <c r="H353" s="189">
        <v>27</v>
      </c>
      <c r="I353" s="190"/>
      <c r="J353" s="13"/>
      <c r="K353" s="13"/>
      <c r="L353" s="185"/>
      <c r="M353" s="191"/>
      <c r="N353" s="192"/>
      <c r="O353" s="192"/>
      <c r="P353" s="192"/>
      <c r="Q353" s="192"/>
      <c r="R353" s="192"/>
      <c r="S353" s="192"/>
      <c r="T353" s="19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87" t="s">
        <v>159</v>
      </c>
      <c r="AU353" s="187" t="s">
        <v>83</v>
      </c>
      <c r="AV353" s="13" t="s">
        <v>83</v>
      </c>
      <c r="AW353" s="13" t="s">
        <v>30</v>
      </c>
      <c r="AX353" s="13" t="s">
        <v>81</v>
      </c>
      <c r="AY353" s="187" t="s">
        <v>140</v>
      </c>
    </row>
    <row r="354" s="2" customFormat="1" ht="16.5" customHeight="1">
      <c r="A354" s="36"/>
      <c r="B354" s="170"/>
      <c r="C354" s="171" t="s">
        <v>772</v>
      </c>
      <c r="D354" s="171" t="s">
        <v>143</v>
      </c>
      <c r="E354" s="172" t="s">
        <v>773</v>
      </c>
      <c r="F354" s="173" t="s">
        <v>774</v>
      </c>
      <c r="G354" s="174" t="s">
        <v>196</v>
      </c>
      <c r="H354" s="175">
        <v>46.399999999999999</v>
      </c>
      <c r="I354" s="176"/>
      <c r="J354" s="177">
        <f>ROUND(I354*H354,2)</f>
        <v>0</v>
      </c>
      <c r="K354" s="178"/>
      <c r="L354" s="37"/>
      <c r="M354" s="179" t="s">
        <v>1</v>
      </c>
      <c r="N354" s="180" t="s">
        <v>38</v>
      </c>
      <c r="O354" s="75"/>
      <c r="P354" s="181">
        <f>O354*H354</f>
        <v>0</v>
      </c>
      <c r="Q354" s="181">
        <v>3.0000000000000001E-05</v>
      </c>
      <c r="R354" s="181">
        <f>Q354*H354</f>
        <v>0.001392</v>
      </c>
      <c r="S354" s="181">
        <v>0</v>
      </c>
      <c r="T354" s="182">
        <f>S354*H354</f>
        <v>0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R354" s="183" t="s">
        <v>223</v>
      </c>
      <c r="AT354" s="183" t="s">
        <v>143</v>
      </c>
      <c r="AU354" s="183" t="s">
        <v>83</v>
      </c>
      <c r="AY354" s="17" t="s">
        <v>140</v>
      </c>
      <c r="BE354" s="184">
        <f>IF(N354="základní",J354,0)</f>
        <v>0</v>
      </c>
      <c r="BF354" s="184">
        <f>IF(N354="snížená",J354,0)</f>
        <v>0</v>
      </c>
      <c r="BG354" s="184">
        <f>IF(N354="zákl. přenesená",J354,0)</f>
        <v>0</v>
      </c>
      <c r="BH354" s="184">
        <f>IF(N354="sníž. přenesená",J354,0)</f>
        <v>0</v>
      </c>
      <c r="BI354" s="184">
        <f>IF(N354="nulová",J354,0)</f>
        <v>0</v>
      </c>
      <c r="BJ354" s="17" t="s">
        <v>81</v>
      </c>
      <c r="BK354" s="184">
        <f>ROUND(I354*H354,2)</f>
        <v>0</v>
      </c>
      <c r="BL354" s="17" t="s">
        <v>223</v>
      </c>
      <c r="BM354" s="183" t="s">
        <v>775</v>
      </c>
    </row>
    <row r="355" s="13" customFormat="1">
      <c r="A355" s="13"/>
      <c r="B355" s="185"/>
      <c r="C355" s="13"/>
      <c r="D355" s="186" t="s">
        <v>159</v>
      </c>
      <c r="E355" s="187" t="s">
        <v>1</v>
      </c>
      <c r="F355" s="188" t="s">
        <v>776</v>
      </c>
      <c r="G355" s="13"/>
      <c r="H355" s="189">
        <v>46.399999999999999</v>
      </c>
      <c r="I355" s="190"/>
      <c r="J355" s="13"/>
      <c r="K355" s="13"/>
      <c r="L355" s="185"/>
      <c r="M355" s="191"/>
      <c r="N355" s="192"/>
      <c r="O355" s="192"/>
      <c r="P355" s="192"/>
      <c r="Q355" s="192"/>
      <c r="R355" s="192"/>
      <c r="S355" s="192"/>
      <c r="T355" s="19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87" t="s">
        <v>159</v>
      </c>
      <c r="AU355" s="187" t="s">
        <v>83</v>
      </c>
      <c r="AV355" s="13" t="s">
        <v>83</v>
      </c>
      <c r="AW355" s="13" t="s">
        <v>30</v>
      </c>
      <c r="AX355" s="13" t="s">
        <v>81</v>
      </c>
      <c r="AY355" s="187" t="s">
        <v>140</v>
      </c>
    </row>
    <row r="356" s="2" customFormat="1" ht="16.5" customHeight="1">
      <c r="A356" s="36"/>
      <c r="B356" s="170"/>
      <c r="C356" s="171" t="s">
        <v>777</v>
      </c>
      <c r="D356" s="171" t="s">
        <v>143</v>
      </c>
      <c r="E356" s="172" t="s">
        <v>778</v>
      </c>
      <c r="F356" s="173" t="s">
        <v>779</v>
      </c>
      <c r="G356" s="174" t="s">
        <v>196</v>
      </c>
      <c r="H356" s="175">
        <v>120</v>
      </c>
      <c r="I356" s="176"/>
      <c r="J356" s="177">
        <f>ROUND(I356*H356,2)</f>
        <v>0</v>
      </c>
      <c r="K356" s="178"/>
      <c r="L356" s="37"/>
      <c r="M356" s="179" t="s">
        <v>1</v>
      </c>
      <c r="N356" s="180" t="s">
        <v>38</v>
      </c>
      <c r="O356" s="75"/>
      <c r="P356" s="181">
        <f>O356*H356</f>
        <v>0</v>
      </c>
      <c r="Q356" s="181">
        <v>5.0000000000000002E-05</v>
      </c>
      <c r="R356" s="181">
        <f>Q356*H356</f>
        <v>0.0060000000000000001</v>
      </c>
      <c r="S356" s="181">
        <v>0</v>
      </c>
      <c r="T356" s="182">
        <f>S356*H356</f>
        <v>0</v>
      </c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R356" s="183" t="s">
        <v>223</v>
      </c>
      <c r="AT356" s="183" t="s">
        <v>143</v>
      </c>
      <c r="AU356" s="183" t="s">
        <v>83</v>
      </c>
      <c r="AY356" s="17" t="s">
        <v>140</v>
      </c>
      <c r="BE356" s="184">
        <f>IF(N356="základní",J356,0)</f>
        <v>0</v>
      </c>
      <c r="BF356" s="184">
        <f>IF(N356="snížená",J356,0)</f>
        <v>0</v>
      </c>
      <c r="BG356" s="184">
        <f>IF(N356="zákl. přenesená",J356,0)</f>
        <v>0</v>
      </c>
      <c r="BH356" s="184">
        <f>IF(N356="sníž. přenesená",J356,0)</f>
        <v>0</v>
      </c>
      <c r="BI356" s="184">
        <f>IF(N356="nulová",J356,0)</f>
        <v>0</v>
      </c>
      <c r="BJ356" s="17" t="s">
        <v>81</v>
      </c>
      <c r="BK356" s="184">
        <f>ROUND(I356*H356,2)</f>
        <v>0</v>
      </c>
      <c r="BL356" s="17" t="s">
        <v>223</v>
      </c>
      <c r="BM356" s="183" t="s">
        <v>780</v>
      </c>
    </row>
    <row r="357" s="2" customFormat="1" ht="24.15" customHeight="1">
      <c r="A357" s="36"/>
      <c r="B357" s="170"/>
      <c r="C357" s="171" t="s">
        <v>781</v>
      </c>
      <c r="D357" s="171" t="s">
        <v>143</v>
      </c>
      <c r="E357" s="172" t="s">
        <v>782</v>
      </c>
      <c r="F357" s="173" t="s">
        <v>783</v>
      </c>
      <c r="G357" s="174" t="s">
        <v>305</v>
      </c>
      <c r="H357" s="175">
        <v>1.0960000000000001</v>
      </c>
      <c r="I357" s="176"/>
      <c r="J357" s="177">
        <f>ROUND(I357*H357,2)</f>
        <v>0</v>
      </c>
      <c r="K357" s="178"/>
      <c r="L357" s="37"/>
      <c r="M357" s="179" t="s">
        <v>1</v>
      </c>
      <c r="N357" s="180" t="s">
        <v>38</v>
      </c>
      <c r="O357" s="75"/>
      <c r="P357" s="181">
        <f>O357*H357</f>
        <v>0</v>
      </c>
      <c r="Q357" s="181">
        <v>0</v>
      </c>
      <c r="R357" s="181">
        <f>Q357*H357</f>
        <v>0</v>
      </c>
      <c r="S357" s="181">
        <v>0</v>
      </c>
      <c r="T357" s="182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183" t="s">
        <v>223</v>
      </c>
      <c r="AT357" s="183" t="s">
        <v>143</v>
      </c>
      <c r="AU357" s="183" t="s">
        <v>83</v>
      </c>
      <c r="AY357" s="17" t="s">
        <v>140</v>
      </c>
      <c r="BE357" s="184">
        <f>IF(N357="základní",J357,0)</f>
        <v>0</v>
      </c>
      <c r="BF357" s="184">
        <f>IF(N357="snížená",J357,0)</f>
        <v>0</v>
      </c>
      <c r="BG357" s="184">
        <f>IF(N357="zákl. přenesená",J357,0)</f>
        <v>0</v>
      </c>
      <c r="BH357" s="184">
        <f>IF(N357="sníž. přenesená",J357,0)</f>
        <v>0</v>
      </c>
      <c r="BI357" s="184">
        <f>IF(N357="nulová",J357,0)</f>
        <v>0</v>
      </c>
      <c r="BJ357" s="17" t="s">
        <v>81</v>
      </c>
      <c r="BK357" s="184">
        <f>ROUND(I357*H357,2)</f>
        <v>0</v>
      </c>
      <c r="BL357" s="17" t="s">
        <v>223</v>
      </c>
      <c r="BM357" s="183" t="s">
        <v>784</v>
      </c>
    </row>
    <row r="358" s="12" customFormat="1" ht="22.8" customHeight="1">
      <c r="A358" s="12"/>
      <c r="B358" s="157"/>
      <c r="C358" s="12"/>
      <c r="D358" s="158" t="s">
        <v>72</v>
      </c>
      <c r="E358" s="168" t="s">
        <v>785</v>
      </c>
      <c r="F358" s="168" t="s">
        <v>786</v>
      </c>
      <c r="G358" s="12"/>
      <c r="H358" s="12"/>
      <c r="I358" s="160"/>
      <c r="J358" s="169">
        <f>BK358</f>
        <v>0</v>
      </c>
      <c r="K358" s="12"/>
      <c r="L358" s="157"/>
      <c r="M358" s="162"/>
      <c r="N358" s="163"/>
      <c r="O358" s="163"/>
      <c r="P358" s="164">
        <f>SUM(P359:P363)</f>
        <v>0</v>
      </c>
      <c r="Q358" s="163"/>
      <c r="R358" s="164">
        <f>SUM(R359:R363)</f>
        <v>0.0032999999999999995</v>
      </c>
      <c r="S358" s="163"/>
      <c r="T358" s="165">
        <f>SUM(T359:T363)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158" t="s">
        <v>83</v>
      </c>
      <c r="AT358" s="166" t="s">
        <v>72</v>
      </c>
      <c r="AU358" s="166" t="s">
        <v>81</v>
      </c>
      <c r="AY358" s="158" t="s">
        <v>140</v>
      </c>
      <c r="BK358" s="167">
        <f>SUM(BK359:BK363)</f>
        <v>0</v>
      </c>
    </row>
    <row r="359" s="2" customFormat="1" ht="24.15" customHeight="1">
      <c r="A359" s="36"/>
      <c r="B359" s="170"/>
      <c r="C359" s="171" t="s">
        <v>787</v>
      </c>
      <c r="D359" s="171" t="s">
        <v>143</v>
      </c>
      <c r="E359" s="172" t="s">
        <v>788</v>
      </c>
      <c r="F359" s="173" t="s">
        <v>789</v>
      </c>
      <c r="G359" s="174" t="s">
        <v>157</v>
      </c>
      <c r="H359" s="175">
        <v>10</v>
      </c>
      <c r="I359" s="176"/>
      <c r="J359" s="177">
        <f>ROUND(I359*H359,2)</f>
        <v>0</v>
      </c>
      <c r="K359" s="178"/>
      <c r="L359" s="37"/>
      <c r="M359" s="179" t="s">
        <v>1</v>
      </c>
      <c r="N359" s="180" t="s">
        <v>38</v>
      </c>
      <c r="O359" s="75"/>
      <c r="P359" s="181">
        <f>O359*H359</f>
        <v>0</v>
      </c>
      <c r="Q359" s="181">
        <v>6.9999999999999994E-05</v>
      </c>
      <c r="R359" s="181">
        <f>Q359*H359</f>
        <v>0.00069999999999999988</v>
      </c>
      <c r="S359" s="181">
        <v>0</v>
      </c>
      <c r="T359" s="182">
        <f>S359*H359</f>
        <v>0</v>
      </c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R359" s="183" t="s">
        <v>223</v>
      </c>
      <c r="AT359" s="183" t="s">
        <v>143</v>
      </c>
      <c r="AU359" s="183" t="s">
        <v>83</v>
      </c>
      <c r="AY359" s="17" t="s">
        <v>140</v>
      </c>
      <c r="BE359" s="184">
        <f>IF(N359="základní",J359,0)</f>
        <v>0</v>
      </c>
      <c r="BF359" s="184">
        <f>IF(N359="snížená",J359,0)</f>
        <v>0</v>
      </c>
      <c r="BG359" s="184">
        <f>IF(N359="zákl. přenesená",J359,0)</f>
        <v>0</v>
      </c>
      <c r="BH359" s="184">
        <f>IF(N359="sníž. přenesená",J359,0)</f>
        <v>0</v>
      </c>
      <c r="BI359" s="184">
        <f>IF(N359="nulová",J359,0)</f>
        <v>0</v>
      </c>
      <c r="BJ359" s="17" t="s">
        <v>81</v>
      </c>
      <c r="BK359" s="184">
        <f>ROUND(I359*H359,2)</f>
        <v>0</v>
      </c>
      <c r="BL359" s="17" t="s">
        <v>223</v>
      </c>
      <c r="BM359" s="183" t="s">
        <v>790</v>
      </c>
    </row>
    <row r="360" s="2" customFormat="1" ht="24.15" customHeight="1">
      <c r="A360" s="36"/>
      <c r="B360" s="170"/>
      <c r="C360" s="171" t="s">
        <v>791</v>
      </c>
      <c r="D360" s="171" t="s">
        <v>143</v>
      </c>
      <c r="E360" s="172" t="s">
        <v>792</v>
      </c>
      <c r="F360" s="173" t="s">
        <v>793</v>
      </c>
      <c r="G360" s="174" t="s">
        <v>157</v>
      </c>
      <c r="H360" s="175">
        <v>10</v>
      </c>
      <c r="I360" s="176"/>
      <c r="J360" s="177">
        <f>ROUND(I360*H360,2)</f>
        <v>0</v>
      </c>
      <c r="K360" s="178"/>
      <c r="L360" s="37"/>
      <c r="M360" s="179" t="s">
        <v>1</v>
      </c>
      <c r="N360" s="180" t="s">
        <v>38</v>
      </c>
      <c r="O360" s="75"/>
      <c r="P360" s="181">
        <f>O360*H360</f>
        <v>0</v>
      </c>
      <c r="Q360" s="181">
        <v>0.00013999999999999999</v>
      </c>
      <c r="R360" s="181">
        <f>Q360*H360</f>
        <v>0.0013999999999999998</v>
      </c>
      <c r="S360" s="181">
        <v>0</v>
      </c>
      <c r="T360" s="182">
        <f>S360*H360</f>
        <v>0</v>
      </c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R360" s="183" t="s">
        <v>223</v>
      </c>
      <c r="AT360" s="183" t="s">
        <v>143</v>
      </c>
      <c r="AU360" s="183" t="s">
        <v>83</v>
      </c>
      <c r="AY360" s="17" t="s">
        <v>140</v>
      </c>
      <c r="BE360" s="184">
        <f>IF(N360="základní",J360,0)</f>
        <v>0</v>
      </c>
      <c r="BF360" s="184">
        <f>IF(N360="snížená",J360,0)</f>
        <v>0</v>
      </c>
      <c r="BG360" s="184">
        <f>IF(N360="zákl. přenesená",J360,0)</f>
        <v>0</v>
      </c>
      <c r="BH360" s="184">
        <f>IF(N360="sníž. přenesená",J360,0)</f>
        <v>0</v>
      </c>
      <c r="BI360" s="184">
        <f>IF(N360="nulová",J360,0)</f>
        <v>0</v>
      </c>
      <c r="BJ360" s="17" t="s">
        <v>81</v>
      </c>
      <c r="BK360" s="184">
        <f>ROUND(I360*H360,2)</f>
        <v>0</v>
      </c>
      <c r="BL360" s="17" t="s">
        <v>223</v>
      </c>
      <c r="BM360" s="183" t="s">
        <v>794</v>
      </c>
    </row>
    <row r="361" s="2" customFormat="1" ht="24.15" customHeight="1">
      <c r="A361" s="36"/>
      <c r="B361" s="170"/>
      <c r="C361" s="171" t="s">
        <v>795</v>
      </c>
      <c r="D361" s="171" t="s">
        <v>143</v>
      </c>
      <c r="E361" s="172" t="s">
        <v>796</v>
      </c>
      <c r="F361" s="173" t="s">
        <v>797</v>
      </c>
      <c r="G361" s="174" t="s">
        <v>157</v>
      </c>
      <c r="H361" s="175">
        <v>10</v>
      </c>
      <c r="I361" s="176"/>
      <c r="J361" s="177">
        <f>ROUND(I361*H361,2)</f>
        <v>0</v>
      </c>
      <c r="K361" s="178"/>
      <c r="L361" s="37"/>
      <c r="M361" s="179" t="s">
        <v>1</v>
      </c>
      <c r="N361" s="180" t="s">
        <v>38</v>
      </c>
      <c r="O361" s="75"/>
      <c r="P361" s="181">
        <f>O361*H361</f>
        <v>0</v>
      </c>
      <c r="Q361" s="181">
        <v>0.00012</v>
      </c>
      <c r="R361" s="181">
        <f>Q361*H361</f>
        <v>0.0012000000000000001</v>
      </c>
      <c r="S361" s="181">
        <v>0</v>
      </c>
      <c r="T361" s="182">
        <f>S361*H361</f>
        <v>0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183" t="s">
        <v>223</v>
      </c>
      <c r="AT361" s="183" t="s">
        <v>143</v>
      </c>
      <c r="AU361" s="183" t="s">
        <v>83</v>
      </c>
      <c r="AY361" s="17" t="s">
        <v>140</v>
      </c>
      <c r="BE361" s="184">
        <f>IF(N361="základní",J361,0)</f>
        <v>0</v>
      </c>
      <c r="BF361" s="184">
        <f>IF(N361="snížená",J361,0)</f>
        <v>0</v>
      </c>
      <c r="BG361" s="184">
        <f>IF(N361="zákl. přenesená",J361,0)</f>
        <v>0</v>
      </c>
      <c r="BH361" s="184">
        <f>IF(N361="sníž. přenesená",J361,0)</f>
        <v>0</v>
      </c>
      <c r="BI361" s="184">
        <f>IF(N361="nulová",J361,0)</f>
        <v>0</v>
      </c>
      <c r="BJ361" s="17" t="s">
        <v>81</v>
      </c>
      <c r="BK361" s="184">
        <f>ROUND(I361*H361,2)</f>
        <v>0</v>
      </c>
      <c r="BL361" s="17" t="s">
        <v>223</v>
      </c>
      <c r="BM361" s="183" t="s">
        <v>798</v>
      </c>
    </row>
    <row r="362" s="2" customFormat="1" ht="16.5" customHeight="1">
      <c r="A362" s="36"/>
      <c r="B362" s="170"/>
      <c r="C362" s="171" t="s">
        <v>799</v>
      </c>
      <c r="D362" s="171" t="s">
        <v>143</v>
      </c>
      <c r="E362" s="172" t="s">
        <v>800</v>
      </c>
      <c r="F362" s="173" t="s">
        <v>801</v>
      </c>
      <c r="G362" s="174" t="s">
        <v>157</v>
      </c>
      <c r="H362" s="175">
        <v>207</v>
      </c>
      <c r="I362" s="176"/>
      <c r="J362" s="177">
        <f>ROUND(I362*H362,2)</f>
        <v>0</v>
      </c>
      <c r="K362" s="178"/>
      <c r="L362" s="37"/>
      <c r="M362" s="179" t="s">
        <v>1</v>
      </c>
      <c r="N362" s="180" t="s">
        <v>38</v>
      </c>
      <c r="O362" s="75"/>
      <c r="P362" s="181">
        <f>O362*H362</f>
        <v>0</v>
      </c>
      <c r="Q362" s="181">
        <v>0</v>
      </c>
      <c r="R362" s="181">
        <f>Q362*H362</f>
        <v>0</v>
      </c>
      <c r="S362" s="181">
        <v>0</v>
      </c>
      <c r="T362" s="182">
        <f>S362*H362</f>
        <v>0</v>
      </c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R362" s="183" t="s">
        <v>223</v>
      </c>
      <c r="AT362" s="183" t="s">
        <v>143</v>
      </c>
      <c r="AU362" s="183" t="s">
        <v>83</v>
      </c>
      <c r="AY362" s="17" t="s">
        <v>140</v>
      </c>
      <c r="BE362" s="184">
        <f>IF(N362="základní",J362,0)</f>
        <v>0</v>
      </c>
      <c r="BF362" s="184">
        <f>IF(N362="snížená",J362,0)</f>
        <v>0</v>
      </c>
      <c r="BG362" s="184">
        <f>IF(N362="zákl. přenesená",J362,0)</f>
        <v>0</v>
      </c>
      <c r="BH362" s="184">
        <f>IF(N362="sníž. přenesená",J362,0)</f>
        <v>0</v>
      </c>
      <c r="BI362" s="184">
        <f>IF(N362="nulová",J362,0)</f>
        <v>0</v>
      </c>
      <c r="BJ362" s="17" t="s">
        <v>81</v>
      </c>
      <c r="BK362" s="184">
        <f>ROUND(I362*H362,2)</f>
        <v>0</v>
      </c>
      <c r="BL362" s="17" t="s">
        <v>223</v>
      </c>
      <c r="BM362" s="183" t="s">
        <v>802</v>
      </c>
    </row>
    <row r="363" s="13" customFormat="1">
      <c r="A363" s="13"/>
      <c r="B363" s="185"/>
      <c r="C363" s="13"/>
      <c r="D363" s="186" t="s">
        <v>159</v>
      </c>
      <c r="E363" s="187" t="s">
        <v>1</v>
      </c>
      <c r="F363" s="188" t="s">
        <v>803</v>
      </c>
      <c r="G363" s="13"/>
      <c r="H363" s="189">
        <v>207</v>
      </c>
      <c r="I363" s="190"/>
      <c r="J363" s="13"/>
      <c r="K363" s="13"/>
      <c r="L363" s="185"/>
      <c r="M363" s="191"/>
      <c r="N363" s="192"/>
      <c r="O363" s="192"/>
      <c r="P363" s="192"/>
      <c r="Q363" s="192"/>
      <c r="R363" s="192"/>
      <c r="S363" s="192"/>
      <c r="T363" s="19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187" t="s">
        <v>159</v>
      </c>
      <c r="AU363" s="187" t="s">
        <v>83</v>
      </c>
      <c r="AV363" s="13" t="s">
        <v>83</v>
      </c>
      <c r="AW363" s="13" t="s">
        <v>30</v>
      </c>
      <c r="AX363" s="13" t="s">
        <v>81</v>
      </c>
      <c r="AY363" s="187" t="s">
        <v>140</v>
      </c>
    </row>
    <row r="364" s="12" customFormat="1" ht="22.8" customHeight="1">
      <c r="A364" s="12"/>
      <c r="B364" s="157"/>
      <c r="C364" s="12"/>
      <c r="D364" s="158" t="s">
        <v>72</v>
      </c>
      <c r="E364" s="168" t="s">
        <v>804</v>
      </c>
      <c r="F364" s="168" t="s">
        <v>805</v>
      </c>
      <c r="G364" s="12"/>
      <c r="H364" s="12"/>
      <c r="I364" s="160"/>
      <c r="J364" s="169">
        <f>BK364</f>
        <v>0</v>
      </c>
      <c r="K364" s="12"/>
      <c r="L364" s="157"/>
      <c r="M364" s="162"/>
      <c r="N364" s="163"/>
      <c r="O364" s="163"/>
      <c r="P364" s="164">
        <f>SUM(P365:P371)</f>
        <v>0</v>
      </c>
      <c r="Q364" s="163"/>
      <c r="R364" s="164">
        <f>SUM(R365:R371)</f>
        <v>0.14811999999999997</v>
      </c>
      <c r="S364" s="163"/>
      <c r="T364" s="165">
        <f>SUM(T365:T371)</f>
        <v>0.0022500000000000003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158" t="s">
        <v>83</v>
      </c>
      <c r="AT364" s="166" t="s">
        <v>72</v>
      </c>
      <c r="AU364" s="166" t="s">
        <v>81</v>
      </c>
      <c r="AY364" s="158" t="s">
        <v>140</v>
      </c>
      <c r="BK364" s="167">
        <f>SUM(BK365:BK371)</f>
        <v>0</v>
      </c>
    </row>
    <row r="365" s="2" customFormat="1" ht="24.15" customHeight="1">
      <c r="A365" s="36"/>
      <c r="B365" s="170"/>
      <c r="C365" s="171" t="s">
        <v>806</v>
      </c>
      <c r="D365" s="171" t="s">
        <v>143</v>
      </c>
      <c r="E365" s="172" t="s">
        <v>807</v>
      </c>
      <c r="F365" s="173" t="s">
        <v>808</v>
      </c>
      <c r="G365" s="174" t="s">
        <v>157</v>
      </c>
      <c r="H365" s="175">
        <v>322</v>
      </c>
      <c r="I365" s="176"/>
      <c r="J365" s="177">
        <f>ROUND(I365*H365,2)</f>
        <v>0</v>
      </c>
      <c r="K365" s="178"/>
      <c r="L365" s="37"/>
      <c r="M365" s="179" t="s">
        <v>1</v>
      </c>
      <c r="N365" s="180" t="s">
        <v>38</v>
      </c>
      <c r="O365" s="75"/>
      <c r="P365" s="181">
        <f>O365*H365</f>
        <v>0</v>
      </c>
      <c r="Q365" s="181">
        <v>0</v>
      </c>
      <c r="R365" s="181">
        <f>Q365*H365</f>
        <v>0</v>
      </c>
      <c r="S365" s="181">
        <v>0</v>
      </c>
      <c r="T365" s="182">
        <f>S365*H365</f>
        <v>0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183" t="s">
        <v>223</v>
      </c>
      <c r="AT365" s="183" t="s">
        <v>143</v>
      </c>
      <c r="AU365" s="183" t="s">
        <v>83</v>
      </c>
      <c r="AY365" s="17" t="s">
        <v>140</v>
      </c>
      <c r="BE365" s="184">
        <f>IF(N365="základní",J365,0)</f>
        <v>0</v>
      </c>
      <c r="BF365" s="184">
        <f>IF(N365="snížená",J365,0)</f>
        <v>0</v>
      </c>
      <c r="BG365" s="184">
        <f>IF(N365="zákl. přenesená",J365,0)</f>
        <v>0</v>
      </c>
      <c r="BH365" s="184">
        <f>IF(N365="sníž. přenesená",J365,0)</f>
        <v>0</v>
      </c>
      <c r="BI365" s="184">
        <f>IF(N365="nulová",J365,0)</f>
        <v>0</v>
      </c>
      <c r="BJ365" s="17" t="s">
        <v>81</v>
      </c>
      <c r="BK365" s="184">
        <f>ROUND(I365*H365,2)</f>
        <v>0</v>
      </c>
      <c r="BL365" s="17" t="s">
        <v>223</v>
      </c>
      <c r="BM365" s="183" t="s">
        <v>809</v>
      </c>
    </row>
    <row r="366" s="13" customFormat="1">
      <c r="A366" s="13"/>
      <c r="B366" s="185"/>
      <c r="C366" s="13"/>
      <c r="D366" s="186" t="s">
        <v>159</v>
      </c>
      <c r="E366" s="187" t="s">
        <v>1</v>
      </c>
      <c r="F366" s="188" t="s">
        <v>810</v>
      </c>
      <c r="G366" s="13"/>
      <c r="H366" s="189">
        <v>322</v>
      </c>
      <c r="I366" s="190"/>
      <c r="J366" s="13"/>
      <c r="K366" s="13"/>
      <c r="L366" s="185"/>
      <c r="M366" s="191"/>
      <c r="N366" s="192"/>
      <c r="O366" s="192"/>
      <c r="P366" s="192"/>
      <c r="Q366" s="192"/>
      <c r="R366" s="192"/>
      <c r="S366" s="192"/>
      <c r="T366" s="19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187" t="s">
        <v>159</v>
      </c>
      <c r="AU366" s="187" t="s">
        <v>83</v>
      </c>
      <c r="AV366" s="13" t="s">
        <v>83</v>
      </c>
      <c r="AW366" s="13" t="s">
        <v>30</v>
      </c>
      <c r="AX366" s="13" t="s">
        <v>81</v>
      </c>
      <c r="AY366" s="187" t="s">
        <v>140</v>
      </c>
    </row>
    <row r="367" s="2" customFormat="1" ht="16.5" customHeight="1">
      <c r="A367" s="36"/>
      <c r="B367" s="170"/>
      <c r="C367" s="171" t="s">
        <v>811</v>
      </c>
      <c r="D367" s="171" t="s">
        <v>143</v>
      </c>
      <c r="E367" s="172" t="s">
        <v>812</v>
      </c>
      <c r="F367" s="173" t="s">
        <v>813</v>
      </c>
      <c r="G367" s="174" t="s">
        <v>157</v>
      </c>
      <c r="H367" s="175">
        <v>75</v>
      </c>
      <c r="I367" s="176"/>
      <c r="J367" s="177">
        <f>ROUND(I367*H367,2)</f>
        <v>0</v>
      </c>
      <c r="K367" s="178"/>
      <c r="L367" s="37"/>
      <c r="M367" s="179" t="s">
        <v>1</v>
      </c>
      <c r="N367" s="180" t="s">
        <v>38</v>
      </c>
      <c r="O367" s="75"/>
      <c r="P367" s="181">
        <f>O367*H367</f>
        <v>0</v>
      </c>
      <c r="Q367" s="181">
        <v>0</v>
      </c>
      <c r="R367" s="181">
        <f>Q367*H367</f>
        <v>0</v>
      </c>
      <c r="S367" s="181">
        <v>3.0000000000000001E-05</v>
      </c>
      <c r="T367" s="182">
        <f>S367*H367</f>
        <v>0.0022500000000000003</v>
      </c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R367" s="183" t="s">
        <v>223</v>
      </c>
      <c r="AT367" s="183" t="s">
        <v>143</v>
      </c>
      <c r="AU367" s="183" t="s">
        <v>83</v>
      </c>
      <c r="AY367" s="17" t="s">
        <v>140</v>
      </c>
      <c r="BE367" s="184">
        <f>IF(N367="základní",J367,0)</f>
        <v>0</v>
      </c>
      <c r="BF367" s="184">
        <f>IF(N367="snížená",J367,0)</f>
        <v>0</v>
      </c>
      <c r="BG367" s="184">
        <f>IF(N367="zákl. přenesená",J367,0)</f>
        <v>0</v>
      </c>
      <c r="BH367" s="184">
        <f>IF(N367="sníž. přenesená",J367,0)</f>
        <v>0</v>
      </c>
      <c r="BI367" s="184">
        <f>IF(N367="nulová",J367,0)</f>
        <v>0</v>
      </c>
      <c r="BJ367" s="17" t="s">
        <v>81</v>
      </c>
      <c r="BK367" s="184">
        <f>ROUND(I367*H367,2)</f>
        <v>0</v>
      </c>
      <c r="BL367" s="17" t="s">
        <v>223</v>
      </c>
      <c r="BM367" s="183" t="s">
        <v>814</v>
      </c>
    </row>
    <row r="368" s="2" customFormat="1" ht="16.5" customHeight="1">
      <c r="A368" s="36"/>
      <c r="B368" s="170"/>
      <c r="C368" s="202" t="s">
        <v>815</v>
      </c>
      <c r="D368" s="202" t="s">
        <v>200</v>
      </c>
      <c r="E368" s="203" t="s">
        <v>816</v>
      </c>
      <c r="F368" s="204" t="s">
        <v>817</v>
      </c>
      <c r="G368" s="205" t="s">
        <v>157</v>
      </c>
      <c r="H368" s="206">
        <v>93.75</v>
      </c>
      <c r="I368" s="207"/>
      <c r="J368" s="208">
        <f>ROUND(I368*H368,2)</f>
        <v>0</v>
      </c>
      <c r="K368" s="209"/>
      <c r="L368" s="210"/>
      <c r="M368" s="211" t="s">
        <v>1</v>
      </c>
      <c r="N368" s="212" t="s">
        <v>38</v>
      </c>
      <c r="O368" s="75"/>
      <c r="P368" s="181">
        <f>O368*H368</f>
        <v>0</v>
      </c>
      <c r="Q368" s="181">
        <v>0</v>
      </c>
      <c r="R368" s="181">
        <f>Q368*H368</f>
        <v>0</v>
      </c>
      <c r="S368" s="181">
        <v>0</v>
      </c>
      <c r="T368" s="182">
        <f>S368*H368</f>
        <v>0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R368" s="183" t="s">
        <v>296</v>
      </c>
      <c r="AT368" s="183" t="s">
        <v>200</v>
      </c>
      <c r="AU368" s="183" t="s">
        <v>83</v>
      </c>
      <c r="AY368" s="17" t="s">
        <v>140</v>
      </c>
      <c r="BE368" s="184">
        <f>IF(N368="základní",J368,0)</f>
        <v>0</v>
      </c>
      <c r="BF368" s="184">
        <f>IF(N368="snížená",J368,0)</f>
        <v>0</v>
      </c>
      <c r="BG368" s="184">
        <f>IF(N368="zákl. přenesená",J368,0)</f>
        <v>0</v>
      </c>
      <c r="BH368" s="184">
        <f>IF(N368="sníž. přenesená",J368,0)</f>
        <v>0</v>
      </c>
      <c r="BI368" s="184">
        <f>IF(N368="nulová",J368,0)</f>
        <v>0</v>
      </c>
      <c r="BJ368" s="17" t="s">
        <v>81</v>
      </c>
      <c r="BK368" s="184">
        <f>ROUND(I368*H368,2)</f>
        <v>0</v>
      </c>
      <c r="BL368" s="17" t="s">
        <v>223</v>
      </c>
      <c r="BM368" s="183" t="s">
        <v>818</v>
      </c>
    </row>
    <row r="369" s="13" customFormat="1">
      <c r="A369" s="13"/>
      <c r="B369" s="185"/>
      <c r="C369" s="13"/>
      <c r="D369" s="186" t="s">
        <v>159</v>
      </c>
      <c r="E369" s="13"/>
      <c r="F369" s="188" t="s">
        <v>819</v>
      </c>
      <c r="G369" s="13"/>
      <c r="H369" s="189">
        <v>93.75</v>
      </c>
      <c r="I369" s="190"/>
      <c r="J369" s="13"/>
      <c r="K369" s="13"/>
      <c r="L369" s="185"/>
      <c r="M369" s="191"/>
      <c r="N369" s="192"/>
      <c r="O369" s="192"/>
      <c r="P369" s="192"/>
      <c r="Q369" s="192"/>
      <c r="R369" s="192"/>
      <c r="S369" s="192"/>
      <c r="T369" s="19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87" t="s">
        <v>159</v>
      </c>
      <c r="AU369" s="187" t="s">
        <v>83</v>
      </c>
      <c r="AV369" s="13" t="s">
        <v>83</v>
      </c>
      <c r="AW369" s="13" t="s">
        <v>3</v>
      </c>
      <c r="AX369" s="13" t="s">
        <v>81</v>
      </c>
      <c r="AY369" s="187" t="s">
        <v>140</v>
      </c>
    </row>
    <row r="370" s="2" customFormat="1" ht="24.15" customHeight="1">
      <c r="A370" s="36"/>
      <c r="B370" s="170"/>
      <c r="C370" s="171" t="s">
        <v>820</v>
      </c>
      <c r="D370" s="171" t="s">
        <v>143</v>
      </c>
      <c r="E370" s="172" t="s">
        <v>821</v>
      </c>
      <c r="F370" s="173" t="s">
        <v>822</v>
      </c>
      <c r="G370" s="174" t="s">
        <v>157</v>
      </c>
      <c r="H370" s="175">
        <v>322</v>
      </c>
      <c r="I370" s="176"/>
      <c r="J370" s="177">
        <f>ROUND(I370*H370,2)</f>
        <v>0</v>
      </c>
      <c r="K370" s="178"/>
      <c r="L370" s="37"/>
      <c r="M370" s="179" t="s">
        <v>1</v>
      </c>
      <c r="N370" s="180" t="s">
        <v>38</v>
      </c>
      <c r="O370" s="75"/>
      <c r="P370" s="181">
        <f>O370*H370</f>
        <v>0</v>
      </c>
      <c r="Q370" s="181">
        <v>0.00020000000000000001</v>
      </c>
      <c r="R370" s="181">
        <f>Q370*H370</f>
        <v>0.064399999999999999</v>
      </c>
      <c r="S370" s="181">
        <v>0</v>
      </c>
      <c r="T370" s="182">
        <f>S370*H370</f>
        <v>0</v>
      </c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R370" s="183" t="s">
        <v>223</v>
      </c>
      <c r="AT370" s="183" t="s">
        <v>143</v>
      </c>
      <c r="AU370" s="183" t="s">
        <v>83</v>
      </c>
      <c r="AY370" s="17" t="s">
        <v>140</v>
      </c>
      <c r="BE370" s="184">
        <f>IF(N370="základní",J370,0)</f>
        <v>0</v>
      </c>
      <c r="BF370" s="184">
        <f>IF(N370="snížená",J370,0)</f>
        <v>0</v>
      </c>
      <c r="BG370" s="184">
        <f>IF(N370="zákl. přenesená",J370,0)</f>
        <v>0</v>
      </c>
      <c r="BH370" s="184">
        <f>IF(N370="sníž. přenesená",J370,0)</f>
        <v>0</v>
      </c>
      <c r="BI370" s="184">
        <f>IF(N370="nulová",J370,0)</f>
        <v>0</v>
      </c>
      <c r="BJ370" s="17" t="s">
        <v>81</v>
      </c>
      <c r="BK370" s="184">
        <f>ROUND(I370*H370,2)</f>
        <v>0</v>
      </c>
      <c r="BL370" s="17" t="s">
        <v>223</v>
      </c>
      <c r="BM370" s="183" t="s">
        <v>823</v>
      </c>
    </row>
    <row r="371" s="2" customFormat="1" ht="33" customHeight="1">
      <c r="A371" s="36"/>
      <c r="B371" s="170"/>
      <c r="C371" s="171" t="s">
        <v>824</v>
      </c>
      <c r="D371" s="171" t="s">
        <v>143</v>
      </c>
      <c r="E371" s="172" t="s">
        <v>825</v>
      </c>
      <c r="F371" s="173" t="s">
        <v>826</v>
      </c>
      <c r="G371" s="174" t="s">
        <v>157</v>
      </c>
      <c r="H371" s="175">
        <v>322</v>
      </c>
      <c r="I371" s="176"/>
      <c r="J371" s="177">
        <f>ROUND(I371*H371,2)</f>
        <v>0</v>
      </c>
      <c r="K371" s="178"/>
      <c r="L371" s="37"/>
      <c r="M371" s="179" t="s">
        <v>1</v>
      </c>
      <c r="N371" s="180" t="s">
        <v>38</v>
      </c>
      <c r="O371" s="75"/>
      <c r="P371" s="181">
        <f>O371*H371</f>
        <v>0</v>
      </c>
      <c r="Q371" s="181">
        <v>0.00025999999999999998</v>
      </c>
      <c r="R371" s="181">
        <f>Q371*H371</f>
        <v>0.083719999999999989</v>
      </c>
      <c r="S371" s="181">
        <v>0</v>
      </c>
      <c r="T371" s="182">
        <f>S371*H371</f>
        <v>0</v>
      </c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R371" s="183" t="s">
        <v>223</v>
      </c>
      <c r="AT371" s="183" t="s">
        <v>143</v>
      </c>
      <c r="AU371" s="183" t="s">
        <v>83</v>
      </c>
      <c r="AY371" s="17" t="s">
        <v>140</v>
      </c>
      <c r="BE371" s="184">
        <f>IF(N371="základní",J371,0)</f>
        <v>0</v>
      </c>
      <c r="BF371" s="184">
        <f>IF(N371="snížená",J371,0)</f>
        <v>0</v>
      </c>
      <c r="BG371" s="184">
        <f>IF(N371="zákl. přenesená",J371,0)</f>
        <v>0</v>
      </c>
      <c r="BH371" s="184">
        <f>IF(N371="sníž. přenesená",J371,0)</f>
        <v>0</v>
      </c>
      <c r="BI371" s="184">
        <f>IF(N371="nulová",J371,0)</f>
        <v>0</v>
      </c>
      <c r="BJ371" s="17" t="s">
        <v>81</v>
      </c>
      <c r="BK371" s="184">
        <f>ROUND(I371*H371,2)</f>
        <v>0</v>
      </c>
      <c r="BL371" s="17" t="s">
        <v>223</v>
      </c>
      <c r="BM371" s="183" t="s">
        <v>827</v>
      </c>
    </row>
    <row r="372" s="12" customFormat="1" ht="25.92" customHeight="1">
      <c r="A372" s="12"/>
      <c r="B372" s="157"/>
      <c r="C372" s="12"/>
      <c r="D372" s="158" t="s">
        <v>72</v>
      </c>
      <c r="E372" s="159" t="s">
        <v>828</v>
      </c>
      <c r="F372" s="159" t="s">
        <v>829</v>
      </c>
      <c r="G372" s="12"/>
      <c r="H372" s="12"/>
      <c r="I372" s="160"/>
      <c r="J372" s="161">
        <f>BK372</f>
        <v>0</v>
      </c>
      <c r="K372" s="12"/>
      <c r="L372" s="157"/>
      <c r="M372" s="162"/>
      <c r="N372" s="163"/>
      <c r="O372" s="163"/>
      <c r="P372" s="164">
        <f>SUM(P373:P374)</f>
        <v>0</v>
      </c>
      <c r="Q372" s="163"/>
      <c r="R372" s="164">
        <f>SUM(R373:R374)</f>
        <v>0</v>
      </c>
      <c r="S372" s="163"/>
      <c r="T372" s="165">
        <f>SUM(T373:T374)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158" t="s">
        <v>147</v>
      </c>
      <c r="AT372" s="166" t="s">
        <v>72</v>
      </c>
      <c r="AU372" s="166" t="s">
        <v>73</v>
      </c>
      <c r="AY372" s="158" t="s">
        <v>140</v>
      </c>
      <c r="BK372" s="167">
        <f>SUM(BK373:BK374)</f>
        <v>0</v>
      </c>
    </row>
    <row r="373" s="2" customFormat="1" ht="16.5" customHeight="1">
      <c r="A373" s="36"/>
      <c r="B373" s="170"/>
      <c r="C373" s="171" t="s">
        <v>830</v>
      </c>
      <c r="D373" s="171" t="s">
        <v>143</v>
      </c>
      <c r="E373" s="172" t="s">
        <v>831</v>
      </c>
      <c r="F373" s="173" t="s">
        <v>832</v>
      </c>
      <c r="G373" s="174" t="s">
        <v>833</v>
      </c>
      <c r="H373" s="175">
        <v>100</v>
      </c>
      <c r="I373" s="176"/>
      <c r="J373" s="177">
        <f>ROUND(I373*H373,2)</f>
        <v>0</v>
      </c>
      <c r="K373" s="178"/>
      <c r="L373" s="37"/>
      <c r="M373" s="179" t="s">
        <v>1</v>
      </c>
      <c r="N373" s="180" t="s">
        <v>38</v>
      </c>
      <c r="O373" s="75"/>
      <c r="P373" s="181">
        <f>O373*H373</f>
        <v>0</v>
      </c>
      <c r="Q373" s="181">
        <v>0</v>
      </c>
      <c r="R373" s="181">
        <f>Q373*H373</f>
        <v>0</v>
      </c>
      <c r="S373" s="181">
        <v>0</v>
      </c>
      <c r="T373" s="182">
        <f>S373*H373</f>
        <v>0</v>
      </c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R373" s="183" t="s">
        <v>834</v>
      </c>
      <c r="AT373" s="183" t="s">
        <v>143</v>
      </c>
      <c r="AU373" s="183" t="s">
        <v>81</v>
      </c>
      <c r="AY373" s="17" t="s">
        <v>140</v>
      </c>
      <c r="BE373" s="184">
        <f>IF(N373="základní",J373,0)</f>
        <v>0</v>
      </c>
      <c r="BF373" s="184">
        <f>IF(N373="snížená",J373,0)</f>
        <v>0</v>
      </c>
      <c r="BG373" s="184">
        <f>IF(N373="zákl. přenesená",J373,0)</f>
        <v>0</v>
      </c>
      <c r="BH373" s="184">
        <f>IF(N373="sníž. přenesená",J373,0)</f>
        <v>0</v>
      </c>
      <c r="BI373" s="184">
        <f>IF(N373="nulová",J373,0)</f>
        <v>0</v>
      </c>
      <c r="BJ373" s="17" t="s">
        <v>81</v>
      </c>
      <c r="BK373" s="184">
        <f>ROUND(I373*H373,2)</f>
        <v>0</v>
      </c>
      <c r="BL373" s="17" t="s">
        <v>834</v>
      </c>
      <c r="BM373" s="183" t="s">
        <v>835</v>
      </c>
    </row>
    <row r="374" s="13" customFormat="1">
      <c r="A374" s="13"/>
      <c r="B374" s="185"/>
      <c r="C374" s="13"/>
      <c r="D374" s="186" t="s">
        <v>159</v>
      </c>
      <c r="E374" s="187" t="s">
        <v>1</v>
      </c>
      <c r="F374" s="188" t="s">
        <v>836</v>
      </c>
      <c r="G374" s="13"/>
      <c r="H374" s="189">
        <v>100</v>
      </c>
      <c r="I374" s="190"/>
      <c r="J374" s="13"/>
      <c r="K374" s="13"/>
      <c r="L374" s="185"/>
      <c r="M374" s="213"/>
      <c r="N374" s="214"/>
      <c r="O374" s="214"/>
      <c r="P374" s="214"/>
      <c r="Q374" s="214"/>
      <c r="R374" s="214"/>
      <c r="S374" s="214"/>
      <c r="T374" s="215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187" t="s">
        <v>159</v>
      </c>
      <c r="AU374" s="187" t="s">
        <v>81</v>
      </c>
      <c r="AV374" s="13" t="s">
        <v>83</v>
      </c>
      <c r="AW374" s="13" t="s">
        <v>30</v>
      </c>
      <c r="AX374" s="13" t="s">
        <v>81</v>
      </c>
      <c r="AY374" s="187" t="s">
        <v>140</v>
      </c>
    </row>
    <row r="375" s="2" customFormat="1" ht="6.96" customHeight="1">
      <c r="A375" s="36"/>
      <c r="B375" s="58"/>
      <c r="C375" s="59"/>
      <c r="D375" s="59"/>
      <c r="E375" s="59"/>
      <c r="F375" s="59"/>
      <c r="G375" s="59"/>
      <c r="H375" s="59"/>
      <c r="I375" s="59"/>
      <c r="J375" s="59"/>
      <c r="K375" s="59"/>
      <c r="L375" s="37"/>
      <c r="M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</row>
  </sheetData>
  <autoFilter ref="C139:K374"/>
  <mergeCells count="9">
    <mergeCell ref="E7:H7"/>
    <mergeCell ref="E9:H9"/>
    <mergeCell ref="E18:H18"/>
    <mergeCell ref="E27:H27"/>
    <mergeCell ref="E85:H85"/>
    <mergeCell ref="E87:H87"/>
    <mergeCell ref="E130:H130"/>
    <mergeCell ref="E132:H13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="1" customFormat="1" ht="24.96" customHeight="1">
      <c r="B4" s="20"/>
      <c r="D4" s="21" t="s">
        <v>93</v>
      </c>
      <c r="L4" s="20"/>
      <c r="M4" s="118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19" t="str">
        <f>'Rekapitulace stavby'!K6</f>
        <v>Město Žacléř - středisko 2 .NP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94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837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30" t="s">
        <v>22</v>
      </c>
      <c r="J12" s="67" t="str">
        <f>'Rekapitulace stavby'!AN8</f>
        <v>5. 6. 2024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tr">
        <f>IF('Rekapitulace stavby'!AN10="","",'Rekapitulace stavby'!AN10)</f>
        <v/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tr">
        <f>IF('Rekapitulace stavby'!E11="","",'Rekapitulace stavby'!E11)</f>
        <v xml:space="preserve"> </v>
      </c>
      <c r="F15" s="36"/>
      <c r="G15" s="36"/>
      <c r="H15" s="36"/>
      <c r="I15" s="30" t="s">
        <v>26</v>
      </c>
      <c r="J15" s="25" t="str">
        <f>IF('Rekapitulace stavby'!AN11="","",'Rekapitulace stavby'!AN11)</f>
        <v/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27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26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29</v>
      </c>
      <c r="E20" s="36"/>
      <c r="F20" s="36"/>
      <c r="G20" s="36"/>
      <c r="H20" s="36"/>
      <c r="I20" s="30" t="s">
        <v>25</v>
      </c>
      <c r="J20" s="25" t="str">
        <f>IF('Rekapitulace stavby'!AN16="","",'Rekapitulace stavby'!AN16)</f>
        <v/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tr">
        <f>IF('Rekapitulace stavby'!E17="","",'Rekapitulace stavby'!E17)</f>
        <v xml:space="preserve"> </v>
      </c>
      <c r="F21" s="36"/>
      <c r="G21" s="36"/>
      <c r="H21" s="36"/>
      <c r="I21" s="30" t="s">
        <v>26</v>
      </c>
      <c r="J21" s="25" t="str">
        <f>IF('Rekapitulace stavby'!AN17="","",'Rekapitulace stavby'!AN17)</f>
        <v/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31</v>
      </c>
      <c r="E23" s="36"/>
      <c r="F23" s="36"/>
      <c r="G23" s="36"/>
      <c r="H23" s="36"/>
      <c r="I23" s="30" t="s">
        <v>25</v>
      </c>
      <c r="J23" s="25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tr">
        <f>IF('Rekapitulace stavby'!E20="","",'Rekapitulace stavby'!E20)</f>
        <v xml:space="preserve"> </v>
      </c>
      <c r="F24" s="36"/>
      <c r="G24" s="36"/>
      <c r="H24" s="36"/>
      <c r="I24" s="30" t="s">
        <v>26</v>
      </c>
      <c r="J24" s="25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32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0"/>
      <c r="B27" s="121"/>
      <c r="C27" s="120"/>
      <c r="D27" s="120"/>
      <c r="E27" s="34" t="s">
        <v>1</v>
      </c>
      <c r="F27" s="34"/>
      <c r="G27" s="34"/>
      <c r="H27" s="34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3" t="s">
        <v>33</v>
      </c>
      <c r="E30" s="36"/>
      <c r="F30" s="36"/>
      <c r="G30" s="36"/>
      <c r="H30" s="36"/>
      <c r="I30" s="36"/>
      <c r="J30" s="94">
        <f>ROUND(J125,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35</v>
      </c>
      <c r="G32" s="36"/>
      <c r="H32" s="36"/>
      <c r="I32" s="41" t="s">
        <v>34</v>
      </c>
      <c r="J32" s="41" t="s">
        <v>36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24" t="s">
        <v>37</v>
      </c>
      <c r="E33" s="30" t="s">
        <v>38</v>
      </c>
      <c r="F33" s="125">
        <f>ROUND((SUM(BE125:BE188)),  2)</f>
        <v>0</v>
      </c>
      <c r="G33" s="36"/>
      <c r="H33" s="36"/>
      <c r="I33" s="126">
        <v>0.20999999999999999</v>
      </c>
      <c r="J33" s="125">
        <f>ROUND(((SUM(BE125:BE188))*I33),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39</v>
      </c>
      <c r="F34" s="125">
        <f>ROUND((SUM(BF125:BF188)),  2)</f>
        <v>0</v>
      </c>
      <c r="G34" s="36"/>
      <c r="H34" s="36"/>
      <c r="I34" s="126">
        <v>0.12</v>
      </c>
      <c r="J34" s="125">
        <f>ROUND(((SUM(BF125:BF188))*I34),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40</v>
      </c>
      <c r="F35" s="125">
        <f>ROUND((SUM(BG125:BG188)),  2)</f>
        <v>0</v>
      </c>
      <c r="G35" s="36"/>
      <c r="H35" s="36"/>
      <c r="I35" s="126">
        <v>0.20999999999999999</v>
      </c>
      <c r="J35" s="125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41</v>
      </c>
      <c r="F36" s="125">
        <f>ROUND((SUM(BH125:BH188)),  2)</f>
        <v>0</v>
      </c>
      <c r="G36" s="36"/>
      <c r="H36" s="36"/>
      <c r="I36" s="126">
        <v>0.12</v>
      </c>
      <c r="J36" s="125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42</v>
      </c>
      <c r="F37" s="125">
        <f>ROUND((SUM(BI125:BI188)),  2)</f>
        <v>0</v>
      </c>
      <c r="G37" s="36"/>
      <c r="H37" s="36"/>
      <c r="I37" s="126">
        <v>0</v>
      </c>
      <c r="J37" s="12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7"/>
      <c r="D39" s="128" t="s">
        <v>43</v>
      </c>
      <c r="E39" s="79"/>
      <c r="F39" s="79"/>
      <c r="G39" s="129" t="s">
        <v>44</v>
      </c>
      <c r="H39" s="130" t="s">
        <v>45</v>
      </c>
      <c r="I39" s="79"/>
      <c r="J39" s="131">
        <f>SUM(J30:J37)</f>
        <v>0</v>
      </c>
      <c r="K39" s="132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46</v>
      </c>
      <c r="E50" s="55"/>
      <c r="F50" s="55"/>
      <c r="G50" s="54" t="s">
        <v>47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48</v>
      </c>
      <c r="E61" s="39"/>
      <c r="F61" s="133" t="s">
        <v>49</v>
      </c>
      <c r="G61" s="56" t="s">
        <v>48</v>
      </c>
      <c r="H61" s="39"/>
      <c r="I61" s="39"/>
      <c r="J61" s="134" t="s">
        <v>49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50</v>
      </c>
      <c r="E65" s="57"/>
      <c r="F65" s="57"/>
      <c r="G65" s="54" t="s">
        <v>51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48</v>
      </c>
      <c r="E76" s="39"/>
      <c r="F76" s="133" t="s">
        <v>49</v>
      </c>
      <c r="G76" s="56" t="s">
        <v>48</v>
      </c>
      <c r="H76" s="39"/>
      <c r="I76" s="39"/>
      <c r="J76" s="134" t="s">
        <v>49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hidden="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hidden="1" s="2" customFormat="1" ht="24.96" customHeight="1">
      <c r="A82" s="36"/>
      <c r="B82" s="37"/>
      <c r="C82" s="21" t="s">
        <v>96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hidden="1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hidden="1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hidden="1" s="2" customFormat="1" ht="16.5" customHeight="1">
      <c r="A85" s="36"/>
      <c r="B85" s="37"/>
      <c r="C85" s="36"/>
      <c r="D85" s="36"/>
      <c r="E85" s="119" t="str">
        <f>E7</f>
        <v>Město Žacléř - středisko 2 .NP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hidden="1" s="2" customFormat="1" ht="12" customHeight="1">
      <c r="A86" s="36"/>
      <c r="B86" s="37"/>
      <c r="C86" s="30" t="s">
        <v>94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hidden="1" s="2" customFormat="1" ht="16.5" customHeight="1">
      <c r="A87" s="36"/>
      <c r="B87" s="37"/>
      <c r="C87" s="36"/>
      <c r="D87" s="36"/>
      <c r="E87" s="65" t="str">
        <f>E9</f>
        <v>2024/6/1/3 - ostatní drobné opravy zbylé části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hidden="1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hidden="1" s="2" customFormat="1" ht="12" customHeight="1">
      <c r="A89" s="36"/>
      <c r="B89" s="37"/>
      <c r="C89" s="30" t="s">
        <v>20</v>
      </c>
      <c r="D89" s="36"/>
      <c r="E89" s="36"/>
      <c r="F89" s="25" t="str">
        <f>F12</f>
        <v xml:space="preserve"> </v>
      </c>
      <c r="G89" s="36"/>
      <c r="H89" s="36"/>
      <c r="I89" s="30" t="s">
        <v>22</v>
      </c>
      <c r="J89" s="67" t="str">
        <f>IF(J12="","",J12)</f>
        <v>5. 6. 2024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hidden="1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hidden="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 xml:space="preserve"> </v>
      </c>
      <c r="G91" s="36"/>
      <c r="H91" s="36"/>
      <c r="I91" s="30" t="s">
        <v>29</v>
      </c>
      <c r="J91" s="34" t="str">
        <f>E21</f>
        <v xml:space="preserve"> 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hidden="1" s="2" customFormat="1" ht="15.15" customHeight="1">
      <c r="A92" s="36"/>
      <c r="B92" s="37"/>
      <c r="C92" s="30" t="s">
        <v>27</v>
      </c>
      <c r="D92" s="36"/>
      <c r="E92" s="36"/>
      <c r="F92" s="25" t="str">
        <f>IF(E18="","",E18)</f>
        <v>Vyplň údaj</v>
      </c>
      <c r="G92" s="36"/>
      <c r="H92" s="36"/>
      <c r="I92" s="30" t="s">
        <v>31</v>
      </c>
      <c r="J92" s="34" t="str">
        <f>E24</f>
        <v xml:space="preserve"> 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hidden="1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hidden="1" s="2" customFormat="1" ht="29.28" customHeight="1">
      <c r="A94" s="36"/>
      <c r="B94" s="37"/>
      <c r="C94" s="135" t="s">
        <v>97</v>
      </c>
      <c r="D94" s="127"/>
      <c r="E94" s="127"/>
      <c r="F94" s="127"/>
      <c r="G94" s="127"/>
      <c r="H94" s="127"/>
      <c r="I94" s="127"/>
      <c r="J94" s="136" t="s">
        <v>98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hidden="1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hidden="1" s="2" customFormat="1" ht="22.8" customHeight="1">
      <c r="A96" s="36"/>
      <c r="B96" s="37"/>
      <c r="C96" s="137" t="s">
        <v>99</v>
      </c>
      <c r="D96" s="36"/>
      <c r="E96" s="36"/>
      <c r="F96" s="36"/>
      <c r="G96" s="36"/>
      <c r="H96" s="36"/>
      <c r="I96" s="36"/>
      <c r="J96" s="94">
        <f>J125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100</v>
      </c>
    </row>
    <row r="97" hidden="1" s="9" customFormat="1" ht="24.96" customHeight="1">
      <c r="A97" s="9"/>
      <c r="B97" s="138"/>
      <c r="C97" s="9"/>
      <c r="D97" s="139" t="s">
        <v>101</v>
      </c>
      <c r="E97" s="140"/>
      <c r="F97" s="140"/>
      <c r="G97" s="140"/>
      <c r="H97" s="140"/>
      <c r="I97" s="140"/>
      <c r="J97" s="141">
        <f>J126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2"/>
      <c r="C98" s="10"/>
      <c r="D98" s="143" t="s">
        <v>102</v>
      </c>
      <c r="E98" s="144"/>
      <c r="F98" s="144"/>
      <c r="G98" s="144"/>
      <c r="H98" s="144"/>
      <c r="I98" s="144"/>
      <c r="J98" s="145">
        <f>J127</f>
        <v>0</v>
      </c>
      <c r="K98" s="10"/>
      <c r="L98" s="14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2"/>
      <c r="C99" s="10"/>
      <c r="D99" s="143" t="s">
        <v>103</v>
      </c>
      <c r="E99" s="144"/>
      <c r="F99" s="144"/>
      <c r="G99" s="144"/>
      <c r="H99" s="144"/>
      <c r="I99" s="144"/>
      <c r="J99" s="145">
        <f>J130</f>
        <v>0</v>
      </c>
      <c r="K99" s="10"/>
      <c r="L99" s="14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2"/>
      <c r="C100" s="10"/>
      <c r="D100" s="143" t="s">
        <v>104</v>
      </c>
      <c r="E100" s="144"/>
      <c r="F100" s="144"/>
      <c r="G100" s="144"/>
      <c r="H100" s="144"/>
      <c r="I100" s="144"/>
      <c r="J100" s="145">
        <f>J148</f>
        <v>0</v>
      </c>
      <c r="K100" s="10"/>
      <c r="L100" s="14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38"/>
      <c r="C101" s="9"/>
      <c r="D101" s="139" t="s">
        <v>107</v>
      </c>
      <c r="E101" s="140"/>
      <c r="F101" s="140"/>
      <c r="G101" s="140"/>
      <c r="H101" s="140"/>
      <c r="I101" s="140"/>
      <c r="J101" s="141">
        <f>J155</f>
        <v>0</v>
      </c>
      <c r="K101" s="9"/>
      <c r="L101" s="13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42"/>
      <c r="C102" s="10"/>
      <c r="D102" s="143" t="s">
        <v>116</v>
      </c>
      <c r="E102" s="144"/>
      <c r="F102" s="144"/>
      <c r="G102" s="144"/>
      <c r="H102" s="144"/>
      <c r="I102" s="144"/>
      <c r="J102" s="145">
        <f>J156</f>
        <v>0</v>
      </c>
      <c r="K102" s="10"/>
      <c r="L102" s="14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42"/>
      <c r="C103" s="10"/>
      <c r="D103" s="143" t="s">
        <v>120</v>
      </c>
      <c r="E103" s="144"/>
      <c r="F103" s="144"/>
      <c r="G103" s="144"/>
      <c r="H103" s="144"/>
      <c r="I103" s="144"/>
      <c r="J103" s="145">
        <f>J159</f>
        <v>0</v>
      </c>
      <c r="K103" s="10"/>
      <c r="L103" s="14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42"/>
      <c r="C104" s="10"/>
      <c r="D104" s="143" t="s">
        <v>122</v>
      </c>
      <c r="E104" s="144"/>
      <c r="F104" s="144"/>
      <c r="G104" s="144"/>
      <c r="H104" s="144"/>
      <c r="I104" s="144"/>
      <c r="J104" s="145">
        <f>J175</f>
        <v>0</v>
      </c>
      <c r="K104" s="10"/>
      <c r="L104" s="14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38"/>
      <c r="C105" s="9"/>
      <c r="D105" s="139" t="s">
        <v>124</v>
      </c>
      <c r="E105" s="140"/>
      <c r="F105" s="140"/>
      <c r="G105" s="140"/>
      <c r="H105" s="140"/>
      <c r="I105" s="140"/>
      <c r="J105" s="141">
        <f>J186</f>
        <v>0</v>
      </c>
      <c r="K105" s="9"/>
      <c r="L105" s="138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2" customFormat="1" ht="21.84" customHeight="1">
      <c r="A106" s="36"/>
      <c r="B106" s="37"/>
      <c r="C106" s="36"/>
      <c r="D106" s="36"/>
      <c r="E106" s="36"/>
      <c r="F106" s="36"/>
      <c r="G106" s="36"/>
      <c r="H106" s="36"/>
      <c r="I106" s="36"/>
      <c r="J106" s="36"/>
      <c r="K106" s="36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hidden="1" s="2" customFormat="1" ht="6.96" customHeight="1">
      <c r="A107" s="36"/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hidden="1"/>
    <row r="109" hidden="1"/>
    <row r="110" hidden="1"/>
    <row r="111" s="2" customFormat="1" ht="6.96" customHeight="1">
      <c r="A111" s="36"/>
      <c r="B111" s="60"/>
      <c r="C111" s="61"/>
      <c r="D111" s="61"/>
      <c r="E111" s="61"/>
      <c r="F111" s="61"/>
      <c r="G111" s="61"/>
      <c r="H111" s="61"/>
      <c r="I111" s="61"/>
      <c r="J111" s="61"/>
      <c r="K111" s="61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4.96" customHeight="1">
      <c r="A112" s="36"/>
      <c r="B112" s="37"/>
      <c r="C112" s="21" t="s">
        <v>125</v>
      </c>
      <c r="D112" s="36"/>
      <c r="E112" s="36"/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6"/>
      <c r="D113" s="36"/>
      <c r="E113" s="36"/>
      <c r="F113" s="36"/>
      <c r="G113" s="36"/>
      <c r="H113" s="36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16</v>
      </c>
      <c r="D114" s="36"/>
      <c r="E114" s="36"/>
      <c r="F114" s="36"/>
      <c r="G114" s="36"/>
      <c r="H114" s="36"/>
      <c r="I114" s="36"/>
      <c r="J114" s="36"/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6"/>
      <c r="D115" s="36"/>
      <c r="E115" s="119" t="str">
        <f>E7</f>
        <v>Město Žacléř - středisko 2 .NP</v>
      </c>
      <c r="F115" s="30"/>
      <c r="G115" s="30"/>
      <c r="H115" s="30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94</v>
      </c>
      <c r="D116" s="36"/>
      <c r="E116" s="36"/>
      <c r="F116" s="36"/>
      <c r="G116" s="36"/>
      <c r="H116" s="36"/>
      <c r="I116" s="36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6.5" customHeight="1">
      <c r="A117" s="36"/>
      <c r="B117" s="37"/>
      <c r="C117" s="36"/>
      <c r="D117" s="36"/>
      <c r="E117" s="65" t="str">
        <f>E9</f>
        <v>2024/6/1/3 - ostatní drobné opravy zbylé části</v>
      </c>
      <c r="F117" s="36"/>
      <c r="G117" s="36"/>
      <c r="H117" s="36"/>
      <c r="I117" s="36"/>
      <c r="J117" s="36"/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20</v>
      </c>
      <c r="D119" s="36"/>
      <c r="E119" s="36"/>
      <c r="F119" s="25" t="str">
        <f>F12</f>
        <v xml:space="preserve"> </v>
      </c>
      <c r="G119" s="36"/>
      <c r="H119" s="36"/>
      <c r="I119" s="30" t="s">
        <v>22</v>
      </c>
      <c r="J119" s="67" t="str">
        <f>IF(J12="","",J12)</f>
        <v>5. 6. 2024</v>
      </c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6"/>
      <c r="D120" s="36"/>
      <c r="E120" s="36"/>
      <c r="F120" s="36"/>
      <c r="G120" s="36"/>
      <c r="H120" s="36"/>
      <c r="I120" s="36"/>
      <c r="J120" s="36"/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30" t="s">
        <v>24</v>
      </c>
      <c r="D121" s="36"/>
      <c r="E121" s="36"/>
      <c r="F121" s="25" t="str">
        <f>E15</f>
        <v xml:space="preserve"> </v>
      </c>
      <c r="G121" s="36"/>
      <c r="H121" s="36"/>
      <c r="I121" s="30" t="s">
        <v>29</v>
      </c>
      <c r="J121" s="34" t="str">
        <f>E21</f>
        <v xml:space="preserve"> </v>
      </c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15" customHeight="1">
      <c r="A122" s="36"/>
      <c r="B122" s="37"/>
      <c r="C122" s="30" t="s">
        <v>27</v>
      </c>
      <c r="D122" s="36"/>
      <c r="E122" s="36"/>
      <c r="F122" s="25" t="str">
        <f>IF(E18="","",E18)</f>
        <v>Vyplň údaj</v>
      </c>
      <c r="G122" s="36"/>
      <c r="H122" s="36"/>
      <c r="I122" s="30" t="s">
        <v>31</v>
      </c>
      <c r="J122" s="34" t="str">
        <f>E24</f>
        <v xml:space="preserve"> </v>
      </c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0.32" customHeight="1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11" customFormat="1" ht="29.28" customHeight="1">
      <c r="A124" s="146"/>
      <c r="B124" s="147"/>
      <c r="C124" s="148" t="s">
        <v>126</v>
      </c>
      <c r="D124" s="149" t="s">
        <v>58</v>
      </c>
      <c r="E124" s="149" t="s">
        <v>54</v>
      </c>
      <c r="F124" s="149" t="s">
        <v>55</v>
      </c>
      <c r="G124" s="149" t="s">
        <v>127</v>
      </c>
      <c r="H124" s="149" t="s">
        <v>128</v>
      </c>
      <c r="I124" s="149" t="s">
        <v>129</v>
      </c>
      <c r="J124" s="150" t="s">
        <v>98</v>
      </c>
      <c r="K124" s="151" t="s">
        <v>130</v>
      </c>
      <c r="L124" s="152"/>
      <c r="M124" s="84" t="s">
        <v>1</v>
      </c>
      <c r="N124" s="85" t="s">
        <v>37</v>
      </c>
      <c r="O124" s="85" t="s">
        <v>131</v>
      </c>
      <c r="P124" s="85" t="s">
        <v>132</v>
      </c>
      <c r="Q124" s="85" t="s">
        <v>133</v>
      </c>
      <c r="R124" s="85" t="s">
        <v>134</v>
      </c>
      <c r="S124" s="85" t="s">
        <v>135</v>
      </c>
      <c r="T124" s="86" t="s">
        <v>136</v>
      </c>
      <c r="U124" s="146"/>
      <c r="V124" s="146"/>
      <c r="W124" s="146"/>
      <c r="X124" s="146"/>
      <c r="Y124" s="146"/>
      <c r="Z124" s="146"/>
      <c r="AA124" s="146"/>
      <c r="AB124" s="146"/>
      <c r="AC124" s="146"/>
      <c r="AD124" s="146"/>
      <c r="AE124" s="146"/>
    </row>
    <row r="125" s="2" customFormat="1" ht="22.8" customHeight="1">
      <c r="A125" s="36"/>
      <c r="B125" s="37"/>
      <c r="C125" s="91" t="s">
        <v>137</v>
      </c>
      <c r="D125" s="36"/>
      <c r="E125" s="36"/>
      <c r="F125" s="36"/>
      <c r="G125" s="36"/>
      <c r="H125" s="36"/>
      <c r="I125" s="36"/>
      <c r="J125" s="153">
        <f>BK125</f>
        <v>0</v>
      </c>
      <c r="K125" s="36"/>
      <c r="L125" s="37"/>
      <c r="M125" s="87"/>
      <c r="N125" s="71"/>
      <c r="O125" s="88"/>
      <c r="P125" s="154">
        <f>P126+P155+P186</f>
        <v>0</v>
      </c>
      <c r="Q125" s="88"/>
      <c r="R125" s="154">
        <f>R126+R155+R186</f>
        <v>2.2322177999999999</v>
      </c>
      <c r="S125" s="88"/>
      <c r="T125" s="155">
        <f>T126+T155+T186</f>
        <v>0.32527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7" t="s">
        <v>72</v>
      </c>
      <c r="AU125" s="17" t="s">
        <v>100</v>
      </c>
      <c r="BK125" s="156">
        <f>BK126+BK155+BK186</f>
        <v>0</v>
      </c>
    </row>
    <row r="126" s="12" customFormat="1" ht="25.92" customHeight="1">
      <c r="A126" s="12"/>
      <c r="B126" s="157"/>
      <c r="C126" s="12"/>
      <c r="D126" s="158" t="s">
        <v>72</v>
      </c>
      <c r="E126" s="159" t="s">
        <v>138</v>
      </c>
      <c r="F126" s="159" t="s">
        <v>139</v>
      </c>
      <c r="G126" s="12"/>
      <c r="H126" s="12"/>
      <c r="I126" s="160"/>
      <c r="J126" s="161">
        <f>BK126</f>
        <v>0</v>
      </c>
      <c r="K126" s="12"/>
      <c r="L126" s="157"/>
      <c r="M126" s="162"/>
      <c r="N126" s="163"/>
      <c r="O126" s="163"/>
      <c r="P126" s="164">
        <f>P127+P130+P148</f>
        <v>0</v>
      </c>
      <c r="Q126" s="163"/>
      <c r="R126" s="164">
        <f>R127+R130+R148</f>
        <v>1.341818</v>
      </c>
      <c r="S126" s="163"/>
      <c r="T126" s="165">
        <f>T127+T130+T148</f>
        <v>0.244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8" t="s">
        <v>81</v>
      </c>
      <c r="AT126" s="166" t="s">
        <v>72</v>
      </c>
      <c r="AU126" s="166" t="s">
        <v>73</v>
      </c>
      <c r="AY126" s="158" t="s">
        <v>140</v>
      </c>
      <c r="BK126" s="167">
        <f>BK127+BK130+BK148</f>
        <v>0</v>
      </c>
    </row>
    <row r="127" s="12" customFormat="1" ht="22.8" customHeight="1">
      <c r="A127" s="12"/>
      <c r="B127" s="157"/>
      <c r="C127" s="12"/>
      <c r="D127" s="158" t="s">
        <v>72</v>
      </c>
      <c r="E127" s="168" t="s">
        <v>141</v>
      </c>
      <c r="F127" s="168" t="s">
        <v>142</v>
      </c>
      <c r="G127" s="12"/>
      <c r="H127" s="12"/>
      <c r="I127" s="160"/>
      <c r="J127" s="169">
        <f>BK127</f>
        <v>0</v>
      </c>
      <c r="K127" s="12"/>
      <c r="L127" s="157"/>
      <c r="M127" s="162"/>
      <c r="N127" s="163"/>
      <c r="O127" s="163"/>
      <c r="P127" s="164">
        <f>SUM(P128:P129)</f>
        <v>0</v>
      </c>
      <c r="Q127" s="163"/>
      <c r="R127" s="164">
        <f>SUM(R128:R129)</f>
        <v>0.56324999999999992</v>
      </c>
      <c r="S127" s="163"/>
      <c r="T127" s="165">
        <f>SUM(T128:T129)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8" t="s">
        <v>81</v>
      </c>
      <c r="AT127" s="166" t="s">
        <v>72</v>
      </c>
      <c r="AU127" s="166" t="s">
        <v>81</v>
      </c>
      <c r="AY127" s="158" t="s">
        <v>140</v>
      </c>
      <c r="BK127" s="167">
        <f>SUM(BK128:BK129)</f>
        <v>0</v>
      </c>
    </row>
    <row r="128" s="2" customFormat="1" ht="24.15" customHeight="1">
      <c r="A128" s="36"/>
      <c r="B128" s="170"/>
      <c r="C128" s="171" t="s">
        <v>81</v>
      </c>
      <c r="D128" s="171" t="s">
        <v>143</v>
      </c>
      <c r="E128" s="172" t="s">
        <v>838</v>
      </c>
      <c r="F128" s="173" t="s">
        <v>839</v>
      </c>
      <c r="G128" s="174" t="s">
        <v>216</v>
      </c>
      <c r="H128" s="175">
        <v>0.29999999999999999</v>
      </c>
      <c r="I128" s="176"/>
      <c r="J128" s="177">
        <f>ROUND(I128*H128,2)</f>
        <v>0</v>
      </c>
      <c r="K128" s="178"/>
      <c r="L128" s="37"/>
      <c r="M128" s="179" t="s">
        <v>1</v>
      </c>
      <c r="N128" s="180" t="s">
        <v>38</v>
      </c>
      <c r="O128" s="75"/>
      <c r="P128" s="181">
        <f>O128*H128</f>
        <v>0</v>
      </c>
      <c r="Q128" s="181">
        <v>1.8775</v>
      </c>
      <c r="R128" s="181">
        <f>Q128*H128</f>
        <v>0.56324999999999992</v>
      </c>
      <c r="S128" s="181">
        <v>0</v>
      </c>
      <c r="T128" s="182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3" t="s">
        <v>147</v>
      </c>
      <c r="AT128" s="183" t="s">
        <v>143</v>
      </c>
      <c r="AU128" s="183" t="s">
        <v>83</v>
      </c>
      <c r="AY128" s="17" t="s">
        <v>140</v>
      </c>
      <c r="BE128" s="184">
        <f>IF(N128="základní",J128,0)</f>
        <v>0</v>
      </c>
      <c r="BF128" s="184">
        <f>IF(N128="snížená",J128,0)</f>
        <v>0</v>
      </c>
      <c r="BG128" s="184">
        <f>IF(N128="zákl. přenesená",J128,0)</f>
        <v>0</v>
      </c>
      <c r="BH128" s="184">
        <f>IF(N128="sníž. přenesená",J128,0)</f>
        <v>0</v>
      </c>
      <c r="BI128" s="184">
        <f>IF(N128="nulová",J128,0)</f>
        <v>0</v>
      </c>
      <c r="BJ128" s="17" t="s">
        <v>81</v>
      </c>
      <c r="BK128" s="184">
        <f>ROUND(I128*H128,2)</f>
        <v>0</v>
      </c>
      <c r="BL128" s="17" t="s">
        <v>147</v>
      </c>
      <c r="BM128" s="183" t="s">
        <v>840</v>
      </c>
    </row>
    <row r="129" s="13" customFormat="1">
      <c r="A129" s="13"/>
      <c r="B129" s="185"/>
      <c r="C129" s="13"/>
      <c r="D129" s="186" t="s">
        <v>159</v>
      </c>
      <c r="E129" s="187" t="s">
        <v>1</v>
      </c>
      <c r="F129" s="188" t="s">
        <v>841</v>
      </c>
      <c r="G129" s="13"/>
      <c r="H129" s="189">
        <v>0.29999999999999999</v>
      </c>
      <c r="I129" s="190"/>
      <c r="J129" s="13"/>
      <c r="K129" s="13"/>
      <c r="L129" s="185"/>
      <c r="M129" s="191"/>
      <c r="N129" s="192"/>
      <c r="O129" s="192"/>
      <c r="P129" s="192"/>
      <c r="Q129" s="192"/>
      <c r="R129" s="192"/>
      <c r="S129" s="192"/>
      <c r="T129" s="19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7" t="s">
        <v>159</v>
      </c>
      <c r="AU129" s="187" t="s">
        <v>83</v>
      </c>
      <c r="AV129" s="13" t="s">
        <v>83</v>
      </c>
      <c r="AW129" s="13" t="s">
        <v>30</v>
      </c>
      <c r="AX129" s="13" t="s">
        <v>81</v>
      </c>
      <c r="AY129" s="187" t="s">
        <v>140</v>
      </c>
    </row>
    <row r="130" s="12" customFormat="1" ht="22.8" customHeight="1">
      <c r="A130" s="12"/>
      <c r="B130" s="157"/>
      <c r="C130" s="12"/>
      <c r="D130" s="158" t="s">
        <v>72</v>
      </c>
      <c r="E130" s="168" t="s">
        <v>166</v>
      </c>
      <c r="F130" s="168" t="s">
        <v>171</v>
      </c>
      <c r="G130" s="12"/>
      <c r="H130" s="12"/>
      <c r="I130" s="160"/>
      <c r="J130" s="169">
        <f>BK130</f>
        <v>0</v>
      </c>
      <c r="K130" s="12"/>
      <c r="L130" s="157"/>
      <c r="M130" s="162"/>
      <c r="N130" s="163"/>
      <c r="O130" s="163"/>
      <c r="P130" s="164">
        <f>SUM(P131:P147)</f>
        <v>0</v>
      </c>
      <c r="Q130" s="163"/>
      <c r="R130" s="164">
        <f>SUM(R131:R147)</f>
        <v>0.77856800000000004</v>
      </c>
      <c r="S130" s="163"/>
      <c r="T130" s="165">
        <f>SUM(T131:T147)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8" t="s">
        <v>81</v>
      </c>
      <c r="AT130" s="166" t="s">
        <v>72</v>
      </c>
      <c r="AU130" s="166" t="s">
        <v>81</v>
      </c>
      <c r="AY130" s="158" t="s">
        <v>140</v>
      </c>
      <c r="BK130" s="167">
        <f>SUM(BK131:BK147)</f>
        <v>0</v>
      </c>
    </row>
    <row r="131" s="2" customFormat="1" ht="24.15" customHeight="1">
      <c r="A131" s="36"/>
      <c r="B131" s="170"/>
      <c r="C131" s="171" t="s">
        <v>83</v>
      </c>
      <c r="D131" s="171" t="s">
        <v>143</v>
      </c>
      <c r="E131" s="172" t="s">
        <v>173</v>
      </c>
      <c r="F131" s="173" t="s">
        <v>174</v>
      </c>
      <c r="G131" s="174" t="s">
        <v>157</v>
      </c>
      <c r="H131" s="175">
        <v>78.200000000000003</v>
      </c>
      <c r="I131" s="176"/>
      <c r="J131" s="177">
        <f>ROUND(I131*H131,2)</f>
        <v>0</v>
      </c>
      <c r="K131" s="178"/>
      <c r="L131" s="37"/>
      <c r="M131" s="179" t="s">
        <v>1</v>
      </c>
      <c r="N131" s="180" t="s">
        <v>38</v>
      </c>
      <c r="O131" s="75"/>
      <c r="P131" s="181">
        <f>O131*H131</f>
        <v>0</v>
      </c>
      <c r="Q131" s="181">
        <v>0.00025999999999999998</v>
      </c>
      <c r="R131" s="181">
        <f>Q131*H131</f>
        <v>0.020331999999999999</v>
      </c>
      <c r="S131" s="181">
        <v>0</v>
      </c>
      <c r="T131" s="182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3" t="s">
        <v>147</v>
      </c>
      <c r="AT131" s="183" t="s">
        <v>143</v>
      </c>
      <c r="AU131" s="183" t="s">
        <v>83</v>
      </c>
      <c r="AY131" s="17" t="s">
        <v>140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7" t="s">
        <v>81</v>
      </c>
      <c r="BK131" s="184">
        <f>ROUND(I131*H131,2)</f>
        <v>0</v>
      </c>
      <c r="BL131" s="17" t="s">
        <v>147</v>
      </c>
      <c r="BM131" s="183" t="s">
        <v>842</v>
      </c>
    </row>
    <row r="132" s="13" customFormat="1">
      <c r="A132" s="13"/>
      <c r="B132" s="185"/>
      <c r="C132" s="13"/>
      <c r="D132" s="186" t="s">
        <v>159</v>
      </c>
      <c r="E132" s="187" t="s">
        <v>1</v>
      </c>
      <c r="F132" s="188" t="s">
        <v>843</v>
      </c>
      <c r="G132" s="13"/>
      <c r="H132" s="189">
        <v>10</v>
      </c>
      <c r="I132" s="190"/>
      <c r="J132" s="13"/>
      <c r="K132" s="13"/>
      <c r="L132" s="185"/>
      <c r="M132" s="191"/>
      <c r="N132" s="192"/>
      <c r="O132" s="192"/>
      <c r="P132" s="192"/>
      <c r="Q132" s="192"/>
      <c r="R132" s="192"/>
      <c r="S132" s="192"/>
      <c r="T132" s="19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7" t="s">
        <v>159</v>
      </c>
      <c r="AU132" s="187" t="s">
        <v>83</v>
      </c>
      <c r="AV132" s="13" t="s">
        <v>83</v>
      </c>
      <c r="AW132" s="13" t="s">
        <v>30</v>
      </c>
      <c r="AX132" s="13" t="s">
        <v>73</v>
      </c>
      <c r="AY132" s="187" t="s">
        <v>140</v>
      </c>
    </row>
    <row r="133" s="13" customFormat="1">
      <c r="A133" s="13"/>
      <c r="B133" s="185"/>
      <c r="C133" s="13"/>
      <c r="D133" s="186" t="s">
        <v>159</v>
      </c>
      <c r="E133" s="187" t="s">
        <v>1</v>
      </c>
      <c r="F133" s="188" t="s">
        <v>844</v>
      </c>
      <c r="G133" s="13"/>
      <c r="H133" s="189">
        <v>68.200000000000003</v>
      </c>
      <c r="I133" s="190"/>
      <c r="J133" s="13"/>
      <c r="K133" s="13"/>
      <c r="L133" s="185"/>
      <c r="M133" s="191"/>
      <c r="N133" s="192"/>
      <c r="O133" s="192"/>
      <c r="P133" s="192"/>
      <c r="Q133" s="192"/>
      <c r="R133" s="192"/>
      <c r="S133" s="192"/>
      <c r="T133" s="19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7" t="s">
        <v>159</v>
      </c>
      <c r="AU133" s="187" t="s">
        <v>83</v>
      </c>
      <c r="AV133" s="13" t="s">
        <v>83</v>
      </c>
      <c r="AW133" s="13" t="s">
        <v>30</v>
      </c>
      <c r="AX133" s="13" t="s">
        <v>73</v>
      </c>
      <c r="AY133" s="187" t="s">
        <v>140</v>
      </c>
    </row>
    <row r="134" s="14" customFormat="1">
      <c r="A134" s="14"/>
      <c r="B134" s="194"/>
      <c r="C134" s="14"/>
      <c r="D134" s="186" t="s">
        <v>159</v>
      </c>
      <c r="E134" s="195" t="s">
        <v>1</v>
      </c>
      <c r="F134" s="196" t="s">
        <v>183</v>
      </c>
      <c r="G134" s="14"/>
      <c r="H134" s="197">
        <v>78.200000000000003</v>
      </c>
      <c r="I134" s="198"/>
      <c r="J134" s="14"/>
      <c r="K134" s="14"/>
      <c r="L134" s="194"/>
      <c r="M134" s="199"/>
      <c r="N134" s="200"/>
      <c r="O134" s="200"/>
      <c r="P134" s="200"/>
      <c r="Q134" s="200"/>
      <c r="R134" s="200"/>
      <c r="S134" s="200"/>
      <c r="T134" s="20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195" t="s">
        <v>159</v>
      </c>
      <c r="AU134" s="195" t="s">
        <v>83</v>
      </c>
      <c r="AV134" s="14" t="s">
        <v>147</v>
      </c>
      <c r="AW134" s="14" t="s">
        <v>30</v>
      </c>
      <c r="AX134" s="14" t="s">
        <v>81</v>
      </c>
      <c r="AY134" s="195" t="s">
        <v>140</v>
      </c>
    </row>
    <row r="135" s="2" customFormat="1" ht="24.15" customHeight="1">
      <c r="A135" s="36"/>
      <c r="B135" s="170"/>
      <c r="C135" s="171" t="s">
        <v>141</v>
      </c>
      <c r="D135" s="171" t="s">
        <v>143</v>
      </c>
      <c r="E135" s="172" t="s">
        <v>845</v>
      </c>
      <c r="F135" s="173" t="s">
        <v>846</v>
      </c>
      <c r="G135" s="174" t="s">
        <v>157</v>
      </c>
      <c r="H135" s="175">
        <v>1</v>
      </c>
      <c r="I135" s="176"/>
      <c r="J135" s="177">
        <f>ROUND(I135*H135,2)</f>
        <v>0</v>
      </c>
      <c r="K135" s="178"/>
      <c r="L135" s="37"/>
      <c r="M135" s="179" t="s">
        <v>1</v>
      </c>
      <c r="N135" s="180" t="s">
        <v>38</v>
      </c>
      <c r="O135" s="75"/>
      <c r="P135" s="181">
        <f>O135*H135</f>
        <v>0</v>
      </c>
      <c r="Q135" s="181">
        <v>0.020480000000000002</v>
      </c>
      <c r="R135" s="181">
        <f>Q135*H135</f>
        <v>0.020480000000000002</v>
      </c>
      <c r="S135" s="181">
        <v>0</v>
      </c>
      <c r="T135" s="182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3" t="s">
        <v>147</v>
      </c>
      <c r="AT135" s="183" t="s">
        <v>143</v>
      </c>
      <c r="AU135" s="183" t="s">
        <v>83</v>
      </c>
      <c r="AY135" s="17" t="s">
        <v>140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7" t="s">
        <v>81</v>
      </c>
      <c r="BK135" s="184">
        <f>ROUND(I135*H135,2)</f>
        <v>0</v>
      </c>
      <c r="BL135" s="17" t="s">
        <v>147</v>
      </c>
      <c r="BM135" s="183" t="s">
        <v>847</v>
      </c>
    </row>
    <row r="136" s="2" customFormat="1" ht="21.75" customHeight="1">
      <c r="A136" s="36"/>
      <c r="B136" s="170"/>
      <c r="C136" s="171" t="s">
        <v>147</v>
      </c>
      <c r="D136" s="171" t="s">
        <v>143</v>
      </c>
      <c r="E136" s="172" t="s">
        <v>848</v>
      </c>
      <c r="F136" s="173" t="s">
        <v>849</v>
      </c>
      <c r="G136" s="174" t="s">
        <v>157</v>
      </c>
      <c r="H136" s="175">
        <v>15</v>
      </c>
      <c r="I136" s="176"/>
      <c r="J136" s="177">
        <f>ROUND(I136*H136,2)</f>
        <v>0</v>
      </c>
      <c r="K136" s="178"/>
      <c r="L136" s="37"/>
      <c r="M136" s="179" t="s">
        <v>1</v>
      </c>
      <c r="N136" s="180" t="s">
        <v>38</v>
      </c>
      <c r="O136" s="75"/>
      <c r="P136" s="181">
        <f>O136*H136</f>
        <v>0</v>
      </c>
      <c r="Q136" s="181">
        <v>0.0054599999999999996</v>
      </c>
      <c r="R136" s="181">
        <f>Q136*H136</f>
        <v>0.081900000000000001</v>
      </c>
      <c r="S136" s="181">
        <v>0</v>
      </c>
      <c r="T136" s="182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3" t="s">
        <v>147</v>
      </c>
      <c r="AT136" s="183" t="s">
        <v>143</v>
      </c>
      <c r="AU136" s="183" t="s">
        <v>83</v>
      </c>
      <c r="AY136" s="17" t="s">
        <v>140</v>
      </c>
      <c r="BE136" s="184">
        <f>IF(N136="základní",J136,0)</f>
        <v>0</v>
      </c>
      <c r="BF136" s="184">
        <f>IF(N136="snížená",J136,0)</f>
        <v>0</v>
      </c>
      <c r="BG136" s="184">
        <f>IF(N136="zákl. přenesená",J136,0)</f>
        <v>0</v>
      </c>
      <c r="BH136" s="184">
        <f>IF(N136="sníž. přenesená",J136,0)</f>
        <v>0</v>
      </c>
      <c r="BI136" s="184">
        <f>IF(N136="nulová",J136,0)</f>
        <v>0</v>
      </c>
      <c r="BJ136" s="17" t="s">
        <v>81</v>
      </c>
      <c r="BK136" s="184">
        <f>ROUND(I136*H136,2)</f>
        <v>0</v>
      </c>
      <c r="BL136" s="17" t="s">
        <v>147</v>
      </c>
      <c r="BM136" s="183" t="s">
        <v>850</v>
      </c>
    </row>
    <row r="137" s="13" customFormat="1">
      <c r="A137" s="13"/>
      <c r="B137" s="185"/>
      <c r="C137" s="13"/>
      <c r="D137" s="186" t="s">
        <v>159</v>
      </c>
      <c r="E137" s="187" t="s">
        <v>1</v>
      </c>
      <c r="F137" s="188" t="s">
        <v>851</v>
      </c>
      <c r="G137" s="13"/>
      <c r="H137" s="189">
        <v>15</v>
      </c>
      <c r="I137" s="190"/>
      <c r="J137" s="13"/>
      <c r="K137" s="13"/>
      <c r="L137" s="185"/>
      <c r="M137" s="191"/>
      <c r="N137" s="192"/>
      <c r="O137" s="192"/>
      <c r="P137" s="192"/>
      <c r="Q137" s="192"/>
      <c r="R137" s="192"/>
      <c r="S137" s="192"/>
      <c r="T137" s="19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7" t="s">
        <v>159</v>
      </c>
      <c r="AU137" s="187" t="s">
        <v>83</v>
      </c>
      <c r="AV137" s="13" t="s">
        <v>83</v>
      </c>
      <c r="AW137" s="13" t="s">
        <v>30</v>
      </c>
      <c r="AX137" s="13" t="s">
        <v>81</v>
      </c>
      <c r="AY137" s="187" t="s">
        <v>140</v>
      </c>
    </row>
    <row r="138" s="2" customFormat="1" ht="21.75" customHeight="1">
      <c r="A138" s="36"/>
      <c r="B138" s="170"/>
      <c r="C138" s="171" t="s">
        <v>161</v>
      </c>
      <c r="D138" s="171" t="s">
        <v>143</v>
      </c>
      <c r="E138" s="172" t="s">
        <v>186</v>
      </c>
      <c r="F138" s="173" t="s">
        <v>187</v>
      </c>
      <c r="G138" s="174" t="s">
        <v>157</v>
      </c>
      <c r="H138" s="175">
        <v>78.200000000000003</v>
      </c>
      <c r="I138" s="176"/>
      <c r="J138" s="177">
        <f>ROUND(I138*H138,2)</f>
        <v>0</v>
      </c>
      <c r="K138" s="178"/>
      <c r="L138" s="37"/>
      <c r="M138" s="179" t="s">
        <v>1</v>
      </c>
      <c r="N138" s="180" t="s">
        <v>38</v>
      </c>
      <c r="O138" s="75"/>
      <c r="P138" s="181">
        <f>O138*H138</f>
        <v>0</v>
      </c>
      <c r="Q138" s="181">
        <v>0.0043800000000000002</v>
      </c>
      <c r="R138" s="181">
        <f>Q138*H138</f>
        <v>0.34251600000000004</v>
      </c>
      <c r="S138" s="181">
        <v>0</v>
      </c>
      <c r="T138" s="182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3" t="s">
        <v>147</v>
      </c>
      <c r="AT138" s="183" t="s">
        <v>143</v>
      </c>
      <c r="AU138" s="183" t="s">
        <v>83</v>
      </c>
      <c r="AY138" s="17" t="s">
        <v>140</v>
      </c>
      <c r="BE138" s="184">
        <f>IF(N138="základní",J138,0)</f>
        <v>0</v>
      </c>
      <c r="BF138" s="184">
        <f>IF(N138="snížená",J138,0)</f>
        <v>0</v>
      </c>
      <c r="BG138" s="184">
        <f>IF(N138="zákl. přenesená",J138,0)</f>
        <v>0</v>
      </c>
      <c r="BH138" s="184">
        <f>IF(N138="sníž. přenesená",J138,0)</f>
        <v>0</v>
      </c>
      <c r="BI138" s="184">
        <f>IF(N138="nulová",J138,0)</f>
        <v>0</v>
      </c>
      <c r="BJ138" s="17" t="s">
        <v>81</v>
      </c>
      <c r="BK138" s="184">
        <f>ROUND(I138*H138,2)</f>
        <v>0</v>
      </c>
      <c r="BL138" s="17" t="s">
        <v>147</v>
      </c>
      <c r="BM138" s="183" t="s">
        <v>852</v>
      </c>
    </row>
    <row r="139" s="13" customFormat="1">
      <c r="A139" s="13"/>
      <c r="B139" s="185"/>
      <c r="C139" s="13"/>
      <c r="D139" s="186" t="s">
        <v>159</v>
      </c>
      <c r="E139" s="187" t="s">
        <v>1</v>
      </c>
      <c r="F139" s="188" t="s">
        <v>843</v>
      </c>
      <c r="G139" s="13"/>
      <c r="H139" s="189">
        <v>10</v>
      </c>
      <c r="I139" s="190"/>
      <c r="J139" s="13"/>
      <c r="K139" s="13"/>
      <c r="L139" s="185"/>
      <c r="M139" s="191"/>
      <c r="N139" s="192"/>
      <c r="O139" s="192"/>
      <c r="P139" s="192"/>
      <c r="Q139" s="192"/>
      <c r="R139" s="192"/>
      <c r="S139" s="192"/>
      <c r="T139" s="19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7" t="s">
        <v>159</v>
      </c>
      <c r="AU139" s="187" t="s">
        <v>83</v>
      </c>
      <c r="AV139" s="13" t="s">
        <v>83</v>
      </c>
      <c r="AW139" s="13" t="s">
        <v>30</v>
      </c>
      <c r="AX139" s="13" t="s">
        <v>73</v>
      </c>
      <c r="AY139" s="187" t="s">
        <v>140</v>
      </c>
    </row>
    <row r="140" s="13" customFormat="1">
      <c r="A140" s="13"/>
      <c r="B140" s="185"/>
      <c r="C140" s="13"/>
      <c r="D140" s="186" t="s">
        <v>159</v>
      </c>
      <c r="E140" s="187" t="s">
        <v>1</v>
      </c>
      <c r="F140" s="188" t="s">
        <v>844</v>
      </c>
      <c r="G140" s="13"/>
      <c r="H140" s="189">
        <v>68.200000000000003</v>
      </c>
      <c r="I140" s="190"/>
      <c r="J140" s="13"/>
      <c r="K140" s="13"/>
      <c r="L140" s="185"/>
      <c r="M140" s="191"/>
      <c r="N140" s="192"/>
      <c r="O140" s="192"/>
      <c r="P140" s="192"/>
      <c r="Q140" s="192"/>
      <c r="R140" s="192"/>
      <c r="S140" s="192"/>
      <c r="T140" s="19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7" t="s">
        <v>159</v>
      </c>
      <c r="AU140" s="187" t="s">
        <v>83</v>
      </c>
      <c r="AV140" s="13" t="s">
        <v>83</v>
      </c>
      <c r="AW140" s="13" t="s">
        <v>30</v>
      </c>
      <c r="AX140" s="13" t="s">
        <v>73</v>
      </c>
      <c r="AY140" s="187" t="s">
        <v>140</v>
      </c>
    </row>
    <row r="141" s="14" customFormat="1">
      <c r="A141" s="14"/>
      <c r="B141" s="194"/>
      <c r="C141" s="14"/>
      <c r="D141" s="186" t="s">
        <v>159</v>
      </c>
      <c r="E141" s="195" t="s">
        <v>1</v>
      </c>
      <c r="F141" s="196" t="s">
        <v>183</v>
      </c>
      <c r="G141" s="14"/>
      <c r="H141" s="197">
        <v>78.200000000000003</v>
      </c>
      <c r="I141" s="198"/>
      <c r="J141" s="14"/>
      <c r="K141" s="14"/>
      <c r="L141" s="194"/>
      <c r="M141" s="199"/>
      <c r="N141" s="200"/>
      <c r="O141" s="200"/>
      <c r="P141" s="200"/>
      <c r="Q141" s="200"/>
      <c r="R141" s="200"/>
      <c r="S141" s="200"/>
      <c r="T141" s="20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5" t="s">
        <v>159</v>
      </c>
      <c r="AU141" s="195" t="s">
        <v>83</v>
      </c>
      <c r="AV141" s="14" t="s">
        <v>147</v>
      </c>
      <c r="AW141" s="14" t="s">
        <v>30</v>
      </c>
      <c r="AX141" s="14" t="s">
        <v>81</v>
      </c>
      <c r="AY141" s="195" t="s">
        <v>140</v>
      </c>
    </row>
    <row r="142" s="2" customFormat="1" ht="16.5" customHeight="1">
      <c r="A142" s="36"/>
      <c r="B142" s="170"/>
      <c r="C142" s="171" t="s">
        <v>166</v>
      </c>
      <c r="D142" s="171" t="s">
        <v>143</v>
      </c>
      <c r="E142" s="172" t="s">
        <v>190</v>
      </c>
      <c r="F142" s="173" t="s">
        <v>191</v>
      </c>
      <c r="G142" s="174" t="s">
        <v>157</v>
      </c>
      <c r="H142" s="175">
        <v>78.200000000000003</v>
      </c>
      <c r="I142" s="176"/>
      <c r="J142" s="177">
        <f>ROUND(I142*H142,2)</f>
        <v>0</v>
      </c>
      <c r="K142" s="178"/>
      <c r="L142" s="37"/>
      <c r="M142" s="179" t="s">
        <v>1</v>
      </c>
      <c r="N142" s="180" t="s">
        <v>38</v>
      </c>
      <c r="O142" s="75"/>
      <c r="P142" s="181">
        <f>O142*H142</f>
        <v>0</v>
      </c>
      <c r="Q142" s="181">
        <v>0.0040000000000000001</v>
      </c>
      <c r="R142" s="181">
        <f>Q142*H142</f>
        <v>0.31280000000000002</v>
      </c>
      <c r="S142" s="181">
        <v>0</v>
      </c>
      <c r="T142" s="182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3" t="s">
        <v>147</v>
      </c>
      <c r="AT142" s="183" t="s">
        <v>143</v>
      </c>
      <c r="AU142" s="183" t="s">
        <v>83</v>
      </c>
      <c r="AY142" s="17" t="s">
        <v>140</v>
      </c>
      <c r="BE142" s="184">
        <f>IF(N142="základní",J142,0)</f>
        <v>0</v>
      </c>
      <c r="BF142" s="184">
        <f>IF(N142="snížená",J142,0)</f>
        <v>0</v>
      </c>
      <c r="BG142" s="184">
        <f>IF(N142="zákl. přenesená",J142,0)</f>
        <v>0</v>
      </c>
      <c r="BH142" s="184">
        <f>IF(N142="sníž. přenesená",J142,0)</f>
        <v>0</v>
      </c>
      <c r="BI142" s="184">
        <f>IF(N142="nulová",J142,0)</f>
        <v>0</v>
      </c>
      <c r="BJ142" s="17" t="s">
        <v>81</v>
      </c>
      <c r="BK142" s="184">
        <f>ROUND(I142*H142,2)</f>
        <v>0</v>
      </c>
      <c r="BL142" s="17" t="s">
        <v>147</v>
      </c>
      <c r="BM142" s="183" t="s">
        <v>853</v>
      </c>
    </row>
    <row r="143" s="13" customFormat="1">
      <c r="A143" s="13"/>
      <c r="B143" s="185"/>
      <c r="C143" s="13"/>
      <c r="D143" s="186" t="s">
        <v>159</v>
      </c>
      <c r="E143" s="187" t="s">
        <v>1</v>
      </c>
      <c r="F143" s="188" t="s">
        <v>843</v>
      </c>
      <c r="G143" s="13"/>
      <c r="H143" s="189">
        <v>10</v>
      </c>
      <c r="I143" s="190"/>
      <c r="J143" s="13"/>
      <c r="K143" s="13"/>
      <c r="L143" s="185"/>
      <c r="M143" s="191"/>
      <c r="N143" s="192"/>
      <c r="O143" s="192"/>
      <c r="P143" s="192"/>
      <c r="Q143" s="192"/>
      <c r="R143" s="192"/>
      <c r="S143" s="192"/>
      <c r="T143" s="19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7" t="s">
        <v>159</v>
      </c>
      <c r="AU143" s="187" t="s">
        <v>83</v>
      </c>
      <c r="AV143" s="13" t="s">
        <v>83</v>
      </c>
      <c r="AW143" s="13" t="s">
        <v>30</v>
      </c>
      <c r="AX143" s="13" t="s">
        <v>73</v>
      </c>
      <c r="AY143" s="187" t="s">
        <v>140</v>
      </c>
    </row>
    <row r="144" s="13" customFormat="1">
      <c r="A144" s="13"/>
      <c r="B144" s="185"/>
      <c r="C144" s="13"/>
      <c r="D144" s="186" t="s">
        <v>159</v>
      </c>
      <c r="E144" s="187" t="s">
        <v>1</v>
      </c>
      <c r="F144" s="188" t="s">
        <v>844</v>
      </c>
      <c r="G144" s="13"/>
      <c r="H144" s="189">
        <v>68.200000000000003</v>
      </c>
      <c r="I144" s="190"/>
      <c r="J144" s="13"/>
      <c r="K144" s="13"/>
      <c r="L144" s="185"/>
      <c r="M144" s="191"/>
      <c r="N144" s="192"/>
      <c r="O144" s="192"/>
      <c r="P144" s="192"/>
      <c r="Q144" s="192"/>
      <c r="R144" s="192"/>
      <c r="S144" s="192"/>
      <c r="T144" s="19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7" t="s">
        <v>159</v>
      </c>
      <c r="AU144" s="187" t="s">
        <v>83</v>
      </c>
      <c r="AV144" s="13" t="s">
        <v>83</v>
      </c>
      <c r="AW144" s="13" t="s">
        <v>30</v>
      </c>
      <c r="AX144" s="13" t="s">
        <v>73</v>
      </c>
      <c r="AY144" s="187" t="s">
        <v>140</v>
      </c>
    </row>
    <row r="145" s="14" customFormat="1">
      <c r="A145" s="14"/>
      <c r="B145" s="194"/>
      <c r="C145" s="14"/>
      <c r="D145" s="186" t="s">
        <v>159</v>
      </c>
      <c r="E145" s="195" t="s">
        <v>1</v>
      </c>
      <c r="F145" s="196" t="s">
        <v>183</v>
      </c>
      <c r="G145" s="14"/>
      <c r="H145" s="197">
        <v>78.200000000000003</v>
      </c>
      <c r="I145" s="198"/>
      <c r="J145" s="14"/>
      <c r="K145" s="14"/>
      <c r="L145" s="194"/>
      <c r="M145" s="199"/>
      <c r="N145" s="200"/>
      <c r="O145" s="200"/>
      <c r="P145" s="200"/>
      <c r="Q145" s="200"/>
      <c r="R145" s="200"/>
      <c r="S145" s="200"/>
      <c r="T145" s="201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195" t="s">
        <v>159</v>
      </c>
      <c r="AU145" s="195" t="s">
        <v>83</v>
      </c>
      <c r="AV145" s="14" t="s">
        <v>147</v>
      </c>
      <c r="AW145" s="14" t="s">
        <v>30</v>
      </c>
      <c r="AX145" s="14" t="s">
        <v>81</v>
      </c>
      <c r="AY145" s="195" t="s">
        <v>140</v>
      </c>
    </row>
    <row r="146" s="2" customFormat="1" ht="16.5" customHeight="1">
      <c r="A146" s="36"/>
      <c r="B146" s="170"/>
      <c r="C146" s="171" t="s">
        <v>172</v>
      </c>
      <c r="D146" s="171" t="s">
        <v>143</v>
      </c>
      <c r="E146" s="172" t="s">
        <v>204</v>
      </c>
      <c r="F146" s="173" t="s">
        <v>205</v>
      </c>
      <c r="G146" s="174" t="s">
        <v>196</v>
      </c>
      <c r="H146" s="175">
        <v>18</v>
      </c>
      <c r="I146" s="176"/>
      <c r="J146" s="177">
        <f>ROUND(I146*H146,2)</f>
        <v>0</v>
      </c>
      <c r="K146" s="178"/>
      <c r="L146" s="37"/>
      <c r="M146" s="179" t="s">
        <v>1</v>
      </c>
      <c r="N146" s="180" t="s">
        <v>38</v>
      </c>
      <c r="O146" s="75"/>
      <c r="P146" s="181">
        <f>O146*H146</f>
        <v>0</v>
      </c>
      <c r="Q146" s="181">
        <v>0</v>
      </c>
      <c r="R146" s="181">
        <f>Q146*H146</f>
        <v>0</v>
      </c>
      <c r="S146" s="181">
        <v>0</v>
      </c>
      <c r="T146" s="182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3" t="s">
        <v>147</v>
      </c>
      <c r="AT146" s="183" t="s">
        <v>143</v>
      </c>
      <c r="AU146" s="183" t="s">
        <v>83</v>
      </c>
      <c r="AY146" s="17" t="s">
        <v>140</v>
      </c>
      <c r="BE146" s="184">
        <f>IF(N146="základní",J146,0)</f>
        <v>0</v>
      </c>
      <c r="BF146" s="184">
        <f>IF(N146="snížená",J146,0)</f>
        <v>0</v>
      </c>
      <c r="BG146" s="184">
        <f>IF(N146="zákl. přenesená",J146,0)</f>
        <v>0</v>
      </c>
      <c r="BH146" s="184">
        <f>IF(N146="sníž. přenesená",J146,0)</f>
        <v>0</v>
      </c>
      <c r="BI146" s="184">
        <f>IF(N146="nulová",J146,0)</f>
        <v>0</v>
      </c>
      <c r="BJ146" s="17" t="s">
        <v>81</v>
      </c>
      <c r="BK146" s="184">
        <f>ROUND(I146*H146,2)</f>
        <v>0</v>
      </c>
      <c r="BL146" s="17" t="s">
        <v>147</v>
      </c>
      <c r="BM146" s="183" t="s">
        <v>854</v>
      </c>
    </row>
    <row r="147" s="2" customFormat="1" ht="24.15" customHeight="1">
      <c r="A147" s="36"/>
      <c r="B147" s="170"/>
      <c r="C147" s="202" t="s">
        <v>185</v>
      </c>
      <c r="D147" s="202" t="s">
        <v>200</v>
      </c>
      <c r="E147" s="203" t="s">
        <v>209</v>
      </c>
      <c r="F147" s="204" t="s">
        <v>210</v>
      </c>
      <c r="G147" s="205" t="s">
        <v>196</v>
      </c>
      <c r="H147" s="206">
        <v>18</v>
      </c>
      <c r="I147" s="207"/>
      <c r="J147" s="208">
        <f>ROUND(I147*H147,2)</f>
        <v>0</v>
      </c>
      <c r="K147" s="209"/>
      <c r="L147" s="210"/>
      <c r="M147" s="211" t="s">
        <v>1</v>
      </c>
      <c r="N147" s="212" t="s">
        <v>38</v>
      </c>
      <c r="O147" s="75"/>
      <c r="P147" s="181">
        <f>O147*H147</f>
        <v>0</v>
      </c>
      <c r="Q147" s="181">
        <v>3.0000000000000001E-05</v>
      </c>
      <c r="R147" s="181">
        <f>Q147*H147</f>
        <v>0.00054000000000000001</v>
      </c>
      <c r="S147" s="181">
        <v>0</v>
      </c>
      <c r="T147" s="182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3" t="s">
        <v>185</v>
      </c>
      <c r="AT147" s="183" t="s">
        <v>200</v>
      </c>
      <c r="AU147" s="183" t="s">
        <v>83</v>
      </c>
      <c r="AY147" s="17" t="s">
        <v>140</v>
      </c>
      <c r="BE147" s="184">
        <f>IF(N147="základní",J147,0)</f>
        <v>0</v>
      </c>
      <c r="BF147" s="184">
        <f>IF(N147="snížená",J147,0)</f>
        <v>0</v>
      </c>
      <c r="BG147" s="184">
        <f>IF(N147="zákl. přenesená",J147,0)</f>
        <v>0</v>
      </c>
      <c r="BH147" s="184">
        <f>IF(N147="sníž. přenesená",J147,0)</f>
        <v>0</v>
      </c>
      <c r="BI147" s="184">
        <f>IF(N147="nulová",J147,0)</f>
        <v>0</v>
      </c>
      <c r="BJ147" s="17" t="s">
        <v>81</v>
      </c>
      <c r="BK147" s="184">
        <f>ROUND(I147*H147,2)</f>
        <v>0</v>
      </c>
      <c r="BL147" s="17" t="s">
        <v>147</v>
      </c>
      <c r="BM147" s="183" t="s">
        <v>855</v>
      </c>
    </row>
    <row r="148" s="12" customFormat="1" ht="22.8" customHeight="1">
      <c r="A148" s="12"/>
      <c r="B148" s="157"/>
      <c r="C148" s="12"/>
      <c r="D148" s="158" t="s">
        <v>72</v>
      </c>
      <c r="E148" s="168" t="s">
        <v>189</v>
      </c>
      <c r="F148" s="168" t="s">
        <v>258</v>
      </c>
      <c r="G148" s="12"/>
      <c r="H148" s="12"/>
      <c r="I148" s="160"/>
      <c r="J148" s="169">
        <f>BK148</f>
        <v>0</v>
      </c>
      <c r="K148" s="12"/>
      <c r="L148" s="157"/>
      <c r="M148" s="162"/>
      <c r="N148" s="163"/>
      <c r="O148" s="163"/>
      <c r="P148" s="164">
        <f>SUM(P149:P154)</f>
        <v>0</v>
      </c>
      <c r="Q148" s="163"/>
      <c r="R148" s="164">
        <f>SUM(R149:R154)</f>
        <v>0</v>
      </c>
      <c r="S148" s="163"/>
      <c r="T148" s="165">
        <f>SUM(T149:T154)</f>
        <v>0.244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8" t="s">
        <v>81</v>
      </c>
      <c r="AT148" s="166" t="s">
        <v>72</v>
      </c>
      <c r="AU148" s="166" t="s">
        <v>81</v>
      </c>
      <c r="AY148" s="158" t="s">
        <v>140</v>
      </c>
      <c r="BK148" s="167">
        <f>SUM(BK149:BK154)</f>
        <v>0</v>
      </c>
    </row>
    <row r="149" s="2" customFormat="1" ht="21.75" customHeight="1">
      <c r="A149" s="36"/>
      <c r="B149" s="170"/>
      <c r="C149" s="171" t="s">
        <v>189</v>
      </c>
      <c r="D149" s="171" t="s">
        <v>143</v>
      </c>
      <c r="E149" s="172" t="s">
        <v>273</v>
      </c>
      <c r="F149" s="173" t="s">
        <v>274</v>
      </c>
      <c r="G149" s="174" t="s">
        <v>157</v>
      </c>
      <c r="H149" s="175">
        <v>27.09</v>
      </c>
      <c r="I149" s="176"/>
      <c r="J149" s="177">
        <f>ROUND(I149*H149,2)</f>
        <v>0</v>
      </c>
      <c r="K149" s="178"/>
      <c r="L149" s="37"/>
      <c r="M149" s="179" t="s">
        <v>1</v>
      </c>
      <c r="N149" s="180" t="s">
        <v>38</v>
      </c>
      <c r="O149" s="75"/>
      <c r="P149" s="181">
        <f>O149*H149</f>
        <v>0</v>
      </c>
      <c r="Q149" s="181">
        <v>0</v>
      </c>
      <c r="R149" s="181">
        <f>Q149*H149</f>
        <v>0</v>
      </c>
      <c r="S149" s="181">
        <v>0</v>
      </c>
      <c r="T149" s="182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3" t="s">
        <v>147</v>
      </c>
      <c r="AT149" s="183" t="s">
        <v>143</v>
      </c>
      <c r="AU149" s="183" t="s">
        <v>83</v>
      </c>
      <c r="AY149" s="17" t="s">
        <v>140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7" t="s">
        <v>81</v>
      </c>
      <c r="BK149" s="184">
        <f>ROUND(I149*H149,2)</f>
        <v>0</v>
      </c>
      <c r="BL149" s="17" t="s">
        <v>147</v>
      </c>
      <c r="BM149" s="183" t="s">
        <v>856</v>
      </c>
    </row>
    <row r="150" s="13" customFormat="1">
      <c r="A150" s="13"/>
      <c r="B150" s="185"/>
      <c r="C150" s="13"/>
      <c r="D150" s="186" t="s">
        <v>159</v>
      </c>
      <c r="E150" s="187" t="s">
        <v>1</v>
      </c>
      <c r="F150" s="188" t="s">
        <v>857</v>
      </c>
      <c r="G150" s="13"/>
      <c r="H150" s="189">
        <v>27.09</v>
      </c>
      <c r="I150" s="190"/>
      <c r="J150" s="13"/>
      <c r="K150" s="13"/>
      <c r="L150" s="185"/>
      <c r="M150" s="191"/>
      <c r="N150" s="192"/>
      <c r="O150" s="192"/>
      <c r="P150" s="192"/>
      <c r="Q150" s="192"/>
      <c r="R150" s="192"/>
      <c r="S150" s="192"/>
      <c r="T150" s="19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7" t="s">
        <v>159</v>
      </c>
      <c r="AU150" s="187" t="s">
        <v>83</v>
      </c>
      <c r="AV150" s="13" t="s">
        <v>83</v>
      </c>
      <c r="AW150" s="13" t="s">
        <v>30</v>
      </c>
      <c r="AX150" s="13" t="s">
        <v>81</v>
      </c>
      <c r="AY150" s="187" t="s">
        <v>140</v>
      </c>
    </row>
    <row r="151" s="2" customFormat="1" ht="33" customHeight="1">
      <c r="A151" s="36"/>
      <c r="B151" s="170"/>
      <c r="C151" s="171" t="s">
        <v>193</v>
      </c>
      <c r="D151" s="171" t="s">
        <v>143</v>
      </c>
      <c r="E151" s="172" t="s">
        <v>858</v>
      </c>
      <c r="F151" s="173" t="s">
        <v>859</v>
      </c>
      <c r="G151" s="174" t="s">
        <v>157</v>
      </c>
      <c r="H151" s="175">
        <v>4</v>
      </c>
      <c r="I151" s="176"/>
      <c r="J151" s="177">
        <f>ROUND(I151*H151,2)</f>
        <v>0</v>
      </c>
      <c r="K151" s="178"/>
      <c r="L151" s="37"/>
      <c r="M151" s="179" t="s">
        <v>1</v>
      </c>
      <c r="N151" s="180" t="s">
        <v>38</v>
      </c>
      <c r="O151" s="75"/>
      <c r="P151" s="181">
        <f>O151*H151</f>
        <v>0</v>
      </c>
      <c r="Q151" s="181">
        <v>0</v>
      </c>
      <c r="R151" s="181">
        <f>Q151*H151</f>
        <v>0</v>
      </c>
      <c r="S151" s="181">
        <v>0.060999999999999999</v>
      </c>
      <c r="T151" s="182">
        <f>S151*H151</f>
        <v>0.244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83" t="s">
        <v>147</v>
      </c>
      <c r="AT151" s="183" t="s">
        <v>143</v>
      </c>
      <c r="AU151" s="183" t="s">
        <v>83</v>
      </c>
      <c r="AY151" s="17" t="s">
        <v>140</v>
      </c>
      <c r="BE151" s="184">
        <f>IF(N151="základní",J151,0)</f>
        <v>0</v>
      </c>
      <c r="BF151" s="184">
        <f>IF(N151="snížená",J151,0)</f>
        <v>0</v>
      </c>
      <c r="BG151" s="184">
        <f>IF(N151="zákl. přenesená",J151,0)</f>
        <v>0</v>
      </c>
      <c r="BH151" s="184">
        <f>IF(N151="sníž. přenesená",J151,0)</f>
        <v>0</v>
      </c>
      <c r="BI151" s="184">
        <f>IF(N151="nulová",J151,0)</f>
        <v>0</v>
      </c>
      <c r="BJ151" s="17" t="s">
        <v>81</v>
      </c>
      <c r="BK151" s="184">
        <f>ROUND(I151*H151,2)</f>
        <v>0</v>
      </c>
      <c r="BL151" s="17" t="s">
        <v>147</v>
      </c>
      <c r="BM151" s="183" t="s">
        <v>860</v>
      </c>
    </row>
    <row r="152" s="13" customFormat="1">
      <c r="A152" s="13"/>
      <c r="B152" s="185"/>
      <c r="C152" s="13"/>
      <c r="D152" s="186" t="s">
        <v>159</v>
      </c>
      <c r="E152" s="187" t="s">
        <v>1</v>
      </c>
      <c r="F152" s="188" t="s">
        <v>861</v>
      </c>
      <c r="G152" s="13"/>
      <c r="H152" s="189">
        <v>3</v>
      </c>
      <c r="I152" s="190"/>
      <c r="J152" s="13"/>
      <c r="K152" s="13"/>
      <c r="L152" s="185"/>
      <c r="M152" s="191"/>
      <c r="N152" s="192"/>
      <c r="O152" s="192"/>
      <c r="P152" s="192"/>
      <c r="Q152" s="192"/>
      <c r="R152" s="192"/>
      <c r="S152" s="192"/>
      <c r="T152" s="19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7" t="s">
        <v>159</v>
      </c>
      <c r="AU152" s="187" t="s">
        <v>83</v>
      </c>
      <c r="AV152" s="13" t="s">
        <v>83</v>
      </c>
      <c r="AW152" s="13" t="s">
        <v>30</v>
      </c>
      <c r="AX152" s="13" t="s">
        <v>73</v>
      </c>
      <c r="AY152" s="187" t="s">
        <v>140</v>
      </c>
    </row>
    <row r="153" s="13" customFormat="1">
      <c r="A153" s="13"/>
      <c r="B153" s="185"/>
      <c r="C153" s="13"/>
      <c r="D153" s="186" t="s">
        <v>159</v>
      </c>
      <c r="E153" s="187" t="s">
        <v>1</v>
      </c>
      <c r="F153" s="188" t="s">
        <v>862</v>
      </c>
      <c r="G153" s="13"/>
      <c r="H153" s="189">
        <v>1</v>
      </c>
      <c r="I153" s="190"/>
      <c r="J153" s="13"/>
      <c r="K153" s="13"/>
      <c r="L153" s="185"/>
      <c r="M153" s="191"/>
      <c r="N153" s="192"/>
      <c r="O153" s="192"/>
      <c r="P153" s="192"/>
      <c r="Q153" s="192"/>
      <c r="R153" s="192"/>
      <c r="S153" s="192"/>
      <c r="T153" s="19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7" t="s">
        <v>159</v>
      </c>
      <c r="AU153" s="187" t="s">
        <v>83</v>
      </c>
      <c r="AV153" s="13" t="s">
        <v>83</v>
      </c>
      <c r="AW153" s="13" t="s">
        <v>30</v>
      </c>
      <c r="AX153" s="13" t="s">
        <v>73</v>
      </c>
      <c r="AY153" s="187" t="s">
        <v>140</v>
      </c>
    </row>
    <row r="154" s="14" customFormat="1">
      <c r="A154" s="14"/>
      <c r="B154" s="194"/>
      <c r="C154" s="14"/>
      <c r="D154" s="186" t="s">
        <v>159</v>
      </c>
      <c r="E154" s="195" t="s">
        <v>1</v>
      </c>
      <c r="F154" s="196" t="s">
        <v>183</v>
      </c>
      <c r="G154" s="14"/>
      <c r="H154" s="197">
        <v>4</v>
      </c>
      <c r="I154" s="198"/>
      <c r="J154" s="14"/>
      <c r="K154" s="14"/>
      <c r="L154" s="194"/>
      <c r="M154" s="199"/>
      <c r="N154" s="200"/>
      <c r="O154" s="200"/>
      <c r="P154" s="200"/>
      <c r="Q154" s="200"/>
      <c r="R154" s="200"/>
      <c r="S154" s="200"/>
      <c r="T154" s="20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195" t="s">
        <v>159</v>
      </c>
      <c r="AU154" s="195" t="s">
        <v>83</v>
      </c>
      <c r="AV154" s="14" t="s">
        <v>147</v>
      </c>
      <c r="AW154" s="14" t="s">
        <v>30</v>
      </c>
      <c r="AX154" s="14" t="s">
        <v>81</v>
      </c>
      <c r="AY154" s="195" t="s">
        <v>140</v>
      </c>
    </row>
    <row r="155" s="12" customFormat="1" ht="25.92" customHeight="1">
      <c r="A155" s="12"/>
      <c r="B155" s="157"/>
      <c r="C155" s="12"/>
      <c r="D155" s="158" t="s">
        <v>72</v>
      </c>
      <c r="E155" s="159" t="s">
        <v>330</v>
      </c>
      <c r="F155" s="159" t="s">
        <v>331</v>
      </c>
      <c r="G155" s="12"/>
      <c r="H155" s="12"/>
      <c r="I155" s="160"/>
      <c r="J155" s="161">
        <f>BK155</f>
        <v>0</v>
      </c>
      <c r="K155" s="12"/>
      <c r="L155" s="157"/>
      <c r="M155" s="162"/>
      <c r="N155" s="163"/>
      <c r="O155" s="163"/>
      <c r="P155" s="164">
        <f>P156+P159+P175</f>
        <v>0</v>
      </c>
      <c r="Q155" s="163"/>
      <c r="R155" s="164">
        <f>R156+R159+R175</f>
        <v>0.89039979999999985</v>
      </c>
      <c r="S155" s="163"/>
      <c r="T155" s="165">
        <f>T156+T159+T175</f>
        <v>0.081269999999999995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58" t="s">
        <v>83</v>
      </c>
      <c r="AT155" s="166" t="s">
        <v>72</v>
      </c>
      <c r="AU155" s="166" t="s">
        <v>73</v>
      </c>
      <c r="AY155" s="158" t="s">
        <v>140</v>
      </c>
      <c r="BK155" s="167">
        <f>BK156+BK159+BK175</f>
        <v>0</v>
      </c>
    </row>
    <row r="156" s="12" customFormat="1" ht="22.8" customHeight="1">
      <c r="A156" s="12"/>
      <c r="B156" s="157"/>
      <c r="C156" s="12"/>
      <c r="D156" s="158" t="s">
        <v>72</v>
      </c>
      <c r="E156" s="168" t="s">
        <v>511</v>
      </c>
      <c r="F156" s="168" t="s">
        <v>512</v>
      </c>
      <c r="G156" s="12"/>
      <c r="H156" s="12"/>
      <c r="I156" s="160"/>
      <c r="J156" s="169">
        <f>BK156</f>
        <v>0</v>
      </c>
      <c r="K156" s="12"/>
      <c r="L156" s="157"/>
      <c r="M156" s="162"/>
      <c r="N156" s="163"/>
      <c r="O156" s="163"/>
      <c r="P156" s="164">
        <f>SUM(P157:P158)</f>
        <v>0</v>
      </c>
      <c r="Q156" s="163"/>
      <c r="R156" s="164">
        <f>SUM(R157:R158)</f>
        <v>0.12559999999999999</v>
      </c>
      <c r="S156" s="163"/>
      <c r="T156" s="165">
        <f>SUM(T157:T158)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58" t="s">
        <v>83</v>
      </c>
      <c r="AT156" s="166" t="s">
        <v>72</v>
      </c>
      <c r="AU156" s="166" t="s">
        <v>81</v>
      </c>
      <c r="AY156" s="158" t="s">
        <v>140</v>
      </c>
      <c r="BK156" s="167">
        <f>SUM(BK157:BK158)</f>
        <v>0</v>
      </c>
    </row>
    <row r="157" s="2" customFormat="1" ht="24.15" customHeight="1">
      <c r="A157" s="36"/>
      <c r="B157" s="170"/>
      <c r="C157" s="171" t="s">
        <v>199</v>
      </c>
      <c r="D157" s="171" t="s">
        <v>143</v>
      </c>
      <c r="E157" s="172" t="s">
        <v>863</v>
      </c>
      <c r="F157" s="173" t="s">
        <v>864</v>
      </c>
      <c r="G157" s="174" t="s">
        <v>157</v>
      </c>
      <c r="H157" s="175">
        <v>10</v>
      </c>
      <c r="I157" s="176"/>
      <c r="J157" s="177">
        <f>ROUND(I157*H157,2)</f>
        <v>0</v>
      </c>
      <c r="K157" s="178"/>
      <c r="L157" s="37"/>
      <c r="M157" s="179" t="s">
        <v>1</v>
      </c>
      <c r="N157" s="180" t="s">
        <v>38</v>
      </c>
      <c r="O157" s="75"/>
      <c r="P157" s="181">
        <f>O157*H157</f>
        <v>0</v>
      </c>
      <c r="Q157" s="181">
        <v>0.01256</v>
      </c>
      <c r="R157" s="181">
        <f>Q157*H157</f>
        <v>0.12559999999999999</v>
      </c>
      <c r="S157" s="181">
        <v>0</v>
      </c>
      <c r="T157" s="182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3" t="s">
        <v>223</v>
      </c>
      <c r="AT157" s="183" t="s">
        <v>143</v>
      </c>
      <c r="AU157" s="183" t="s">
        <v>83</v>
      </c>
      <c r="AY157" s="17" t="s">
        <v>140</v>
      </c>
      <c r="BE157" s="184">
        <f>IF(N157="základní",J157,0)</f>
        <v>0</v>
      </c>
      <c r="BF157" s="184">
        <f>IF(N157="snížená",J157,0)</f>
        <v>0</v>
      </c>
      <c r="BG157" s="184">
        <f>IF(N157="zákl. přenesená",J157,0)</f>
        <v>0</v>
      </c>
      <c r="BH157" s="184">
        <f>IF(N157="sníž. přenesená",J157,0)</f>
        <v>0</v>
      </c>
      <c r="BI157" s="184">
        <f>IF(N157="nulová",J157,0)</f>
        <v>0</v>
      </c>
      <c r="BJ157" s="17" t="s">
        <v>81</v>
      </c>
      <c r="BK157" s="184">
        <f>ROUND(I157*H157,2)</f>
        <v>0</v>
      </c>
      <c r="BL157" s="17" t="s">
        <v>223</v>
      </c>
      <c r="BM157" s="183" t="s">
        <v>865</v>
      </c>
    </row>
    <row r="158" s="13" customFormat="1">
      <c r="A158" s="13"/>
      <c r="B158" s="185"/>
      <c r="C158" s="13"/>
      <c r="D158" s="186" t="s">
        <v>159</v>
      </c>
      <c r="E158" s="187" t="s">
        <v>1</v>
      </c>
      <c r="F158" s="188" t="s">
        <v>866</v>
      </c>
      <c r="G158" s="13"/>
      <c r="H158" s="189">
        <v>10</v>
      </c>
      <c r="I158" s="190"/>
      <c r="J158" s="13"/>
      <c r="K158" s="13"/>
      <c r="L158" s="185"/>
      <c r="M158" s="191"/>
      <c r="N158" s="192"/>
      <c r="O158" s="192"/>
      <c r="P158" s="192"/>
      <c r="Q158" s="192"/>
      <c r="R158" s="192"/>
      <c r="S158" s="192"/>
      <c r="T158" s="19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7" t="s">
        <v>159</v>
      </c>
      <c r="AU158" s="187" t="s">
        <v>83</v>
      </c>
      <c r="AV158" s="13" t="s">
        <v>83</v>
      </c>
      <c r="AW158" s="13" t="s">
        <v>30</v>
      </c>
      <c r="AX158" s="13" t="s">
        <v>81</v>
      </c>
      <c r="AY158" s="187" t="s">
        <v>140</v>
      </c>
    </row>
    <row r="159" s="12" customFormat="1" ht="22.8" customHeight="1">
      <c r="A159" s="12"/>
      <c r="B159" s="157"/>
      <c r="C159" s="12"/>
      <c r="D159" s="158" t="s">
        <v>72</v>
      </c>
      <c r="E159" s="168" t="s">
        <v>676</v>
      </c>
      <c r="F159" s="168" t="s">
        <v>677</v>
      </c>
      <c r="G159" s="12"/>
      <c r="H159" s="12"/>
      <c r="I159" s="160"/>
      <c r="J159" s="169">
        <f>BK159</f>
        <v>0</v>
      </c>
      <c r="K159" s="12"/>
      <c r="L159" s="157"/>
      <c r="M159" s="162"/>
      <c r="N159" s="163"/>
      <c r="O159" s="163"/>
      <c r="P159" s="164">
        <f>SUM(P160:P174)</f>
        <v>0</v>
      </c>
      <c r="Q159" s="163"/>
      <c r="R159" s="164">
        <f>SUM(R160:R174)</f>
        <v>0.45829579999999992</v>
      </c>
      <c r="S159" s="163"/>
      <c r="T159" s="165">
        <f>SUM(T160:T174)</f>
        <v>0.081269999999999995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58" t="s">
        <v>83</v>
      </c>
      <c r="AT159" s="166" t="s">
        <v>72</v>
      </c>
      <c r="AU159" s="166" t="s">
        <v>81</v>
      </c>
      <c r="AY159" s="158" t="s">
        <v>140</v>
      </c>
      <c r="BK159" s="167">
        <f>SUM(BK160:BK174)</f>
        <v>0</v>
      </c>
    </row>
    <row r="160" s="2" customFormat="1" ht="16.5" customHeight="1">
      <c r="A160" s="36"/>
      <c r="B160" s="170"/>
      <c r="C160" s="171" t="s">
        <v>8</v>
      </c>
      <c r="D160" s="171" t="s">
        <v>143</v>
      </c>
      <c r="E160" s="172" t="s">
        <v>679</v>
      </c>
      <c r="F160" s="173" t="s">
        <v>680</v>
      </c>
      <c r="G160" s="174" t="s">
        <v>157</v>
      </c>
      <c r="H160" s="175">
        <v>27.09</v>
      </c>
      <c r="I160" s="176"/>
      <c r="J160" s="177">
        <f>ROUND(I160*H160,2)</f>
        <v>0</v>
      </c>
      <c r="K160" s="178"/>
      <c r="L160" s="37"/>
      <c r="M160" s="179" t="s">
        <v>1</v>
      </c>
      <c r="N160" s="180" t="s">
        <v>38</v>
      </c>
      <c r="O160" s="75"/>
      <c r="P160" s="181">
        <f>O160*H160</f>
        <v>0</v>
      </c>
      <c r="Q160" s="181">
        <v>0</v>
      </c>
      <c r="R160" s="181">
        <f>Q160*H160</f>
        <v>0</v>
      </c>
      <c r="S160" s="181">
        <v>0</v>
      </c>
      <c r="T160" s="182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3" t="s">
        <v>223</v>
      </c>
      <c r="AT160" s="183" t="s">
        <v>143</v>
      </c>
      <c r="AU160" s="183" t="s">
        <v>83</v>
      </c>
      <c r="AY160" s="17" t="s">
        <v>140</v>
      </c>
      <c r="BE160" s="184">
        <f>IF(N160="základní",J160,0)</f>
        <v>0</v>
      </c>
      <c r="BF160" s="184">
        <f>IF(N160="snížená",J160,0)</f>
        <v>0</v>
      </c>
      <c r="BG160" s="184">
        <f>IF(N160="zákl. přenesená",J160,0)</f>
        <v>0</v>
      </c>
      <c r="BH160" s="184">
        <f>IF(N160="sníž. přenesená",J160,0)</f>
        <v>0</v>
      </c>
      <c r="BI160" s="184">
        <f>IF(N160="nulová",J160,0)</f>
        <v>0</v>
      </c>
      <c r="BJ160" s="17" t="s">
        <v>81</v>
      </c>
      <c r="BK160" s="184">
        <f>ROUND(I160*H160,2)</f>
        <v>0</v>
      </c>
      <c r="BL160" s="17" t="s">
        <v>223</v>
      </c>
      <c r="BM160" s="183" t="s">
        <v>867</v>
      </c>
    </row>
    <row r="161" s="13" customFormat="1">
      <c r="A161" s="13"/>
      <c r="B161" s="185"/>
      <c r="C161" s="13"/>
      <c r="D161" s="186" t="s">
        <v>159</v>
      </c>
      <c r="E161" s="187" t="s">
        <v>1</v>
      </c>
      <c r="F161" s="188" t="s">
        <v>857</v>
      </c>
      <c r="G161" s="13"/>
      <c r="H161" s="189">
        <v>27.09</v>
      </c>
      <c r="I161" s="190"/>
      <c r="J161" s="13"/>
      <c r="K161" s="13"/>
      <c r="L161" s="185"/>
      <c r="M161" s="191"/>
      <c r="N161" s="192"/>
      <c r="O161" s="192"/>
      <c r="P161" s="192"/>
      <c r="Q161" s="192"/>
      <c r="R161" s="192"/>
      <c r="S161" s="192"/>
      <c r="T161" s="19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7" t="s">
        <v>159</v>
      </c>
      <c r="AU161" s="187" t="s">
        <v>83</v>
      </c>
      <c r="AV161" s="13" t="s">
        <v>83</v>
      </c>
      <c r="AW161" s="13" t="s">
        <v>30</v>
      </c>
      <c r="AX161" s="13" t="s">
        <v>81</v>
      </c>
      <c r="AY161" s="187" t="s">
        <v>140</v>
      </c>
    </row>
    <row r="162" s="2" customFormat="1" ht="24.15" customHeight="1">
      <c r="A162" s="36"/>
      <c r="B162" s="170"/>
      <c r="C162" s="171" t="s">
        <v>208</v>
      </c>
      <c r="D162" s="171" t="s">
        <v>143</v>
      </c>
      <c r="E162" s="172" t="s">
        <v>683</v>
      </c>
      <c r="F162" s="173" t="s">
        <v>684</v>
      </c>
      <c r="G162" s="174" t="s">
        <v>157</v>
      </c>
      <c r="H162" s="175">
        <v>27.09</v>
      </c>
      <c r="I162" s="176"/>
      <c r="J162" s="177">
        <f>ROUND(I162*H162,2)</f>
        <v>0</v>
      </c>
      <c r="K162" s="178"/>
      <c r="L162" s="37"/>
      <c r="M162" s="179" t="s">
        <v>1</v>
      </c>
      <c r="N162" s="180" t="s">
        <v>38</v>
      </c>
      <c r="O162" s="75"/>
      <c r="P162" s="181">
        <f>O162*H162</f>
        <v>0</v>
      </c>
      <c r="Q162" s="181">
        <v>3.0000000000000001E-05</v>
      </c>
      <c r="R162" s="181">
        <f>Q162*H162</f>
        <v>0.00081269999999999997</v>
      </c>
      <c r="S162" s="181">
        <v>0</v>
      </c>
      <c r="T162" s="182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83" t="s">
        <v>223</v>
      </c>
      <c r="AT162" s="183" t="s">
        <v>143</v>
      </c>
      <c r="AU162" s="183" t="s">
        <v>83</v>
      </c>
      <c r="AY162" s="17" t="s">
        <v>140</v>
      </c>
      <c r="BE162" s="184">
        <f>IF(N162="základní",J162,0)</f>
        <v>0</v>
      </c>
      <c r="BF162" s="184">
        <f>IF(N162="snížená",J162,0)</f>
        <v>0</v>
      </c>
      <c r="BG162" s="184">
        <f>IF(N162="zákl. přenesená",J162,0)</f>
        <v>0</v>
      </c>
      <c r="BH162" s="184">
        <f>IF(N162="sníž. přenesená",J162,0)</f>
        <v>0</v>
      </c>
      <c r="BI162" s="184">
        <f>IF(N162="nulová",J162,0)</f>
        <v>0</v>
      </c>
      <c r="BJ162" s="17" t="s">
        <v>81</v>
      </c>
      <c r="BK162" s="184">
        <f>ROUND(I162*H162,2)</f>
        <v>0</v>
      </c>
      <c r="BL162" s="17" t="s">
        <v>223</v>
      </c>
      <c r="BM162" s="183" t="s">
        <v>868</v>
      </c>
    </row>
    <row r="163" s="13" customFormat="1">
      <c r="A163" s="13"/>
      <c r="B163" s="185"/>
      <c r="C163" s="13"/>
      <c r="D163" s="186" t="s">
        <v>159</v>
      </c>
      <c r="E163" s="187" t="s">
        <v>1</v>
      </c>
      <c r="F163" s="188" t="s">
        <v>857</v>
      </c>
      <c r="G163" s="13"/>
      <c r="H163" s="189">
        <v>27.09</v>
      </c>
      <c r="I163" s="190"/>
      <c r="J163" s="13"/>
      <c r="K163" s="13"/>
      <c r="L163" s="185"/>
      <c r="M163" s="191"/>
      <c r="N163" s="192"/>
      <c r="O163" s="192"/>
      <c r="P163" s="192"/>
      <c r="Q163" s="192"/>
      <c r="R163" s="192"/>
      <c r="S163" s="192"/>
      <c r="T163" s="19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7" t="s">
        <v>159</v>
      </c>
      <c r="AU163" s="187" t="s">
        <v>83</v>
      </c>
      <c r="AV163" s="13" t="s">
        <v>83</v>
      </c>
      <c r="AW163" s="13" t="s">
        <v>30</v>
      </c>
      <c r="AX163" s="13" t="s">
        <v>81</v>
      </c>
      <c r="AY163" s="187" t="s">
        <v>140</v>
      </c>
    </row>
    <row r="164" s="2" customFormat="1" ht="33" customHeight="1">
      <c r="A164" s="36"/>
      <c r="B164" s="170"/>
      <c r="C164" s="171" t="s">
        <v>213</v>
      </c>
      <c r="D164" s="171" t="s">
        <v>143</v>
      </c>
      <c r="E164" s="172" t="s">
        <v>687</v>
      </c>
      <c r="F164" s="173" t="s">
        <v>688</v>
      </c>
      <c r="G164" s="174" t="s">
        <v>157</v>
      </c>
      <c r="H164" s="175">
        <v>27.09</v>
      </c>
      <c r="I164" s="176"/>
      <c r="J164" s="177">
        <f>ROUND(I164*H164,2)</f>
        <v>0</v>
      </c>
      <c r="K164" s="178"/>
      <c r="L164" s="37"/>
      <c r="M164" s="179" t="s">
        <v>1</v>
      </c>
      <c r="N164" s="180" t="s">
        <v>38</v>
      </c>
      <c r="O164" s="75"/>
      <c r="P164" s="181">
        <f>O164*H164</f>
        <v>0</v>
      </c>
      <c r="Q164" s="181">
        <v>0.012</v>
      </c>
      <c r="R164" s="181">
        <f>Q164*H164</f>
        <v>0.32507999999999998</v>
      </c>
      <c r="S164" s="181">
        <v>0</v>
      </c>
      <c r="T164" s="182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3" t="s">
        <v>223</v>
      </c>
      <c r="AT164" s="183" t="s">
        <v>143</v>
      </c>
      <c r="AU164" s="183" t="s">
        <v>83</v>
      </c>
      <c r="AY164" s="17" t="s">
        <v>140</v>
      </c>
      <c r="BE164" s="184">
        <f>IF(N164="základní",J164,0)</f>
        <v>0</v>
      </c>
      <c r="BF164" s="184">
        <f>IF(N164="snížená",J164,0)</f>
        <v>0</v>
      </c>
      <c r="BG164" s="184">
        <f>IF(N164="zákl. přenesená",J164,0)</f>
        <v>0</v>
      </c>
      <c r="BH164" s="184">
        <f>IF(N164="sníž. přenesená",J164,0)</f>
        <v>0</v>
      </c>
      <c r="BI164" s="184">
        <f>IF(N164="nulová",J164,0)</f>
        <v>0</v>
      </c>
      <c r="BJ164" s="17" t="s">
        <v>81</v>
      </c>
      <c r="BK164" s="184">
        <f>ROUND(I164*H164,2)</f>
        <v>0</v>
      </c>
      <c r="BL164" s="17" t="s">
        <v>223</v>
      </c>
      <c r="BM164" s="183" t="s">
        <v>869</v>
      </c>
    </row>
    <row r="165" s="13" customFormat="1">
      <c r="A165" s="13"/>
      <c r="B165" s="185"/>
      <c r="C165" s="13"/>
      <c r="D165" s="186" t="s">
        <v>159</v>
      </c>
      <c r="E165" s="187" t="s">
        <v>1</v>
      </c>
      <c r="F165" s="188" t="s">
        <v>857</v>
      </c>
      <c r="G165" s="13"/>
      <c r="H165" s="189">
        <v>27.09</v>
      </c>
      <c r="I165" s="190"/>
      <c r="J165" s="13"/>
      <c r="K165" s="13"/>
      <c r="L165" s="185"/>
      <c r="M165" s="191"/>
      <c r="N165" s="192"/>
      <c r="O165" s="192"/>
      <c r="P165" s="192"/>
      <c r="Q165" s="192"/>
      <c r="R165" s="192"/>
      <c r="S165" s="192"/>
      <c r="T165" s="19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7" t="s">
        <v>159</v>
      </c>
      <c r="AU165" s="187" t="s">
        <v>83</v>
      </c>
      <c r="AV165" s="13" t="s">
        <v>83</v>
      </c>
      <c r="AW165" s="13" t="s">
        <v>30</v>
      </c>
      <c r="AX165" s="13" t="s">
        <v>81</v>
      </c>
      <c r="AY165" s="187" t="s">
        <v>140</v>
      </c>
    </row>
    <row r="166" s="2" customFormat="1" ht="24.15" customHeight="1">
      <c r="A166" s="36"/>
      <c r="B166" s="170"/>
      <c r="C166" s="171" t="s">
        <v>219</v>
      </c>
      <c r="D166" s="171" t="s">
        <v>143</v>
      </c>
      <c r="E166" s="172" t="s">
        <v>870</v>
      </c>
      <c r="F166" s="173" t="s">
        <v>871</v>
      </c>
      <c r="G166" s="174" t="s">
        <v>157</v>
      </c>
      <c r="H166" s="175">
        <v>27.09</v>
      </c>
      <c r="I166" s="176"/>
      <c r="J166" s="177">
        <f>ROUND(I166*H166,2)</f>
        <v>0</v>
      </c>
      <c r="K166" s="178"/>
      <c r="L166" s="37"/>
      <c r="M166" s="179" t="s">
        <v>1</v>
      </c>
      <c r="N166" s="180" t="s">
        <v>38</v>
      </c>
      <c r="O166" s="75"/>
      <c r="P166" s="181">
        <f>O166*H166</f>
        <v>0</v>
      </c>
      <c r="Q166" s="181">
        <v>0</v>
      </c>
      <c r="R166" s="181">
        <f>Q166*H166</f>
        <v>0</v>
      </c>
      <c r="S166" s="181">
        <v>0.0030000000000000001</v>
      </c>
      <c r="T166" s="182">
        <f>S166*H166</f>
        <v>0.081269999999999995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3" t="s">
        <v>223</v>
      </c>
      <c r="AT166" s="183" t="s">
        <v>143</v>
      </c>
      <c r="AU166" s="183" t="s">
        <v>83</v>
      </c>
      <c r="AY166" s="17" t="s">
        <v>140</v>
      </c>
      <c r="BE166" s="184">
        <f>IF(N166="základní",J166,0)</f>
        <v>0</v>
      </c>
      <c r="BF166" s="184">
        <f>IF(N166="snížená",J166,0)</f>
        <v>0</v>
      </c>
      <c r="BG166" s="184">
        <f>IF(N166="zákl. přenesená",J166,0)</f>
        <v>0</v>
      </c>
      <c r="BH166" s="184">
        <f>IF(N166="sníž. přenesená",J166,0)</f>
        <v>0</v>
      </c>
      <c r="BI166" s="184">
        <f>IF(N166="nulová",J166,0)</f>
        <v>0</v>
      </c>
      <c r="BJ166" s="17" t="s">
        <v>81</v>
      </c>
      <c r="BK166" s="184">
        <f>ROUND(I166*H166,2)</f>
        <v>0</v>
      </c>
      <c r="BL166" s="17" t="s">
        <v>223</v>
      </c>
      <c r="BM166" s="183" t="s">
        <v>872</v>
      </c>
    </row>
    <row r="167" s="13" customFormat="1">
      <c r="A167" s="13"/>
      <c r="B167" s="185"/>
      <c r="C167" s="13"/>
      <c r="D167" s="186" t="s">
        <v>159</v>
      </c>
      <c r="E167" s="187" t="s">
        <v>1</v>
      </c>
      <c r="F167" s="188" t="s">
        <v>873</v>
      </c>
      <c r="G167" s="13"/>
      <c r="H167" s="189">
        <v>27.09</v>
      </c>
      <c r="I167" s="190"/>
      <c r="J167" s="13"/>
      <c r="K167" s="13"/>
      <c r="L167" s="185"/>
      <c r="M167" s="191"/>
      <c r="N167" s="192"/>
      <c r="O167" s="192"/>
      <c r="P167" s="192"/>
      <c r="Q167" s="192"/>
      <c r="R167" s="192"/>
      <c r="S167" s="192"/>
      <c r="T167" s="19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7" t="s">
        <v>159</v>
      </c>
      <c r="AU167" s="187" t="s">
        <v>83</v>
      </c>
      <c r="AV167" s="13" t="s">
        <v>83</v>
      </c>
      <c r="AW167" s="13" t="s">
        <v>30</v>
      </c>
      <c r="AX167" s="13" t="s">
        <v>81</v>
      </c>
      <c r="AY167" s="187" t="s">
        <v>140</v>
      </c>
    </row>
    <row r="168" s="2" customFormat="1" ht="21.75" customHeight="1">
      <c r="A168" s="36"/>
      <c r="B168" s="170"/>
      <c r="C168" s="171" t="s">
        <v>223</v>
      </c>
      <c r="D168" s="171" t="s">
        <v>143</v>
      </c>
      <c r="E168" s="172" t="s">
        <v>695</v>
      </c>
      <c r="F168" s="173" t="s">
        <v>696</v>
      </c>
      <c r="G168" s="174" t="s">
        <v>157</v>
      </c>
      <c r="H168" s="175">
        <v>27.09</v>
      </c>
      <c r="I168" s="176"/>
      <c r="J168" s="177">
        <f>ROUND(I168*H168,2)</f>
        <v>0</v>
      </c>
      <c r="K168" s="178"/>
      <c r="L168" s="37"/>
      <c r="M168" s="179" t="s">
        <v>1</v>
      </c>
      <c r="N168" s="180" t="s">
        <v>38</v>
      </c>
      <c r="O168" s="75"/>
      <c r="P168" s="181">
        <f>O168*H168</f>
        <v>0</v>
      </c>
      <c r="Q168" s="181">
        <v>0.00029999999999999997</v>
      </c>
      <c r="R168" s="181">
        <f>Q168*H168</f>
        <v>0.0081269999999999988</v>
      </c>
      <c r="S168" s="181">
        <v>0</v>
      </c>
      <c r="T168" s="182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83" t="s">
        <v>223</v>
      </c>
      <c r="AT168" s="183" t="s">
        <v>143</v>
      </c>
      <c r="AU168" s="183" t="s">
        <v>83</v>
      </c>
      <c r="AY168" s="17" t="s">
        <v>140</v>
      </c>
      <c r="BE168" s="184">
        <f>IF(N168="základní",J168,0)</f>
        <v>0</v>
      </c>
      <c r="BF168" s="184">
        <f>IF(N168="snížená",J168,0)</f>
        <v>0</v>
      </c>
      <c r="BG168" s="184">
        <f>IF(N168="zákl. přenesená",J168,0)</f>
        <v>0</v>
      </c>
      <c r="BH168" s="184">
        <f>IF(N168="sníž. přenesená",J168,0)</f>
        <v>0</v>
      </c>
      <c r="BI168" s="184">
        <f>IF(N168="nulová",J168,0)</f>
        <v>0</v>
      </c>
      <c r="BJ168" s="17" t="s">
        <v>81</v>
      </c>
      <c r="BK168" s="184">
        <f>ROUND(I168*H168,2)</f>
        <v>0</v>
      </c>
      <c r="BL168" s="17" t="s">
        <v>223</v>
      </c>
      <c r="BM168" s="183" t="s">
        <v>874</v>
      </c>
    </row>
    <row r="169" s="13" customFormat="1">
      <c r="A169" s="13"/>
      <c r="B169" s="185"/>
      <c r="C169" s="13"/>
      <c r="D169" s="186" t="s">
        <v>159</v>
      </c>
      <c r="E169" s="187" t="s">
        <v>1</v>
      </c>
      <c r="F169" s="188" t="s">
        <v>857</v>
      </c>
      <c r="G169" s="13"/>
      <c r="H169" s="189">
        <v>27.09</v>
      </c>
      <c r="I169" s="190"/>
      <c r="J169" s="13"/>
      <c r="K169" s="13"/>
      <c r="L169" s="185"/>
      <c r="M169" s="191"/>
      <c r="N169" s="192"/>
      <c r="O169" s="192"/>
      <c r="P169" s="192"/>
      <c r="Q169" s="192"/>
      <c r="R169" s="192"/>
      <c r="S169" s="192"/>
      <c r="T169" s="19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7" t="s">
        <v>159</v>
      </c>
      <c r="AU169" s="187" t="s">
        <v>83</v>
      </c>
      <c r="AV169" s="13" t="s">
        <v>83</v>
      </c>
      <c r="AW169" s="13" t="s">
        <v>30</v>
      </c>
      <c r="AX169" s="13" t="s">
        <v>81</v>
      </c>
      <c r="AY169" s="187" t="s">
        <v>140</v>
      </c>
    </row>
    <row r="170" s="2" customFormat="1" ht="24.15" customHeight="1">
      <c r="A170" s="36"/>
      <c r="B170" s="170"/>
      <c r="C170" s="202" t="s">
        <v>227</v>
      </c>
      <c r="D170" s="202" t="s">
        <v>200</v>
      </c>
      <c r="E170" s="203" t="s">
        <v>699</v>
      </c>
      <c r="F170" s="204" t="s">
        <v>700</v>
      </c>
      <c r="G170" s="205" t="s">
        <v>157</v>
      </c>
      <c r="H170" s="206">
        <v>27.09</v>
      </c>
      <c r="I170" s="207"/>
      <c r="J170" s="208">
        <f>ROUND(I170*H170,2)</f>
        <v>0</v>
      </c>
      <c r="K170" s="209"/>
      <c r="L170" s="210"/>
      <c r="M170" s="211" t="s">
        <v>1</v>
      </c>
      <c r="N170" s="212" t="s">
        <v>38</v>
      </c>
      <c r="O170" s="75"/>
      <c r="P170" s="181">
        <f>O170*H170</f>
        <v>0</v>
      </c>
      <c r="Q170" s="181">
        <v>0.0042900000000000004</v>
      </c>
      <c r="R170" s="181">
        <f>Q170*H170</f>
        <v>0.11621610000000002</v>
      </c>
      <c r="S170" s="181">
        <v>0</v>
      </c>
      <c r="T170" s="182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3" t="s">
        <v>296</v>
      </c>
      <c r="AT170" s="183" t="s">
        <v>200</v>
      </c>
      <c r="AU170" s="183" t="s">
        <v>83</v>
      </c>
      <c r="AY170" s="17" t="s">
        <v>140</v>
      </c>
      <c r="BE170" s="184">
        <f>IF(N170="základní",J170,0)</f>
        <v>0</v>
      </c>
      <c r="BF170" s="184">
        <f>IF(N170="snížená",J170,0)</f>
        <v>0</v>
      </c>
      <c r="BG170" s="184">
        <f>IF(N170="zákl. přenesená",J170,0)</f>
        <v>0</v>
      </c>
      <c r="BH170" s="184">
        <f>IF(N170="sníž. přenesená",J170,0)</f>
        <v>0</v>
      </c>
      <c r="BI170" s="184">
        <f>IF(N170="nulová",J170,0)</f>
        <v>0</v>
      </c>
      <c r="BJ170" s="17" t="s">
        <v>81</v>
      </c>
      <c r="BK170" s="184">
        <f>ROUND(I170*H170,2)</f>
        <v>0</v>
      </c>
      <c r="BL170" s="17" t="s">
        <v>223</v>
      </c>
      <c r="BM170" s="183" t="s">
        <v>875</v>
      </c>
    </row>
    <row r="171" s="2" customFormat="1" ht="16.5" customHeight="1">
      <c r="A171" s="36"/>
      <c r="B171" s="170"/>
      <c r="C171" s="171" t="s">
        <v>231</v>
      </c>
      <c r="D171" s="171" t="s">
        <v>143</v>
      </c>
      <c r="E171" s="172" t="s">
        <v>711</v>
      </c>
      <c r="F171" s="173" t="s">
        <v>712</v>
      </c>
      <c r="G171" s="174" t="s">
        <v>196</v>
      </c>
      <c r="H171" s="175">
        <v>26</v>
      </c>
      <c r="I171" s="176"/>
      <c r="J171" s="177">
        <f>ROUND(I171*H171,2)</f>
        <v>0</v>
      </c>
      <c r="K171" s="178"/>
      <c r="L171" s="37"/>
      <c r="M171" s="179" t="s">
        <v>1</v>
      </c>
      <c r="N171" s="180" t="s">
        <v>38</v>
      </c>
      <c r="O171" s="75"/>
      <c r="P171" s="181">
        <f>O171*H171</f>
        <v>0</v>
      </c>
      <c r="Q171" s="181">
        <v>1.0000000000000001E-05</v>
      </c>
      <c r="R171" s="181">
        <f>Q171*H171</f>
        <v>0.00026000000000000003</v>
      </c>
      <c r="S171" s="181">
        <v>0</v>
      </c>
      <c r="T171" s="182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83" t="s">
        <v>223</v>
      </c>
      <c r="AT171" s="183" t="s">
        <v>143</v>
      </c>
      <c r="AU171" s="183" t="s">
        <v>83</v>
      </c>
      <c r="AY171" s="17" t="s">
        <v>140</v>
      </c>
      <c r="BE171" s="184">
        <f>IF(N171="základní",J171,0)</f>
        <v>0</v>
      </c>
      <c r="BF171" s="184">
        <f>IF(N171="snížená",J171,0)</f>
        <v>0</v>
      </c>
      <c r="BG171" s="184">
        <f>IF(N171="zákl. přenesená",J171,0)</f>
        <v>0</v>
      </c>
      <c r="BH171" s="184">
        <f>IF(N171="sníž. přenesená",J171,0)</f>
        <v>0</v>
      </c>
      <c r="BI171" s="184">
        <f>IF(N171="nulová",J171,0)</f>
        <v>0</v>
      </c>
      <c r="BJ171" s="17" t="s">
        <v>81</v>
      </c>
      <c r="BK171" s="184">
        <f>ROUND(I171*H171,2)</f>
        <v>0</v>
      </c>
      <c r="BL171" s="17" t="s">
        <v>223</v>
      </c>
      <c r="BM171" s="183" t="s">
        <v>876</v>
      </c>
    </row>
    <row r="172" s="13" customFormat="1">
      <c r="A172" s="13"/>
      <c r="B172" s="185"/>
      <c r="C172" s="13"/>
      <c r="D172" s="186" t="s">
        <v>159</v>
      </c>
      <c r="E172" s="187" t="s">
        <v>1</v>
      </c>
      <c r="F172" s="188" t="s">
        <v>265</v>
      </c>
      <c r="G172" s="13"/>
      <c r="H172" s="189">
        <v>26</v>
      </c>
      <c r="I172" s="190"/>
      <c r="J172" s="13"/>
      <c r="K172" s="13"/>
      <c r="L172" s="185"/>
      <c r="M172" s="191"/>
      <c r="N172" s="192"/>
      <c r="O172" s="192"/>
      <c r="P172" s="192"/>
      <c r="Q172" s="192"/>
      <c r="R172" s="192"/>
      <c r="S172" s="192"/>
      <c r="T172" s="19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7" t="s">
        <v>159</v>
      </c>
      <c r="AU172" s="187" t="s">
        <v>83</v>
      </c>
      <c r="AV172" s="13" t="s">
        <v>83</v>
      </c>
      <c r="AW172" s="13" t="s">
        <v>30</v>
      </c>
      <c r="AX172" s="13" t="s">
        <v>81</v>
      </c>
      <c r="AY172" s="187" t="s">
        <v>140</v>
      </c>
    </row>
    <row r="173" s="2" customFormat="1" ht="16.5" customHeight="1">
      <c r="A173" s="36"/>
      <c r="B173" s="170"/>
      <c r="C173" s="202" t="s">
        <v>235</v>
      </c>
      <c r="D173" s="202" t="s">
        <v>200</v>
      </c>
      <c r="E173" s="203" t="s">
        <v>722</v>
      </c>
      <c r="F173" s="204" t="s">
        <v>723</v>
      </c>
      <c r="G173" s="205" t="s">
        <v>196</v>
      </c>
      <c r="H173" s="206">
        <v>26</v>
      </c>
      <c r="I173" s="207"/>
      <c r="J173" s="208">
        <f>ROUND(I173*H173,2)</f>
        <v>0</v>
      </c>
      <c r="K173" s="209"/>
      <c r="L173" s="210"/>
      <c r="M173" s="211" t="s">
        <v>1</v>
      </c>
      <c r="N173" s="212" t="s">
        <v>38</v>
      </c>
      <c r="O173" s="75"/>
      <c r="P173" s="181">
        <f>O173*H173</f>
        <v>0</v>
      </c>
      <c r="Q173" s="181">
        <v>0.00029999999999999997</v>
      </c>
      <c r="R173" s="181">
        <f>Q173*H173</f>
        <v>0.0077999999999999996</v>
      </c>
      <c r="S173" s="181">
        <v>0</v>
      </c>
      <c r="T173" s="182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3" t="s">
        <v>296</v>
      </c>
      <c r="AT173" s="183" t="s">
        <v>200</v>
      </c>
      <c r="AU173" s="183" t="s">
        <v>83</v>
      </c>
      <c r="AY173" s="17" t="s">
        <v>140</v>
      </c>
      <c r="BE173" s="184">
        <f>IF(N173="základní",J173,0)</f>
        <v>0</v>
      </c>
      <c r="BF173" s="184">
        <f>IF(N173="snížená",J173,0)</f>
        <v>0</v>
      </c>
      <c r="BG173" s="184">
        <f>IF(N173="zákl. přenesená",J173,0)</f>
        <v>0</v>
      </c>
      <c r="BH173" s="184">
        <f>IF(N173="sníž. přenesená",J173,0)</f>
        <v>0</v>
      </c>
      <c r="BI173" s="184">
        <f>IF(N173="nulová",J173,0)</f>
        <v>0</v>
      </c>
      <c r="BJ173" s="17" t="s">
        <v>81</v>
      </c>
      <c r="BK173" s="184">
        <f>ROUND(I173*H173,2)</f>
        <v>0</v>
      </c>
      <c r="BL173" s="17" t="s">
        <v>223</v>
      </c>
      <c r="BM173" s="183" t="s">
        <v>877</v>
      </c>
    </row>
    <row r="174" s="2" customFormat="1" ht="24.15" customHeight="1">
      <c r="A174" s="36"/>
      <c r="B174" s="170"/>
      <c r="C174" s="171" t="s">
        <v>239</v>
      </c>
      <c r="D174" s="171" t="s">
        <v>143</v>
      </c>
      <c r="E174" s="172" t="s">
        <v>727</v>
      </c>
      <c r="F174" s="173" t="s">
        <v>728</v>
      </c>
      <c r="G174" s="174" t="s">
        <v>305</v>
      </c>
      <c r="H174" s="175">
        <v>0.45800000000000002</v>
      </c>
      <c r="I174" s="176"/>
      <c r="J174" s="177">
        <f>ROUND(I174*H174,2)</f>
        <v>0</v>
      </c>
      <c r="K174" s="178"/>
      <c r="L174" s="37"/>
      <c r="M174" s="179" t="s">
        <v>1</v>
      </c>
      <c r="N174" s="180" t="s">
        <v>38</v>
      </c>
      <c r="O174" s="75"/>
      <c r="P174" s="181">
        <f>O174*H174</f>
        <v>0</v>
      </c>
      <c r="Q174" s="181">
        <v>0</v>
      </c>
      <c r="R174" s="181">
        <f>Q174*H174</f>
        <v>0</v>
      </c>
      <c r="S174" s="181">
        <v>0</v>
      </c>
      <c r="T174" s="182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3" t="s">
        <v>223</v>
      </c>
      <c r="AT174" s="183" t="s">
        <v>143</v>
      </c>
      <c r="AU174" s="183" t="s">
        <v>83</v>
      </c>
      <c r="AY174" s="17" t="s">
        <v>140</v>
      </c>
      <c r="BE174" s="184">
        <f>IF(N174="základní",J174,0)</f>
        <v>0</v>
      </c>
      <c r="BF174" s="184">
        <f>IF(N174="snížená",J174,0)</f>
        <v>0</v>
      </c>
      <c r="BG174" s="184">
        <f>IF(N174="zákl. přenesená",J174,0)</f>
        <v>0</v>
      </c>
      <c r="BH174" s="184">
        <f>IF(N174="sníž. přenesená",J174,0)</f>
        <v>0</v>
      </c>
      <c r="BI174" s="184">
        <f>IF(N174="nulová",J174,0)</f>
        <v>0</v>
      </c>
      <c r="BJ174" s="17" t="s">
        <v>81</v>
      </c>
      <c r="BK174" s="184">
        <f>ROUND(I174*H174,2)</f>
        <v>0</v>
      </c>
      <c r="BL174" s="17" t="s">
        <v>223</v>
      </c>
      <c r="BM174" s="183" t="s">
        <v>878</v>
      </c>
    </row>
    <row r="175" s="12" customFormat="1" ht="22.8" customHeight="1">
      <c r="A175" s="12"/>
      <c r="B175" s="157"/>
      <c r="C175" s="12"/>
      <c r="D175" s="158" t="s">
        <v>72</v>
      </c>
      <c r="E175" s="168" t="s">
        <v>785</v>
      </c>
      <c r="F175" s="168" t="s">
        <v>786</v>
      </c>
      <c r="G175" s="12"/>
      <c r="H175" s="12"/>
      <c r="I175" s="160"/>
      <c r="J175" s="169">
        <f>BK175</f>
        <v>0</v>
      </c>
      <c r="K175" s="12"/>
      <c r="L175" s="157"/>
      <c r="M175" s="162"/>
      <c r="N175" s="163"/>
      <c r="O175" s="163"/>
      <c r="P175" s="164">
        <f>SUM(P176:P185)</f>
        <v>0</v>
      </c>
      <c r="Q175" s="163"/>
      <c r="R175" s="164">
        <f>SUM(R176:R185)</f>
        <v>0.306504</v>
      </c>
      <c r="S175" s="163"/>
      <c r="T175" s="165">
        <f>SUM(T176:T185)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58" t="s">
        <v>83</v>
      </c>
      <c r="AT175" s="166" t="s">
        <v>72</v>
      </c>
      <c r="AU175" s="166" t="s">
        <v>81</v>
      </c>
      <c r="AY175" s="158" t="s">
        <v>140</v>
      </c>
      <c r="BK175" s="167">
        <f>SUM(BK176:BK185)</f>
        <v>0</v>
      </c>
    </row>
    <row r="176" s="2" customFormat="1" ht="21.75" customHeight="1">
      <c r="A176" s="36"/>
      <c r="B176" s="170"/>
      <c r="C176" s="171" t="s">
        <v>7</v>
      </c>
      <c r="D176" s="171" t="s">
        <v>143</v>
      </c>
      <c r="E176" s="172" t="s">
        <v>879</v>
      </c>
      <c r="F176" s="173" t="s">
        <v>880</v>
      </c>
      <c r="G176" s="174" t="s">
        <v>157</v>
      </c>
      <c r="H176" s="175">
        <v>57.600000000000001</v>
      </c>
      <c r="I176" s="176"/>
      <c r="J176" s="177">
        <f>ROUND(I176*H176,2)</f>
        <v>0</v>
      </c>
      <c r="K176" s="178"/>
      <c r="L176" s="37"/>
      <c r="M176" s="179" t="s">
        <v>1</v>
      </c>
      <c r="N176" s="180" t="s">
        <v>38</v>
      </c>
      <c r="O176" s="75"/>
      <c r="P176" s="181">
        <f>O176*H176</f>
        <v>0</v>
      </c>
      <c r="Q176" s="181">
        <v>0.0030000000000000001</v>
      </c>
      <c r="R176" s="181">
        <f>Q176*H176</f>
        <v>0.17280000000000001</v>
      </c>
      <c r="S176" s="181">
        <v>0</v>
      </c>
      <c r="T176" s="182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3" t="s">
        <v>223</v>
      </c>
      <c r="AT176" s="183" t="s">
        <v>143</v>
      </c>
      <c r="AU176" s="183" t="s">
        <v>83</v>
      </c>
      <c r="AY176" s="17" t="s">
        <v>140</v>
      </c>
      <c r="BE176" s="184">
        <f>IF(N176="základní",J176,0)</f>
        <v>0</v>
      </c>
      <c r="BF176" s="184">
        <f>IF(N176="snížená",J176,0)</f>
        <v>0</v>
      </c>
      <c r="BG176" s="184">
        <f>IF(N176="zákl. přenesená",J176,0)</f>
        <v>0</v>
      </c>
      <c r="BH176" s="184">
        <f>IF(N176="sníž. přenesená",J176,0)</f>
        <v>0</v>
      </c>
      <c r="BI176" s="184">
        <f>IF(N176="nulová",J176,0)</f>
        <v>0</v>
      </c>
      <c r="BJ176" s="17" t="s">
        <v>81</v>
      </c>
      <c r="BK176" s="184">
        <f>ROUND(I176*H176,2)</f>
        <v>0</v>
      </c>
      <c r="BL176" s="17" t="s">
        <v>223</v>
      </c>
      <c r="BM176" s="183" t="s">
        <v>881</v>
      </c>
    </row>
    <row r="177" s="13" customFormat="1">
      <c r="A177" s="13"/>
      <c r="B177" s="185"/>
      <c r="C177" s="13"/>
      <c r="D177" s="186" t="s">
        <v>159</v>
      </c>
      <c r="E177" s="187" t="s">
        <v>1</v>
      </c>
      <c r="F177" s="188" t="s">
        <v>882</v>
      </c>
      <c r="G177" s="13"/>
      <c r="H177" s="189">
        <v>57.600000000000001</v>
      </c>
      <c r="I177" s="190"/>
      <c r="J177" s="13"/>
      <c r="K177" s="13"/>
      <c r="L177" s="185"/>
      <c r="M177" s="191"/>
      <c r="N177" s="192"/>
      <c r="O177" s="192"/>
      <c r="P177" s="192"/>
      <c r="Q177" s="192"/>
      <c r="R177" s="192"/>
      <c r="S177" s="192"/>
      <c r="T177" s="19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7" t="s">
        <v>159</v>
      </c>
      <c r="AU177" s="187" t="s">
        <v>83</v>
      </c>
      <c r="AV177" s="13" t="s">
        <v>83</v>
      </c>
      <c r="AW177" s="13" t="s">
        <v>30</v>
      </c>
      <c r="AX177" s="13" t="s">
        <v>81</v>
      </c>
      <c r="AY177" s="187" t="s">
        <v>140</v>
      </c>
    </row>
    <row r="178" s="2" customFormat="1" ht="16.5" customHeight="1">
      <c r="A178" s="36"/>
      <c r="B178" s="170"/>
      <c r="C178" s="171" t="s">
        <v>246</v>
      </c>
      <c r="D178" s="171" t="s">
        <v>143</v>
      </c>
      <c r="E178" s="172" t="s">
        <v>800</v>
      </c>
      <c r="F178" s="173" t="s">
        <v>801</v>
      </c>
      <c r="G178" s="174" t="s">
        <v>157</v>
      </c>
      <c r="H178" s="175">
        <v>82.599999999999994</v>
      </c>
      <c r="I178" s="176"/>
      <c r="J178" s="177">
        <f>ROUND(I178*H178,2)</f>
        <v>0</v>
      </c>
      <c r="K178" s="178"/>
      <c r="L178" s="37"/>
      <c r="M178" s="179" t="s">
        <v>1</v>
      </c>
      <c r="N178" s="180" t="s">
        <v>38</v>
      </c>
      <c r="O178" s="75"/>
      <c r="P178" s="181">
        <f>O178*H178</f>
        <v>0</v>
      </c>
      <c r="Q178" s="181">
        <v>0</v>
      </c>
      <c r="R178" s="181">
        <f>Q178*H178</f>
        <v>0</v>
      </c>
      <c r="S178" s="181">
        <v>0</v>
      </c>
      <c r="T178" s="182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3" t="s">
        <v>223</v>
      </c>
      <c r="AT178" s="183" t="s">
        <v>143</v>
      </c>
      <c r="AU178" s="183" t="s">
        <v>83</v>
      </c>
      <c r="AY178" s="17" t="s">
        <v>140</v>
      </c>
      <c r="BE178" s="184">
        <f>IF(N178="základní",J178,0)</f>
        <v>0</v>
      </c>
      <c r="BF178" s="184">
        <f>IF(N178="snížená",J178,0)</f>
        <v>0</v>
      </c>
      <c r="BG178" s="184">
        <f>IF(N178="zákl. přenesená",J178,0)</f>
        <v>0</v>
      </c>
      <c r="BH178" s="184">
        <f>IF(N178="sníž. přenesená",J178,0)</f>
        <v>0</v>
      </c>
      <c r="BI178" s="184">
        <f>IF(N178="nulová",J178,0)</f>
        <v>0</v>
      </c>
      <c r="BJ178" s="17" t="s">
        <v>81</v>
      </c>
      <c r="BK178" s="184">
        <f>ROUND(I178*H178,2)</f>
        <v>0</v>
      </c>
      <c r="BL178" s="17" t="s">
        <v>223</v>
      </c>
      <c r="BM178" s="183" t="s">
        <v>883</v>
      </c>
    </row>
    <row r="179" s="13" customFormat="1">
      <c r="A179" s="13"/>
      <c r="B179" s="185"/>
      <c r="C179" s="13"/>
      <c r="D179" s="186" t="s">
        <v>159</v>
      </c>
      <c r="E179" s="187" t="s">
        <v>1</v>
      </c>
      <c r="F179" s="188" t="s">
        <v>884</v>
      </c>
      <c r="G179" s="13"/>
      <c r="H179" s="189">
        <v>14.4</v>
      </c>
      <c r="I179" s="190"/>
      <c r="J179" s="13"/>
      <c r="K179" s="13"/>
      <c r="L179" s="185"/>
      <c r="M179" s="191"/>
      <c r="N179" s="192"/>
      <c r="O179" s="192"/>
      <c r="P179" s="192"/>
      <c r="Q179" s="192"/>
      <c r="R179" s="192"/>
      <c r="S179" s="192"/>
      <c r="T179" s="19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7" t="s">
        <v>159</v>
      </c>
      <c r="AU179" s="187" t="s">
        <v>83</v>
      </c>
      <c r="AV179" s="13" t="s">
        <v>83</v>
      </c>
      <c r="AW179" s="13" t="s">
        <v>30</v>
      </c>
      <c r="AX179" s="13" t="s">
        <v>73</v>
      </c>
      <c r="AY179" s="187" t="s">
        <v>140</v>
      </c>
    </row>
    <row r="180" s="13" customFormat="1">
      <c r="A180" s="13"/>
      <c r="B180" s="185"/>
      <c r="C180" s="13"/>
      <c r="D180" s="186" t="s">
        <v>159</v>
      </c>
      <c r="E180" s="187" t="s">
        <v>1</v>
      </c>
      <c r="F180" s="188" t="s">
        <v>844</v>
      </c>
      <c r="G180" s="13"/>
      <c r="H180" s="189">
        <v>68.200000000000003</v>
      </c>
      <c r="I180" s="190"/>
      <c r="J180" s="13"/>
      <c r="K180" s="13"/>
      <c r="L180" s="185"/>
      <c r="M180" s="191"/>
      <c r="N180" s="192"/>
      <c r="O180" s="192"/>
      <c r="P180" s="192"/>
      <c r="Q180" s="192"/>
      <c r="R180" s="192"/>
      <c r="S180" s="192"/>
      <c r="T180" s="19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7" t="s">
        <v>159</v>
      </c>
      <c r="AU180" s="187" t="s">
        <v>83</v>
      </c>
      <c r="AV180" s="13" t="s">
        <v>83</v>
      </c>
      <c r="AW180" s="13" t="s">
        <v>30</v>
      </c>
      <c r="AX180" s="13" t="s">
        <v>73</v>
      </c>
      <c r="AY180" s="187" t="s">
        <v>140</v>
      </c>
    </row>
    <row r="181" s="14" customFormat="1">
      <c r="A181" s="14"/>
      <c r="B181" s="194"/>
      <c r="C181" s="14"/>
      <c r="D181" s="186" t="s">
        <v>159</v>
      </c>
      <c r="E181" s="195" t="s">
        <v>1</v>
      </c>
      <c r="F181" s="196" t="s">
        <v>183</v>
      </c>
      <c r="G181" s="14"/>
      <c r="H181" s="197">
        <v>82.600000000000009</v>
      </c>
      <c r="I181" s="198"/>
      <c r="J181" s="14"/>
      <c r="K181" s="14"/>
      <c r="L181" s="194"/>
      <c r="M181" s="199"/>
      <c r="N181" s="200"/>
      <c r="O181" s="200"/>
      <c r="P181" s="200"/>
      <c r="Q181" s="200"/>
      <c r="R181" s="200"/>
      <c r="S181" s="200"/>
      <c r="T181" s="20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195" t="s">
        <v>159</v>
      </c>
      <c r="AU181" s="195" t="s">
        <v>83</v>
      </c>
      <c r="AV181" s="14" t="s">
        <v>147</v>
      </c>
      <c r="AW181" s="14" t="s">
        <v>30</v>
      </c>
      <c r="AX181" s="14" t="s">
        <v>81</v>
      </c>
      <c r="AY181" s="195" t="s">
        <v>140</v>
      </c>
    </row>
    <row r="182" s="2" customFormat="1" ht="33" customHeight="1">
      <c r="A182" s="36"/>
      <c r="B182" s="170"/>
      <c r="C182" s="171" t="s">
        <v>250</v>
      </c>
      <c r="D182" s="171" t="s">
        <v>143</v>
      </c>
      <c r="E182" s="172" t="s">
        <v>885</v>
      </c>
      <c r="F182" s="173" t="s">
        <v>886</v>
      </c>
      <c r="G182" s="174" t="s">
        <v>146</v>
      </c>
      <c r="H182" s="175">
        <v>10</v>
      </c>
      <c r="I182" s="176"/>
      <c r="J182" s="177">
        <f>ROUND(I182*H182,2)</f>
        <v>0</v>
      </c>
      <c r="K182" s="178"/>
      <c r="L182" s="37"/>
      <c r="M182" s="179" t="s">
        <v>1</v>
      </c>
      <c r="N182" s="180" t="s">
        <v>38</v>
      </c>
      <c r="O182" s="75"/>
      <c r="P182" s="181">
        <f>O182*H182</f>
        <v>0</v>
      </c>
      <c r="Q182" s="181">
        <v>0.0044999999999999997</v>
      </c>
      <c r="R182" s="181">
        <f>Q182*H182</f>
        <v>0.044999999999999998</v>
      </c>
      <c r="S182" s="181">
        <v>0</v>
      </c>
      <c r="T182" s="182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3" t="s">
        <v>223</v>
      </c>
      <c r="AT182" s="183" t="s">
        <v>143</v>
      </c>
      <c r="AU182" s="183" t="s">
        <v>83</v>
      </c>
      <c r="AY182" s="17" t="s">
        <v>140</v>
      </c>
      <c r="BE182" s="184">
        <f>IF(N182="základní",J182,0)</f>
        <v>0</v>
      </c>
      <c r="BF182" s="184">
        <f>IF(N182="snížená",J182,0)</f>
        <v>0</v>
      </c>
      <c r="BG182" s="184">
        <f>IF(N182="zákl. přenesená",J182,0)</f>
        <v>0</v>
      </c>
      <c r="BH182" s="184">
        <f>IF(N182="sníž. přenesená",J182,0)</f>
        <v>0</v>
      </c>
      <c r="BI182" s="184">
        <f>IF(N182="nulová",J182,0)</f>
        <v>0</v>
      </c>
      <c r="BJ182" s="17" t="s">
        <v>81</v>
      </c>
      <c r="BK182" s="184">
        <f>ROUND(I182*H182,2)</f>
        <v>0</v>
      </c>
      <c r="BL182" s="17" t="s">
        <v>223</v>
      </c>
      <c r="BM182" s="183" t="s">
        <v>887</v>
      </c>
    </row>
    <row r="183" s="2" customFormat="1" ht="24.15" customHeight="1">
      <c r="A183" s="36"/>
      <c r="B183" s="170"/>
      <c r="C183" s="171" t="s">
        <v>254</v>
      </c>
      <c r="D183" s="171" t="s">
        <v>143</v>
      </c>
      <c r="E183" s="172" t="s">
        <v>888</v>
      </c>
      <c r="F183" s="173" t="s">
        <v>889</v>
      </c>
      <c r="G183" s="174" t="s">
        <v>157</v>
      </c>
      <c r="H183" s="175">
        <v>57.600000000000001</v>
      </c>
      <c r="I183" s="176"/>
      <c r="J183" s="177">
        <f>ROUND(I183*H183,2)</f>
        <v>0</v>
      </c>
      <c r="K183" s="178"/>
      <c r="L183" s="37"/>
      <c r="M183" s="179" t="s">
        <v>1</v>
      </c>
      <c r="N183" s="180" t="s">
        <v>38</v>
      </c>
      <c r="O183" s="75"/>
      <c r="P183" s="181">
        <f>O183*H183</f>
        <v>0</v>
      </c>
      <c r="Q183" s="181">
        <v>0.00034000000000000002</v>
      </c>
      <c r="R183" s="181">
        <f>Q183*H183</f>
        <v>0.019584000000000001</v>
      </c>
      <c r="S183" s="181">
        <v>0</v>
      </c>
      <c r="T183" s="182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83" t="s">
        <v>223</v>
      </c>
      <c r="AT183" s="183" t="s">
        <v>143</v>
      </c>
      <c r="AU183" s="183" t="s">
        <v>83</v>
      </c>
      <c r="AY183" s="17" t="s">
        <v>140</v>
      </c>
      <c r="BE183" s="184">
        <f>IF(N183="základní",J183,0)</f>
        <v>0</v>
      </c>
      <c r="BF183" s="184">
        <f>IF(N183="snížená",J183,0)</f>
        <v>0</v>
      </c>
      <c r="BG183" s="184">
        <f>IF(N183="zákl. přenesená",J183,0)</f>
        <v>0</v>
      </c>
      <c r="BH183" s="184">
        <f>IF(N183="sníž. přenesená",J183,0)</f>
        <v>0</v>
      </c>
      <c r="BI183" s="184">
        <f>IF(N183="nulová",J183,0)</f>
        <v>0</v>
      </c>
      <c r="BJ183" s="17" t="s">
        <v>81</v>
      </c>
      <c r="BK183" s="184">
        <f>ROUND(I183*H183,2)</f>
        <v>0</v>
      </c>
      <c r="BL183" s="17" t="s">
        <v>223</v>
      </c>
      <c r="BM183" s="183" t="s">
        <v>890</v>
      </c>
    </row>
    <row r="184" s="2" customFormat="1" ht="16.5" customHeight="1">
      <c r="A184" s="36"/>
      <c r="B184" s="170"/>
      <c r="C184" s="171" t="s">
        <v>259</v>
      </c>
      <c r="D184" s="171" t="s">
        <v>143</v>
      </c>
      <c r="E184" s="172" t="s">
        <v>891</v>
      </c>
      <c r="F184" s="173" t="s">
        <v>892</v>
      </c>
      <c r="G184" s="174" t="s">
        <v>157</v>
      </c>
      <c r="H184" s="175">
        <v>115.2</v>
      </c>
      <c r="I184" s="176"/>
      <c r="J184" s="177">
        <f>ROUND(I184*H184,2)</f>
        <v>0</v>
      </c>
      <c r="K184" s="178"/>
      <c r="L184" s="37"/>
      <c r="M184" s="179" t="s">
        <v>1</v>
      </c>
      <c r="N184" s="180" t="s">
        <v>38</v>
      </c>
      <c r="O184" s="75"/>
      <c r="P184" s="181">
        <f>O184*H184</f>
        <v>0</v>
      </c>
      <c r="Q184" s="181">
        <v>0.00059999999999999995</v>
      </c>
      <c r="R184" s="181">
        <f>Q184*H184</f>
        <v>0.069120000000000001</v>
      </c>
      <c r="S184" s="181">
        <v>0</v>
      </c>
      <c r="T184" s="182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83" t="s">
        <v>223</v>
      </c>
      <c r="AT184" s="183" t="s">
        <v>143</v>
      </c>
      <c r="AU184" s="183" t="s">
        <v>83</v>
      </c>
      <c r="AY184" s="17" t="s">
        <v>140</v>
      </c>
      <c r="BE184" s="184">
        <f>IF(N184="základní",J184,0)</f>
        <v>0</v>
      </c>
      <c r="BF184" s="184">
        <f>IF(N184="snížená",J184,0)</f>
        <v>0</v>
      </c>
      <c r="BG184" s="184">
        <f>IF(N184="zákl. přenesená",J184,0)</f>
        <v>0</v>
      </c>
      <c r="BH184" s="184">
        <f>IF(N184="sníž. přenesená",J184,0)</f>
        <v>0</v>
      </c>
      <c r="BI184" s="184">
        <f>IF(N184="nulová",J184,0)</f>
        <v>0</v>
      </c>
      <c r="BJ184" s="17" t="s">
        <v>81</v>
      </c>
      <c r="BK184" s="184">
        <f>ROUND(I184*H184,2)</f>
        <v>0</v>
      </c>
      <c r="BL184" s="17" t="s">
        <v>223</v>
      </c>
      <c r="BM184" s="183" t="s">
        <v>893</v>
      </c>
    </row>
    <row r="185" s="13" customFormat="1">
      <c r="A185" s="13"/>
      <c r="B185" s="185"/>
      <c r="C185" s="13"/>
      <c r="D185" s="186" t="s">
        <v>159</v>
      </c>
      <c r="E185" s="13"/>
      <c r="F185" s="188" t="s">
        <v>894</v>
      </c>
      <c r="G185" s="13"/>
      <c r="H185" s="189">
        <v>115.2</v>
      </c>
      <c r="I185" s="190"/>
      <c r="J185" s="13"/>
      <c r="K185" s="13"/>
      <c r="L185" s="185"/>
      <c r="M185" s="191"/>
      <c r="N185" s="192"/>
      <c r="O185" s="192"/>
      <c r="P185" s="192"/>
      <c r="Q185" s="192"/>
      <c r="R185" s="192"/>
      <c r="S185" s="192"/>
      <c r="T185" s="19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7" t="s">
        <v>159</v>
      </c>
      <c r="AU185" s="187" t="s">
        <v>83</v>
      </c>
      <c r="AV185" s="13" t="s">
        <v>83</v>
      </c>
      <c r="AW185" s="13" t="s">
        <v>3</v>
      </c>
      <c r="AX185" s="13" t="s">
        <v>81</v>
      </c>
      <c r="AY185" s="187" t="s">
        <v>140</v>
      </c>
    </row>
    <row r="186" s="12" customFormat="1" ht="25.92" customHeight="1">
      <c r="A186" s="12"/>
      <c r="B186" s="157"/>
      <c r="C186" s="12"/>
      <c r="D186" s="158" t="s">
        <v>72</v>
      </c>
      <c r="E186" s="159" t="s">
        <v>828</v>
      </c>
      <c r="F186" s="159" t="s">
        <v>829</v>
      </c>
      <c r="G186" s="12"/>
      <c r="H186" s="12"/>
      <c r="I186" s="160"/>
      <c r="J186" s="161">
        <f>BK186</f>
        <v>0</v>
      </c>
      <c r="K186" s="12"/>
      <c r="L186" s="157"/>
      <c r="M186" s="162"/>
      <c r="N186" s="163"/>
      <c r="O186" s="163"/>
      <c r="P186" s="164">
        <f>SUM(P187:P188)</f>
        <v>0</v>
      </c>
      <c r="Q186" s="163"/>
      <c r="R186" s="164">
        <f>SUM(R187:R188)</f>
        <v>0</v>
      </c>
      <c r="S186" s="163"/>
      <c r="T186" s="165">
        <f>SUM(T187:T188)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58" t="s">
        <v>147</v>
      </c>
      <c r="AT186" s="166" t="s">
        <v>72</v>
      </c>
      <c r="AU186" s="166" t="s">
        <v>73</v>
      </c>
      <c r="AY186" s="158" t="s">
        <v>140</v>
      </c>
      <c r="BK186" s="167">
        <f>SUM(BK187:BK188)</f>
        <v>0</v>
      </c>
    </row>
    <row r="187" s="2" customFormat="1" ht="16.5" customHeight="1">
      <c r="A187" s="36"/>
      <c r="B187" s="170"/>
      <c r="C187" s="171" t="s">
        <v>265</v>
      </c>
      <c r="D187" s="171" t="s">
        <v>143</v>
      </c>
      <c r="E187" s="172" t="s">
        <v>831</v>
      </c>
      <c r="F187" s="173" t="s">
        <v>832</v>
      </c>
      <c r="G187" s="174" t="s">
        <v>833</v>
      </c>
      <c r="H187" s="175">
        <v>100</v>
      </c>
      <c r="I187" s="176"/>
      <c r="J187" s="177">
        <f>ROUND(I187*H187,2)</f>
        <v>0</v>
      </c>
      <c r="K187" s="178"/>
      <c r="L187" s="37"/>
      <c r="M187" s="179" t="s">
        <v>1</v>
      </c>
      <c r="N187" s="180" t="s">
        <v>38</v>
      </c>
      <c r="O187" s="75"/>
      <c r="P187" s="181">
        <f>O187*H187</f>
        <v>0</v>
      </c>
      <c r="Q187" s="181">
        <v>0</v>
      </c>
      <c r="R187" s="181">
        <f>Q187*H187</f>
        <v>0</v>
      </c>
      <c r="S187" s="181">
        <v>0</v>
      </c>
      <c r="T187" s="182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83" t="s">
        <v>834</v>
      </c>
      <c r="AT187" s="183" t="s">
        <v>143</v>
      </c>
      <c r="AU187" s="183" t="s">
        <v>81</v>
      </c>
      <c r="AY187" s="17" t="s">
        <v>140</v>
      </c>
      <c r="BE187" s="184">
        <f>IF(N187="základní",J187,0)</f>
        <v>0</v>
      </c>
      <c r="BF187" s="184">
        <f>IF(N187="snížená",J187,0)</f>
        <v>0</v>
      </c>
      <c r="BG187" s="184">
        <f>IF(N187="zákl. přenesená",J187,0)</f>
        <v>0</v>
      </c>
      <c r="BH187" s="184">
        <f>IF(N187="sníž. přenesená",J187,0)</f>
        <v>0</v>
      </c>
      <c r="BI187" s="184">
        <f>IF(N187="nulová",J187,0)</f>
        <v>0</v>
      </c>
      <c r="BJ187" s="17" t="s">
        <v>81</v>
      </c>
      <c r="BK187" s="184">
        <f>ROUND(I187*H187,2)</f>
        <v>0</v>
      </c>
      <c r="BL187" s="17" t="s">
        <v>834</v>
      </c>
      <c r="BM187" s="183" t="s">
        <v>895</v>
      </c>
    </row>
    <row r="188" s="13" customFormat="1">
      <c r="A188" s="13"/>
      <c r="B188" s="185"/>
      <c r="C188" s="13"/>
      <c r="D188" s="186" t="s">
        <v>159</v>
      </c>
      <c r="E188" s="187" t="s">
        <v>1</v>
      </c>
      <c r="F188" s="188" t="s">
        <v>896</v>
      </c>
      <c r="G188" s="13"/>
      <c r="H188" s="189">
        <v>100</v>
      </c>
      <c r="I188" s="190"/>
      <c r="J188" s="13"/>
      <c r="K188" s="13"/>
      <c r="L188" s="185"/>
      <c r="M188" s="213"/>
      <c r="N188" s="214"/>
      <c r="O188" s="214"/>
      <c r="P188" s="214"/>
      <c r="Q188" s="214"/>
      <c r="R188" s="214"/>
      <c r="S188" s="214"/>
      <c r="T188" s="21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7" t="s">
        <v>159</v>
      </c>
      <c r="AU188" s="187" t="s">
        <v>81</v>
      </c>
      <c r="AV188" s="13" t="s">
        <v>83</v>
      </c>
      <c r="AW188" s="13" t="s">
        <v>30</v>
      </c>
      <c r="AX188" s="13" t="s">
        <v>81</v>
      </c>
      <c r="AY188" s="187" t="s">
        <v>140</v>
      </c>
    </row>
    <row r="189" s="2" customFormat="1" ht="6.96" customHeight="1">
      <c r="A189" s="36"/>
      <c r="B189" s="58"/>
      <c r="C189" s="59"/>
      <c r="D189" s="59"/>
      <c r="E189" s="59"/>
      <c r="F189" s="59"/>
      <c r="G189" s="59"/>
      <c r="H189" s="59"/>
      <c r="I189" s="59"/>
      <c r="J189" s="59"/>
      <c r="K189" s="59"/>
      <c r="L189" s="37"/>
      <c r="M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</row>
  </sheetData>
  <autoFilter ref="C124:K188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="1" customFormat="1" ht="24.96" customHeight="1">
      <c r="B4" s="20"/>
      <c r="D4" s="21" t="s">
        <v>93</v>
      </c>
      <c r="L4" s="20"/>
      <c r="M4" s="118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19" t="str">
        <f>'Rekapitulace stavby'!K6</f>
        <v>Město Žacléř - středisko 2 .NP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94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897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30" t="s">
        <v>22</v>
      </c>
      <c r="J12" s="67" t="str">
        <f>'Rekapitulace stavby'!AN8</f>
        <v>5. 6. 2024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tr">
        <f>IF('Rekapitulace stavby'!AN10="","",'Rekapitulace stavby'!AN10)</f>
        <v/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tr">
        <f>IF('Rekapitulace stavby'!E11="","",'Rekapitulace stavby'!E11)</f>
        <v xml:space="preserve"> </v>
      </c>
      <c r="F15" s="36"/>
      <c r="G15" s="36"/>
      <c r="H15" s="36"/>
      <c r="I15" s="30" t="s">
        <v>26</v>
      </c>
      <c r="J15" s="25" t="str">
        <f>IF('Rekapitulace stavby'!AN11="","",'Rekapitulace stavby'!AN11)</f>
        <v/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27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26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29</v>
      </c>
      <c r="E20" s="36"/>
      <c r="F20" s="36"/>
      <c r="G20" s="36"/>
      <c r="H20" s="36"/>
      <c r="I20" s="30" t="s">
        <v>25</v>
      </c>
      <c r="J20" s="25" t="str">
        <f>IF('Rekapitulace stavby'!AN16="","",'Rekapitulace stavby'!AN16)</f>
        <v/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tr">
        <f>IF('Rekapitulace stavby'!E17="","",'Rekapitulace stavby'!E17)</f>
        <v xml:space="preserve"> </v>
      </c>
      <c r="F21" s="36"/>
      <c r="G21" s="36"/>
      <c r="H21" s="36"/>
      <c r="I21" s="30" t="s">
        <v>26</v>
      </c>
      <c r="J21" s="25" t="str">
        <f>IF('Rekapitulace stavby'!AN17="","",'Rekapitulace stavby'!AN17)</f>
        <v/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31</v>
      </c>
      <c r="E23" s="36"/>
      <c r="F23" s="36"/>
      <c r="G23" s="36"/>
      <c r="H23" s="36"/>
      <c r="I23" s="30" t="s">
        <v>25</v>
      </c>
      <c r="J23" s="25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tr">
        <f>IF('Rekapitulace stavby'!E20="","",'Rekapitulace stavby'!E20)</f>
        <v xml:space="preserve"> </v>
      </c>
      <c r="F24" s="36"/>
      <c r="G24" s="36"/>
      <c r="H24" s="36"/>
      <c r="I24" s="30" t="s">
        <v>26</v>
      </c>
      <c r="J24" s="25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32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0"/>
      <c r="B27" s="121"/>
      <c r="C27" s="120"/>
      <c r="D27" s="120"/>
      <c r="E27" s="34" t="s">
        <v>1</v>
      </c>
      <c r="F27" s="34"/>
      <c r="G27" s="34"/>
      <c r="H27" s="34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3" t="s">
        <v>33</v>
      </c>
      <c r="E30" s="36"/>
      <c r="F30" s="36"/>
      <c r="G30" s="36"/>
      <c r="H30" s="36"/>
      <c r="I30" s="36"/>
      <c r="J30" s="94">
        <f>ROUND(J118,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35</v>
      </c>
      <c r="G32" s="36"/>
      <c r="H32" s="36"/>
      <c r="I32" s="41" t="s">
        <v>34</v>
      </c>
      <c r="J32" s="41" t="s">
        <v>36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24" t="s">
        <v>37</v>
      </c>
      <c r="E33" s="30" t="s">
        <v>38</v>
      </c>
      <c r="F33" s="125">
        <f>ROUND((SUM(BE118:BE121)),  2)</f>
        <v>0</v>
      </c>
      <c r="G33" s="36"/>
      <c r="H33" s="36"/>
      <c r="I33" s="126">
        <v>0.20999999999999999</v>
      </c>
      <c r="J33" s="125">
        <f>ROUND(((SUM(BE118:BE121))*I33),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39</v>
      </c>
      <c r="F34" s="125">
        <f>ROUND((SUM(BF118:BF121)),  2)</f>
        <v>0</v>
      </c>
      <c r="G34" s="36"/>
      <c r="H34" s="36"/>
      <c r="I34" s="126">
        <v>0.12</v>
      </c>
      <c r="J34" s="125">
        <f>ROUND(((SUM(BF118:BF121))*I34),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40</v>
      </c>
      <c r="F35" s="125">
        <f>ROUND((SUM(BG118:BG121)),  2)</f>
        <v>0</v>
      </c>
      <c r="G35" s="36"/>
      <c r="H35" s="36"/>
      <c r="I35" s="126">
        <v>0.20999999999999999</v>
      </c>
      <c r="J35" s="125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41</v>
      </c>
      <c r="F36" s="125">
        <f>ROUND((SUM(BH118:BH121)),  2)</f>
        <v>0</v>
      </c>
      <c r="G36" s="36"/>
      <c r="H36" s="36"/>
      <c r="I36" s="126">
        <v>0.12</v>
      </c>
      <c r="J36" s="125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42</v>
      </c>
      <c r="F37" s="125">
        <f>ROUND((SUM(BI118:BI121)),  2)</f>
        <v>0</v>
      </c>
      <c r="G37" s="36"/>
      <c r="H37" s="36"/>
      <c r="I37" s="126">
        <v>0</v>
      </c>
      <c r="J37" s="12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7"/>
      <c r="D39" s="128" t="s">
        <v>43</v>
      </c>
      <c r="E39" s="79"/>
      <c r="F39" s="79"/>
      <c r="G39" s="129" t="s">
        <v>44</v>
      </c>
      <c r="H39" s="130" t="s">
        <v>45</v>
      </c>
      <c r="I39" s="79"/>
      <c r="J39" s="131">
        <f>SUM(J30:J37)</f>
        <v>0</v>
      </c>
      <c r="K39" s="132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46</v>
      </c>
      <c r="E50" s="55"/>
      <c r="F50" s="55"/>
      <c r="G50" s="54" t="s">
        <v>47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48</v>
      </c>
      <c r="E61" s="39"/>
      <c r="F61" s="133" t="s">
        <v>49</v>
      </c>
      <c r="G61" s="56" t="s">
        <v>48</v>
      </c>
      <c r="H61" s="39"/>
      <c r="I61" s="39"/>
      <c r="J61" s="134" t="s">
        <v>49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50</v>
      </c>
      <c r="E65" s="57"/>
      <c r="F65" s="57"/>
      <c r="G65" s="54" t="s">
        <v>51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48</v>
      </c>
      <c r="E76" s="39"/>
      <c r="F76" s="133" t="s">
        <v>49</v>
      </c>
      <c r="G76" s="56" t="s">
        <v>48</v>
      </c>
      <c r="H76" s="39"/>
      <c r="I76" s="39"/>
      <c r="J76" s="134" t="s">
        <v>49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hidden="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hidden="1" s="2" customFormat="1" ht="24.96" customHeight="1">
      <c r="A82" s="36"/>
      <c r="B82" s="37"/>
      <c r="C82" s="21" t="s">
        <v>96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hidden="1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hidden="1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hidden="1" s="2" customFormat="1" ht="16.5" customHeight="1">
      <c r="A85" s="36"/>
      <c r="B85" s="37"/>
      <c r="C85" s="36"/>
      <c r="D85" s="36"/>
      <c r="E85" s="119" t="str">
        <f>E7</f>
        <v>Město Žacléř - středisko 2 .NP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hidden="1" s="2" customFormat="1" ht="12" customHeight="1">
      <c r="A86" s="36"/>
      <c r="B86" s="37"/>
      <c r="C86" s="30" t="s">
        <v>94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hidden="1" s="2" customFormat="1" ht="16.5" customHeight="1">
      <c r="A87" s="36"/>
      <c r="B87" s="37"/>
      <c r="C87" s="36"/>
      <c r="D87" s="36"/>
      <c r="E87" s="65" t="str">
        <f>E9</f>
        <v>2024/6/1/4 - elektroinstalace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hidden="1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hidden="1" s="2" customFormat="1" ht="12" customHeight="1">
      <c r="A89" s="36"/>
      <c r="B89" s="37"/>
      <c r="C89" s="30" t="s">
        <v>20</v>
      </c>
      <c r="D89" s="36"/>
      <c r="E89" s="36"/>
      <c r="F89" s="25" t="str">
        <f>F12</f>
        <v xml:space="preserve"> </v>
      </c>
      <c r="G89" s="36"/>
      <c r="H89" s="36"/>
      <c r="I89" s="30" t="s">
        <v>22</v>
      </c>
      <c r="J89" s="67" t="str">
        <f>IF(J12="","",J12)</f>
        <v>5. 6. 2024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hidden="1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hidden="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 xml:space="preserve"> </v>
      </c>
      <c r="G91" s="36"/>
      <c r="H91" s="36"/>
      <c r="I91" s="30" t="s">
        <v>29</v>
      </c>
      <c r="J91" s="34" t="str">
        <f>E21</f>
        <v xml:space="preserve"> 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hidden="1" s="2" customFormat="1" ht="15.15" customHeight="1">
      <c r="A92" s="36"/>
      <c r="B92" s="37"/>
      <c r="C92" s="30" t="s">
        <v>27</v>
      </c>
      <c r="D92" s="36"/>
      <c r="E92" s="36"/>
      <c r="F92" s="25" t="str">
        <f>IF(E18="","",E18)</f>
        <v>Vyplň údaj</v>
      </c>
      <c r="G92" s="36"/>
      <c r="H92" s="36"/>
      <c r="I92" s="30" t="s">
        <v>31</v>
      </c>
      <c r="J92" s="34" t="str">
        <f>E24</f>
        <v xml:space="preserve"> 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hidden="1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hidden="1" s="2" customFormat="1" ht="29.28" customHeight="1">
      <c r="A94" s="36"/>
      <c r="B94" s="37"/>
      <c r="C94" s="135" t="s">
        <v>97</v>
      </c>
      <c r="D94" s="127"/>
      <c r="E94" s="127"/>
      <c r="F94" s="127"/>
      <c r="G94" s="127"/>
      <c r="H94" s="127"/>
      <c r="I94" s="127"/>
      <c r="J94" s="136" t="s">
        <v>98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hidden="1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hidden="1" s="2" customFormat="1" ht="22.8" customHeight="1">
      <c r="A96" s="36"/>
      <c r="B96" s="37"/>
      <c r="C96" s="137" t="s">
        <v>99</v>
      </c>
      <c r="D96" s="36"/>
      <c r="E96" s="36"/>
      <c r="F96" s="36"/>
      <c r="G96" s="36"/>
      <c r="H96" s="36"/>
      <c r="I96" s="36"/>
      <c r="J96" s="94">
        <f>J118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100</v>
      </c>
    </row>
    <row r="97" hidden="1" s="9" customFormat="1" ht="24.96" customHeight="1">
      <c r="A97" s="9"/>
      <c r="B97" s="138"/>
      <c r="C97" s="9"/>
      <c r="D97" s="139" t="s">
        <v>898</v>
      </c>
      <c r="E97" s="140"/>
      <c r="F97" s="140"/>
      <c r="G97" s="140"/>
      <c r="H97" s="140"/>
      <c r="I97" s="140"/>
      <c r="J97" s="141">
        <f>J119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2"/>
      <c r="C98" s="10"/>
      <c r="D98" s="143" t="s">
        <v>899</v>
      </c>
      <c r="E98" s="144"/>
      <c r="F98" s="144"/>
      <c r="G98" s="144"/>
      <c r="H98" s="144"/>
      <c r="I98" s="144"/>
      <c r="J98" s="145">
        <f>J120</f>
        <v>0</v>
      </c>
      <c r="K98" s="10"/>
      <c r="L98" s="14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2" customFormat="1" ht="21.84" customHeight="1">
      <c r="A99" s="36"/>
      <c r="B99" s="37"/>
      <c r="C99" s="36"/>
      <c r="D99" s="36"/>
      <c r="E99" s="36"/>
      <c r="F99" s="36"/>
      <c r="G99" s="36"/>
      <c r="H99" s="36"/>
      <c r="I99" s="36"/>
      <c r="J99" s="36"/>
      <c r="K99" s="36"/>
      <c r="L99" s="53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hidden="1" s="2" customFormat="1" ht="6.96" customHeight="1">
      <c r="A100" s="36"/>
      <c r="B100" s="58"/>
      <c r="C100" s="59"/>
      <c r="D100" s="59"/>
      <c r="E100" s="59"/>
      <c r="F100" s="59"/>
      <c r="G100" s="59"/>
      <c r="H100" s="59"/>
      <c r="I100" s="59"/>
      <c r="J100" s="59"/>
      <c r="K100" s="59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hidden="1"/>
    <row r="102" hidden="1"/>
    <row r="103" hidden="1"/>
    <row r="104" s="2" customFormat="1" ht="6.96" customHeight="1">
      <c r="A104" s="36"/>
      <c r="B104" s="60"/>
      <c r="C104" s="61"/>
      <c r="D104" s="61"/>
      <c r="E104" s="61"/>
      <c r="F104" s="61"/>
      <c r="G104" s="61"/>
      <c r="H104" s="61"/>
      <c r="I104" s="61"/>
      <c r="J104" s="61"/>
      <c r="K104" s="61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24.96" customHeight="1">
      <c r="A105" s="36"/>
      <c r="B105" s="37"/>
      <c r="C105" s="21" t="s">
        <v>125</v>
      </c>
      <c r="D105" s="36"/>
      <c r="E105" s="36"/>
      <c r="F105" s="36"/>
      <c r="G105" s="36"/>
      <c r="H105" s="36"/>
      <c r="I105" s="36"/>
      <c r="J105" s="36"/>
      <c r="K105" s="36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6.96" customHeight="1">
      <c r="A106" s="36"/>
      <c r="B106" s="37"/>
      <c r="C106" s="36"/>
      <c r="D106" s="36"/>
      <c r="E106" s="36"/>
      <c r="F106" s="36"/>
      <c r="G106" s="36"/>
      <c r="H106" s="36"/>
      <c r="I106" s="36"/>
      <c r="J106" s="36"/>
      <c r="K106" s="36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12" customHeight="1">
      <c r="A107" s="36"/>
      <c r="B107" s="37"/>
      <c r="C107" s="30" t="s">
        <v>16</v>
      </c>
      <c r="D107" s="36"/>
      <c r="E107" s="36"/>
      <c r="F107" s="36"/>
      <c r="G107" s="36"/>
      <c r="H107" s="36"/>
      <c r="I107" s="36"/>
      <c r="J107" s="36"/>
      <c r="K107" s="36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16.5" customHeight="1">
      <c r="A108" s="36"/>
      <c r="B108" s="37"/>
      <c r="C108" s="36"/>
      <c r="D108" s="36"/>
      <c r="E108" s="119" t="str">
        <f>E7</f>
        <v>Město Žacléř - středisko 2 .NP</v>
      </c>
      <c r="F108" s="30"/>
      <c r="G108" s="30"/>
      <c r="H108" s="30"/>
      <c r="I108" s="36"/>
      <c r="J108" s="36"/>
      <c r="K108" s="36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2" customHeight="1">
      <c r="A109" s="36"/>
      <c r="B109" s="37"/>
      <c r="C109" s="30" t="s">
        <v>94</v>
      </c>
      <c r="D109" s="36"/>
      <c r="E109" s="36"/>
      <c r="F109" s="36"/>
      <c r="G109" s="36"/>
      <c r="H109" s="36"/>
      <c r="I109" s="36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6.5" customHeight="1">
      <c r="A110" s="36"/>
      <c r="B110" s="37"/>
      <c r="C110" s="36"/>
      <c r="D110" s="36"/>
      <c r="E110" s="65" t="str">
        <f>E9</f>
        <v>2024/6/1/4 - elektroinstalace</v>
      </c>
      <c r="F110" s="36"/>
      <c r="G110" s="36"/>
      <c r="H110" s="36"/>
      <c r="I110" s="36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6"/>
      <c r="D111" s="36"/>
      <c r="E111" s="36"/>
      <c r="F111" s="36"/>
      <c r="G111" s="36"/>
      <c r="H111" s="36"/>
      <c r="I111" s="36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20</v>
      </c>
      <c r="D112" s="36"/>
      <c r="E112" s="36"/>
      <c r="F112" s="25" t="str">
        <f>F12</f>
        <v xml:space="preserve"> </v>
      </c>
      <c r="G112" s="36"/>
      <c r="H112" s="36"/>
      <c r="I112" s="30" t="s">
        <v>22</v>
      </c>
      <c r="J112" s="67" t="str">
        <f>IF(J12="","",J12)</f>
        <v>5. 6. 2024</v>
      </c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6"/>
      <c r="D113" s="36"/>
      <c r="E113" s="36"/>
      <c r="F113" s="36"/>
      <c r="G113" s="36"/>
      <c r="H113" s="36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5.15" customHeight="1">
      <c r="A114" s="36"/>
      <c r="B114" s="37"/>
      <c r="C114" s="30" t="s">
        <v>24</v>
      </c>
      <c r="D114" s="36"/>
      <c r="E114" s="36"/>
      <c r="F114" s="25" t="str">
        <f>E15</f>
        <v xml:space="preserve"> </v>
      </c>
      <c r="G114" s="36"/>
      <c r="H114" s="36"/>
      <c r="I114" s="30" t="s">
        <v>29</v>
      </c>
      <c r="J114" s="34" t="str">
        <f>E21</f>
        <v xml:space="preserve"> </v>
      </c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5.15" customHeight="1">
      <c r="A115" s="36"/>
      <c r="B115" s="37"/>
      <c r="C115" s="30" t="s">
        <v>27</v>
      </c>
      <c r="D115" s="36"/>
      <c r="E115" s="36"/>
      <c r="F115" s="25" t="str">
        <f>IF(E18="","",E18)</f>
        <v>Vyplň údaj</v>
      </c>
      <c r="G115" s="36"/>
      <c r="H115" s="36"/>
      <c r="I115" s="30" t="s">
        <v>31</v>
      </c>
      <c r="J115" s="34" t="str">
        <f>E24</f>
        <v xml:space="preserve"> </v>
      </c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0.32" customHeight="1">
      <c r="A116" s="36"/>
      <c r="B116" s="37"/>
      <c r="C116" s="36"/>
      <c r="D116" s="36"/>
      <c r="E116" s="36"/>
      <c r="F116" s="36"/>
      <c r="G116" s="36"/>
      <c r="H116" s="36"/>
      <c r="I116" s="36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11" customFormat="1" ht="29.28" customHeight="1">
      <c r="A117" s="146"/>
      <c r="B117" s="147"/>
      <c r="C117" s="148" t="s">
        <v>126</v>
      </c>
      <c r="D117" s="149" t="s">
        <v>58</v>
      </c>
      <c r="E117" s="149" t="s">
        <v>54</v>
      </c>
      <c r="F117" s="149" t="s">
        <v>55</v>
      </c>
      <c r="G117" s="149" t="s">
        <v>127</v>
      </c>
      <c r="H117" s="149" t="s">
        <v>128</v>
      </c>
      <c r="I117" s="149" t="s">
        <v>129</v>
      </c>
      <c r="J117" s="150" t="s">
        <v>98</v>
      </c>
      <c r="K117" s="151" t="s">
        <v>130</v>
      </c>
      <c r="L117" s="152"/>
      <c r="M117" s="84" t="s">
        <v>1</v>
      </c>
      <c r="N117" s="85" t="s">
        <v>37</v>
      </c>
      <c r="O117" s="85" t="s">
        <v>131</v>
      </c>
      <c r="P117" s="85" t="s">
        <v>132</v>
      </c>
      <c r="Q117" s="85" t="s">
        <v>133</v>
      </c>
      <c r="R117" s="85" t="s">
        <v>134</v>
      </c>
      <c r="S117" s="85" t="s">
        <v>135</v>
      </c>
      <c r="T117" s="86" t="s">
        <v>136</v>
      </c>
      <c r="U117" s="146"/>
      <c r="V117" s="146"/>
      <c r="W117" s="146"/>
      <c r="X117" s="146"/>
      <c r="Y117" s="146"/>
      <c r="Z117" s="146"/>
      <c r="AA117" s="146"/>
      <c r="AB117" s="146"/>
      <c r="AC117" s="146"/>
      <c r="AD117" s="146"/>
      <c r="AE117" s="146"/>
    </row>
    <row r="118" s="2" customFormat="1" ht="22.8" customHeight="1">
      <c r="A118" s="36"/>
      <c r="B118" s="37"/>
      <c r="C118" s="91" t="s">
        <v>137</v>
      </c>
      <c r="D118" s="36"/>
      <c r="E118" s="36"/>
      <c r="F118" s="36"/>
      <c r="G118" s="36"/>
      <c r="H118" s="36"/>
      <c r="I118" s="36"/>
      <c r="J118" s="153">
        <f>BK118</f>
        <v>0</v>
      </c>
      <c r="K118" s="36"/>
      <c r="L118" s="37"/>
      <c r="M118" s="87"/>
      <c r="N118" s="71"/>
      <c r="O118" s="88"/>
      <c r="P118" s="154">
        <f>P119</f>
        <v>0</v>
      </c>
      <c r="Q118" s="88"/>
      <c r="R118" s="154">
        <f>R119</f>
        <v>0</v>
      </c>
      <c r="S118" s="88"/>
      <c r="T118" s="155">
        <f>T119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7" t="s">
        <v>72</v>
      </c>
      <c r="AU118" s="17" t="s">
        <v>100</v>
      </c>
      <c r="BK118" s="156">
        <f>BK119</f>
        <v>0</v>
      </c>
    </row>
    <row r="119" s="12" customFormat="1" ht="25.92" customHeight="1">
      <c r="A119" s="12"/>
      <c r="B119" s="157"/>
      <c r="C119" s="12"/>
      <c r="D119" s="158" t="s">
        <v>72</v>
      </c>
      <c r="E119" s="159" t="s">
        <v>200</v>
      </c>
      <c r="F119" s="159" t="s">
        <v>900</v>
      </c>
      <c r="G119" s="12"/>
      <c r="H119" s="12"/>
      <c r="I119" s="160"/>
      <c r="J119" s="161">
        <f>BK119</f>
        <v>0</v>
      </c>
      <c r="K119" s="12"/>
      <c r="L119" s="157"/>
      <c r="M119" s="162"/>
      <c r="N119" s="163"/>
      <c r="O119" s="163"/>
      <c r="P119" s="164">
        <f>P120</f>
        <v>0</v>
      </c>
      <c r="Q119" s="163"/>
      <c r="R119" s="164">
        <f>R120</f>
        <v>0</v>
      </c>
      <c r="S119" s="163"/>
      <c r="T119" s="165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58" t="s">
        <v>141</v>
      </c>
      <c r="AT119" s="166" t="s">
        <v>72</v>
      </c>
      <c r="AU119" s="166" t="s">
        <v>73</v>
      </c>
      <c r="AY119" s="158" t="s">
        <v>140</v>
      </c>
      <c r="BK119" s="167">
        <f>BK120</f>
        <v>0</v>
      </c>
    </row>
    <row r="120" s="12" customFormat="1" ht="22.8" customHeight="1">
      <c r="A120" s="12"/>
      <c r="B120" s="157"/>
      <c r="C120" s="12"/>
      <c r="D120" s="158" t="s">
        <v>72</v>
      </c>
      <c r="E120" s="168" t="s">
        <v>901</v>
      </c>
      <c r="F120" s="168" t="s">
        <v>902</v>
      </c>
      <c r="G120" s="12"/>
      <c r="H120" s="12"/>
      <c r="I120" s="160"/>
      <c r="J120" s="169">
        <f>BK120</f>
        <v>0</v>
      </c>
      <c r="K120" s="12"/>
      <c r="L120" s="157"/>
      <c r="M120" s="162"/>
      <c r="N120" s="163"/>
      <c r="O120" s="163"/>
      <c r="P120" s="164">
        <f>P121</f>
        <v>0</v>
      </c>
      <c r="Q120" s="163"/>
      <c r="R120" s="164">
        <f>R121</f>
        <v>0</v>
      </c>
      <c r="S120" s="163"/>
      <c r="T120" s="165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58" t="s">
        <v>141</v>
      </c>
      <c r="AT120" s="166" t="s">
        <v>72</v>
      </c>
      <c r="AU120" s="166" t="s">
        <v>81</v>
      </c>
      <c r="AY120" s="158" t="s">
        <v>140</v>
      </c>
      <c r="BK120" s="167">
        <f>BK121</f>
        <v>0</v>
      </c>
    </row>
    <row r="121" s="2" customFormat="1" ht="24.15" customHeight="1">
      <c r="A121" s="36"/>
      <c r="B121" s="170"/>
      <c r="C121" s="171" t="s">
        <v>81</v>
      </c>
      <c r="D121" s="171" t="s">
        <v>143</v>
      </c>
      <c r="E121" s="172" t="s">
        <v>903</v>
      </c>
      <c r="F121" s="173" t="s">
        <v>904</v>
      </c>
      <c r="G121" s="174" t="s">
        <v>905</v>
      </c>
      <c r="H121" s="175">
        <v>1</v>
      </c>
      <c r="I121" s="176"/>
      <c r="J121" s="177">
        <f>ROUND(I121*H121,2)</f>
        <v>0</v>
      </c>
      <c r="K121" s="178"/>
      <c r="L121" s="37"/>
      <c r="M121" s="216" t="s">
        <v>1</v>
      </c>
      <c r="N121" s="217" t="s">
        <v>38</v>
      </c>
      <c r="O121" s="218"/>
      <c r="P121" s="219">
        <f>O121*H121</f>
        <v>0</v>
      </c>
      <c r="Q121" s="219">
        <v>0</v>
      </c>
      <c r="R121" s="219">
        <f>Q121*H121</f>
        <v>0</v>
      </c>
      <c r="S121" s="219">
        <v>0</v>
      </c>
      <c r="T121" s="220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83" t="s">
        <v>440</v>
      </c>
      <c r="AT121" s="183" t="s">
        <v>143</v>
      </c>
      <c r="AU121" s="183" t="s">
        <v>83</v>
      </c>
      <c r="AY121" s="17" t="s">
        <v>140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7" t="s">
        <v>81</v>
      </c>
      <c r="BK121" s="184">
        <f>ROUND(I121*H121,2)</f>
        <v>0</v>
      </c>
      <c r="BL121" s="17" t="s">
        <v>440</v>
      </c>
      <c r="BM121" s="183" t="s">
        <v>906</v>
      </c>
    </row>
    <row r="122" s="2" customFormat="1" ht="6.96" customHeight="1">
      <c r="A122" s="36"/>
      <c r="B122" s="58"/>
      <c r="C122" s="59"/>
      <c r="D122" s="59"/>
      <c r="E122" s="59"/>
      <c r="F122" s="59"/>
      <c r="G122" s="59"/>
      <c r="H122" s="59"/>
      <c r="I122" s="59"/>
      <c r="J122" s="59"/>
      <c r="K122" s="59"/>
      <c r="L122" s="37"/>
      <c r="M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</sheetData>
  <autoFilter ref="C117:K121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="1" customFormat="1" ht="24.96" customHeight="1">
      <c r="B4" s="20"/>
      <c r="D4" s="21" t="s">
        <v>93</v>
      </c>
      <c r="L4" s="20"/>
      <c r="M4" s="118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19" t="str">
        <f>'Rekapitulace stavby'!K6</f>
        <v>Město Žacléř - středisko 2 .NP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94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907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30" t="s">
        <v>22</v>
      </c>
      <c r="J12" s="67" t="str">
        <f>'Rekapitulace stavby'!AN8</f>
        <v>5. 6. 2024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tr">
        <f>IF('Rekapitulace stavby'!AN10="","",'Rekapitulace stavby'!AN10)</f>
        <v/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tr">
        <f>IF('Rekapitulace stavby'!E11="","",'Rekapitulace stavby'!E11)</f>
        <v xml:space="preserve"> </v>
      </c>
      <c r="F15" s="36"/>
      <c r="G15" s="36"/>
      <c r="H15" s="36"/>
      <c r="I15" s="30" t="s">
        <v>26</v>
      </c>
      <c r="J15" s="25" t="str">
        <f>IF('Rekapitulace stavby'!AN11="","",'Rekapitulace stavby'!AN11)</f>
        <v/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27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26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29</v>
      </c>
      <c r="E20" s="36"/>
      <c r="F20" s="36"/>
      <c r="G20" s="36"/>
      <c r="H20" s="36"/>
      <c r="I20" s="30" t="s">
        <v>25</v>
      </c>
      <c r="J20" s="25" t="str">
        <f>IF('Rekapitulace stavby'!AN16="","",'Rekapitulace stavby'!AN16)</f>
        <v/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tr">
        <f>IF('Rekapitulace stavby'!E17="","",'Rekapitulace stavby'!E17)</f>
        <v xml:space="preserve"> </v>
      </c>
      <c r="F21" s="36"/>
      <c r="G21" s="36"/>
      <c r="H21" s="36"/>
      <c r="I21" s="30" t="s">
        <v>26</v>
      </c>
      <c r="J21" s="25" t="str">
        <f>IF('Rekapitulace stavby'!AN17="","",'Rekapitulace stavby'!AN17)</f>
        <v/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31</v>
      </c>
      <c r="E23" s="36"/>
      <c r="F23" s="36"/>
      <c r="G23" s="36"/>
      <c r="H23" s="36"/>
      <c r="I23" s="30" t="s">
        <v>25</v>
      </c>
      <c r="J23" s="25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tr">
        <f>IF('Rekapitulace stavby'!E20="","",'Rekapitulace stavby'!E20)</f>
        <v xml:space="preserve"> </v>
      </c>
      <c r="F24" s="36"/>
      <c r="G24" s="36"/>
      <c r="H24" s="36"/>
      <c r="I24" s="30" t="s">
        <v>26</v>
      </c>
      <c r="J24" s="25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32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0"/>
      <c r="B27" s="121"/>
      <c r="C27" s="120"/>
      <c r="D27" s="120"/>
      <c r="E27" s="34" t="s">
        <v>1</v>
      </c>
      <c r="F27" s="34"/>
      <c r="G27" s="34"/>
      <c r="H27" s="34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3" t="s">
        <v>33</v>
      </c>
      <c r="E30" s="36"/>
      <c r="F30" s="36"/>
      <c r="G30" s="36"/>
      <c r="H30" s="36"/>
      <c r="I30" s="36"/>
      <c r="J30" s="94">
        <f>ROUND(J120,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35</v>
      </c>
      <c r="G32" s="36"/>
      <c r="H32" s="36"/>
      <c r="I32" s="41" t="s">
        <v>34</v>
      </c>
      <c r="J32" s="41" t="s">
        <v>36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24" t="s">
        <v>37</v>
      </c>
      <c r="E33" s="30" t="s">
        <v>38</v>
      </c>
      <c r="F33" s="125">
        <f>ROUND((SUM(BE120:BE127)),  2)</f>
        <v>0</v>
      </c>
      <c r="G33" s="36"/>
      <c r="H33" s="36"/>
      <c r="I33" s="126">
        <v>0.20999999999999999</v>
      </c>
      <c r="J33" s="125">
        <f>ROUND(((SUM(BE120:BE127))*I33),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39</v>
      </c>
      <c r="F34" s="125">
        <f>ROUND((SUM(BF120:BF127)),  2)</f>
        <v>0</v>
      </c>
      <c r="G34" s="36"/>
      <c r="H34" s="36"/>
      <c r="I34" s="126">
        <v>0.12</v>
      </c>
      <c r="J34" s="125">
        <f>ROUND(((SUM(BF120:BF127))*I34),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40</v>
      </c>
      <c r="F35" s="125">
        <f>ROUND((SUM(BG120:BG127)),  2)</f>
        <v>0</v>
      </c>
      <c r="G35" s="36"/>
      <c r="H35" s="36"/>
      <c r="I35" s="126">
        <v>0.20999999999999999</v>
      </c>
      <c r="J35" s="125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41</v>
      </c>
      <c r="F36" s="125">
        <f>ROUND((SUM(BH120:BH127)),  2)</f>
        <v>0</v>
      </c>
      <c r="G36" s="36"/>
      <c r="H36" s="36"/>
      <c r="I36" s="126">
        <v>0.12</v>
      </c>
      <c r="J36" s="125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42</v>
      </c>
      <c r="F37" s="125">
        <f>ROUND((SUM(BI120:BI127)),  2)</f>
        <v>0</v>
      </c>
      <c r="G37" s="36"/>
      <c r="H37" s="36"/>
      <c r="I37" s="126">
        <v>0</v>
      </c>
      <c r="J37" s="12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7"/>
      <c r="D39" s="128" t="s">
        <v>43</v>
      </c>
      <c r="E39" s="79"/>
      <c r="F39" s="79"/>
      <c r="G39" s="129" t="s">
        <v>44</v>
      </c>
      <c r="H39" s="130" t="s">
        <v>45</v>
      </c>
      <c r="I39" s="79"/>
      <c r="J39" s="131">
        <f>SUM(J30:J37)</f>
        <v>0</v>
      </c>
      <c r="K39" s="132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46</v>
      </c>
      <c r="E50" s="55"/>
      <c r="F50" s="55"/>
      <c r="G50" s="54" t="s">
        <v>47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48</v>
      </c>
      <c r="E61" s="39"/>
      <c r="F61" s="133" t="s">
        <v>49</v>
      </c>
      <c r="G61" s="56" t="s">
        <v>48</v>
      </c>
      <c r="H61" s="39"/>
      <c r="I61" s="39"/>
      <c r="J61" s="134" t="s">
        <v>49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50</v>
      </c>
      <c r="E65" s="57"/>
      <c r="F65" s="57"/>
      <c r="G65" s="54" t="s">
        <v>51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48</v>
      </c>
      <c r="E76" s="39"/>
      <c r="F76" s="133" t="s">
        <v>49</v>
      </c>
      <c r="G76" s="56" t="s">
        <v>48</v>
      </c>
      <c r="H76" s="39"/>
      <c r="I76" s="39"/>
      <c r="J76" s="134" t="s">
        <v>49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hidden="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hidden="1" s="2" customFormat="1" ht="24.96" customHeight="1">
      <c r="A82" s="36"/>
      <c r="B82" s="37"/>
      <c r="C82" s="21" t="s">
        <v>96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hidden="1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hidden="1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hidden="1" s="2" customFormat="1" ht="16.5" customHeight="1">
      <c r="A85" s="36"/>
      <c r="B85" s="37"/>
      <c r="C85" s="36"/>
      <c r="D85" s="36"/>
      <c r="E85" s="119" t="str">
        <f>E7</f>
        <v>Město Žacléř - středisko 2 .NP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hidden="1" s="2" customFormat="1" ht="12" customHeight="1">
      <c r="A86" s="36"/>
      <c r="B86" s="37"/>
      <c r="C86" s="30" t="s">
        <v>94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hidden="1" s="2" customFormat="1" ht="16.5" customHeight="1">
      <c r="A87" s="36"/>
      <c r="B87" s="37"/>
      <c r="C87" s="36"/>
      <c r="D87" s="36"/>
      <c r="E87" s="65" t="str">
        <f>E9</f>
        <v>2024/6/1/5 - VRN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hidden="1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hidden="1" s="2" customFormat="1" ht="12" customHeight="1">
      <c r="A89" s="36"/>
      <c r="B89" s="37"/>
      <c r="C89" s="30" t="s">
        <v>20</v>
      </c>
      <c r="D89" s="36"/>
      <c r="E89" s="36"/>
      <c r="F89" s="25" t="str">
        <f>F12</f>
        <v xml:space="preserve"> </v>
      </c>
      <c r="G89" s="36"/>
      <c r="H89" s="36"/>
      <c r="I89" s="30" t="s">
        <v>22</v>
      </c>
      <c r="J89" s="67" t="str">
        <f>IF(J12="","",J12)</f>
        <v>5. 6. 2024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hidden="1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hidden="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 xml:space="preserve"> </v>
      </c>
      <c r="G91" s="36"/>
      <c r="H91" s="36"/>
      <c r="I91" s="30" t="s">
        <v>29</v>
      </c>
      <c r="J91" s="34" t="str">
        <f>E21</f>
        <v xml:space="preserve"> 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hidden="1" s="2" customFormat="1" ht="15.15" customHeight="1">
      <c r="A92" s="36"/>
      <c r="B92" s="37"/>
      <c r="C92" s="30" t="s">
        <v>27</v>
      </c>
      <c r="D92" s="36"/>
      <c r="E92" s="36"/>
      <c r="F92" s="25" t="str">
        <f>IF(E18="","",E18)</f>
        <v>Vyplň údaj</v>
      </c>
      <c r="G92" s="36"/>
      <c r="H92" s="36"/>
      <c r="I92" s="30" t="s">
        <v>31</v>
      </c>
      <c r="J92" s="34" t="str">
        <f>E24</f>
        <v xml:space="preserve"> 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hidden="1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hidden="1" s="2" customFormat="1" ht="29.28" customHeight="1">
      <c r="A94" s="36"/>
      <c r="B94" s="37"/>
      <c r="C94" s="135" t="s">
        <v>97</v>
      </c>
      <c r="D94" s="127"/>
      <c r="E94" s="127"/>
      <c r="F94" s="127"/>
      <c r="G94" s="127"/>
      <c r="H94" s="127"/>
      <c r="I94" s="127"/>
      <c r="J94" s="136" t="s">
        <v>98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hidden="1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hidden="1" s="2" customFormat="1" ht="22.8" customHeight="1">
      <c r="A96" s="36"/>
      <c r="B96" s="37"/>
      <c r="C96" s="137" t="s">
        <v>99</v>
      </c>
      <c r="D96" s="36"/>
      <c r="E96" s="36"/>
      <c r="F96" s="36"/>
      <c r="G96" s="36"/>
      <c r="H96" s="36"/>
      <c r="I96" s="36"/>
      <c r="J96" s="94">
        <f>J120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100</v>
      </c>
    </row>
    <row r="97" hidden="1" s="9" customFormat="1" ht="24.96" customHeight="1">
      <c r="A97" s="9"/>
      <c r="B97" s="138"/>
      <c r="C97" s="9"/>
      <c r="D97" s="139" t="s">
        <v>908</v>
      </c>
      <c r="E97" s="140"/>
      <c r="F97" s="140"/>
      <c r="G97" s="140"/>
      <c r="H97" s="140"/>
      <c r="I97" s="140"/>
      <c r="J97" s="141">
        <f>J121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2"/>
      <c r="C98" s="10"/>
      <c r="D98" s="143" t="s">
        <v>909</v>
      </c>
      <c r="E98" s="144"/>
      <c r="F98" s="144"/>
      <c r="G98" s="144"/>
      <c r="H98" s="144"/>
      <c r="I98" s="144"/>
      <c r="J98" s="145">
        <f>J122</f>
        <v>0</v>
      </c>
      <c r="K98" s="10"/>
      <c r="L98" s="14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2"/>
      <c r="C99" s="10"/>
      <c r="D99" s="143" t="s">
        <v>910</v>
      </c>
      <c r="E99" s="144"/>
      <c r="F99" s="144"/>
      <c r="G99" s="144"/>
      <c r="H99" s="144"/>
      <c r="I99" s="144"/>
      <c r="J99" s="145">
        <f>J124</f>
        <v>0</v>
      </c>
      <c r="K99" s="10"/>
      <c r="L99" s="14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2"/>
      <c r="C100" s="10"/>
      <c r="D100" s="143" t="s">
        <v>911</v>
      </c>
      <c r="E100" s="144"/>
      <c r="F100" s="144"/>
      <c r="G100" s="144"/>
      <c r="H100" s="144"/>
      <c r="I100" s="144"/>
      <c r="J100" s="145">
        <f>J126</f>
        <v>0</v>
      </c>
      <c r="K100" s="10"/>
      <c r="L100" s="14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2" customFormat="1" ht="21.84" customHeight="1">
      <c r="A101" s="36"/>
      <c r="B101" s="37"/>
      <c r="C101" s="36"/>
      <c r="D101" s="36"/>
      <c r="E101" s="36"/>
      <c r="F101" s="36"/>
      <c r="G101" s="36"/>
      <c r="H101" s="36"/>
      <c r="I101" s="36"/>
      <c r="J101" s="36"/>
      <c r="K101" s="36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hidden="1" s="2" customFormat="1" ht="6.96" customHeight="1">
      <c r="A102" s="36"/>
      <c r="B102" s="58"/>
      <c r="C102" s="59"/>
      <c r="D102" s="59"/>
      <c r="E102" s="59"/>
      <c r="F102" s="59"/>
      <c r="G102" s="59"/>
      <c r="H102" s="59"/>
      <c r="I102" s="59"/>
      <c r="J102" s="59"/>
      <c r="K102" s="59"/>
      <c r="L102" s="53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hidden="1"/>
    <row r="104" hidden="1"/>
    <row r="105" hidden="1"/>
    <row r="106" s="2" customFormat="1" ht="6.96" customHeight="1">
      <c r="A106" s="36"/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24.96" customHeight="1">
      <c r="A107" s="36"/>
      <c r="B107" s="37"/>
      <c r="C107" s="21" t="s">
        <v>125</v>
      </c>
      <c r="D107" s="36"/>
      <c r="E107" s="36"/>
      <c r="F107" s="36"/>
      <c r="G107" s="36"/>
      <c r="H107" s="36"/>
      <c r="I107" s="36"/>
      <c r="J107" s="36"/>
      <c r="K107" s="36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6.96" customHeight="1">
      <c r="A108" s="36"/>
      <c r="B108" s="37"/>
      <c r="C108" s="36"/>
      <c r="D108" s="36"/>
      <c r="E108" s="36"/>
      <c r="F108" s="36"/>
      <c r="G108" s="36"/>
      <c r="H108" s="36"/>
      <c r="I108" s="36"/>
      <c r="J108" s="36"/>
      <c r="K108" s="36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2" customHeight="1">
      <c r="A109" s="36"/>
      <c r="B109" s="37"/>
      <c r="C109" s="30" t="s">
        <v>16</v>
      </c>
      <c r="D109" s="36"/>
      <c r="E109" s="36"/>
      <c r="F109" s="36"/>
      <c r="G109" s="36"/>
      <c r="H109" s="36"/>
      <c r="I109" s="36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6.5" customHeight="1">
      <c r="A110" s="36"/>
      <c r="B110" s="37"/>
      <c r="C110" s="36"/>
      <c r="D110" s="36"/>
      <c r="E110" s="119" t="str">
        <f>E7</f>
        <v>Město Žacléř - středisko 2 .NP</v>
      </c>
      <c r="F110" s="30"/>
      <c r="G110" s="30"/>
      <c r="H110" s="30"/>
      <c r="I110" s="36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94</v>
      </c>
      <c r="D111" s="36"/>
      <c r="E111" s="36"/>
      <c r="F111" s="36"/>
      <c r="G111" s="36"/>
      <c r="H111" s="36"/>
      <c r="I111" s="36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6"/>
      <c r="D112" s="36"/>
      <c r="E112" s="65" t="str">
        <f>E9</f>
        <v>2024/6/1/5 - VRN</v>
      </c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6"/>
      <c r="D113" s="36"/>
      <c r="E113" s="36"/>
      <c r="F113" s="36"/>
      <c r="G113" s="36"/>
      <c r="H113" s="36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20</v>
      </c>
      <c r="D114" s="36"/>
      <c r="E114" s="36"/>
      <c r="F114" s="25" t="str">
        <f>F12</f>
        <v xml:space="preserve"> </v>
      </c>
      <c r="G114" s="36"/>
      <c r="H114" s="36"/>
      <c r="I114" s="30" t="s">
        <v>22</v>
      </c>
      <c r="J114" s="67" t="str">
        <f>IF(J12="","",J12)</f>
        <v>5. 6. 2024</v>
      </c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5.15" customHeight="1">
      <c r="A116" s="36"/>
      <c r="B116" s="37"/>
      <c r="C116" s="30" t="s">
        <v>24</v>
      </c>
      <c r="D116" s="36"/>
      <c r="E116" s="36"/>
      <c r="F116" s="25" t="str">
        <f>E15</f>
        <v xml:space="preserve"> </v>
      </c>
      <c r="G116" s="36"/>
      <c r="H116" s="36"/>
      <c r="I116" s="30" t="s">
        <v>29</v>
      </c>
      <c r="J116" s="34" t="str">
        <f>E21</f>
        <v xml:space="preserve"> </v>
      </c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5.15" customHeight="1">
      <c r="A117" s="36"/>
      <c r="B117" s="37"/>
      <c r="C117" s="30" t="s">
        <v>27</v>
      </c>
      <c r="D117" s="36"/>
      <c r="E117" s="36"/>
      <c r="F117" s="25" t="str">
        <f>IF(E18="","",E18)</f>
        <v>Vyplň údaj</v>
      </c>
      <c r="G117" s="36"/>
      <c r="H117" s="36"/>
      <c r="I117" s="30" t="s">
        <v>31</v>
      </c>
      <c r="J117" s="34" t="str">
        <f>E24</f>
        <v xml:space="preserve"> </v>
      </c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0.32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11" customFormat="1" ht="29.28" customHeight="1">
      <c r="A119" s="146"/>
      <c r="B119" s="147"/>
      <c r="C119" s="148" t="s">
        <v>126</v>
      </c>
      <c r="D119" s="149" t="s">
        <v>58</v>
      </c>
      <c r="E119" s="149" t="s">
        <v>54</v>
      </c>
      <c r="F119" s="149" t="s">
        <v>55</v>
      </c>
      <c r="G119" s="149" t="s">
        <v>127</v>
      </c>
      <c r="H119" s="149" t="s">
        <v>128</v>
      </c>
      <c r="I119" s="149" t="s">
        <v>129</v>
      </c>
      <c r="J119" s="150" t="s">
        <v>98</v>
      </c>
      <c r="K119" s="151" t="s">
        <v>130</v>
      </c>
      <c r="L119" s="152"/>
      <c r="M119" s="84" t="s">
        <v>1</v>
      </c>
      <c r="N119" s="85" t="s">
        <v>37</v>
      </c>
      <c r="O119" s="85" t="s">
        <v>131</v>
      </c>
      <c r="P119" s="85" t="s">
        <v>132</v>
      </c>
      <c r="Q119" s="85" t="s">
        <v>133</v>
      </c>
      <c r="R119" s="85" t="s">
        <v>134</v>
      </c>
      <c r="S119" s="85" t="s">
        <v>135</v>
      </c>
      <c r="T119" s="86" t="s">
        <v>136</v>
      </c>
      <c r="U119" s="146"/>
      <c r="V119" s="146"/>
      <c r="W119" s="146"/>
      <c r="X119" s="146"/>
      <c r="Y119" s="146"/>
      <c r="Z119" s="146"/>
      <c r="AA119" s="146"/>
      <c r="AB119" s="146"/>
      <c r="AC119" s="146"/>
      <c r="AD119" s="146"/>
      <c r="AE119" s="146"/>
    </row>
    <row r="120" s="2" customFormat="1" ht="22.8" customHeight="1">
      <c r="A120" s="36"/>
      <c r="B120" s="37"/>
      <c r="C120" s="91" t="s">
        <v>137</v>
      </c>
      <c r="D120" s="36"/>
      <c r="E120" s="36"/>
      <c r="F120" s="36"/>
      <c r="G120" s="36"/>
      <c r="H120" s="36"/>
      <c r="I120" s="36"/>
      <c r="J120" s="153">
        <f>BK120</f>
        <v>0</v>
      </c>
      <c r="K120" s="36"/>
      <c r="L120" s="37"/>
      <c r="M120" s="87"/>
      <c r="N120" s="71"/>
      <c r="O120" s="88"/>
      <c r="P120" s="154">
        <f>P121</f>
        <v>0</v>
      </c>
      <c r="Q120" s="88"/>
      <c r="R120" s="154">
        <f>R121</f>
        <v>0</v>
      </c>
      <c r="S120" s="88"/>
      <c r="T120" s="155">
        <f>T121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7" t="s">
        <v>72</v>
      </c>
      <c r="AU120" s="17" t="s">
        <v>100</v>
      </c>
      <c r="BK120" s="156">
        <f>BK121</f>
        <v>0</v>
      </c>
    </row>
    <row r="121" s="12" customFormat="1" ht="25.92" customHeight="1">
      <c r="A121" s="12"/>
      <c r="B121" s="157"/>
      <c r="C121" s="12"/>
      <c r="D121" s="158" t="s">
        <v>72</v>
      </c>
      <c r="E121" s="159" t="s">
        <v>91</v>
      </c>
      <c r="F121" s="159" t="s">
        <v>912</v>
      </c>
      <c r="G121" s="12"/>
      <c r="H121" s="12"/>
      <c r="I121" s="160"/>
      <c r="J121" s="161">
        <f>BK121</f>
        <v>0</v>
      </c>
      <c r="K121" s="12"/>
      <c r="L121" s="157"/>
      <c r="M121" s="162"/>
      <c r="N121" s="163"/>
      <c r="O121" s="163"/>
      <c r="P121" s="164">
        <f>P122+P124+P126</f>
        <v>0</v>
      </c>
      <c r="Q121" s="163"/>
      <c r="R121" s="164">
        <f>R122+R124+R126</f>
        <v>0</v>
      </c>
      <c r="S121" s="163"/>
      <c r="T121" s="165">
        <f>T122+T124+T126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8" t="s">
        <v>161</v>
      </c>
      <c r="AT121" s="166" t="s">
        <v>72</v>
      </c>
      <c r="AU121" s="166" t="s">
        <v>73</v>
      </c>
      <c r="AY121" s="158" t="s">
        <v>140</v>
      </c>
      <c r="BK121" s="167">
        <f>BK122+BK124+BK126</f>
        <v>0</v>
      </c>
    </row>
    <row r="122" s="12" customFormat="1" ht="22.8" customHeight="1">
      <c r="A122" s="12"/>
      <c r="B122" s="157"/>
      <c r="C122" s="12"/>
      <c r="D122" s="158" t="s">
        <v>72</v>
      </c>
      <c r="E122" s="168" t="s">
        <v>913</v>
      </c>
      <c r="F122" s="168" t="s">
        <v>914</v>
      </c>
      <c r="G122" s="12"/>
      <c r="H122" s="12"/>
      <c r="I122" s="160"/>
      <c r="J122" s="169">
        <f>BK122</f>
        <v>0</v>
      </c>
      <c r="K122" s="12"/>
      <c r="L122" s="157"/>
      <c r="M122" s="162"/>
      <c r="N122" s="163"/>
      <c r="O122" s="163"/>
      <c r="P122" s="164">
        <f>P123</f>
        <v>0</v>
      </c>
      <c r="Q122" s="163"/>
      <c r="R122" s="164">
        <f>R123</f>
        <v>0</v>
      </c>
      <c r="S122" s="163"/>
      <c r="T122" s="165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8" t="s">
        <v>161</v>
      </c>
      <c r="AT122" s="166" t="s">
        <v>72</v>
      </c>
      <c r="AU122" s="166" t="s">
        <v>81</v>
      </c>
      <c r="AY122" s="158" t="s">
        <v>140</v>
      </c>
      <c r="BK122" s="167">
        <f>BK123</f>
        <v>0</v>
      </c>
    </row>
    <row r="123" s="2" customFormat="1" ht="16.5" customHeight="1">
      <c r="A123" s="36"/>
      <c r="B123" s="170"/>
      <c r="C123" s="171" t="s">
        <v>81</v>
      </c>
      <c r="D123" s="171" t="s">
        <v>143</v>
      </c>
      <c r="E123" s="172" t="s">
        <v>915</v>
      </c>
      <c r="F123" s="173" t="s">
        <v>916</v>
      </c>
      <c r="G123" s="174" t="s">
        <v>917</v>
      </c>
      <c r="H123" s="175">
        <v>1</v>
      </c>
      <c r="I123" s="176"/>
      <c r="J123" s="177">
        <f>ROUND(I123*H123,2)</f>
        <v>0</v>
      </c>
      <c r="K123" s="178"/>
      <c r="L123" s="37"/>
      <c r="M123" s="179" t="s">
        <v>1</v>
      </c>
      <c r="N123" s="180" t="s">
        <v>38</v>
      </c>
      <c r="O123" s="75"/>
      <c r="P123" s="181">
        <f>O123*H123</f>
        <v>0</v>
      </c>
      <c r="Q123" s="181">
        <v>0</v>
      </c>
      <c r="R123" s="181">
        <f>Q123*H123</f>
        <v>0</v>
      </c>
      <c r="S123" s="181">
        <v>0</v>
      </c>
      <c r="T123" s="182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3" t="s">
        <v>918</v>
      </c>
      <c r="AT123" s="183" t="s">
        <v>143</v>
      </c>
      <c r="AU123" s="183" t="s">
        <v>83</v>
      </c>
      <c r="AY123" s="17" t="s">
        <v>140</v>
      </c>
      <c r="BE123" s="184">
        <f>IF(N123="základní",J123,0)</f>
        <v>0</v>
      </c>
      <c r="BF123" s="184">
        <f>IF(N123="snížená",J123,0)</f>
        <v>0</v>
      </c>
      <c r="BG123" s="184">
        <f>IF(N123="zákl. přenesená",J123,0)</f>
        <v>0</v>
      </c>
      <c r="BH123" s="184">
        <f>IF(N123="sníž. přenesená",J123,0)</f>
        <v>0</v>
      </c>
      <c r="BI123" s="184">
        <f>IF(N123="nulová",J123,0)</f>
        <v>0</v>
      </c>
      <c r="BJ123" s="17" t="s">
        <v>81</v>
      </c>
      <c r="BK123" s="184">
        <f>ROUND(I123*H123,2)</f>
        <v>0</v>
      </c>
      <c r="BL123" s="17" t="s">
        <v>918</v>
      </c>
      <c r="BM123" s="183" t="s">
        <v>919</v>
      </c>
    </row>
    <row r="124" s="12" customFormat="1" ht="22.8" customHeight="1">
      <c r="A124" s="12"/>
      <c r="B124" s="157"/>
      <c r="C124" s="12"/>
      <c r="D124" s="158" t="s">
        <v>72</v>
      </c>
      <c r="E124" s="168" t="s">
        <v>920</v>
      </c>
      <c r="F124" s="168" t="s">
        <v>921</v>
      </c>
      <c r="G124" s="12"/>
      <c r="H124" s="12"/>
      <c r="I124" s="160"/>
      <c r="J124" s="169">
        <f>BK124</f>
        <v>0</v>
      </c>
      <c r="K124" s="12"/>
      <c r="L124" s="157"/>
      <c r="M124" s="162"/>
      <c r="N124" s="163"/>
      <c r="O124" s="163"/>
      <c r="P124" s="164">
        <f>P125</f>
        <v>0</v>
      </c>
      <c r="Q124" s="163"/>
      <c r="R124" s="164">
        <f>R125</f>
        <v>0</v>
      </c>
      <c r="S124" s="163"/>
      <c r="T124" s="165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8" t="s">
        <v>161</v>
      </c>
      <c r="AT124" s="166" t="s">
        <v>72</v>
      </c>
      <c r="AU124" s="166" t="s">
        <v>81</v>
      </c>
      <c r="AY124" s="158" t="s">
        <v>140</v>
      </c>
      <c r="BK124" s="167">
        <f>BK125</f>
        <v>0</v>
      </c>
    </row>
    <row r="125" s="2" customFormat="1" ht="16.5" customHeight="1">
      <c r="A125" s="36"/>
      <c r="B125" s="170"/>
      <c r="C125" s="171" t="s">
        <v>83</v>
      </c>
      <c r="D125" s="171" t="s">
        <v>143</v>
      </c>
      <c r="E125" s="172" t="s">
        <v>922</v>
      </c>
      <c r="F125" s="173" t="s">
        <v>921</v>
      </c>
      <c r="G125" s="174" t="s">
        <v>905</v>
      </c>
      <c r="H125" s="175">
        <v>1</v>
      </c>
      <c r="I125" s="176"/>
      <c r="J125" s="177">
        <f>ROUND(I125*H125,2)</f>
        <v>0</v>
      </c>
      <c r="K125" s="178"/>
      <c r="L125" s="37"/>
      <c r="M125" s="179" t="s">
        <v>1</v>
      </c>
      <c r="N125" s="180" t="s">
        <v>38</v>
      </c>
      <c r="O125" s="75"/>
      <c r="P125" s="181">
        <f>O125*H125</f>
        <v>0</v>
      </c>
      <c r="Q125" s="181">
        <v>0</v>
      </c>
      <c r="R125" s="181">
        <f>Q125*H125</f>
        <v>0</v>
      </c>
      <c r="S125" s="181">
        <v>0</v>
      </c>
      <c r="T125" s="182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3" t="s">
        <v>918</v>
      </c>
      <c r="AT125" s="183" t="s">
        <v>143</v>
      </c>
      <c r="AU125" s="183" t="s">
        <v>83</v>
      </c>
      <c r="AY125" s="17" t="s">
        <v>140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7" t="s">
        <v>81</v>
      </c>
      <c r="BK125" s="184">
        <f>ROUND(I125*H125,2)</f>
        <v>0</v>
      </c>
      <c r="BL125" s="17" t="s">
        <v>918</v>
      </c>
      <c r="BM125" s="183" t="s">
        <v>923</v>
      </c>
    </row>
    <row r="126" s="12" customFormat="1" ht="22.8" customHeight="1">
      <c r="A126" s="12"/>
      <c r="B126" s="157"/>
      <c r="C126" s="12"/>
      <c r="D126" s="158" t="s">
        <v>72</v>
      </c>
      <c r="E126" s="168" t="s">
        <v>924</v>
      </c>
      <c r="F126" s="168" t="s">
        <v>925</v>
      </c>
      <c r="G126" s="12"/>
      <c r="H126" s="12"/>
      <c r="I126" s="160"/>
      <c r="J126" s="169">
        <f>BK126</f>
        <v>0</v>
      </c>
      <c r="K126" s="12"/>
      <c r="L126" s="157"/>
      <c r="M126" s="162"/>
      <c r="N126" s="163"/>
      <c r="O126" s="163"/>
      <c r="P126" s="164">
        <f>P127</f>
        <v>0</v>
      </c>
      <c r="Q126" s="163"/>
      <c r="R126" s="164">
        <f>R127</f>
        <v>0</v>
      </c>
      <c r="S126" s="163"/>
      <c r="T126" s="165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8" t="s">
        <v>161</v>
      </c>
      <c r="AT126" s="166" t="s">
        <v>72</v>
      </c>
      <c r="AU126" s="166" t="s">
        <v>81</v>
      </c>
      <c r="AY126" s="158" t="s">
        <v>140</v>
      </c>
      <c r="BK126" s="167">
        <f>BK127</f>
        <v>0</v>
      </c>
    </row>
    <row r="127" s="2" customFormat="1" ht="16.5" customHeight="1">
      <c r="A127" s="36"/>
      <c r="B127" s="170"/>
      <c r="C127" s="171" t="s">
        <v>141</v>
      </c>
      <c r="D127" s="171" t="s">
        <v>143</v>
      </c>
      <c r="E127" s="172" t="s">
        <v>926</v>
      </c>
      <c r="F127" s="173" t="s">
        <v>925</v>
      </c>
      <c r="G127" s="174" t="s">
        <v>917</v>
      </c>
      <c r="H127" s="175">
        <v>1</v>
      </c>
      <c r="I127" s="176"/>
      <c r="J127" s="177">
        <f>ROUND(I127*H127,2)</f>
        <v>0</v>
      </c>
      <c r="K127" s="178"/>
      <c r="L127" s="37"/>
      <c r="M127" s="216" t="s">
        <v>1</v>
      </c>
      <c r="N127" s="217" t="s">
        <v>38</v>
      </c>
      <c r="O127" s="218"/>
      <c r="P127" s="219">
        <f>O127*H127</f>
        <v>0</v>
      </c>
      <c r="Q127" s="219">
        <v>0</v>
      </c>
      <c r="R127" s="219">
        <f>Q127*H127</f>
        <v>0</v>
      </c>
      <c r="S127" s="219">
        <v>0</v>
      </c>
      <c r="T127" s="22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3" t="s">
        <v>918</v>
      </c>
      <c r="AT127" s="183" t="s">
        <v>143</v>
      </c>
      <c r="AU127" s="183" t="s">
        <v>83</v>
      </c>
      <c r="AY127" s="17" t="s">
        <v>140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7" t="s">
        <v>81</v>
      </c>
      <c r="BK127" s="184">
        <f>ROUND(I127*H127,2)</f>
        <v>0</v>
      </c>
      <c r="BL127" s="17" t="s">
        <v>918</v>
      </c>
      <c r="BM127" s="183" t="s">
        <v>927</v>
      </c>
    </row>
    <row r="128" s="2" customFormat="1" ht="6.96" customHeight="1">
      <c r="A128" s="36"/>
      <c r="B128" s="58"/>
      <c r="C128" s="59"/>
      <c r="D128" s="59"/>
      <c r="E128" s="59"/>
      <c r="F128" s="59"/>
      <c r="G128" s="59"/>
      <c r="H128" s="59"/>
      <c r="I128" s="59"/>
      <c r="J128" s="59"/>
      <c r="K128" s="59"/>
      <c r="L128" s="37"/>
      <c r="M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</sheetData>
  <autoFilter ref="C119:K12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LAPTOP-525MKNK0\Jirka</dc:creator>
  <cp:lastModifiedBy>LAPTOP-525MKNK0\Jirka</cp:lastModifiedBy>
  <dcterms:created xsi:type="dcterms:W3CDTF">2024-06-09T13:21:09Z</dcterms:created>
  <dcterms:modified xsi:type="dcterms:W3CDTF">2024-06-09T13:21:13Z</dcterms:modified>
</cp:coreProperties>
</file>