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20" windowWidth="14940" windowHeight="9225" activeTab="1"/>
  </bookViews>
  <sheets>
    <sheet name="Rekapitulace" sheetId="1" r:id="rId1"/>
    <sheet name="5777" sheetId="2" r:id="rId2"/>
  </sheets>
  <calcPr calcId="125725"/>
</workbook>
</file>

<file path=xl/calcChain.xml><?xml version="1.0" encoding="utf-8"?>
<calcChain xmlns="http://schemas.openxmlformats.org/spreadsheetml/2006/main">
  <c r="I9" i="2"/>
  <c r="O9" s="1"/>
  <c r="I13"/>
  <c r="O13" s="1"/>
  <c r="I17"/>
  <c r="Q8" s="1"/>
  <c r="I8" s="1"/>
  <c r="I3" s="1"/>
  <c r="C10" i="1" s="1"/>
  <c r="I21" i="2"/>
  <c r="O21" s="1"/>
  <c r="I25"/>
  <c r="O25" s="1"/>
  <c r="I29"/>
  <c r="O29" s="1"/>
  <c r="I33"/>
  <c r="O33" s="1"/>
  <c r="I37"/>
  <c r="O37" s="1"/>
  <c r="I41"/>
  <c r="O41" s="1"/>
  <c r="I46"/>
  <c r="O46" s="1"/>
  <c r="I50"/>
  <c r="O50" s="1"/>
  <c r="I54"/>
  <c r="O54" s="1"/>
  <c r="I58"/>
  <c r="Q45" s="1"/>
  <c r="I45" s="1"/>
  <c r="I62"/>
  <c r="O62" s="1"/>
  <c r="I66"/>
  <c r="O66" s="1"/>
  <c r="I71"/>
  <c r="O71" s="1"/>
  <c r="I75"/>
  <c r="O75" s="1"/>
  <c r="I79"/>
  <c r="O79" s="1"/>
  <c r="I83"/>
  <c r="Q70" s="1"/>
  <c r="I70" s="1"/>
  <c r="I87"/>
  <c r="O87" s="1"/>
  <c r="I92"/>
  <c r="Q91" s="1"/>
  <c r="I91" s="1"/>
  <c r="I96"/>
  <c r="O96" s="1"/>
  <c r="I100"/>
  <c r="O100" s="1"/>
  <c r="I104"/>
  <c r="O104" s="1"/>
  <c r="I108"/>
  <c r="O108" s="1"/>
  <c r="I112"/>
  <c r="O112" s="1"/>
  <c r="I116"/>
  <c r="O116" s="1"/>
  <c r="I120"/>
  <c r="O120" s="1"/>
  <c r="I124"/>
  <c r="O124" s="1"/>
  <c r="I128"/>
  <c r="O128" s="1"/>
  <c r="I132"/>
  <c r="O132" s="1"/>
  <c r="I136"/>
  <c r="O136" s="1"/>
  <c r="I141"/>
  <c r="O141" s="1"/>
  <c r="I145"/>
  <c r="O145" s="1"/>
  <c r="I149"/>
  <c r="Q140" s="1"/>
  <c r="I140" s="1"/>
  <c r="C6" i="1" l="1"/>
  <c r="R140" i="2"/>
  <c r="O140" s="1"/>
  <c r="O149"/>
  <c r="O92"/>
  <c r="R91" s="1"/>
  <c r="O91" s="1"/>
  <c r="O83"/>
  <c r="R70" s="1"/>
  <c r="O70" s="1"/>
  <c r="O58"/>
  <c r="R45" s="1"/>
  <c r="O45" s="1"/>
  <c r="O17"/>
  <c r="R8" s="1"/>
  <c r="O8" s="1"/>
  <c r="O2" l="1"/>
  <c r="D10" i="1" s="1"/>
  <c r="E10" s="1"/>
  <c r="C7" s="1"/>
</calcChain>
</file>

<file path=xl/sharedStrings.xml><?xml version="1.0" encoding="utf-8"?>
<sst xmlns="http://schemas.openxmlformats.org/spreadsheetml/2006/main" count="522" uniqueCount="230">
  <si>
    <t>Firma: Firma</t>
  </si>
  <si>
    <t>Soupis objektů s DPH</t>
  </si>
  <si>
    <t>Stavba: 5777 - Chrastava Na Hůrce oprava dešťové kanalizace</t>
  </si>
  <si>
    <t>Varianta: ZŘ - Základní řešení</t>
  </si>
  <si>
    <t>Odbytová cena:</t>
  </si>
  <si>
    <t>OC+DPH:</t>
  </si>
  <si>
    <t>Objekt</t>
  </si>
  <si>
    <t>Popis</t>
  </si>
  <si>
    <t>OC</t>
  </si>
  <si>
    <t>DPH</t>
  </si>
  <si>
    <t>OC+DPH</t>
  </si>
  <si>
    <t>ASPE10</t>
  </si>
  <si>
    <t>S</t>
  </si>
  <si>
    <t>Příloha k formuláři pro ocenění nabídky</t>
  </si>
  <si>
    <t xml:space="preserve">Stavba: </t>
  </si>
  <si>
    <t>5777</t>
  </si>
  <si>
    <t>Chrastava Na Hůrce oprava dešťové kanalizace</t>
  </si>
  <si>
    <t>O</t>
  </si>
  <si>
    <t>Rozpočet:</t>
  </si>
  <si>
    <t>0,00</t>
  </si>
  <si>
    <t>15,00</t>
  </si>
  <si>
    <t>21,00</t>
  </si>
  <si>
    <t>3</t>
  </si>
  <si>
    <t>2</t>
  </si>
  <si>
    <t>Dešťová kanalizace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</si>
  <si>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</si>
  <si>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</si>
  <si>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</si>
  <si>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</si>
  <si>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</si>
  <si>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</si>
  <si>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</si>
  <si>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</si>
  <si>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</si>
  <si>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</si>
  <si>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</si>
  <si>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</si>
  <si>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Cena</t>
  </si>
  <si>
    <t>Jednotková</t>
  </si>
  <si>
    <t>9</t>
  </si>
  <si>
    <t>Celkem</t>
  </si>
  <si>
    <t>10</t>
  </si>
  <si>
    <t>SD</t>
  </si>
  <si>
    <t>Všeobecné konstrukce a práce</t>
  </si>
  <si>
    <t>P</t>
  </si>
  <si>
    <t>015111</t>
  </si>
  <si>
    <t/>
  </si>
  <si>
    <t>POPLATKY ZA LIKVIDACI ODPADŮ NEKONTAMINOVANÝCH - 17 05 04 VYTĚŽENÉ ZEMINY A HORNINY - I. TŘÍDA TĚŽITELNOSTI</t>
  </si>
  <si>
    <t>T</t>
  </si>
  <si>
    <t>PP</t>
  </si>
  <si>
    <t>VV</t>
  </si>
  <si>
    <t>(319,095)*1,9=606,281 [A]</t>
  </si>
  <si>
    <t>TS</t>
  </si>
  <si>
    <t>1. Položka obsahuje:  
 – veškeré poplatky provozovateli skládky, recyklační linky nebo jiného zařízení na zpracování nebo likvidaci odpadů související s převzetím, uložením, zpracováním nebo likvidací odpadu  
2. Položka neobsahuje:  
 – náklady spojené s dopravou odpadu z místa stavby na místo převzetí provozovatelem skládky, recyklační linky nebo jiného zařízení na zpracování nebo likvidaci odpadů  
3. Způsob měření:  
Tunou se rozumí hmotnost odpadu vytříděného v souladu se zákonem č. 185/2001 Sb., o nakládání s odpady, v platném znění.</t>
  </si>
  <si>
    <t>015130</t>
  </si>
  <si>
    <t>POPLATKY ZA LIKVIDACI ODPADŮ NEKONTAMINOVANÝCH - 17 03 02 VYBOURANÝ ASFALTOVÝ BETON BEZ DEHTU</t>
  </si>
  <si>
    <t>Asfalt z ulice Lipová</t>
  </si>
  <si>
    <t>14,6*0,11*2,6=4,176 [A]</t>
  </si>
  <si>
    <t>015140</t>
  </si>
  <si>
    <t>POPLATKY ZA LIKVIDACI ODPADŮ NEKONTAMINOVANÝCH - 17 01 01 BETON Z DEMOLIC OBJEKTŮ, ZÁKLADŮ TV</t>
  </si>
  <si>
    <t>Suť z vybouraných vpustí</t>
  </si>
  <si>
    <t>6*0,09*0,6*3,14*1*2,3=2,340 [A]</t>
  </si>
  <si>
    <t>02910</t>
  </si>
  <si>
    <t>OSTATNÍ POŽADAVKY - ZEMĚMĚŘIČSKÁ MĚŘENÍ</t>
  </si>
  <si>
    <t>KPL</t>
  </si>
  <si>
    <t>Zaměření skutečného provedení stavby polohově a výškově se zákresem do katastrální mapy autorizovaným geometrem 4xtištěná verze 1xdigitální verze ve formátu pdf a dwg nebo dgn</t>
  </si>
  <si>
    <t>zahrnuje veškeré náklady spojené s objednatelem požadovanými pracemi,   
- pro stanovení orientační investorské ceny určete jednotkovou cenu jako 1% odhadované ceny stavby</t>
  </si>
  <si>
    <t>02911</t>
  </si>
  <si>
    <t>OSTATNÍ POŽADAVKY - GEODETICKÉ ZAMĚŘENÍ</t>
  </si>
  <si>
    <t>Vytyčení kanalizace před stavbou.</t>
  </si>
  <si>
    <t>zahrnuje veškeré náklady spojené s objednatelem požadovanými pracemi</t>
  </si>
  <si>
    <t>02944</t>
  </si>
  <si>
    <t>OSTAT POŽADAVKY - DOKUMENTACE SKUTEČ PROVEDENÍ V TIŠTĚNÉ A DIGIT FORMĚ</t>
  </si>
  <si>
    <t>V ceně je kromě digitální formy ve formátech dgn, dwg, doc, xls a pdf i tištěná verze dokumentace ve 4 vyhotoveních.</t>
  </si>
  <si>
    <t>7</t>
  </si>
  <si>
    <t>02990</t>
  </si>
  <si>
    <t>OSTATNÍ POŽADAVKY - INFORMAČNÍ TABULE</t>
  </si>
  <si>
    <t>Informační tabule 1x se základními povinnými informacemi o stavbě, investorovi, projektamntovi, zhotoviteli a o technickém dozoru stavby a o BOZP.</t>
  </si>
  <si>
    <t>položka zahrnuje:  
- dodání a osazení informačních tabulí v předepsaném provedení a množství s obsahem předepsaným zadavatelem  
- veškeré nosné a upevňovací konstrukce  
- základové konstrukce včetně nutných zemních prací  
- demontáž a odvoz po skončení platnosti  
- případně nutné opravy poškozených čátí během platnosti</t>
  </si>
  <si>
    <t>8</t>
  </si>
  <si>
    <t>03730</t>
  </si>
  <si>
    <t>POMOC PRÁCE ZAJIŠŤ NEBO ZŘÍZ OCHRANU INŽENÝRSKÝCH SÍTÍ</t>
  </si>
  <si>
    <t>Vytyčení skutečného průběhu inženýrských sítí a vytyčení inž.sítí jejich správci nebo provozovateli + související náklady na jejich ochranu</t>
  </si>
  <si>
    <t>zahrnuje objednatelem povolené náklady na požadovaná zařízení zhotovitele</t>
  </si>
  <si>
    <t>03750</t>
  </si>
  <si>
    <t>POMOC PRÁCE ZAJIŠŤ NEBO ZŘÍZ OPLOCENÍ MÍSTA STAVBY</t>
  </si>
  <si>
    <t>Mobilní oplocení a zábrany zajišťující místo stavby nebo otevřených výkopů před vstupem nepovolaných osob</t>
  </si>
  <si>
    <t>Zemní práce</t>
  </si>
  <si>
    <t>113438</t>
  </si>
  <si>
    <t>ODSTRAN KRYTU ZPEVNĚNÝCH PLOCH S ASFALT POJIVEM VČET PODKLADU, ODVOZ DO 20KM</t>
  </si>
  <si>
    <t>M3</t>
  </si>
  <si>
    <t>Plocha planimetrováním 14,6=14,600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</si>
  <si>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</si>
  <si>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</t>
  </si>
  <si>
    <t>13273</t>
  </si>
  <si>
    <t>HLOUBENÍ RÝH ŠÍŘ DO 2M PAŽ I NEPAŽ TŘ. I</t>
  </si>
  <si>
    <t>stoky 146*0,8*1,5+179,3*1*1,5=444,150 [A] 
přípojky 15*0,6*1,3=11,700 [B] 
Odpočet vytlačená zemina -(179,3*1*0,8+146*0,8*0,65+16,3*0,6*0,6)=- 225,228 [C] 
Odpočet náhrada zemin 70% -455,85*0,7+225,228=-93,867 [D] 
Celkem: A+B+C+D=136,755 [E]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</si>
  <si>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</si>
  <si>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12</t>
  </si>
  <si>
    <t>132738</t>
  </si>
  <si>
    <t>HLOUBENÍ RÝH ŠÍŘ DO 2M PAŽ I NEPAŽ TŘ. I, ODVOZ NA SKLÁDKU ZHOTOVITELE</t>
  </si>
  <si>
    <t>Vytlačená zemina (179,3*1*0,8+146*0,8*0,65+16,3*0,6*0,6)=225,228 [A] 
Náhrada zemin 70% 455,85*0,7-225,228=93,867 [B] 
Celkem: A+B=319,095 [C]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</si>
  <si>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</si>
  <si>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13</t>
  </si>
  <si>
    <t>17411</t>
  </si>
  <si>
    <t>ZÁSYP JAM A RÝH ZEMINOU SE ZHUTNĚNÍM</t>
  </si>
  <si>
    <t>136,75=136,750 [A]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</si>
  <si>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</si>
  <si>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14</t>
  </si>
  <si>
    <t>17481</t>
  </si>
  <si>
    <t>ZÁSYP JAM A RÝH Z NAKUPOVANÝCH MATERIÁLŮ</t>
  </si>
  <si>
    <t>Náhrada zemin 70% 455,85*0,7-225,228=93,867 [A]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</si>
  <si>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</si>
  <si>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15</t>
  </si>
  <si>
    <t>17581</t>
  </si>
  <si>
    <t>OBSYP POTRUBÍ A OBJEKTŮ Z NAKUPOVANÝCH MATERIÁLŮ</t>
  </si>
  <si>
    <t>Stoka 1 (179,3*1*0,8-179*0,125*0,125*3,14)=134,658 [A] 
Stoka 2 (146*0,8*0,65-146*0,1*0,1*3,14)=71,336 [B] 
Přípojky (16,3*0,6*0,6-16,3*0,075*0,075*3,14)=5,580 [C] 
Celkem: A+B+C=211,574 [D]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</si>
  <si>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 
- zemina vytlačená potrubím o DN do 180mm se od kubatury obsypů neodečítá</t>
  </si>
  <si>
    <t>Komunikace</t>
  </si>
  <si>
    <t>16</t>
  </si>
  <si>
    <t>56333</t>
  </si>
  <si>
    <t>VOZOVKOVÉ VRSTVY ZE ŠTĚRKODRTI TL. DO 150MM</t>
  </si>
  <si>
    <t>M2</t>
  </si>
  <si>
    <t>16,3*2=32,600 [A]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</si>
  <si>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</si>
  <si>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17</t>
  </si>
  <si>
    <t>572111</t>
  </si>
  <si>
    <t>INFILTRAČNÍ POSTŘIK ASFALTOVÝ DO 0,5KG/M2</t>
  </si>
  <si>
    <t>16,3=16,300 [A]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</si>
  <si>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</si>
  <si>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18</t>
  </si>
  <si>
    <t>572211</t>
  </si>
  <si>
    <t>SPOJOVACÍ POSTŘIK Z ASFALTU DO 0,5KG/M2</t>
  </si>
  <si>
    <t>19</t>
  </si>
  <si>
    <t>574A03</t>
  </si>
  <si>
    <t>ASFALTOVÝ BETON PRO OBRUSNÉ VRSTVY ACO 11</t>
  </si>
  <si>
    <t>Provizorní oprava silnice</t>
  </si>
  <si>
    <t>16,3*0,04=0,652 [A]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</si>
  <si>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</si>
  <si>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20</t>
  </si>
  <si>
    <t>574E06</t>
  </si>
  <si>
    <t>ASFALTOVÝ BETON PRO PODKLADNÍ VRSTVY ACP 16+, 16S</t>
  </si>
  <si>
    <t>V pojízdném chodníku</t>
  </si>
  <si>
    <t>16,3*0,07=1,141 [A]</t>
  </si>
  <si>
    <t>Potrubí</t>
  </si>
  <si>
    <t>21</t>
  </si>
  <si>
    <t>87433</t>
  </si>
  <si>
    <t>POTRUBÍ Z TRUB PLASTOVÝCH ODPADNÍCH DN DO 150MM</t>
  </si>
  <si>
    <t>M</t>
  </si>
  <si>
    <t>Trubky únosnosti SN8. 
Do ceny kalkulovat dodávku a osazení kolen PVC160 10x 30 stupňů + 3x 45 stupňů + 1x 15 stupňů. 
Do ceny kalkulovat dodávku a osazení nesouosé redukce PVC250/160 5 kusů. 
Do ceny kalkulovat dodávku a osazení nesouosé redukce PVC200/160 4 kusy.</t>
  </si>
  <si>
    <t>přípojky vpustí 1+1,2+1+1,3+1+1,5+1,1+1,1+3,5+1+1,3+1,3=16,300 [A]</t>
  </si>
  <si>
    <t>položky pro zhotovení potrubí platí bez ohledu na sklon  
zahrnuje:  
- výrobní dokumentaci (včetně technologického předpisu)  
- dodání veškerého trubního a pomocného materiálu  (trouby,  trubky,  tvarovky,  spojovací a těsnící 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nezahrnuje zkoušky vodotěsnosti a televizní prohlídku</t>
  </si>
  <si>
    <t>22</t>
  </si>
  <si>
    <t>87434</t>
  </si>
  <si>
    <t>POTRUBÍ Z TRUB PLASTOVÝCH ODPADNÍCH DN DO 200MM</t>
  </si>
  <si>
    <t>Únosnost SN8 
Do ceny zakalkulovat dodávku a montáž 1x odbočku PVC 200/150/87</t>
  </si>
  <si>
    <t>146,1=146,100 [A]</t>
  </si>
  <si>
    <t>23</t>
  </si>
  <si>
    <t>87444</t>
  </si>
  <si>
    <t>POTRUBÍ Z TRUB PLASTOVÝCH ODPADNÍCH DN DO 250MM</t>
  </si>
  <si>
    <t>Únosnost SN8 
Do ceny zakalkulovat dodávku a montáž 1x koleno PVC250 60 stupňů a 1x koleno PVC250 87 stupňů.</t>
  </si>
  <si>
    <t>Stoka 1 179,3=179,300 [A]</t>
  </si>
  <si>
    <t>24</t>
  </si>
  <si>
    <t>87644</t>
  </si>
  <si>
    <t>CHRÁNIČKY Z TRUB PLASTOVÝCH DN DO 250MM</t>
  </si>
  <si>
    <t>Na stoce D2 v místě křížení s plynovodem do ceny započítat utěsnění konců manžetou.</t>
  </si>
  <si>
    <t>3,1=3,100 [A]</t>
  </si>
  <si>
    <t>položky pro zhotovení potrubí platí bez ohledu na sklon  
zahrnuje:  
- výrobní dokumentaci (včetně technologického předpisu)  
- dodání veškerého trubního a pomocného materiálu  (trouby,  trubky,  tvarovky,  spojovací a těsnící 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 včetně případně předepsaného utěsnění konců chrániček  
- položky platí pro práce prováděné v prostoru zapaženém i nezapaženém a i v kolektorech, chráničkách</t>
  </si>
  <si>
    <t>25</t>
  </si>
  <si>
    <t>87645</t>
  </si>
  <si>
    <t>CHRÁNIČKY Z TRUB PLASTOVÝCH DN DO 300MM</t>
  </si>
  <si>
    <t>Na stoce D1 v místě křížení s plynovodem a vodovodem do ceny započítat utěsnění konců manžetou.</t>
  </si>
  <si>
    <t>7,5=7,500 [A]</t>
  </si>
  <si>
    <t>26</t>
  </si>
  <si>
    <t>893381</t>
  </si>
  <si>
    <t>ŠACHTY ARMATURNÍ ZE ŽELBET VČET VÝTUŽE PŮDORYS PLOCHY DO 1,5M2</t>
  </si>
  <si>
    <t>KUS</t>
  </si>
  <si>
    <t>Atypická napojovací šachta D1vnitřní půdorysný rozměr 0,6*1 metr včetně vstupního poklopu čtvercového 600x600 D400 - dle výkresové dokumentace. 
OSAZENA NA PODKLADNÍ DESKU BETON C12/15 - 0,192 m3 
ŠACHTA BETON C30/37 XF4 - 2,61 m3 , BEDNĚNÍ STĚNY - 18 m2, BEDNĚNÍ STROP - 0,6 m2 
VÝZTUŽ: KARI 6/100*6/100 PŘI OBOU POVRŠÍCH KRYTÍ 40 mm - 21m2 *1,15=24m2=107KG, SPOJKY R6 - 38bm=8,4KG , I 120 - 0,9bm=10,0KG  
EVENTUELNÍ PRACOVNÍ SPÁRY BUDOU ZAJIŠTĚNY ZDRSNĚNÍM A APLIKACÍ BENTONITOVÉ PÁSKY</t>
  </si>
  <si>
    <t>1=1,000 [A]</t>
  </si>
  <si>
    <t>položka zahrnuje:  
- poklopy s rámem, mříže s rámem, stupadla, žebříky, stropy z bet. dílců a pod.  
- dodání  čerstvého  betonu  (betonové  směsi)  požadované  kvality,  jeho  uložení  do požadovaného tvaru při jakékoliv hustotě výztuže, konzistenci čerstvého betonu a způsobu hutnění, ošetření a ochranu betonu,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  
- předepsané podkladní konstrukce</t>
  </si>
  <si>
    <t>27</t>
  </si>
  <si>
    <t>894858</t>
  </si>
  <si>
    <t>ŠACHTY KANALIZAČNÍ PLASTOVÉ D 600MM</t>
  </si>
  <si>
    <t>Kanalizační šachty z PP s kyvnými hrdly. Tělo = korugovaná plastová roura PP- vlnovec DN600 
1x dno 90 stupňůDN250 průtočné 
2x dno 30 stupňůDN250 průtočné 
4x dno 45 stupňůDN250 sběrné 
1x dno 30 stupňůDN200 průtočné 
4x dno 45 stupňůDN200 sběrné 
Hloubky: 1,57+1,50+1,80+1,76+1,90+1,91+2,00+1,60+1,90+1,92+1,95+1,55 metru</t>
  </si>
  <si>
    <t>12=12,000 [A]</t>
  </si>
  <si>
    <t>položka zahrnuje: 
- předepsané plastové skruže, dno a není-li uvedeno jinak i podkladní vrstvu (z kameniva nebo betonu). 
- výplň, těsnění a tmelení spár a spojů, 
- očištění a ošetření úložných ploch, 
- předepsané podkladní konstrukce</t>
  </si>
  <si>
    <t>28</t>
  </si>
  <si>
    <t>89712</t>
  </si>
  <si>
    <t>VPUSŤ KANALIZAČNÍ ULIČNÍ KOMPLETNÍ Z BETONOVÝCH DÍLCŮ</t>
  </si>
  <si>
    <t>Standardní hloubka 1,3 metru včetně koše na bahno, mříž s nálevkou 500x500 D400 s rámem</t>
  </si>
  <si>
    <t>10=10,000 [A]</t>
  </si>
  <si>
    <t>položka zahrnuje: 
- dodávku a osazení předepsaných dílů včetně mříže 
- výplň, těsnění  a tmelení spar a spojů, 
- opatření  povrchů  betonu  izolací  proti zemní vlhkosti v částech, kde přijdou do styku se zeminou nebo kamenivem, 
- předepsané podkladní konstrukce</t>
  </si>
  <si>
    <t>29</t>
  </si>
  <si>
    <t>89911G</t>
  </si>
  <si>
    <t>LITINOVÝ POKLOP D400</t>
  </si>
  <si>
    <t>Litinový poklop průměr 600 mm D400 včetně teleskopického adaptéru s těsněním pro plastové šachty z PP</t>
  </si>
  <si>
    <t>Položka zahrnuje dodávku a osazení předepsané mříže včetně rámu</t>
  </si>
  <si>
    <t>30</t>
  </si>
  <si>
    <t>89921</t>
  </si>
  <si>
    <t>VÝŠKOVÁ ÚPRAVA POKLOPŮ</t>
  </si>
  <si>
    <t>- položka výškové úpravy zahrnuje všechny nutné práce a materiály pro zvýšení nebo snížení zařízení (včetně nutné úpravy stávajícího povrchu vozovky nebo chodníku).</t>
  </si>
  <si>
    <t>31</t>
  </si>
  <si>
    <t>89945</t>
  </si>
  <si>
    <t>VÝŘEZ, VÝSEK, ÚTES NA POTRUBÍ DN DO 300MM</t>
  </si>
  <si>
    <t>Výřez na stávající potrubí dešťové kanalizace v šachtě D1</t>
  </si>
  <si>
    <t>- zahrnují zejména náklady na osekání trub na útesy, na vysekání otvorů pro zaústění, na obetonování útesu. U výřezu a výseku náklady na ohlášení uzavírání vody, uzavření a otevření šoupat, vypuštění a napuštění vody, odvzdušnění potrubí a pod.</t>
  </si>
  <si>
    <t>32</t>
  </si>
  <si>
    <t>89980</t>
  </si>
  <si>
    <t>TELEVIZNÍ PROHLÍDKA POTRUBÍ</t>
  </si>
  <si>
    <t>179,3+146,1=325,400 [A]</t>
  </si>
  <si>
    <t>položka zahrnuje prohlídku potrubí televizní kamerou, záznam prohlídky na nosičích DVD a vyhotovení závěrečného písemného protokolu</t>
  </si>
  <si>
    <t>Ostatní konstrukce a práce</t>
  </si>
  <si>
    <t>33</t>
  </si>
  <si>
    <t>919112</t>
  </si>
  <si>
    <t>ŘEZÁNÍ ASFALTOVÉHO KRYTU VOZOVEK TL DO 100MM</t>
  </si>
  <si>
    <t>Podél rýhy v odstavné asfaltové ploše</t>
  </si>
  <si>
    <t>5,4+3,7+2,9+3,2+2,4=17,600 [A]</t>
  </si>
  <si>
    <t>položka zahrnuje řezání vozovkové vrstvy v předepsané tloušťce, včetně spotřeby vody</t>
  </si>
  <si>
    <t>34</t>
  </si>
  <si>
    <t>93555</t>
  </si>
  <si>
    <t>ŽLABY Z DÍLCŮ Z BETONU SVĚTLÉ ŠÍŘKY DO 300MM VČET MŘÍŽÍ</t>
  </si>
  <si>
    <t>ODVODŇOVACÍ ŽLAB PRO VYSOKOU ZÁTĚŽ BGZ-S SV G 300 - DÉLKA CELKEM 3,0 m 
SVĚTLÁ ŠÍŘKA 300 mm, STAVEBNÍ ŠÍŘKA 395 mm, VÝŠKA 395 mm 
Č. 0  BEZ SPÁDU DL. 1 m 
Č. 0  BEZ SPÁDU SE SPODNÍM ODTOKEM DL. 1 m 
Č. 0  BEZ SPÁDU DL. 1,0 
LITINOVÝ ROŠT S PODÉLNÝMI ŽEBRY E 600, ŠÍŘKA 347 mm, DÉLKA CELKEM 3,0m</t>
  </si>
  <si>
    <t>3=3,000 [A]</t>
  </si>
  <si>
    <t>položka zahrnuje:  
-dodávku a uložení dílců žlabu z předepsaného materiálu předepsaných rozměrů včetně mříže  
- spárování, úpravy vtoku a výtoku  
- nezahrnuje nutné zemní práce, předepsané lože, obetonování  
- měří se v metrech běžných délky osy žlabu, odečítají se čistící kusy a vpustě</t>
  </si>
  <si>
    <t>35</t>
  </si>
  <si>
    <t>97611</t>
  </si>
  <si>
    <t>VYBOURÁNÍ DROBNÝCH PŘEDMĚTŮ Z BETON DÍLCŮ</t>
  </si>
  <si>
    <t>Vybourání starých vpustí včetně odvozu suti na skládku zhotovitele</t>
  </si>
  <si>
    <t>6=6,000 [A]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</si>
  <si>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položka zahrnuje veškeré další práce plynoucí z technologického předpisu a z platných předpisů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</si>
</sst>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0"/>
      <name val="Arial"/>
    </font>
    <font>
      <b/>
      <sz val="16"/>
      <color indexed="8"/>
      <name val="Arial"/>
    </font>
    <font>
      <b/>
      <sz val="16"/>
      <name val="Arial"/>
    </font>
    <font>
      <b/>
      <sz val="10"/>
      <name val="Arial"/>
    </font>
    <font>
      <sz val="10"/>
      <color indexed="9"/>
      <name val="Arial"/>
    </font>
    <font>
      <b/>
      <sz val="11"/>
      <name val="Arial"/>
    </font>
    <font>
      <i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4" fontId="3" fillId="2" borderId="0" xfId="0" applyNumberFormat="1" applyFont="1" applyFill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0" fillId="2" borderId="2" xfId="0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8575"/>
          <a:ext cx="1333500" cy="571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276350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zoomScaleNormal="100" workbookViewId="0">
      <selection sqref="A1:A3"/>
    </sheetView>
  </sheetViews>
  <sheetFormatPr defaultRowHeight="12.75" customHeight="1"/>
  <cols>
    <col min="1" max="1" width="25.7109375" customWidth="1"/>
    <col min="2" max="2" width="66.7109375" customWidth="1"/>
    <col min="3" max="5" width="20.7109375" customWidth="1"/>
  </cols>
  <sheetData>
    <row r="1" spans="1:5" ht="12.75" customHeight="1">
      <c r="A1" s="34"/>
      <c r="B1" s="1" t="s">
        <v>0</v>
      </c>
      <c r="C1" s="1"/>
      <c r="D1" s="1"/>
      <c r="E1" s="1"/>
    </row>
    <row r="2" spans="1:5" ht="12.75" customHeight="1">
      <c r="A2" s="34"/>
      <c r="B2" s="35" t="s">
        <v>1</v>
      </c>
      <c r="C2" s="1"/>
      <c r="D2" s="1"/>
      <c r="E2" s="1"/>
    </row>
    <row r="3" spans="1:5" ht="20.100000000000001" customHeight="1">
      <c r="A3" s="34"/>
      <c r="B3" s="34"/>
      <c r="C3" s="1"/>
      <c r="D3" s="1"/>
      <c r="E3" s="1"/>
    </row>
    <row r="4" spans="1:5" ht="20.100000000000001" customHeight="1">
      <c r="A4" s="1"/>
      <c r="B4" s="36" t="s">
        <v>2</v>
      </c>
      <c r="C4" s="34"/>
      <c r="D4" s="34"/>
      <c r="E4" s="1"/>
    </row>
    <row r="5" spans="1:5" ht="12.75" customHeight="1">
      <c r="A5" s="1"/>
      <c r="B5" s="34" t="s">
        <v>3</v>
      </c>
      <c r="C5" s="34"/>
      <c r="D5" s="34"/>
      <c r="E5" s="1"/>
    </row>
    <row r="6" spans="1:5" ht="12.75" customHeight="1">
      <c r="A6" s="1"/>
      <c r="B6" s="3" t="s">
        <v>4</v>
      </c>
      <c r="C6" s="6">
        <f>SUM(C10:C10)</f>
        <v>0</v>
      </c>
      <c r="D6" s="1"/>
      <c r="E6" s="1"/>
    </row>
    <row r="7" spans="1:5" ht="12.75" customHeight="1">
      <c r="A7" s="1"/>
      <c r="B7" s="3" t="s">
        <v>5</v>
      </c>
      <c r="C7" s="6">
        <f>SUM(E10:E10)</f>
        <v>0</v>
      </c>
      <c r="D7" s="1"/>
      <c r="E7" s="1"/>
    </row>
    <row r="8" spans="1:5" ht="12.75" customHeight="1">
      <c r="A8" s="5"/>
      <c r="B8" s="5"/>
      <c r="C8" s="5"/>
      <c r="D8" s="5"/>
      <c r="E8" s="5"/>
    </row>
    <row r="9" spans="1:5" ht="12.75" customHeight="1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</row>
    <row r="10" spans="1:5" ht="12.75" customHeight="1">
      <c r="A10" s="15" t="s">
        <v>15</v>
      </c>
      <c r="B10" s="15" t="s">
        <v>24</v>
      </c>
      <c r="C10" s="16">
        <f>'5777'!I3</f>
        <v>0</v>
      </c>
      <c r="D10" s="16">
        <f>'5777'!O2</f>
        <v>0</v>
      </c>
      <c r="E10" s="16">
        <f>C10+D10</f>
        <v>0</v>
      </c>
    </row>
  </sheetData>
  <sheetProtection sheet="1" objects="1" scenarios="1"/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52"/>
  <sheetViews>
    <sheetView tabSelected="1" zoomScaleNormal="100" workbookViewId="0">
      <pane ySplit="7" topLeftCell="A122" activePane="bottomLeft" state="frozen"/>
      <selection pane="bottomLeft" activeCell="A8" sqref="A8"/>
    </sheetView>
  </sheetViews>
  <sheetFormatPr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1"/>
      <c r="C1" s="1"/>
      <c r="D1" s="1"/>
      <c r="E1" s="1" t="s">
        <v>0</v>
      </c>
      <c r="F1" s="1"/>
      <c r="G1" s="1"/>
      <c r="H1" s="1"/>
      <c r="I1" s="1"/>
      <c r="P1" t="s">
        <v>22</v>
      </c>
    </row>
    <row r="2" spans="1:18" ht="24.95" customHeight="1">
      <c r="B2" s="1"/>
      <c r="C2" s="1"/>
      <c r="D2" s="1"/>
      <c r="E2" s="2" t="s">
        <v>13</v>
      </c>
      <c r="F2" s="1"/>
      <c r="G2" s="1"/>
      <c r="H2" s="5"/>
      <c r="I2" s="5"/>
      <c r="O2">
        <f>0+O8+O45+O70+O91+O140</f>
        <v>0</v>
      </c>
      <c r="P2" t="s">
        <v>22</v>
      </c>
    </row>
    <row r="3" spans="1:18" ht="15" customHeight="1">
      <c r="A3" t="s">
        <v>12</v>
      </c>
      <c r="B3" s="9" t="s">
        <v>14</v>
      </c>
      <c r="C3" s="37" t="s">
        <v>15</v>
      </c>
      <c r="D3" s="34"/>
      <c r="E3" s="10" t="s">
        <v>16</v>
      </c>
      <c r="F3" s="1"/>
      <c r="G3" s="8"/>
      <c r="H3" s="7" t="s">
        <v>15</v>
      </c>
      <c r="I3" s="33">
        <f>0+I8+I45+I70+I91+I140</f>
        <v>0</v>
      </c>
      <c r="O3" t="s">
        <v>19</v>
      </c>
      <c r="P3" t="s">
        <v>23</v>
      </c>
    </row>
    <row r="4" spans="1:18" ht="15" customHeight="1">
      <c r="A4" t="s">
        <v>17</v>
      </c>
      <c r="B4" s="12" t="s">
        <v>18</v>
      </c>
      <c r="C4" s="38" t="s">
        <v>15</v>
      </c>
      <c r="D4" s="39"/>
      <c r="E4" s="13" t="s">
        <v>24</v>
      </c>
      <c r="F4" s="5"/>
      <c r="G4" s="5"/>
      <c r="H4" s="14"/>
      <c r="I4" s="14"/>
      <c r="O4" t="s">
        <v>20</v>
      </c>
      <c r="P4" t="s">
        <v>23</v>
      </c>
    </row>
    <row r="5" spans="1:18" ht="12.75" customHeight="1">
      <c r="A5" s="40" t="s">
        <v>25</v>
      </c>
      <c r="B5" s="40" t="s">
        <v>27</v>
      </c>
      <c r="C5" s="40" t="s">
        <v>29</v>
      </c>
      <c r="D5" s="40" t="s">
        <v>30</v>
      </c>
      <c r="E5" s="40" t="s">
        <v>31</v>
      </c>
      <c r="F5" s="40" t="s">
        <v>33</v>
      </c>
      <c r="G5" s="40" t="s">
        <v>35</v>
      </c>
      <c r="H5" s="40" t="s">
        <v>37</v>
      </c>
      <c r="I5" s="40"/>
      <c r="O5" t="s">
        <v>21</v>
      </c>
      <c r="P5" t="s">
        <v>23</v>
      </c>
    </row>
    <row r="6" spans="1:18" ht="12.75" customHeight="1">
      <c r="A6" s="40"/>
      <c r="B6" s="40"/>
      <c r="C6" s="40"/>
      <c r="D6" s="40"/>
      <c r="E6" s="40"/>
      <c r="F6" s="40"/>
      <c r="G6" s="40"/>
      <c r="H6" s="11" t="s">
        <v>38</v>
      </c>
      <c r="I6" s="11" t="s">
        <v>40</v>
      </c>
    </row>
    <row r="7" spans="1:18" ht="12.75" customHeight="1">
      <c r="A7" s="11" t="s">
        <v>26</v>
      </c>
      <c r="B7" s="11" t="s">
        <v>28</v>
      </c>
      <c r="C7" s="11" t="s">
        <v>23</v>
      </c>
      <c r="D7" s="11" t="s">
        <v>22</v>
      </c>
      <c r="E7" s="11" t="s">
        <v>32</v>
      </c>
      <c r="F7" s="11" t="s">
        <v>34</v>
      </c>
      <c r="G7" s="11" t="s">
        <v>36</v>
      </c>
      <c r="H7" s="11" t="s">
        <v>39</v>
      </c>
      <c r="I7" s="11" t="s">
        <v>41</v>
      </c>
    </row>
    <row r="8" spans="1:18" ht="12.75" customHeight="1">
      <c r="A8" s="14" t="s">
        <v>42</v>
      </c>
      <c r="B8" s="14"/>
      <c r="C8" s="18" t="s">
        <v>26</v>
      </c>
      <c r="D8" s="14"/>
      <c r="E8" s="19" t="s">
        <v>43</v>
      </c>
      <c r="F8" s="14"/>
      <c r="G8" s="14"/>
      <c r="H8" s="14"/>
      <c r="I8" s="20">
        <f>0+Q8</f>
        <v>0</v>
      </c>
      <c r="O8">
        <f>0+R8</f>
        <v>0</v>
      </c>
      <c r="Q8">
        <f>0+I9+I13+I17+I21+I25+I29+I33+I37+I41</f>
        <v>0</v>
      </c>
      <c r="R8">
        <f>0+O9+O13+O17+O21+O25+O29+O33+O37+O41</f>
        <v>0</v>
      </c>
    </row>
    <row r="9" spans="1:18" ht="25.5">
      <c r="A9" s="17" t="s">
        <v>44</v>
      </c>
      <c r="B9" s="21" t="s">
        <v>28</v>
      </c>
      <c r="C9" s="21" t="s">
        <v>45</v>
      </c>
      <c r="D9" s="17" t="s">
        <v>46</v>
      </c>
      <c r="E9" s="22" t="s">
        <v>47</v>
      </c>
      <c r="F9" s="23" t="s">
        <v>48</v>
      </c>
      <c r="G9" s="24">
        <v>606.28099999999995</v>
      </c>
      <c r="H9" s="25">
        <v>0</v>
      </c>
      <c r="I9" s="26">
        <f>ROUND(ROUND(H9,2)*ROUND(G9,3),2)</f>
        <v>0</v>
      </c>
      <c r="O9">
        <f>(I9*21)/100</f>
        <v>0</v>
      </c>
      <c r="P9" t="s">
        <v>23</v>
      </c>
    </row>
    <row r="10" spans="1:18">
      <c r="A10" s="27" t="s">
        <v>49</v>
      </c>
      <c r="E10" s="28" t="s">
        <v>46</v>
      </c>
    </row>
    <row r="11" spans="1:18">
      <c r="A11" s="29" t="s">
        <v>50</v>
      </c>
      <c r="E11" s="30" t="s">
        <v>51</v>
      </c>
    </row>
    <row r="12" spans="1:18" ht="140.25">
      <c r="A12" t="s">
        <v>52</v>
      </c>
      <c r="E12" s="28" t="s">
        <v>53</v>
      </c>
    </row>
    <row r="13" spans="1:18" ht="25.5">
      <c r="A13" s="17" t="s">
        <v>44</v>
      </c>
      <c r="B13" s="21" t="s">
        <v>23</v>
      </c>
      <c r="C13" s="21" t="s">
        <v>54</v>
      </c>
      <c r="D13" s="17" t="s">
        <v>46</v>
      </c>
      <c r="E13" s="22" t="s">
        <v>55</v>
      </c>
      <c r="F13" s="23" t="s">
        <v>48</v>
      </c>
      <c r="G13" s="24">
        <v>4.1760000000000002</v>
      </c>
      <c r="H13" s="25">
        <v>0</v>
      </c>
      <c r="I13" s="26">
        <f>ROUND(ROUND(H13,2)*ROUND(G13,3),2)</f>
        <v>0</v>
      </c>
      <c r="O13">
        <f>(I13*21)/100</f>
        <v>0</v>
      </c>
      <c r="P13" t="s">
        <v>23</v>
      </c>
    </row>
    <row r="14" spans="1:18">
      <c r="A14" s="27" t="s">
        <v>49</v>
      </c>
      <c r="E14" s="28" t="s">
        <v>56</v>
      </c>
    </row>
    <row r="15" spans="1:18">
      <c r="A15" s="29" t="s">
        <v>50</v>
      </c>
      <c r="E15" s="30" t="s">
        <v>57</v>
      </c>
    </row>
    <row r="16" spans="1:18" ht="140.25">
      <c r="A16" t="s">
        <v>52</v>
      </c>
      <c r="E16" s="28" t="s">
        <v>53</v>
      </c>
    </row>
    <row r="17" spans="1:16" ht="25.5">
      <c r="A17" s="17" t="s">
        <v>44</v>
      </c>
      <c r="B17" s="21" t="s">
        <v>22</v>
      </c>
      <c r="C17" s="21" t="s">
        <v>58</v>
      </c>
      <c r="D17" s="17" t="s">
        <v>46</v>
      </c>
      <c r="E17" s="22" t="s">
        <v>59</v>
      </c>
      <c r="F17" s="23" t="s">
        <v>48</v>
      </c>
      <c r="G17" s="24">
        <v>2.34</v>
      </c>
      <c r="H17" s="25">
        <v>0</v>
      </c>
      <c r="I17" s="26">
        <f>ROUND(ROUND(H17,2)*ROUND(G17,3),2)</f>
        <v>0</v>
      </c>
      <c r="O17">
        <f>(I17*21)/100</f>
        <v>0</v>
      </c>
      <c r="P17" t="s">
        <v>23</v>
      </c>
    </row>
    <row r="18" spans="1:16">
      <c r="A18" s="27" t="s">
        <v>49</v>
      </c>
      <c r="E18" s="28" t="s">
        <v>60</v>
      </c>
    </row>
    <row r="19" spans="1:16">
      <c r="A19" s="29" t="s">
        <v>50</v>
      </c>
      <c r="E19" s="30" t="s">
        <v>61</v>
      </c>
    </row>
    <row r="20" spans="1:16" ht="140.25">
      <c r="A20" t="s">
        <v>52</v>
      </c>
      <c r="E20" s="28" t="s">
        <v>53</v>
      </c>
    </row>
    <row r="21" spans="1:16">
      <c r="A21" s="17" t="s">
        <v>44</v>
      </c>
      <c r="B21" s="21" t="s">
        <v>32</v>
      </c>
      <c r="C21" s="21" t="s">
        <v>62</v>
      </c>
      <c r="D21" s="17" t="s">
        <v>46</v>
      </c>
      <c r="E21" s="22" t="s">
        <v>63</v>
      </c>
      <c r="F21" s="23" t="s">
        <v>64</v>
      </c>
      <c r="G21" s="24">
        <v>1</v>
      </c>
      <c r="H21" s="25">
        <v>0</v>
      </c>
      <c r="I21" s="26">
        <f>ROUND(ROUND(H21,2)*ROUND(G21,3),2)</f>
        <v>0</v>
      </c>
      <c r="O21">
        <f>(I21*21)/100</f>
        <v>0</v>
      </c>
      <c r="P21" t="s">
        <v>23</v>
      </c>
    </row>
    <row r="22" spans="1:16" ht="38.25">
      <c r="A22" s="27" t="s">
        <v>49</v>
      </c>
      <c r="E22" s="28" t="s">
        <v>65</v>
      </c>
    </row>
    <row r="23" spans="1:16">
      <c r="A23" s="29" t="s">
        <v>50</v>
      </c>
      <c r="E23" s="30" t="s">
        <v>46</v>
      </c>
    </row>
    <row r="24" spans="1:16" ht="38.25">
      <c r="A24" t="s">
        <v>52</v>
      </c>
      <c r="E24" s="28" t="s">
        <v>66</v>
      </c>
    </row>
    <row r="25" spans="1:16">
      <c r="A25" s="17" t="s">
        <v>44</v>
      </c>
      <c r="B25" s="21" t="s">
        <v>34</v>
      </c>
      <c r="C25" s="21" t="s">
        <v>67</v>
      </c>
      <c r="D25" s="17" t="s">
        <v>46</v>
      </c>
      <c r="E25" s="22" t="s">
        <v>68</v>
      </c>
      <c r="F25" s="23" t="s">
        <v>64</v>
      </c>
      <c r="G25" s="24">
        <v>1</v>
      </c>
      <c r="H25" s="25">
        <v>0</v>
      </c>
      <c r="I25" s="26">
        <f>ROUND(ROUND(H25,2)*ROUND(G25,3),2)</f>
        <v>0</v>
      </c>
      <c r="O25">
        <f>(I25*21)/100</f>
        <v>0</v>
      </c>
      <c r="P25" t="s">
        <v>23</v>
      </c>
    </row>
    <row r="26" spans="1:16">
      <c r="A26" s="27" t="s">
        <v>49</v>
      </c>
      <c r="E26" s="28" t="s">
        <v>69</v>
      </c>
    </row>
    <row r="27" spans="1:16">
      <c r="A27" s="29" t="s">
        <v>50</v>
      </c>
      <c r="E27" s="30" t="s">
        <v>46</v>
      </c>
    </row>
    <row r="28" spans="1:16">
      <c r="A28" t="s">
        <v>52</v>
      </c>
      <c r="E28" s="28" t="s">
        <v>70</v>
      </c>
    </row>
    <row r="29" spans="1:16" ht="25.5">
      <c r="A29" s="17" t="s">
        <v>44</v>
      </c>
      <c r="B29" s="21" t="s">
        <v>36</v>
      </c>
      <c r="C29" s="21" t="s">
        <v>71</v>
      </c>
      <c r="D29" s="17" t="s">
        <v>46</v>
      </c>
      <c r="E29" s="22" t="s">
        <v>72</v>
      </c>
      <c r="F29" s="23" t="s">
        <v>64</v>
      </c>
      <c r="G29" s="24">
        <v>1</v>
      </c>
      <c r="H29" s="25">
        <v>0</v>
      </c>
      <c r="I29" s="26">
        <f>ROUND(ROUND(H29,2)*ROUND(G29,3),2)</f>
        <v>0</v>
      </c>
      <c r="O29">
        <f>(I29*21)/100</f>
        <v>0</v>
      </c>
      <c r="P29" t="s">
        <v>23</v>
      </c>
    </row>
    <row r="30" spans="1:16" ht="25.5">
      <c r="A30" s="27" t="s">
        <v>49</v>
      </c>
      <c r="E30" s="28" t="s">
        <v>73</v>
      </c>
    </row>
    <row r="31" spans="1:16">
      <c r="A31" s="29" t="s">
        <v>50</v>
      </c>
      <c r="E31" s="30" t="s">
        <v>46</v>
      </c>
    </row>
    <row r="32" spans="1:16">
      <c r="A32" t="s">
        <v>52</v>
      </c>
      <c r="E32" s="28" t="s">
        <v>70</v>
      </c>
    </row>
    <row r="33" spans="1:18">
      <c r="A33" s="17" t="s">
        <v>44</v>
      </c>
      <c r="B33" s="21" t="s">
        <v>74</v>
      </c>
      <c r="C33" s="21" t="s">
        <v>75</v>
      </c>
      <c r="D33" s="17" t="s">
        <v>46</v>
      </c>
      <c r="E33" s="22" t="s">
        <v>76</v>
      </c>
      <c r="F33" s="23" t="s">
        <v>64</v>
      </c>
      <c r="G33" s="24">
        <v>1</v>
      </c>
      <c r="H33" s="25">
        <v>0</v>
      </c>
      <c r="I33" s="26">
        <f>ROUND(ROUND(H33,2)*ROUND(G33,3),2)</f>
        <v>0</v>
      </c>
      <c r="O33">
        <f>(I33*21)/100</f>
        <v>0</v>
      </c>
      <c r="P33" t="s">
        <v>23</v>
      </c>
    </row>
    <row r="34" spans="1:18" ht="25.5">
      <c r="A34" s="27" t="s">
        <v>49</v>
      </c>
      <c r="E34" s="28" t="s">
        <v>77</v>
      </c>
    </row>
    <row r="35" spans="1:18">
      <c r="A35" s="29" t="s">
        <v>50</v>
      </c>
      <c r="E35" s="30" t="s">
        <v>46</v>
      </c>
    </row>
    <row r="36" spans="1:18" ht="89.25">
      <c r="A36" t="s">
        <v>52</v>
      </c>
      <c r="E36" s="28" t="s">
        <v>78</v>
      </c>
    </row>
    <row r="37" spans="1:18">
      <c r="A37" s="17" t="s">
        <v>44</v>
      </c>
      <c r="B37" s="21" t="s">
        <v>79</v>
      </c>
      <c r="C37" s="21" t="s">
        <v>80</v>
      </c>
      <c r="D37" s="17" t="s">
        <v>46</v>
      </c>
      <c r="E37" s="22" t="s">
        <v>81</v>
      </c>
      <c r="F37" s="23" t="s">
        <v>64</v>
      </c>
      <c r="G37" s="24">
        <v>1</v>
      </c>
      <c r="H37" s="25">
        <v>0</v>
      </c>
      <c r="I37" s="26">
        <f>ROUND(ROUND(H37,2)*ROUND(G37,3),2)</f>
        <v>0</v>
      </c>
      <c r="O37">
        <f>(I37*21)/100</f>
        <v>0</v>
      </c>
      <c r="P37" t="s">
        <v>23</v>
      </c>
    </row>
    <row r="38" spans="1:18" ht="25.5">
      <c r="A38" s="27" t="s">
        <v>49</v>
      </c>
      <c r="E38" s="28" t="s">
        <v>82</v>
      </c>
    </row>
    <row r="39" spans="1:18">
      <c r="A39" s="29" t="s">
        <v>50</v>
      </c>
      <c r="E39" s="30" t="s">
        <v>46</v>
      </c>
    </row>
    <row r="40" spans="1:18">
      <c r="A40" t="s">
        <v>52</v>
      </c>
      <c r="E40" s="28" t="s">
        <v>83</v>
      </c>
    </row>
    <row r="41" spans="1:18">
      <c r="A41" s="17" t="s">
        <v>44</v>
      </c>
      <c r="B41" s="21" t="s">
        <v>39</v>
      </c>
      <c r="C41" s="21" t="s">
        <v>84</v>
      </c>
      <c r="D41" s="17" t="s">
        <v>46</v>
      </c>
      <c r="E41" s="22" t="s">
        <v>85</v>
      </c>
      <c r="F41" s="23" t="s">
        <v>64</v>
      </c>
      <c r="G41" s="24">
        <v>1</v>
      </c>
      <c r="H41" s="25">
        <v>0</v>
      </c>
      <c r="I41" s="26">
        <f>ROUND(ROUND(H41,2)*ROUND(G41,3),2)</f>
        <v>0</v>
      </c>
      <c r="O41">
        <f>(I41*21)/100</f>
        <v>0</v>
      </c>
      <c r="P41" t="s">
        <v>23</v>
      </c>
    </row>
    <row r="42" spans="1:18" ht="25.5">
      <c r="A42" s="27" t="s">
        <v>49</v>
      </c>
      <c r="E42" s="28" t="s">
        <v>86</v>
      </c>
    </row>
    <row r="43" spans="1:18">
      <c r="A43" s="29" t="s">
        <v>50</v>
      </c>
      <c r="E43" s="30" t="s">
        <v>46</v>
      </c>
    </row>
    <row r="44" spans="1:18">
      <c r="A44" t="s">
        <v>52</v>
      </c>
      <c r="E44" s="28" t="s">
        <v>83</v>
      </c>
    </row>
    <row r="45" spans="1:18" ht="12.75" customHeight="1">
      <c r="A45" s="5" t="s">
        <v>42</v>
      </c>
      <c r="B45" s="5"/>
      <c r="C45" s="31" t="s">
        <v>28</v>
      </c>
      <c r="D45" s="5"/>
      <c r="E45" s="19" t="s">
        <v>87</v>
      </c>
      <c r="F45" s="5"/>
      <c r="G45" s="5"/>
      <c r="H45" s="5"/>
      <c r="I45" s="32">
        <f>0+Q45</f>
        <v>0</v>
      </c>
      <c r="O45">
        <f>0+R45</f>
        <v>0</v>
      </c>
      <c r="Q45">
        <f>0+I46+I50+I54+I58+I62+I66</f>
        <v>0</v>
      </c>
      <c r="R45">
        <f>0+O46+O50+O54+O58+O62+O66</f>
        <v>0</v>
      </c>
    </row>
    <row r="46" spans="1:18" ht="25.5">
      <c r="A46" s="17" t="s">
        <v>44</v>
      </c>
      <c r="B46" s="21" t="s">
        <v>41</v>
      </c>
      <c r="C46" s="21" t="s">
        <v>88</v>
      </c>
      <c r="D46" s="17" t="s">
        <v>46</v>
      </c>
      <c r="E46" s="22" t="s">
        <v>89</v>
      </c>
      <c r="F46" s="23" t="s">
        <v>90</v>
      </c>
      <c r="G46" s="24">
        <v>14.6</v>
      </c>
      <c r="H46" s="25">
        <v>0</v>
      </c>
      <c r="I46" s="26">
        <f>ROUND(ROUND(H46,2)*ROUND(G46,3),2)</f>
        <v>0</v>
      </c>
      <c r="O46">
        <f>(I46*21)/100</f>
        <v>0</v>
      </c>
      <c r="P46" t="s">
        <v>23</v>
      </c>
    </row>
    <row r="47" spans="1:18">
      <c r="A47" s="27" t="s">
        <v>49</v>
      </c>
      <c r="E47" s="28" t="s">
        <v>46</v>
      </c>
    </row>
    <row r="48" spans="1:18">
      <c r="A48" s="29" t="s">
        <v>50</v>
      </c>
      <c r="E48" s="30" t="s">
        <v>91</v>
      </c>
    </row>
    <row r="49" spans="1:16" ht="63.75">
      <c r="A49" t="s">
        <v>52</v>
      </c>
      <c r="E49" s="28" t="s">
        <v>92</v>
      </c>
    </row>
    <row r="50" spans="1:16">
      <c r="A50" s="17" t="s">
        <v>44</v>
      </c>
      <c r="B50" s="21" t="s">
        <v>93</v>
      </c>
      <c r="C50" s="21" t="s">
        <v>94</v>
      </c>
      <c r="D50" s="17" t="s">
        <v>46</v>
      </c>
      <c r="E50" s="22" t="s">
        <v>95</v>
      </c>
      <c r="F50" s="23" t="s">
        <v>90</v>
      </c>
      <c r="G50" s="24">
        <v>136.755</v>
      </c>
      <c r="H50" s="25">
        <v>0</v>
      </c>
      <c r="I50" s="26">
        <f>ROUND(ROUND(H50,2)*ROUND(G50,3),2)</f>
        <v>0</v>
      </c>
      <c r="O50">
        <f>(I50*21)/100</f>
        <v>0</v>
      </c>
      <c r="P50" t="s">
        <v>23</v>
      </c>
    </row>
    <row r="51" spans="1:16">
      <c r="A51" s="27" t="s">
        <v>49</v>
      </c>
      <c r="E51" s="28" t="s">
        <v>46</v>
      </c>
    </row>
    <row r="52" spans="1:16" ht="76.5">
      <c r="A52" s="29" t="s">
        <v>50</v>
      </c>
      <c r="E52" s="30" t="s">
        <v>96</v>
      </c>
    </row>
    <row r="53" spans="1:16" ht="293.25">
      <c r="A53" t="s">
        <v>52</v>
      </c>
      <c r="E53" s="28" t="s">
        <v>97</v>
      </c>
    </row>
    <row r="54" spans="1:16" ht="25.5">
      <c r="A54" s="17" t="s">
        <v>44</v>
      </c>
      <c r="B54" s="21" t="s">
        <v>98</v>
      </c>
      <c r="C54" s="21" t="s">
        <v>99</v>
      </c>
      <c r="D54" s="17" t="s">
        <v>46</v>
      </c>
      <c r="E54" s="22" t="s">
        <v>100</v>
      </c>
      <c r="F54" s="23" t="s">
        <v>90</v>
      </c>
      <c r="G54" s="24">
        <v>319.09500000000003</v>
      </c>
      <c r="H54" s="25">
        <v>0</v>
      </c>
      <c r="I54" s="26">
        <f>ROUND(ROUND(H54,2)*ROUND(G54,3),2)</f>
        <v>0</v>
      </c>
      <c r="O54">
        <f>(I54*21)/100</f>
        <v>0</v>
      </c>
      <c r="P54" t="s">
        <v>23</v>
      </c>
    </row>
    <row r="55" spans="1:16">
      <c r="A55" s="27" t="s">
        <v>49</v>
      </c>
      <c r="E55" s="28" t="s">
        <v>46</v>
      </c>
    </row>
    <row r="56" spans="1:16" ht="38.25">
      <c r="A56" s="29" t="s">
        <v>50</v>
      </c>
      <c r="E56" s="30" t="s">
        <v>101</v>
      </c>
    </row>
    <row r="57" spans="1:16" ht="293.25">
      <c r="A57" t="s">
        <v>52</v>
      </c>
      <c r="E57" s="28" t="s">
        <v>102</v>
      </c>
    </row>
    <row r="58" spans="1:16">
      <c r="A58" s="17" t="s">
        <v>44</v>
      </c>
      <c r="B58" s="21" t="s">
        <v>103</v>
      </c>
      <c r="C58" s="21" t="s">
        <v>104</v>
      </c>
      <c r="D58" s="17" t="s">
        <v>46</v>
      </c>
      <c r="E58" s="22" t="s">
        <v>105</v>
      </c>
      <c r="F58" s="23" t="s">
        <v>90</v>
      </c>
      <c r="G58" s="24">
        <v>136.75</v>
      </c>
      <c r="H58" s="25">
        <v>0</v>
      </c>
      <c r="I58" s="26">
        <f>ROUND(ROUND(H58,2)*ROUND(G58,3),2)</f>
        <v>0</v>
      </c>
      <c r="O58">
        <f>(I58*21)/100</f>
        <v>0</v>
      </c>
      <c r="P58" t="s">
        <v>23</v>
      </c>
    </row>
    <row r="59" spans="1:16">
      <c r="A59" s="27" t="s">
        <v>49</v>
      </c>
      <c r="E59" s="28" t="s">
        <v>46</v>
      </c>
    </row>
    <row r="60" spans="1:16">
      <c r="A60" s="29" t="s">
        <v>50</v>
      </c>
      <c r="E60" s="30" t="s">
        <v>106</v>
      </c>
    </row>
    <row r="61" spans="1:16" ht="229.5">
      <c r="A61" t="s">
        <v>52</v>
      </c>
      <c r="E61" s="28" t="s">
        <v>107</v>
      </c>
    </row>
    <row r="62" spans="1:16">
      <c r="A62" s="17" t="s">
        <v>44</v>
      </c>
      <c r="B62" s="21" t="s">
        <v>108</v>
      </c>
      <c r="C62" s="21" t="s">
        <v>109</v>
      </c>
      <c r="D62" s="17" t="s">
        <v>46</v>
      </c>
      <c r="E62" s="22" t="s">
        <v>110</v>
      </c>
      <c r="F62" s="23" t="s">
        <v>90</v>
      </c>
      <c r="G62" s="24">
        <v>93.867000000000004</v>
      </c>
      <c r="H62" s="25">
        <v>0</v>
      </c>
      <c r="I62" s="26">
        <f>ROUND(ROUND(H62,2)*ROUND(G62,3),2)</f>
        <v>0</v>
      </c>
      <c r="O62">
        <f>(I62*21)/100</f>
        <v>0</v>
      </c>
      <c r="P62" t="s">
        <v>23</v>
      </c>
    </row>
    <row r="63" spans="1:16">
      <c r="A63" s="27" t="s">
        <v>49</v>
      </c>
      <c r="E63" s="28" t="s">
        <v>46</v>
      </c>
    </row>
    <row r="64" spans="1:16">
      <c r="A64" s="29" t="s">
        <v>50</v>
      </c>
      <c r="E64" s="30" t="s">
        <v>111</v>
      </c>
    </row>
    <row r="65" spans="1:18" ht="229.5">
      <c r="A65" t="s">
        <v>52</v>
      </c>
      <c r="E65" s="28" t="s">
        <v>112</v>
      </c>
    </row>
    <row r="66" spans="1:18">
      <c r="A66" s="17" t="s">
        <v>44</v>
      </c>
      <c r="B66" s="21" t="s">
        <v>113</v>
      </c>
      <c r="C66" s="21" t="s">
        <v>114</v>
      </c>
      <c r="D66" s="17" t="s">
        <v>46</v>
      </c>
      <c r="E66" s="22" t="s">
        <v>115</v>
      </c>
      <c r="F66" s="23" t="s">
        <v>90</v>
      </c>
      <c r="G66" s="24">
        <v>211.57400000000001</v>
      </c>
      <c r="H66" s="25">
        <v>0</v>
      </c>
      <c r="I66" s="26">
        <f>ROUND(ROUND(H66,2)*ROUND(G66,3),2)</f>
        <v>0</v>
      </c>
      <c r="O66">
        <f>(I66*21)/100</f>
        <v>0</v>
      </c>
      <c r="P66" t="s">
        <v>23</v>
      </c>
    </row>
    <row r="67" spans="1:18">
      <c r="A67" s="27" t="s">
        <v>49</v>
      </c>
      <c r="E67" s="28" t="s">
        <v>46</v>
      </c>
    </row>
    <row r="68" spans="1:18" ht="51">
      <c r="A68" s="29" t="s">
        <v>50</v>
      </c>
      <c r="E68" s="30" t="s">
        <v>116</v>
      </c>
    </row>
    <row r="69" spans="1:18" ht="267.75">
      <c r="A69" t="s">
        <v>52</v>
      </c>
      <c r="E69" s="28" t="s">
        <v>117</v>
      </c>
    </row>
    <row r="70" spans="1:18" ht="12.75" customHeight="1">
      <c r="A70" s="5" t="s">
        <v>42</v>
      </c>
      <c r="B70" s="5"/>
      <c r="C70" s="31" t="s">
        <v>34</v>
      </c>
      <c r="D70" s="5"/>
      <c r="E70" s="19" t="s">
        <v>118</v>
      </c>
      <c r="F70" s="5"/>
      <c r="G70" s="5"/>
      <c r="H70" s="5"/>
      <c r="I70" s="32">
        <f>0+Q70</f>
        <v>0</v>
      </c>
      <c r="O70">
        <f>0+R70</f>
        <v>0</v>
      </c>
      <c r="Q70">
        <f>0+I71+I75+I79+I83+I87</f>
        <v>0</v>
      </c>
      <c r="R70">
        <f>0+O71+O75+O79+O83+O87</f>
        <v>0</v>
      </c>
    </row>
    <row r="71" spans="1:18">
      <c r="A71" s="17" t="s">
        <v>44</v>
      </c>
      <c r="B71" s="21" t="s">
        <v>119</v>
      </c>
      <c r="C71" s="21" t="s">
        <v>120</v>
      </c>
      <c r="D71" s="17" t="s">
        <v>46</v>
      </c>
      <c r="E71" s="22" t="s">
        <v>121</v>
      </c>
      <c r="F71" s="23" t="s">
        <v>122</v>
      </c>
      <c r="G71" s="24">
        <v>32.6</v>
      </c>
      <c r="H71" s="25">
        <v>0</v>
      </c>
      <c r="I71" s="26">
        <f>ROUND(ROUND(H71,2)*ROUND(G71,3),2)</f>
        <v>0</v>
      </c>
      <c r="O71">
        <f>(I71*21)/100</f>
        <v>0</v>
      </c>
      <c r="P71" t="s">
        <v>23</v>
      </c>
    </row>
    <row r="72" spans="1:18">
      <c r="A72" s="27" t="s">
        <v>49</v>
      </c>
      <c r="E72" s="28" t="s">
        <v>46</v>
      </c>
    </row>
    <row r="73" spans="1:18">
      <c r="A73" s="29" t="s">
        <v>50</v>
      </c>
      <c r="E73" s="30" t="s">
        <v>123</v>
      </c>
    </row>
    <row r="74" spans="1:18" ht="51">
      <c r="A74" t="s">
        <v>52</v>
      </c>
      <c r="E74" s="28" t="s">
        <v>124</v>
      </c>
    </row>
    <row r="75" spans="1:18">
      <c r="A75" s="17" t="s">
        <v>44</v>
      </c>
      <c r="B75" s="21" t="s">
        <v>125</v>
      </c>
      <c r="C75" s="21" t="s">
        <v>126</v>
      </c>
      <c r="D75" s="17" t="s">
        <v>46</v>
      </c>
      <c r="E75" s="22" t="s">
        <v>127</v>
      </c>
      <c r="F75" s="23" t="s">
        <v>122</v>
      </c>
      <c r="G75" s="24">
        <v>16.3</v>
      </c>
      <c r="H75" s="25">
        <v>0</v>
      </c>
      <c r="I75" s="26">
        <f>ROUND(ROUND(H75,2)*ROUND(G75,3),2)</f>
        <v>0</v>
      </c>
      <c r="O75">
        <f>(I75*21)/100</f>
        <v>0</v>
      </c>
      <c r="P75" t="s">
        <v>23</v>
      </c>
    </row>
    <row r="76" spans="1:18">
      <c r="A76" s="27" t="s">
        <v>49</v>
      </c>
      <c r="E76" s="28" t="s">
        <v>46</v>
      </c>
    </row>
    <row r="77" spans="1:18">
      <c r="A77" s="29" t="s">
        <v>50</v>
      </c>
      <c r="E77" s="30" t="s">
        <v>128</v>
      </c>
    </row>
    <row r="78" spans="1:18" ht="51">
      <c r="A78" t="s">
        <v>52</v>
      </c>
      <c r="E78" s="28" t="s">
        <v>129</v>
      </c>
    </row>
    <row r="79" spans="1:18">
      <c r="A79" s="17" t="s">
        <v>44</v>
      </c>
      <c r="B79" s="21" t="s">
        <v>130</v>
      </c>
      <c r="C79" s="21" t="s">
        <v>131</v>
      </c>
      <c r="D79" s="17" t="s">
        <v>46</v>
      </c>
      <c r="E79" s="22" t="s">
        <v>132</v>
      </c>
      <c r="F79" s="23" t="s">
        <v>122</v>
      </c>
      <c r="G79" s="24">
        <v>16.3</v>
      </c>
      <c r="H79" s="25">
        <v>0</v>
      </c>
      <c r="I79" s="26">
        <f>ROUND(ROUND(H79,2)*ROUND(G79,3),2)</f>
        <v>0</v>
      </c>
      <c r="O79">
        <f>(I79*21)/100</f>
        <v>0</v>
      </c>
      <c r="P79" t="s">
        <v>23</v>
      </c>
    </row>
    <row r="80" spans="1:18">
      <c r="A80" s="27" t="s">
        <v>49</v>
      </c>
      <c r="E80" s="28" t="s">
        <v>46</v>
      </c>
    </row>
    <row r="81" spans="1:18">
      <c r="A81" s="29" t="s">
        <v>50</v>
      </c>
      <c r="E81" s="30" t="s">
        <v>128</v>
      </c>
    </row>
    <row r="82" spans="1:18" ht="51">
      <c r="A82" t="s">
        <v>52</v>
      </c>
      <c r="E82" s="28" t="s">
        <v>129</v>
      </c>
    </row>
    <row r="83" spans="1:18">
      <c r="A83" s="17" t="s">
        <v>44</v>
      </c>
      <c r="B83" s="21" t="s">
        <v>133</v>
      </c>
      <c r="C83" s="21" t="s">
        <v>134</v>
      </c>
      <c r="D83" s="17" t="s">
        <v>46</v>
      </c>
      <c r="E83" s="22" t="s">
        <v>135</v>
      </c>
      <c r="F83" s="23" t="s">
        <v>90</v>
      </c>
      <c r="G83" s="24">
        <v>0.65200000000000002</v>
      </c>
      <c r="H83" s="25">
        <v>0</v>
      </c>
      <c r="I83" s="26">
        <f>ROUND(ROUND(H83,2)*ROUND(G83,3),2)</f>
        <v>0</v>
      </c>
      <c r="O83">
        <f>(I83*21)/100</f>
        <v>0</v>
      </c>
      <c r="P83" t="s">
        <v>23</v>
      </c>
    </row>
    <row r="84" spans="1:18">
      <c r="A84" s="27" t="s">
        <v>49</v>
      </c>
      <c r="E84" s="28" t="s">
        <v>136</v>
      </c>
    </row>
    <row r="85" spans="1:18">
      <c r="A85" s="29" t="s">
        <v>50</v>
      </c>
      <c r="E85" s="30" t="s">
        <v>137</v>
      </c>
    </row>
    <row r="86" spans="1:18" ht="140.25">
      <c r="A86" t="s">
        <v>52</v>
      </c>
      <c r="E86" s="28" t="s">
        <v>138</v>
      </c>
    </row>
    <row r="87" spans="1:18">
      <c r="A87" s="17" t="s">
        <v>44</v>
      </c>
      <c r="B87" s="21" t="s">
        <v>139</v>
      </c>
      <c r="C87" s="21" t="s">
        <v>140</v>
      </c>
      <c r="D87" s="17" t="s">
        <v>46</v>
      </c>
      <c r="E87" s="22" t="s">
        <v>141</v>
      </c>
      <c r="F87" s="23" t="s">
        <v>90</v>
      </c>
      <c r="G87" s="24">
        <v>1.141</v>
      </c>
      <c r="H87" s="25">
        <v>0</v>
      </c>
      <c r="I87" s="26">
        <f>ROUND(ROUND(H87,2)*ROUND(G87,3),2)</f>
        <v>0</v>
      </c>
      <c r="O87">
        <f>(I87*21)/100</f>
        <v>0</v>
      </c>
      <c r="P87" t="s">
        <v>23</v>
      </c>
    </row>
    <row r="88" spans="1:18">
      <c r="A88" s="27" t="s">
        <v>49</v>
      </c>
      <c r="E88" s="28" t="s">
        <v>142</v>
      </c>
    </row>
    <row r="89" spans="1:18">
      <c r="A89" s="29" t="s">
        <v>50</v>
      </c>
      <c r="E89" s="30" t="s">
        <v>143</v>
      </c>
    </row>
    <row r="90" spans="1:18" ht="140.25">
      <c r="A90" t="s">
        <v>52</v>
      </c>
      <c r="E90" s="28" t="s">
        <v>138</v>
      </c>
    </row>
    <row r="91" spans="1:18" ht="12.75" customHeight="1">
      <c r="A91" s="5" t="s">
        <v>42</v>
      </c>
      <c r="B91" s="5"/>
      <c r="C91" s="31" t="s">
        <v>79</v>
      </c>
      <c r="D91" s="5"/>
      <c r="E91" s="19" t="s">
        <v>144</v>
      </c>
      <c r="F91" s="5"/>
      <c r="G91" s="5"/>
      <c r="H91" s="5"/>
      <c r="I91" s="32">
        <f>0+Q91</f>
        <v>0</v>
      </c>
      <c r="O91">
        <f>0+R91</f>
        <v>0</v>
      </c>
      <c r="Q91">
        <f>0+I92+I96+I100+I104+I108+I112+I116+I120+I124+I128+I132+I136</f>
        <v>0</v>
      </c>
      <c r="R91">
        <f>0+O92+O96+O100+O104+O108+O112+O116+O120+O124+O128+O132+O136</f>
        <v>0</v>
      </c>
    </row>
    <row r="92" spans="1:18">
      <c r="A92" s="17" t="s">
        <v>44</v>
      </c>
      <c r="B92" s="21" t="s">
        <v>145</v>
      </c>
      <c r="C92" s="21" t="s">
        <v>146</v>
      </c>
      <c r="D92" s="17" t="s">
        <v>46</v>
      </c>
      <c r="E92" s="22" t="s">
        <v>147</v>
      </c>
      <c r="F92" s="23" t="s">
        <v>148</v>
      </c>
      <c r="G92" s="24">
        <v>16.3</v>
      </c>
      <c r="H92" s="25">
        <v>0</v>
      </c>
      <c r="I92" s="26">
        <f>ROUND(ROUND(H92,2)*ROUND(G92,3),2)</f>
        <v>0</v>
      </c>
      <c r="O92">
        <f>(I92*21)/100</f>
        <v>0</v>
      </c>
      <c r="P92" t="s">
        <v>23</v>
      </c>
    </row>
    <row r="93" spans="1:18" ht="63.75">
      <c r="A93" s="27" t="s">
        <v>49</v>
      </c>
      <c r="E93" s="28" t="s">
        <v>149</v>
      </c>
    </row>
    <row r="94" spans="1:18">
      <c r="A94" s="29" t="s">
        <v>50</v>
      </c>
      <c r="E94" s="30" t="s">
        <v>150</v>
      </c>
    </row>
    <row r="95" spans="1:18" ht="255">
      <c r="A95" t="s">
        <v>52</v>
      </c>
      <c r="E95" s="28" t="s">
        <v>151</v>
      </c>
    </row>
    <row r="96" spans="1:18">
      <c r="A96" s="17" t="s">
        <v>44</v>
      </c>
      <c r="B96" s="21" t="s">
        <v>152</v>
      </c>
      <c r="C96" s="21" t="s">
        <v>153</v>
      </c>
      <c r="D96" s="17" t="s">
        <v>46</v>
      </c>
      <c r="E96" s="22" t="s">
        <v>154</v>
      </c>
      <c r="F96" s="23" t="s">
        <v>148</v>
      </c>
      <c r="G96" s="24">
        <v>146.1</v>
      </c>
      <c r="H96" s="25">
        <v>0</v>
      </c>
      <c r="I96" s="26">
        <f>ROUND(ROUND(H96,2)*ROUND(G96,3),2)</f>
        <v>0</v>
      </c>
      <c r="O96">
        <f>(I96*21)/100</f>
        <v>0</v>
      </c>
      <c r="P96" t="s">
        <v>23</v>
      </c>
    </row>
    <row r="97" spans="1:16" ht="25.5">
      <c r="A97" s="27" t="s">
        <v>49</v>
      </c>
      <c r="E97" s="28" t="s">
        <v>155</v>
      </c>
    </row>
    <row r="98" spans="1:16">
      <c r="A98" s="29" t="s">
        <v>50</v>
      </c>
      <c r="E98" s="30" t="s">
        <v>156</v>
      </c>
    </row>
    <row r="99" spans="1:16" ht="255">
      <c r="A99" t="s">
        <v>52</v>
      </c>
      <c r="E99" s="28" t="s">
        <v>151</v>
      </c>
    </row>
    <row r="100" spans="1:16">
      <c r="A100" s="17" t="s">
        <v>44</v>
      </c>
      <c r="B100" s="21" t="s">
        <v>157</v>
      </c>
      <c r="C100" s="21" t="s">
        <v>158</v>
      </c>
      <c r="D100" s="17" t="s">
        <v>46</v>
      </c>
      <c r="E100" s="22" t="s">
        <v>159</v>
      </c>
      <c r="F100" s="23" t="s">
        <v>148</v>
      </c>
      <c r="G100" s="24">
        <v>179.3</v>
      </c>
      <c r="H100" s="25">
        <v>0</v>
      </c>
      <c r="I100" s="26">
        <f>ROUND(ROUND(H100,2)*ROUND(G100,3),2)</f>
        <v>0</v>
      </c>
      <c r="O100">
        <f>(I100*21)/100</f>
        <v>0</v>
      </c>
      <c r="P100" t="s">
        <v>23</v>
      </c>
    </row>
    <row r="101" spans="1:16" ht="38.25">
      <c r="A101" s="27" t="s">
        <v>49</v>
      </c>
      <c r="E101" s="28" t="s">
        <v>160</v>
      </c>
    </row>
    <row r="102" spans="1:16">
      <c r="A102" s="29" t="s">
        <v>50</v>
      </c>
      <c r="E102" s="30" t="s">
        <v>161</v>
      </c>
    </row>
    <row r="103" spans="1:16" ht="255">
      <c r="A103" t="s">
        <v>52</v>
      </c>
      <c r="E103" s="28" t="s">
        <v>151</v>
      </c>
    </row>
    <row r="104" spans="1:16">
      <c r="A104" s="17" t="s">
        <v>44</v>
      </c>
      <c r="B104" s="21" t="s">
        <v>162</v>
      </c>
      <c r="C104" s="21" t="s">
        <v>163</v>
      </c>
      <c r="D104" s="17" t="s">
        <v>46</v>
      </c>
      <c r="E104" s="22" t="s">
        <v>164</v>
      </c>
      <c r="F104" s="23" t="s">
        <v>148</v>
      </c>
      <c r="G104" s="24">
        <v>3.1</v>
      </c>
      <c r="H104" s="25">
        <v>0</v>
      </c>
      <c r="I104" s="26">
        <f>ROUND(ROUND(H104,2)*ROUND(G104,3),2)</f>
        <v>0</v>
      </c>
      <c r="O104">
        <f>(I104*21)/100</f>
        <v>0</v>
      </c>
      <c r="P104" t="s">
        <v>23</v>
      </c>
    </row>
    <row r="105" spans="1:16" ht="25.5">
      <c r="A105" s="27" t="s">
        <v>49</v>
      </c>
      <c r="E105" s="28" t="s">
        <v>165</v>
      </c>
    </row>
    <row r="106" spans="1:16">
      <c r="A106" s="29" t="s">
        <v>50</v>
      </c>
      <c r="E106" s="30" t="s">
        <v>166</v>
      </c>
    </row>
    <row r="107" spans="1:16" ht="242.25">
      <c r="A107" t="s">
        <v>52</v>
      </c>
      <c r="E107" s="28" t="s">
        <v>167</v>
      </c>
    </row>
    <row r="108" spans="1:16">
      <c r="A108" s="17" t="s">
        <v>44</v>
      </c>
      <c r="B108" s="21" t="s">
        <v>168</v>
      </c>
      <c r="C108" s="21" t="s">
        <v>169</v>
      </c>
      <c r="D108" s="17" t="s">
        <v>46</v>
      </c>
      <c r="E108" s="22" t="s">
        <v>170</v>
      </c>
      <c r="F108" s="23" t="s">
        <v>148</v>
      </c>
      <c r="G108" s="24">
        <v>7.5</v>
      </c>
      <c r="H108" s="25">
        <v>0</v>
      </c>
      <c r="I108" s="26">
        <f>ROUND(ROUND(H108,2)*ROUND(G108,3),2)</f>
        <v>0</v>
      </c>
      <c r="O108">
        <f>(I108*21)/100</f>
        <v>0</v>
      </c>
      <c r="P108" t="s">
        <v>23</v>
      </c>
    </row>
    <row r="109" spans="1:16" ht="25.5">
      <c r="A109" s="27" t="s">
        <v>49</v>
      </c>
      <c r="E109" s="28" t="s">
        <v>171</v>
      </c>
    </row>
    <row r="110" spans="1:16">
      <c r="A110" s="29" t="s">
        <v>50</v>
      </c>
      <c r="E110" s="30" t="s">
        <v>172</v>
      </c>
    </row>
    <row r="111" spans="1:16" ht="242.25">
      <c r="A111" t="s">
        <v>52</v>
      </c>
      <c r="E111" s="28" t="s">
        <v>167</v>
      </c>
    </row>
    <row r="112" spans="1:16" ht="25.5">
      <c r="A112" s="17" t="s">
        <v>44</v>
      </c>
      <c r="B112" s="21" t="s">
        <v>173</v>
      </c>
      <c r="C112" s="21" t="s">
        <v>174</v>
      </c>
      <c r="D112" s="17" t="s">
        <v>46</v>
      </c>
      <c r="E112" s="22" t="s">
        <v>175</v>
      </c>
      <c r="F112" s="23" t="s">
        <v>176</v>
      </c>
      <c r="G112" s="24">
        <v>1</v>
      </c>
      <c r="H112" s="25">
        <v>0</v>
      </c>
      <c r="I112" s="26">
        <f>ROUND(ROUND(H112,2)*ROUND(G112,3),2)</f>
        <v>0</v>
      </c>
      <c r="O112">
        <f>(I112*21)/100</f>
        <v>0</v>
      </c>
      <c r="P112" t="s">
        <v>23</v>
      </c>
    </row>
    <row r="113" spans="1:16" ht="114.75">
      <c r="A113" s="27" t="s">
        <v>49</v>
      </c>
      <c r="E113" s="28" t="s">
        <v>177</v>
      </c>
    </row>
    <row r="114" spans="1:16">
      <c r="A114" s="29" t="s">
        <v>50</v>
      </c>
      <c r="E114" s="30" t="s">
        <v>178</v>
      </c>
    </row>
    <row r="115" spans="1:16" ht="382.5">
      <c r="A115" t="s">
        <v>52</v>
      </c>
      <c r="E115" s="28" t="s">
        <v>179</v>
      </c>
    </row>
    <row r="116" spans="1:16">
      <c r="A116" s="17" t="s">
        <v>44</v>
      </c>
      <c r="B116" s="21" t="s">
        <v>180</v>
      </c>
      <c r="C116" s="21" t="s">
        <v>181</v>
      </c>
      <c r="D116" s="17" t="s">
        <v>46</v>
      </c>
      <c r="E116" s="22" t="s">
        <v>182</v>
      </c>
      <c r="F116" s="23" t="s">
        <v>176</v>
      </c>
      <c r="G116" s="24">
        <v>12</v>
      </c>
      <c r="H116" s="25">
        <v>0</v>
      </c>
      <c r="I116" s="26">
        <f>ROUND(ROUND(H116,2)*ROUND(G116,3),2)</f>
        <v>0</v>
      </c>
      <c r="O116">
        <f>(I116*21)/100</f>
        <v>0</v>
      </c>
      <c r="P116" t="s">
        <v>23</v>
      </c>
    </row>
    <row r="117" spans="1:16" ht="114.75">
      <c r="A117" s="27" t="s">
        <v>49</v>
      </c>
      <c r="E117" s="28" t="s">
        <v>183</v>
      </c>
    </row>
    <row r="118" spans="1:16">
      <c r="A118" s="29" t="s">
        <v>50</v>
      </c>
      <c r="E118" s="30" t="s">
        <v>184</v>
      </c>
    </row>
    <row r="119" spans="1:16" ht="76.5">
      <c r="A119" t="s">
        <v>52</v>
      </c>
      <c r="E119" s="28" t="s">
        <v>185</v>
      </c>
    </row>
    <row r="120" spans="1:16">
      <c r="A120" s="17" t="s">
        <v>44</v>
      </c>
      <c r="B120" s="21" t="s">
        <v>186</v>
      </c>
      <c r="C120" s="21" t="s">
        <v>187</v>
      </c>
      <c r="D120" s="17" t="s">
        <v>46</v>
      </c>
      <c r="E120" s="22" t="s">
        <v>188</v>
      </c>
      <c r="F120" s="23" t="s">
        <v>176</v>
      </c>
      <c r="G120" s="24">
        <v>10</v>
      </c>
      <c r="H120" s="25">
        <v>0</v>
      </c>
      <c r="I120" s="26">
        <f>ROUND(ROUND(H120,2)*ROUND(G120,3),2)</f>
        <v>0</v>
      </c>
      <c r="O120">
        <f>(I120*21)/100</f>
        <v>0</v>
      </c>
      <c r="P120" t="s">
        <v>23</v>
      </c>
    </row>
    <row r="121" spans="1:16" ht="25.5">
      <c r="A121" s="27" t="s">
        <v>49</v>
      </c>
      <c r="E121" s="28" t="s">
        <v>189</v>
      </c>
    </row>
    <row r="122" spans="1:16">
      <c r="A122" s="29" t="s">
        <v>50</v>
      </c>
      <c r="E122" s="30" t="s">
        <v>190</v>
      </c>
    </row>
    <row r="123" spans="1:16" ht="76.5">
      <c r="A123" t="s">
        <v>52</v>
      </c>
      <c r="E123" s="28" t="s">
        <v>191</v>
      </c>
    </row>
    <row r="124" spans="1:16">
      <c r="A124" s="17" t="s">
        <v>44</v>
      </c>
      <c r="B124" s="21" t="s">
        <v>192</v>
      </c>
      <c r="C124" s="21" t="s">
        <v>193</v>
      </c>
      <c r="D124" s="17" t="s">
        <v>46</v>
      </c>
      <c r="E124" s="22" t="s">
        <v>194</v>
      </c>
      <c r="F124" s="23" t="s">
        <v>176</v>
      </c>
      <c r="G124" s="24">
        <v>12</v>
      </c>
      <c r="H124" s="25">
        <v>0</v>
      </c>
      <c r="I124" s="26">
        <f>ROUND(ROUND(H124,2)*ROUND(G124,3),2)</f>
        <v>0</v>
      </c>
      <c r="O124">
        <f>(I124*21)/100</f>
        <v>0</v>
      </c>
      <c r="P124" t="s">
        <v>23</v>
      </c>
    </row>
    <row r="125" spans="1:16" ht="25.5">
      <c r="A125" s="27" t="s">
        <v>49</v>
      </c>
      <c r="E125" s="28" t="s">
        <v>195</v>
      </c>
    </row>
    <row r="126" spans="1:16">
      <c r="A126" s="29" t="s">
        <v>50</v>
      </c>
      <c r="E126" s="30" t="s">
        <v>184</v>
      </c>
    </row>
    <row r="127" spans="1:16">
      <c r="A127" t="s">
        <v>52</v>
      </c>
      <c r="E127" s="28" t="s">
        <v>196</v>
      </c>
    </row>
    <row r="128" spans="1:16">
      <c r="A128" s="17" t="s">
        <v>44</v>
      </c>
      <c r="B128" s="21" t="s">
        <v>197</v>
      </c>
      <c r="C128" s="21" t="s">
        <v>198</v>
      </c>
      <c r="D128" s="17" t="s">
        <v>46</v>
      </c>
      <c r="E128" s="22" t="s">
        <v>199</v>
      </c>
      <c r="F128" s="23" t="s">
        <v>176</v>
      </c>
      <c r="G128" s="24">
        <v>1</v>
      </c>
      <c r="H128" s="25">
        <v>0</v>
      </c>
      <c r="I128" s="26">
        <f>ROUND(ROUND(H128,2)*ROUND(G128,3),2)</f>
        <v>0</v>
      </c>
      <c r="O128">
        <f>(I128*21)/100</f>
        <v>0</v>
      </c>
      <c r="P128" t="s">
        <v>23</v>
      </c>
    </row>
    <row r="129" spans="1:18">
      <c r="A129" s="27" t="s">
        <v>49</v>
      </c>
      <c r="E129" s="28" t="s">
        <v>46</v>
      </c>
    </row>
    <row r="130" spans="1:18">
      <c r="A130" s="29" t="s">
        <v>50</v>
      </c>
      <c r="E130" s="30" t="s">
        <v>178</v>
      </c>
    </row>
    <row r="131" spans="1:18" ht="38.25">
      <c r="A131" t="s">
        <v>52</v>
      </c>
      <c r="E131" s="28" t="s">
        <v>200</v>
      </c>
    </row>
    <row r="132" spans="1:18">
      <c r="A132" s="17" t="s">
        <v>44</v>
      </c>
      <c r="B132" s="21" t="s">
        <v>201</v>
      </c>
      <c r="C132" s="21" t="s">
        <v>202</v>
      </c>
      <c r="D132" s="17" t="s">
        <v>46</v>
      </c>
      <c r="E132" s="22" t="s">
        <v>203</v>
      </c>
      <c r="F132" s="23" t="s">
        <v>176</v>
      </c>
      <c r="G132" s="24">
        <v>1</v>
      </c>
      <c r="H132" s="25">
        <v>0</v>
      </c>
      <c r="I132" s="26">
        <f>ROUND(ROUND(H132,2)*ROUND(G132,3),2)</f>
        <v>0</v>
      </c>
      <c r="O132">
        <f>(I132*21)/100</f>
        <v>0</v>
      </c>
      <c r="P132" t="s">
        <v>23</v>
      </c>
    </row>
    <row r="133" spans="1:18">
      <c r="A133" s="27" t="s">
        <v>49</v>
      </c>
      <c r="E133" s="28" t="s">
        <v>204</v>
      </c>
    </row>
    <row r="134" spans="1:18">
      <c r="A134" s="29" t="s">
        <v>50</v>
      </c>
      <c r="E134" s="30" t="s">
        <v>178</v>
      </c>
    </row>
    <row r="135" spans="1:18" ht="51">
      <c r="A135" t="s">
        <v>52</v>
      </c>
      <c r="E135" s="28" t="s">
        <v>205</v>
      </c>
    </row>
    <row r="136" spans="1:18">
      <c r="A136" s="17" t="s">
        <v>44</v>
      </c>
      <c r="B136" s="21" t="s">
        <v>206</v>
      </c>
      <c r="C136" s="21" t="s">
        <v>207</v>
      </c>
      <c r="D136" s="17" t="s">
        <v>46</v>
      </c>
      <c r="E136" s="22" t="s">
        <v>208</v>
      </c>
      <c r="F136" s="23" t="s">
        <v>148</v>
      </c>
      <c r="G136" s="24">
        <v>325.39999999999998</v>
      </c>
      <c r="H136" s="25">
        <v>0</v>
      </c>
      <c r="I136" s="26">
        <f>ROUND(ROUND(H136,2)*ROUND(G136,3),2)</f>
        <v>0</v>
      </c>
      <c r="O136">
        <f>(I136*21)/100</f>
        <v>0</v>
      </c>
      <c r="P136" t="s">
        <v>23</v>
      </c>
    </row>
    <row r="137" spans="1:18">
      <c r="A137" s="27" t="s">
        <v>49</v>
      </c>
      <c r="E137" s="28" t="s">
        <v>46</v>
      </c>
    </row>
    <row r="138" spans="1:18">
      <c r="A138" s="29" t="s">
        <v>50</v>
      </c>
      <c r="E138" s="30" t="s">
        <v>209</v>
      </c>
    </row>
    <row r="139" spans="1:18" ht="25.5">
      <c r="A139" t="s">
        <v>52</v>
      </c>
      <c r="E139" s="28" t="s">
        <v>210</v>
      </c>
    </row>
    <row r="140" spans="1:18" ht="12.75" customHeight="1">
      <c r="A140" s="5" t="s">
        <v>42</v>
      </c>
      <c r="B140" s="5"/>
      <c r="C140" s="31" t="s">
        <v>39</v>
      </c>
      <c r="D140" s="5"/>
      <c r="E140" s="19" t="s">
        <v>211</v>
      </c>
      <c r="F140" s="5"/>
      <c r="G140" s="5"/>
      <c r="H140" s="5"/>
      <c r="I140" s="32">
        <f>0+Q140</f>
        <v>0</v>
      </c>
      <c r="O140">
        <f>0+R140</f>
        <v>0</v>
      </c>
      <c r="Q140">
        <f>0+I141+I145+I149</f>
        <v>0</v>
      </c>
      <c r="R140">
        <f>0+O141+O145+O149</f>
        <v>0</v>
      </c>
    </row>
    <row r="141" spans="1:18">
      <c r="A141" s="17" t="s">
        <v>44</v>
      </c>
      <c r="B141" s="21" t="s">
        <v>212</v>
      </c>
      <c r="C141" s="21" t="s">
        <v>213</v>
      </c>
      <c r="D141" s="17" t="s">
        <v>46</v>
      </c>
      <c r="E141" s="22" t="s">
        <v>214</v>
      </c>
      <c r="F141" s="23" t="s">
        <v>148</v>
      </c>
      <c r="G141" s="24">
        <v>17.600000000000001</v>
      </c>
      <c r="H141" s="25">
        <v>0</v>
      </c>
      <c r="I141" s="26">
        <f>ROUND(ROUND(H141,2)*ROUND(G141,3),2)</f>
        <v>0</v>
      </c>
      <c r="O141">
        <f>(I141*21)/100</f>
        <v>0</v>
      </c>
      <c r="P141" t="s">
        <v>23</v>
      </c>
    </row>
    <row r="142" spans="1:18">
      <c r="A142" s="27" t="s">
        <v>49</v>
      </c>
      <c r="E142" s="28" t="s">
        <v>215</v>
      </c>
    </row>
    <row r="143" spans="1:18">
      <c r="A143" s="29" t="s">
        <v>50</v>
      </c>
      <c r="E143" s="30" t="s">
        <v>216</v>
      </c>
    </row>
    <row r="144" spans="1:18" ht="25.5">
      <c r="A144" t="s">
        <v>52</v>
      </c>
      <c r="E144" s="28" t="s">
        <v>217</v>
      </c>
    </row>
    <row r="145" spans="1:16">
      <c r="A145" s="17" t="s">
        <v>44</v>
      </c>
      <c r="B145" s="21" t="s">
        <v>218</v>
      </c>
      <c r="C145" s="21" t="s">
        <v>219</v>
      </c>
      <c r="D145" s="17" t="s">
        <v>46</v>
      </c>
      <c r="E145" s="22" t="s">
        <v>220</v>
      </c>
      <c r="F145" s="23" t="s">
        <v>148</v>
      </c>
      <c r="G145" s="24">
        <v>3</v>
      </c>
      <c r="H145" s="25">
        <v>0</v>
      </c>
      <c r="I145" s="26">
        <f>ROUND(ROUND(H145,2)*ROUND(G145,3),2)</f>
        <v>0</v>
      </c>
      <c r="O145">
        <f>(I145*21)/100</f>
        <v>0</v>
      </c>
      <c r="P145" t="s">
        <v>23</v>
      </c>
    </row>
    <row r="146" spans="1:16" ht="102">
      <c r="A146" s="27" t="s">
        <v>49</v>
      </c>
      <c r="E146" s="28" t="s">
        <v>221</v>
      </c>
    </row>
    <row r="147" spans="1:16">
      <c r="A147" s="29" t="s">
        <v>50</v>
      </c>
      <c r="E147" s="30" t="s">
        <v>222</v>
      </c>
    </row>
    <row r="148" spans="1:16" ht="76.5">
      <c r="A148" t="s">
        <v>52</v>
      </c>
      <c r="E148" s="28" t="s">
        <v>223</v>
      </c>
    </row>
    <row r="149" spans="1:16">
      <c r="A149" s="17" t="s">
        <v>44</v>
      </c>
      <c r="B149" s="21" t="s">
        <v>224</v>
      </c>
      <c r="C149" s="21" t="s">
        <v>225</v>
      </c>
      <c r="D149" s="17" t="s">
        <v>46</v>
      </c>
      <c r="E149" s="22" t="s">
        <v>226</v>
      </c>
      <c r="F149" s="23" t="s">
        <v>176</v>
      </c>
      <c r="G149" s="24">
        <v>6</v>
      </c>
      <c r="H149" s="25">
        <v>0</v>
      </c>
      <c r="I149" s="26">
        <f>ROUND(ROUND(H149,2)*ROUND(G149,3),2)</f>
        <v>0</v>
      </c>
      <c r="O149">
        <f>(I149*21)/100</f>
        <v>0</v>
      </c>
      <c r="P149" t="s">
        <v>23</v>
      </c>
    </row>
    <row r="150" spans="1:16">
      <c r="A150" s="27" t="s">
        <v>49</v>
      </c>
      <c r="E150" s="28" t="s">
        <v>227</v>
      </c>
    </row>
    <row r="151" spans="1:16">
      <c r="A151" s="29" t="s">
        <v>50</v>
      </c>
      <c r="E151" s="30" t="s">
        <v>228</v>
      </c>
    </row>
    <row r="152" spans="1:16" ht="89.25">
      <c r="A152" t="s">
        <v>52</v>
      </c>
      <c r="E152" s="28" t="s">
        <v>229</v>
      </c>
    </row>
  </sheetData>
  <sheetProtection sheet="1" objects="1" scenarios="1"/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5777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Zemler</dc:creator>
  <cp:lastModifiedBy>Pavel Zemler</cp:lastModifiedBy>
  <dcterms:created xsi:type="dcterms:W3CDTF">2019-12-04T16:41:35Z</dcterms:created>
  <dcterms:modified xsi:type="dcterms:W3CDTF">2019-12-04T16:41:35Z</dcterms:modified>
</cp:coreProperties>
</file>