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bourací práce" sheetId="2" r:id="rId2"/>
    <sheet name="02 - stavební úpravy" sheetId="3" r:id="rId3"/>
    <sheet name="03 - zdravotechnické inst..." sheetId="4" r:id="rId4"/>
    <sheet name="04 - vzduchotechnika" sheetId="5" r:id="rId5"/>
    <sheet name="05 - vytápění" sheetId="6" r:id="rId6"/>
    <sheet name="6.01 - elektroinstalační ..." sheetId="7" r:id="rId7"/>
    <sheet name="6.02 - Pomocné stavební p..." sheetId="8" r:id="rId8"/>
    <sheet name="6.03 - Rozváděče" sheetId="9" r:id="rId9"/>
    <sheet name="06.4 - Ostatní - VRN" sheetId="10" r:id="rId10"/>
    <sheet name="07 - hromosvod" sheetId="11" r:id="rId11"/>
    <sheet name="08 - vedlejší rozpočtové ..." sheetId="12" r:id="rId12"/>
    <sheet name="Seznam figur" sheetId="13" r:id="rId13"/>
  </sheets>
  <definedNames>
    <definedName name="_xlnm.Print_Area" localSheetId="0">'Rekapitulace stavby'!$D$4:$AO$76,'Rekapitulace stavby'!$C$82:$AQ$107</definedName>
    <definedName name="_xlnm.Print_Titles" localSheetId="0">'Rekapitulace stavby'!$92:$92</definedName>
    <definedName name="_xlnm._FilterDatabase" localSheetId="1" hidden="1">'01 - bourací práce'!$C$132:$K$285</definedName>
    <definedName name="_xlnm.Print_Area" localSheetId="1">'01 - bourací práce'!$C$4:$J$76,'01 - bourací práce'!$C$82:$J$114,'01 - bourací práce'!$C$120:$J$285</definedName>
    <definedName name="_xlnm.Print_Titles" localSheetId="1">'01 - bourací práce'!$132:$132</definedName>
    <definedName name="_xlnm._FilterDatabase" localSheetId="2" hidden="1">'02 - stavební úpravy'!$C$143:$K$814</definedName>
    <definedName name="_xlnm.Print_Area" localSheetId="2">'02 - stavební úpravy'!$C$4:$J$76,'02 - stavební úpravy'!$C$82:$J$125,'02 - stavební úpravy'!$C$131:$J$814</definedName>
    <definedName name="_xlnm.Print_Titles" localSheetId="2">'02 - stavební úpravy'!$143:$143</definedName>
    <definedName name="_xlnm._FilterDatabase" localSheetId="3" hidden="1">'03 - zdravotechnické inst...'!$C$147:$K$399</definedName>
    <definedName name="_xlnm.Print_Area" localSheetId="3">'03 - zdravotechnické inst...'!$C$4:$J$76,'03 - zdravotechnické inst...'!$C$82:$J$129,'03 - zdravotechnické inst...'!$C$135:$J$399</definedName>
    <definedName name="_xlnm.Print_Titles" localSheetId="3">'03 - zdravotechnické inst...'!$147:$147</definedName>
    <definedName name="_xlnm._FilterDatabase" localSheetId="4" hidden="1">'04 - vzduchotechnika'!$C$120:$K$136</definedName>
    <definedName name="_xlnm.Print_Area" localSheetId="4">'04 - vzduchotechnika'!$C$4:$J$76,'04 - vzduchotechnika'!$C$82:$J$102,'04 - vzduchotechnika'!$C$108:$J$136</definedName>
    <definedName name="_xlnm.Print_Titles" localSheetId="4">'04 - vzduchotechnika'!$120:$120</definedName>
    <definedName name="_xlnm._FilterDatabase" localSheetId="5" hidden="1">'05 - vytápění'!$C$124:$K$201</definedName>
    <definedName name="_xlnm.Print_Area" localSheetId="5">'05 - vytápění'!$C$4:$J$76,'05 - vytápění'!$C$82:$J$106,'05 - vytápění'!$C$112:$J$201</definedName>
    <definedName name="_xlnm.Print_Titles" localSheetId="5">'05 - vytápění'!$124:$124</definedName>
    <definedName name="_xlnm._FilterDatabase" localSheetId="6" hidden="1">'6.01 - elektroinstalační ...'!$C$123:$K$187</definedName>
    <definedName name="_xlnm.Print_Area" localSheetId="6">'6.01 - elektroinstalační ...'!$C$4:$J$76,'6.01 - elektroinstalační ...'!$C$82:$J$103,'6.01 - elektroinstalační ...'!$C$109:$J$187</definedName>
    <definedName name="_xlnm.Print_Titles" localSheetId="6">'6.01 - elektroinstalační ...'!$123:$123</definedName>
    <definedName name="_xlnm._FilterDatabase" localSheetId="7" hidden="1">'6.02 - Pomocné stavební p...'!$C$121:$K$130</definedName>
    <definedName name="_xlnm.Print_Area" localSheetId="7">'6.02 - Pomocné stavební p...'!$C$4:$J$76,'6.02 - Pomocné stavební p...'!$C$82:$J$101,'6.02 - Pomocné stavební p...'!$C$107:$J$130</definedName>
    <definedName name="_xlnm.Print_Titles" localSheetId="7">'6.02 - Pomocné stavební p...'!$121:$121</definedName>
    <definedName name="_xlnm._FilterDatabase" localSheetId="8" hidden="1">'6.03 - Rozváděče'!$C$126:$K$143</definedName>
    <definedName name="_xlnm.Print_Area" localSheetId="8">'6.03 - Rozváděče'!$C$4:$J$76,'6.03 - Rozváděče'!$C$82:$J$106,'6.03 - Rozváděče'!$C$112:$J$143</definedName>
    <definedName name="_xlnm.Print_Titles" localSheetId="8">'6.03 - Rozváděče'!$126:$126</definedName>
    <definedName name="_xlnm._FilterDatabase" localSheetId="9" hidden="1">'06.4 - Ostatní - VRN'!$C$123:$K$143</definedName>
    <definedName name="_xlnm.Print_Area" localSheetId="9">'06.4 - Ostatní - VRN'!$C$4:$J$76,'06.4 - Ostatní - VRN'!$C$82:$J$103,'06.4 - Ostatní - VRN'!$C$109:$J$143</definedName>
    <definedName name="_xlnm.Print_Titles" localSheetId="9">'06.4 - Ostatní - VRN'!$123:$123</definedName>
    <definedName name="_xlnm._FilterDatabase" localSheetId="10" hidden="1">'07 - hromosvod'!$C$119:$K$146</definedName>
    <definedName name="_xlnm.Print_Area" localSheetId="10">'07 - hromosvod'!$C$4:$J$76,'07 - hromosvod'!$C$82:$J$101,'07 - hromosvod'!$C$107:$J$146</definedName>
    <definedName name="_xlnm.Print_Titles" localSheetId="10">'07 - hromosvod'!$119:$119</definedName>
    <definedName name="_xlnm._FilterDatabase" localSheetId="11" hidden="1">'08 - vedlejší rozpočtové ...'!$C$121:$K$137</definedName>
    <definedName name="_xlnm.Print_Area" localSheetId="11">'08 - vedlejší rozpočtové ...'!$C$4:$J$76,'08 - vedlejší rozpočtové ...'!$C$82:$J$103,'08 - vedlejší rozpočtové ...'!$C$109:$J$137</definedName>
    <definedName name="_xlnm.Print_Titles" localSheetId="11">'08 - vedlejší rozpočtové ...'!$121:$121</definedName>
    <definedName name="_xlnm.Print_Area" localSheetId="12">'Seznam figur'!$C$4:$G$506</definedName>
    <definedName name="_xlnm.Print_Titles" localSheetId="12">'Seznam figur'!$9:$9</definedName>
  </definedNames>
  <calcPr/>
</workbook>
</file>

<file path=xl/calcChain.xml><?xml version="1.0" encoding="utf-8"?>
<calcChain xmlns="http://schemas.openxmlformats.org/spreadsheetml/2006/main">
  <c i="13" l="1" r="D7"/>
  <c i="12" r="J37"/>
  <c r="J36"/>
  <c i="1" r="AY106"/>
  <c i="12" r="J35"/>
  <c i="1" r="AX106"/>
  <c i="12" r="BI136"/>
  <c r="BH136"/>
  <c r="BG136"/>
  <c r="BF136"/>
  <c r="T136"/>
  <c r="T135"/>
  <c r="R136"/>
  <c r="R135"/>
  <c r="P136"/>
  <c r="P135"/>
  <c r="BI133"/>
  <c r="BH133"/>
  <c r="BG133"/>
  <c r="BF133"/>
  <c r="T133"/>
  <c r="T132"/>
  <c r="R133"/>
  <c r="R132"/>
  <c r="P133"/>
  <c r="P132"/>
  <c r="BI130"/>
  <c r="BH130"/>
  <c r="BG130"/>
  <c r="BF130"/>
  <c r="T130"/>
  <c r="T129"/>
  <c r="R130"/>
  <c r="R129"/>
  <c r="P130"/>
  <c r="P129"/>
  <c r="BI127"/>
  <c r="BH127"/>
  <c r="BG127"/>
  <c r="BF127"/>
  <c r="T127"/>
  <c r="T126"/>
  <c r="R127"/>
  <c r="R126"/>
  <c r="P127"/>
  <c r="P126"/>
  <c r="BI125"/>
  <c r="BH125"/>
  <c r="BG125"/>
  <c r="BF125"/>
  <c r="T125"/>
  <c r="T124"/>
  <c r="T123"/>
  <c r="T122"/>
  <c r="R125"/>
  <c r="R124"/>
  <c r="P125"/>
  <c r="P124"/>
  <c r="P123"/>
  <c r="P122"/>
  <c i="1" r="AU106"/>
  <c i="12" r="J119"/>
  <c r="J118"/>
  <c r="F118"/>
  <c r="F116"/>
  <c r="E114"/>
  <c r="J92"/>
  <c r="J91"/>
  <c r="F91"/>
  <c r="F89"/>
  <c r="E87"/>
  <c r="J18"/>
  <c r="E18"/>
  <c r="F92"/>
  <c r="J17"/>
  <c r="J12"/>
  <c r="J116"/>
  <c r="E7"/>
  <c r="E85"/>
  <c i="11" r="J37"/>
  <c r="J36"/>
  <c i="1" r="AY105"/>
  <c i="11" r="J35"/>
  <c i="1" r="AX105"/>
  <c i="11" r="BI146"/>
  <c r="BH146"/>
  <c r="BG146"/>
  <c r="BF146"/>
  <c r="T146"/>
  <c r="T145"/>
  <c r="T144"/>
  <c r="R146"/>
  <c r="R145"/>
  <c r="R144"/>
  <c r="P146"/>
  <c r="P145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114"/>
  <c r="E7"/>
  <c r="E110"/>
  <c i="10" r="J39"/>
  <c r="J38"/>
  <c i="1" r="AY104"/>
  <c i="10" r="J37"/>
  <c i="1" r="AX104"/>
  <c i="10"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T131"/>
  <c r="R132"/>
  <c r="R131"/>
  <c r="P132"/>
  <c r="P131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J121"/>
  <c r="J120"/>
  <c r="F120"/>
  <c r="F118"/>
  <c r="E116"/>
  <c r="J94"/>
  <c r="J93"/>
  <c r="F93"/>
  <c r="F91"/>
  <c r="E89"/>
  <c r="J20"/>
  <c r="E20"/>
  <c r="F94"/>
  <c r="J19"/>
  <c r="J14"/>
  <c r="J118"/>
  <c r="E7"/>
  <c r="E85"/>
  <c i="9" r="J39"/>
  <c r="J38"/>
  <c i="1" r="AY103"/>
  <c i="9" r="J37"/>
  <c i="1" r="AX103"/>
  <c i="9" r="BI143"/>
  <c r="BH143"/>
  <c r="BG143"/>
  <c r="BF143"/>
  <c r="T143"/>
  <c r="R143"/>
  <c r="P143"/>
  <c r="BI142"/>
  <c r="BH142"/>
  <c r="BG142"/>
  <c r="BF142"/>
  <c r="T142"/>
  <c r="R142"/>
  <c r="P142"/>
  <c r="BI139"/>
  <c r="BH139"/>
  <c r="BG139"/>
  <c r="BF139"/>
  <c r="T139"/>
  <c r="T138"/>
  <c r="R139"/>
  <c r="R138"/>
  <c r="P139"/>
  <c r="P138"/>
  <c r="BI137"/>
  <c r="BH137"/>
  <c r="BG137"/>
  <c r="BF137"/>
  <c r="T137"/>
  <c r="T136"/>
  <c r="R137"/>
  <c r="R136"/>
  <c r="P137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J124"/>
  <c r="J123"/>
  <c r="F123"/>
  <c r="F121"/>
  <c r="E119"/>
  <c r="J94"/>
  <c r="J93"/>
  <c r="F93"/>
  <c r="F91"/>
  <c r="E89"/>
  <c r="J20"/>
  <c r="E20"/>
  <c r="F94"/>
  <c r="J19"/>
  <c r="J14"/>
  <c r="J121"/>
  <c r="E7"/>
  <c r="E115"/>
  <c i="8" r="J39"/>
  <c r="J38"/>
  <c i="1" r="AY102"/>
  <c i="8" r="J37"/>
  <c i="1" r="AX102"/>
  <c i="8"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7" r="J39"/>
  <c r="J38"/>
  <c i="1" r="AY101"/>
  <c i="7" r="J37"/>
  <c i="1" r="AX101"/>
  <c i="7"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1"/>
  <c r="J120"/>
  <c r="F120"/>
  <c r="F118"/>
  <c r="E116"/>
  <c r="J94"/>
  <c r="J93"/>
  <c r="F93"/>
  <c r="F91"/>
  <c r="E89"/>
  <c r="J20"/>
  <c r="E20"/>
  <c r="F94"/>
  <c r="J19"/>
  <c r="J14"/>
  <c r="J118"/>
  <c r="E7"/>
  <c r="E112"/>
  <c i="6" r="J37"/>
  <c r="J36"/>
  <c i="1" r="AY99"/>
  <c i="6" r="J35"/>
  <c i="1" r="AX99"/>
  <c i="6" r="BI201"/>
  <c r="BH201"/>
  <c r="BG201"/>
  <c r="BF201"/>
  <c r="T201"/>
  <c r="R201"/>
  <c r="P201"/>
  <c r="BI200"/>
  <c r="BH200"/>
  <c r="BG200"/>
  <c r="BF200"/>
  <c r="T200"/>
  <c r="R200"/>
  <c r="P200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2"/>
  <c r="J121"/>
  <c r="F121"/>
  <c r="F119"/>
  <c r="E117"/>
  <c r="J92"/>
  <c r="J91"/>
  <c r="F91"/>
  <c r="F89"/>
  <c r="E87"/>
  <c r="J18"/>
  <c r="E18"/>
  <c r="F122"/>
  <c r="J17"/>
  <c r="J12"/>
  <c r="J119"/>
  <c r="E7"/>
  <c r="E85"/>
  <c i="5" r="J37"/>
  <c r="J36"/>
  <c i="1" r="AY98"/>
  <c i="5" r="J35"/>
  <c i="1" r="AX98"/>
  <c i="5"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T132"/>
  <c r="R133"/>
  <c r="R132"/>
  <c r="P133"/>
  <c r="P132"/>
  <c r="BI131"/>
  <c r="BH131"/>
  <c r="BG131"/>
  <c r="BF131"/>
  <c r="T131"/>
  <c r="T130"/>
  <c r="R131"/>
  <c r="R130"/>
  <c r="P131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8"/>
  <c r="J117"/>
  <c r="F117"/>
  <c r="F115"/>
  <c r="E113"/>
  <c r="J92"/>
  <c r="J91"/>
  <c r="F91"/>
  <c r="F89"/>
  <c r="E87"/>
  <c r="J18"/>
  <c r="E18"/>
  <c r="F118"/>
  <c r="J17"/>
  <c r="J12"/>
  <c r="J89"/>
  <c r="E7"/>
  <c r="E111"/>
  <c i="4" r="J37"/>
  <c r="J36"/>
  <c i="1" r="AY97"/>
  <c i="4" r="J35"/>
  <c i="1" r="AX97"/>
  <c i="4" r="BI399"/>
  <c r="BH399"/>
  <c r="BG399"/>
  <c r="BF399"/>
  <c r="T399"/>
  <c r="R399"/>
  <c r="P399"/>
  <c r="BI398"/>
  <c r="BH398"/>
  <c r="BG398"/>
  <c r="BF398"/>
  <c r="T398"/>
  <c r="R398"/>
  <c r="P398"/>
  <c r="BI397"/>
  <c r="BH397"/>
  <c r="BG397"/>
  <c r="BF397"/>
  <c r="T397"/>
  <c r="R397"/>
  <c r="P397"/>
  <c r="BI396"/>
  <c r="BH396"/>
  <c r="BG396"/>
  <c r="BF396"/>
  <c r="T396"/>
  <c r="R396"/>
  <c r="P396"/>
  <c r="BI395"/>
  <c r="BH395"/>
  <c r="BG395"/>
  <c r="BF395"/>
  <c r="T395"/>
  <c r="R395"/>
  <c r="P395"/>
  <c r="BI394"/>
  <c r="BH394"/>
  <c r="BG394"/>
  <c r="BF394"/>
  <c r="T394"/>
  <c r="R394"/>
  <c r="P394"/>
  <c r="BI392"/>
  <c r="BH392"/>
  <c r="BG392"/>
  <c r="BF392"/>
  <c r="T392"/>
  <c r="R392"/>
  <c r="P392"/>
  <c r="BI391"/>
  <c r="BH391"/>
  <c r="BG391"/>
  <c r="BF391"/>
  <c r="T391"/>
  <c r="R391"/>
  <c r="P391"/>
  <c r="BI390"/>
  <c r="BH390"/>
  <c r="BG390"/>
  <c r="BF390"/>
  <c r="T390"/>
  <c r="R390"/>
  <c r="P390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1"/>
  <c r="BH381"/>
  <c r="BG381"/>
  <c r="BF381"/>
  <c r="T381"/>
  <c r="R381"/>
  <c r="P381"/>
  <c r="BI380"/>
  <c r="BH380"/>
  <c r="BG380"/>
  <c r="BF380"/>
  <c r="T380"/>
  <c r="R380"/>
  <c r="P380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5"/>
  <c r="BH375"/>
  <c r="BG375"/>
  <c r="BF375"/>
  <c r="T375"/>
  <c r="R375"/>
  <c r="P375"/>
  <c r="BI374"/>
  <c r="BH374"/>
  <c r="BG374"/>
  <c r="BF374"/>
  <c r="T374"/>
  <c r="R374"/>
  <c r="P374"/>
  <c r="BI371"/>
  <c r="BH371"/>
  <c r="BG371"/>
  <c r="BF371"/>
  <c r="T371"/>
  <c r="R371"/>
  <c r="P371"/>
  <c r="BI370"/>
  <c r="BH370"/>
  <c r="BG370"/>
  <c r="BF370"/>
  <c r="T370"/>
  <c r="R370"/>
  <c r="P370"/>
  <c r="BI369"/>
  <c r="BH369"/>
  <c r="BG369"/>
  <c r="BF369"/>
  <c r="T369"/>
  <c r="R369"/>
  <c r="P369"/>
  <c r="BI368"/>
  <c r="BH368"/>
  <c r="BG368"/>
  <c r="BF368"/>
  <c r="T368"/>
  <c r="R368"/>
  <c r="P368"/>
  <c r="BI367"/>
  <c r="BH367"/>
  <c r="BG367"/>
  <c r="BF367"/>
  <c r="T367"/>
  <c r="R367"/>
  <c r="P367"/>
  <c r="BI366"/>
  <c r="BH366"/>
  <c r="BG366"/>
  <c r="BF366"/>
  <c r="T366"/>
  <c r="R366"/>
  <c r="P366"/>
  <c r="BI365"/>
  <c r="BH365"/>
  <c r="BG365"/>
  <c r="BF365"/>
  <c r="T365"/>
  <c r="R365"/>
  <c r="P365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6"/>
  <c r="BH346"/>
  <c r="BG346"/>
  <c r="BF346"/>
  <c r="T346"/>
  <c r="R346"/>
  <c r="P346"/>
  <c r="BI344"/>
  <c r="BH344"/>
  <c r="BG344"/>
  <c r="BF344"/>
  <c r="T344"/>
  <c r="R344"/>
  <c r="P344"/>
  <c r="BI343"/>
  <c r="BH343"/>
  <c r="BG343"/>
  <c r="BF343"/>
  <c r="T343"/>
  <c r="R343"/>
  <c r="P343"/>
  <c r="BI342"/>
  <c r="BH342"/>
  <c r="BG342"/>
  <c r="BF342"/>
  <c r="T342"/>
  <c r="R342"/>
  <c r="P342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7"/>
  <c r="BH337"/>
  <c r="BG337"/>
  <c r="BF337"/>
  <c r="T337"/>
  <c r="R337"/>
  <c r="P337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1"/>
  <c r="BH331"/>
  <c r="BG331"/>
  <c r="BF331"/>
  <c r="T331"/>
  <c r="R331"/>
  <c r="P331"/>
  <c r="BI330"/>
  <c r="BH330"/>
  <c r="BG330"/>
  <c r="BF330"/>
  <c r="T330"/>
  <c r="R330"/>
  <c r="P330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5"/>
  <c r="BH325"/>
  <c r="BG325"/>
  <c r="BF325"/>
  <c r="T325"/>
  <c r="R325"/>
  <c r="P325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8"/>
  <c r="BH308"/>
  <c r="BG308"/>
  <c r="BF308"/>
  <c r="T308"/>
  <c r="R308"/>
  <c r="P308"/>
  <c r="BI307"/>
  <c r="BH307"/>
  <c r="BG307"/>
  <c r="BF307"/>
  <c r="T307"/>
  <c r="R307"/>
  <c r="P307"/>
  <c r="BI306"/>
  <c r="BH306"/>
  <c r="BG306"/>
  <c r="BF306"/>
  <c r="T306"/>
  <c r="R306"/>
  <c r="P306"/>
  <c r="BI305"/>
  <c r="BH305"/>
  <c r="BG305"/>
  <c r="BF305"/>
  <c r="T305"/>
  <c r="R305"/>
  <c r="P305"/>
  <c r="BI302"/>
  <c r="BH302"/>
  <c r="BG302"/>
  <c r="BF302"/>
  <c r="T302"/>
  <c r="R302"/>
  <c r="P302"/>
  <c r="BI301"/>
  <c r="BH301"/>
  <c r="BG301"/>
  <c r="BF301"/>
  <c r="T301"/>
  <c r="R301"/>
  <c r="P301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61"/>
  <c r="BH261"/>
  <c r="BG261"/>
  <c r="BF261"/>
  <c r="T261"/>
  <c r="R261"/>
  <c r="P261"/>
  <c r="BI260"/>
  <c r="BH260"/>
  <c r="BG260"/>
  <c r="BF260"/>
  <c r="T260"/>
  <c r="R260"/>
  <c r="P260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4"/>
  <c r="BH194"/>
  <c r="BG194"/>
  <c r="BF194"/>
  <c r="T194"/>
  <c r="R194"/>
  <c r="P194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J145"/>
  <c r="J144"/>
  <c r="F144"/>
  <c r="F142"/>
  <c r="E140"/>
  <c r="J92"/>
  <c r="J91"/>
  <c r="F91"/>
  <c r="F89"/>
  <c r="E87"/>
  <c r="J18"/>
  <c r="E18"/>
  <c r="F145"/>
  <c r="J17"/>
  <c r="J12"/>
  <c r="J142"/>
  <c r="E7"/>
  <c r="E85"/>
  <c i="3" r="J37"/>
  <c r="J36"/>
  <c i="1" r="AY96"/>
  <c i="3" r="J35"/>
  <c i="1" r="AX96"/>
  <c i="3" r="BI814"/>
  <c r="BH814"/>
  <c r="BG814"/>
  <c r="BF814"/>
  <c r="T814"/>
  <c r="R814"/>
  <c r="P814"/>
  <c r="BI812"/>
  <c r="BH812"/>
  <c r="BG812"/>
  <c r="BF812"/>
  <c r="T812"/>
  <c r="R812"/>
  <c r="P812"/>
  <c r="BI810"/>
  <c r="BH810"/>
  <c r="BG810"/>
  <c r="BF810"/>
  <c r="T810"/>
  <c r="R810"/>
  <c r="P810"/>
  <c r="BI808"/>
  <c r="BH808"/>
  <c r="BG808"/>
  <c r="BF808"/>
  <c r="T808"/>
  <c r="R808"/>
  <c r="P808"/>
  <c r="BI805"/>
  <c r="BH805"/>
  <c r="BG805"/>
  <c r="BF805"/>
  <c r="T805"/>
  <c r="R805"/>
  <c r="P805"/>
  <c r="BI804"/>
  <c r="BH804"/>
  <c r="BG804"/>
  <c r="BF804"/>
  <c r="T804"/>
  <c r="R804"/>
  <c r="P804"/>
  <c r="BI802"/>
  <c r="BH802"/>
  <c r="BG802"/>
  <c r="BF802"/>
  <c r="T802"/>
  <c r="R802"/>
  <c r="P802"/>
  <c r="BI800"/>
  <c r="BH800"/>
  <c r="BG800"/>
  <c r="BF800"/>
  <c r="T800"/>
  <c r="R800"/>
  <c r="P800"/>
  <c r="BI798"/>
  <c r="BH798"/>
  <c r="BG798"/>
  <c r="BF798"/>
  <c r="T798"/>
  <c r="R798"/>
  <c r="P798"/>
  <c r="BI793"/>
  <c r="BH793"/>
  <c r="BG793"/>
  <c r="BF793"/>
  <c r="T793"/>
  <c r="R793"/>
  <c r="P793"/>
  <c r="BI788"/>
  <c r="BH788"/>
  <c r="BG788"/>
  <c r="BF788"/>
  <c r="T788"/>
  <c r="R788"/>
  <c r="P788"/>
  <c r="BI783"/>
  <c r="BH783"/>
  <c r="BG783"/>
  <c r="BF783"/>
  <c r="T783"/>
  <c r="R783"/>
  <c r="P783"/>
  <c r="BI781"/>
  <c r="BH781"/>
  <c r="BG781"/>
  <c r="BF781"/>
  <c r="T781"/>
  <c r="R781"/>
  <c r="P781"/>
  <c r="BI777"/>
  <c r="BH777"/>
  <c r="BG777"/>
  <c r="BF777"/>
  <c r="T777"/>
  <c r="R777"/>
  <c r="P777"/>
  <c r="BI774"/>
  <c r="BH774"/>
  <c r="BG774"/>
  <c r="BF774"/>
  <c r="T774"/>
  <c r="R774"/>
  <c r="P774"/>
  <c r="BI772"/>
  <c r="BH772"/>
  <c r="BG772"/>
  <c r="BF772"/>
  <c r="T772"/>
  <c r="R772"/>
  <c r="P772"/>
  <c r="BI770"/>
  <c r="BH770"/>
  <c r="BG770"/>
  <c r="BF770"/>
  <c r="T770"/>
  <c r="R770"/>
  <c r="P770"/>
  <c r="BI768"/>
  <c r="BH768"/>
  <c r="BG768"/>
  <c r="BF768"/>
  <c r="T768"/>
  <c r="R768"/>
  <c r="P768"/>
  <c r="BI766"/>
  <c r="BH766"/>
  <c r="BG766"/>
  <c r="BF766"/>
  <c r="T766"/>
  <c r="R766"/>
  <c r="P766"/>
  <c r="BI763"/>
  <c r="BH763"/>
  <c r="BG763"/>
  <c r="BF763"/>
  <c r="T763"/>
  <c r="R763"/>
  <c r="P763"/>
  <c r="BI757"/>
  <c r="BH757"/>
  <c r="BG757"/>
  <c r="BF757"/>
  <c r="T757"/>
  <c r="R757"/>
  <c r="P757"/>
  <c r="BI752"/>
  <c r="BH752"/>
  <c r="BG752"/>
  <c r="BF752"/>
  <c r="T752"/>
  <c r="R752"/>
  <c r="P752"/>
  <c r="BI749"/>
  <c r="BH749"/>
  <c r="BG749"/>
  <c r="BF749"/>
  <c r="T749"/>
  <c r="R749"/>
  <c r="P749"/>
  <c r="BI743"/>
  <c r="BH743"/>
  <c r="BG743"/>
  <c r="BF743"/>
  <c r="T743"/>
  <c r="R743"/>
  <c r="P743"/>
  <c r="BI740"/>
  <c r="BH740"/>
  <c r="BG740"/>
  <c r="BF740"/>
  <c r="T740"/>
  <c r="R740"/>
  <c r="P740"/>
  <c r="BI735"/>
  <c r="BH735"/>
  <c r="BG735"/>
  <c r="BF735"/>
  <c r="T735"/>
  <c r="R735"/>
  <c r="P735"/>
  <c r="BI733"/>
  <c r="BH733"/>
  <c r="BG733"/>
  <c r="BF733"/>
  <c r="T733"/>
  <c r="R733"/>
  <c r="P733"/>
  <c r="BI728"/>
  <c r="BH728"/>
  <c r="BG728"/>
  <c r="BF728"/>
  <c r="T728"/>
  <c r="R728"/>
  <c r="P728"/>
  <c r="BI727"/>
  <c r="BH727"/>
  <c r="BG727"/>
  <c r="BF727"/>
  <c r="T727"/>
  <c r="R727"/>
  <c r="P727"/>
  <c r="BI726"/>
  <c r="BH726"/>
  <c r="BG726"/>
  <c r="BF726"/>
  <c r="T726"/>
  <c r="R726"/>
  <c r="P726"/>
  <c r="BI724"/>
  <c r="BH724"/>
  <c r="BG724"/>
  <c r="BF724"/>
  <c r="T724"/>
  <c r="R724"/>
  <c r="P724"/>
  <c r="BI722"/>
  <c r="BH722"/>
  <c r="BG722"/>
  <c r="BF722"/>
  <c r="T722"/>
  <c r="R722"/>
  <c r="P722"/>
  <c r="BI720"/>
  <c r="BH720"/>
  <c r="BG720"/>
  <c r="BF720"/>
  <c r="T720"/>
  <c r="R720"/>
  <c r="P720"/>
  <c r="BI718"/>
  <c r="BH718"/>
  <c r="BG718"/>
  <c r="BF718"/>
  <c r="T718"/>
  <c r="R718"/>
  <c r="P718"/>
  <c r="BI716"/>
  <c r="BH716"/>
  <c r="BG716"/>
  <c r="BF716"/>
  <c r="T716"/>
  <c r="R716"/>
  <c r="P716"/>
  <c r="BI714"/>
  <c r="BH714"/>
  <c r="BG714"/>
  <c r="BF714"/>
  <c r="T714"/>
  <c r="R714"/>
  <c r="P714"/>
  <c r="BI712"/>
  <c r="BH712"/>
  <c r="BG712"/>
  <c r="BF712"/>
  <c r="T712"/>
  <c r="R712"/>
  <c r="P712"/>
  <c r="BI710"/>
  <c r="BH710"/>
  <c r="BG710"/>
  <c r="BF710"/>
  <c r="T710"/>
  <c r="R710"/>
  <c r="P710"/>
  <c r="BI708"/>
  <c r="BH708"/>
  <c r="BG708"/>
  <c r="BF708"/>
  <c r="T708"/>
  <c r="R708"/>
  <c r="P708"/>
  <c r="BI706"/>
  <c r="BH706"/>
  <c r="BG706"/>
  <c r="BF706"/>
  <c r="T706"/>
  <c r="R706"/>
  <c r="P706"/>
  <c r="BI704"/>
  <c r="BH704"/>
  <c r="BG704"/>
  <c r="BF704"/>
  <c r="T704"/>
  <c r="R704"/>
  <c r="P704"/>
  <c r="BI702"/>
  <c r="BH702"/>
  <c r="BG702"/>
  <c r="BF702"/>
  <c r="T702"/>
  <c r="R702"/>
  <c r="P702"/>
  <c r="BI700"/>
  <c r="BH700"/>
  <c r="BG700"/>
  <c r="BF700"/>
  <c r="T700"/>
  <c r="R700"/>
  <c r="P700"/>
  <c r="BI698"/>
  <c r="BH698"/>
  <c r="BG698"/>
  <c r="BF698"/>
  <c r="T698"/>
  <c r="R698"/>
  <c r="P698"/>
  <c r="BI696"/>
  <c r="BH696"/>
  <c r="BG696"/>
  <c r="BF696"/>
  <c r="T696"/>
  <c r="R696"/>
  <c r="P696"/>
  <c r="BI693"/>
  <c r="BH693"/>
  <c r="BG693"/>
  <c r="BF693"/>
  <c r="T693"/>
  <c r="R693"/>
  <c r="P693"/>
  <c r="BI691"/>
  <c r="BH691"/>
  <c r="BG691"/>
  <c r="BF691"/>
  <c r="T691"/>
  <c r="R691"/>
  <c r="P691"/>
  <c r="BI688"/>
  <c r="BH688"/>
  <c r="BG688"/>
  <c r="BF688"/>
  <c r="T688"/>
  <c r="R688"/>
  <c r="P688"/>
  <c r="BI686"/>
  <c r="BH686"/>
  <c r="BG686"/>
  <c r="BF686"/>
  <c r="T686"/>
  <c r="R686"/>
  <c r="P686"/>
  <c r="BI684"/>
  <c r="BH684"/>
  <c r="BG684"/>
  <c r="BF684"/>
  <c r="T684"/>
  <c r="R684"/>
  <c r="P684"/>
  <c r="BI682"/>
  <c r="BH682"/>
  <c r="BG682"/>
  <c r="BF682"/>
  <c r="T682"/>
  <c r="R682"/>
  <c r="P682"/>
  <c r="BI680"/>
  <c r="BH680"/>
  <c r="BG680"/>
  <c r="BF680"/>
  <c r="T680"/>
  <c r="R680"/>
  <c r="P680"/>
  <c r="BI678"/>
  <c r="BH678"/>
  <c r="BG678"/>
  <c r="BF678"/>
  <c r="T678"/>
  <c r="R678"/>
  <c r="P678"/>
  <c r="BI676"/>
  <c r="BH676"/>
  <c r="BG676"/>
  <c r="BF676"/>
  <c r="T676"/>
  <c r="R676"/>
  <c r="P676"/>
  <c r="BI674"/>
  <c r="BH674"/>
  <c r="BG674"/>
  <c r="BF674"/>
  <c r="T674"/>
  <c r="R674"/>
  <c r="P674"/>
  <c r="BI671"/>
  <c r="BH671"/>
  <c r="BG671"/>
  <c r="BF671"/>
  <c r="T671"/>
  <c r="R671"/>
  <c r="P671"/>
  <c r="BI669"/>
  <c r="BH669"/>
  <c r="BG669"/>
  <c r="BF669"/>
  <c r="T669"/>
  <c r="R669"/>
  <c r="P669"/>
  <c r="BI667"/>
  <c r="BH667"/>
  <c r="BG667"/>
  <c r="BF667"/>
  <c r="T667"/>
  <c r="R667"/>
  <c r="P667"/>
  <c r="BI665"/>
  <c r="BH665"/>
  <c r="BG665"/>
  <c r="BF665"/>
  <c r="T665"/>
  <c r="R665"/>
  <c r="P665"/>
  <c r="BI663"/>
  <c r="BH663"/>
  <c r="BG663"/>
  <c r="BF663"/>
  <c r="T663"/>
  <c r="R663"/>
  <c r="P663"/>
  <c r="BI661"/>
  <c r="BH661"/>
  <c r="BG661"/>
  <c r="BF661"/>
  <c r="T661"/>
  <c r="R661"/>
  <c r="P661"/>
  <c r="BI659"/>
  <c r="BH659"/>
  <c r="BG659"/>
  <c r="BF659"/>
  <c r="T659"/>
  <c r="R659"/>
  <c r="P659"/>
  <c r="BI657"/>
  <c r="BH657"/>
  <c r="BG657"/>
  <c r="BF657"/>
  <c r="T657"/>
  <c r="R657"/>
  <c r="P657"/>
  <c r="BI655"/>
  <c r="BH655"/>
  <c r="BG655"/>
  <c r="BF655"/>
  <c r="T655"/>
  <c r="R655"/>
  <c r="P655"/>
  <c r="BI640"/>
  <c r="BH640"/>
  <c r="BG640"/>
  <c r="BF640"/>
  <c r="T640"/>
  <c r="R640"/>
  <c r="P640"/>
  <c r="BI626"/>
  <c r="BH626"/>
  <c r="BG626"/>
  <c r="BF626"/>
  <c r="T626"/>
  <c r="R626"/>
  <c r="P626"/>
  <c r="BI624"/>
  <c r="BH624"/>
  <c r="BG624"/>
  <c r="BF624"/>
  <c r="T624"/>
  <c r="R624"/>
  <c r="P624"/>
  <c r="BI622"/>
  <c r="BH622"/>
  <c r="BG622"/>
  <c r="BF622"/>
  <c r="T622"/>
  <c r="R622"/>
  <c r="P622"/>
  <c r="BI620"/>
  <c r="BH620"/>
  <c r="BG620"/>
  <c r="BF620"/>
  <c r="T620"/>
  <c r="R620"/>
  <c r="P620"/>
  <c r="BI618"/>
  <c r="BH618"/>
  <c r="BG618"/>
  <c r="BF618"/>
  <c r="T618"/>
  <c r="R618"/>
  <c r="P618"/>
  <c r="BI616"/>
  <c r="BH616"/>
  <c r="BG616"/>
  <c r="BF616"/>
  <c r="T616"/>
  <c r="R616"/>
  <c r="P616"/>
  <c r="BI614"/>
  <c r="BH614"/>
  <c r="BG614"/>
  <c r="BF614"/>
  <c r="T614"/>
  <c r="R614"/>
  <c r="P614"/>
  <c r="BI613"/>
  <c r="BH613"/>
  <c r="BG613"/>
  <c r="BF613"/>
  <c r="T613"/>
  <c r="R613"/>
  <c r="P613"/>
  <c r="BI612"/>
  <c r="BH612"/>
  <c r="BG612"/>
  <c r="BF612"/>
  <c r="T612"/>
  <c r="R612"/>
  <c r="P612"/>
  <c r="BI611"/>
  <c r="BH611"/>
  <c r="BG611"/>
  <c r="BF611"/>
  <c r="T611"/>
  <c r="R611"/>
  <c r="P611"/>
  <c r="BI610"/>
  <c r="BH610"/>
  <c r="BG610"/>
  <c r="BF610"/>
  <c r="T610"/>
  <c r="R610"/>
  <c r="P610"/>
  <c r="BI609"/>
  <c r="BH609"/>
  <c r="BG609"/>
  <c r="BF609"/>
  <c r="T609"/>
  <c r="R609"/>
  <c r="P609"/>
  <c r="BI608"/>
  <c r="BH608"/>
  <c r="BG608"/>
  <c r="BF608"/>
  <c r="T608"/>
  <c r="R608"/>
  <c r="P608"/>
  <c r="BI607"/>
  <c r="BH607"/>
  <c r="BG607"/>
  <c r="BF607"/>
  <c r="T607"/>
  <c r="R607"/>
  <c r="P607"/>
  <c r="BI606"/>
  <c r="BH606"/>
  <c r="BG606"/>
  <c r="BF606"/>
  <c r="T606"/>
  <c r="R606"/>
  <c r="P606"/>
  <c r="BI605"/>
  <c r="BH605"/>
  <c r="BG605"/>
  <c r="BF605"/>
  <c r="T605"/>
  <c r="R605"/>
  <c r="P605"/>
  <c r="BI604"/>
  <c r="BH604"/>
  <c r="BG604"/>
  <c r="BF604"/>
  <c r="T604"/>
  <c r="R604"/>
  <c r="P604"/>
  <c r="BI603"/>
  <c r="BH603"/>
  <c r="BG603"/>
  <c r="BF603"/>
  <c r="T603"/>
  <c r="R603"/>
  <c r="P603"/>
  <c r="BI601"/>
  <c r="BH601"/>
  <c r="BG601"/>
  <c r="BF601"/>
  <c r="T601"/>
  <c r="R601"/>
  <c r="P601"/>
  <c r="BI600"/>
  <c r="BH600"/>
  <c r="BG600"/>
  <c r="BF600"/>
  <c r="T600"/>
  <c r="R600"/>
  <c r="P600"/>
  <c r="BI599"/>
  <c r="BH599"/>
  <c r="BG599"/>
  <c r="BF599"/>
  <c r="T599"/>
  <c r="R599"/>
  <c r="P599"/>
  <c r="BI598"/>
  <c r="BH598"/>
  <c r="BG598"/>
  <c r="BF598"/>
  <c r="T598"/>
  <c r="R598"/>
  <c r="P598"/>
  <c r="BI596"/>
  <c r="BH596"/>
  <c r="BG596"/>
  <c r="BF596"/>
  <c r="T596"/>
  <c r="R596"/>
  <c r="P596"/>
  <c r="BI595"/>
  <c r="BH595"/>
  <c r="BG595"/>
  <c r="BF595"/>
  <c r="T595"/>
  <c r="R595"/>
  <c r="P595"/>
  <c r="BI593"/>
  <c r="BH593"/>
  <c r="BG593"/>
  <c r="BF593"/>
  <c r="T593"/>
  <c r="R593"/>
  <c r="P593"/>
  <c r="BI592"/>
  <c r="BH592"/>
  <c r="BG592"/>
  <c r="BF592"/>
  <c r="T592"/>
  <c r="R592"/>
  <c r="P592"/>
  <c r="BI589"/>
  <c r="BH589"/>
  <c r="BG589"/>
  <c r="BF589"/>
  <c r="T589"/>
  <c r="R589"/>
  <c r="P589"/>
  <c r="BI588"/>
  <c r="BH588"/>
  <c r="BG588"/>
  <c r="BF588"/>
  <c r="T588"/>
  <c r="R588"/>
  <c r="P588"/>
  <c r="BI585"/>
  <c r="BH585"/>
  <c r="BG585"/>
  <c r="BF585"/>
  <c r="T585"/>
  <c r="R585"/>
  <c r="P585"/>
  <c r="BI584"/>
  <c r="BH584"/>
  <c r="BG584"/>
  <c r="BF584"/>
  <c r="T584"/>
  <c r="R584"/>
  <c r="P584"/>
  <c r="BI581"/>
  <c r="BH581"/>
  <c r="BG581"/>
  <c r="BF581"/>
  <c r="T581"/>
  <c r="R581"/>
  <c r="P581"/>
  <c r="BI580"/>
  <c r="BH580"/>
  <c r="BG580"/>
  <c r="BF580"/>
  <c r="T580"/>
  <c r="R580"/>
  <c r="P580"/>
  <c r="BI576"/>
  <c r="BH576"/>
  <c r="BG576"/>
  <c r="BF576"/>
  <c r="T576"/>
  <c r="R576"/>
  <c r="P576"/>
  <c r="BI572"/>
  <c r="BH572"/>
  <c r="BG572"/>
  <c r="BF572"/>
  <c r="T572"/>
  <c r="R572"/>
  <c r="P572"/>
  <c r="BI569"/>
  <c r="BH569"/>
  <c r="BG569"/>
  <c r="BF569"/>
  <c r="T569"/>
  <c r="R569"/>
  <c r="P569"/>
  <c r="BI566"/>
  <c r="BH566"/>
  <c r="BG566"/>
  <c r="BF566"/>
  <c r="T566"/>
  <c r="R566"/>
  <c r="P566"/>
  <c r="BI565"/>
  <c r="BH565"/>
  <c r="BG565"/>
  <c r="BF565"/>
  <c r="T565"/>
  <c r="R565"/>
  <c r="P565"/>
  <c r="BI563"/>
  <c r="BH563"/>
  <c r="BG563"/>
  <c r="BF563"/>
  <c r="T563"/>
  <c r="R563"/>
  <c r="P563"/>
  <c r="BI559"/>
  <c r="BH559"/>
  <c r="BG559"/>
  <c r="BF559"/>
  <c r="T559"/>
  <c r="R559"/>
  <c r="P559"/>
  <c r="BI557"/>
  <c r="BH557"/>
  <c r="BG557"/>
  <c r="BF557"/>
  <c r="T557"/>
  <c r="R557"/>
  <c r="P557"/>
  <c r="BI556"/>
  <c r="BH556"/>
  <c r="BG556"/>
  <c r="BF556"/>
  <c r="T556"/>
  <c r="R556"/>
  <c r="P556"/>
  <c r="BI555"/>
  <c r="BH555"/>
  <c r="BG555"/>
  <c r="BF555"/>
  <c r="T555"/>
  <c r="R555"/>
  <c r="P555"/>
  <c r="BI554"/>
  <c r="BH554"/>
  <c r="BG554"/>
  <c r="BF554"/>
  <c r="T554"/>
  <c r="R554"/>
  <c r="P554"/>
  <c r="BI552"/>
  <c r="BH552"/>
  <c r="BG552"/>
  <c r="BF552"/>
  <c r="T552"/>
  <c r="R552"/>
  <c r="P552"/>
  <c r="BI550"/>
  <c r="BH550"/>
  <c r="BG550"/>
  <c r="BF550"/>
  <c r="T550"/>
  <c r="R550"/>
  <c r="P550"/>
  <c r="BI548"/>
  <c r="BH548"/>
  <c r="BG548"/>
  <c r="BF548"/>
  <c r="T548"/>
  <c r="R548"/>
  <c r="P548"/>
  <c r="BI544"/>
  <c r="BH544"/>
  <c r="BG544"/>
  <c r="BF544"/>
  <c r="T544"/>
  <c r="R544"/>
  <c r="P544"/>
  <c r="BI543"/>
  <c r="BH543"/>
  <c r="BG543"/>
  <c r="BF543"/>
  <c r="T543"/>
  <c r="R543"/>
  <c r="P543"/>
  <c r="BI542"/>
  <c r="BH542"/>
  <c r="BG542"/>
  <c r="BF542"/>
  <c r="T542"/>
  <c r="R542"/>
  <c r="P542"/>
  <c r="BI541"/>
  <c r="BH541"/>
  <c r="BG541"/>
  <c r="BF541"/>
  <c r="T541"/>
  <c r="R541"/>
  <c r="P541"/>
  <c r="BI540"/>
  <c r="BH540"/>
  <c r="BG540"/>
  <c r="BF540"/>
  <c r="T540"/>
  <c r="R540"/>
  <c r="P540"/>
  <c r="BI539"/>
  <c r="BH539"/>
  <c r="BG539"/>
  <c r="BF539"/>
  <c r="T539"/>
  <c r="R539"/>
  <c r="P539"/>
  <c r="BI538"/>
  <c r="BH538"/>
  <c r="BG538"/>
  <c r="BF538"/>
  <c r="T538"/>
  <c r="R538"/>
  <c r="P538"/>
  <c r="BI537"/>
  <c r="BH537"/>
  <c r="BG537"/>
  <c r="BF537"/>
  <c r="T537"/>
  <c r="R537"/>
  <c r="P537"/>
  <c r="BI536"/>
  <c r="BH536"/>
  <c r="BG536"/>
  <c r="BF536"/>
  <c r="T536"/>
  <c r="R536"/>
  <c r="P536"/>
  <c r="BI535"/>
  <c r="BH535"/>
  <c r="BG535"/>
  <c r="BF535"/>
  <c r="T535"/>
  <c r="R535"/>
  <c r="P535"/>
  <c r="BI533"/>
  <c r="BH533"/>
  <c r="BG533"/>
  <c r="BF533"/>
  <c r="T533"/>
  <c r="R533"/>
  <c r="P533"/>
  <c r="BI531"/>
  <c r="BH531"/>
  <c r="BG531"/>
  <c r="BF531"/>
  <c r="T531"/>
  <c r="R531"/>
  <c r="P531"/>
  <c r="BI530"/>
  <c r="BH530"/>
  <c r="BG530"/>
  <c r="BF530"/>
  <c r="T530"/>
  <c r="R530"/>
  <c r="P530"/>
  <c r="BI526"/>
  <c r="BH526"/>
  <c r="BG526"/>
  <c r="BF526"/>
  <c r="T526"/>
  <c r="R526"/>
  <c r="P526"/>
  <c r="BI522"/>
  <c r="BH522"/>
  <c r="BG522"/>
  <c r="BF522"/>
  <c r="T522"/>
  <c r="R522"/>
  <c r="P522"/>
  <c r="BI520"/>
  <c r="BH520"/>
  <c r="BG520"/>
  <c r="BF520"/>
  <c r="T520"/>
  <c r="R520"/>
  <c r="P520"/>
  <c r="BI516"/>
  <c r="BH516"/>
  <c r="BG516"/>
  <c r="BF516"/>
  <c r="T516"/>
  <c r="R516"/>
  <c r="P516"/>
  <c r="BI515"/>
  <c r="BH515"/>
  <c r="BG515"/>
  <c r="BF515"/>
  <c r="T515"/>
  <c r="R515"/>
  <c r="P515"/>
  <c r="BI513"/>
  <c r="BH513"/>
  <c r="BG513"/>
  <c r="BF513"/>
  <c r="T513"/>
  <c r="R513"/>
  <c r="P513"/>
  <c r="BI511"/>
  <c r="BH511"/>
  <c r="BG511"/>
  <c r="BF511"/>
  <c r="T511"/>
  <c r="R511"/>
  <c r="P511"/>
  <c r="BI509"/>
  <c r="BH509"/>
  <c r="BG509"/>
  <c r="BF509"/>
  <c r="T509"/>
  <c r="R509"/>
  <c r="P509"/>
  <c r="BI507"/>
  <c r="BH507"/>
  <c r="BG507"/>
  <c r="BF507"/>
  <c r="T507"/>
  <c r="R507"/>
  <c r="P507"/>
  <c r="BI505"/>
  <c r="BH505"/>
  <c r="BG505"/>
  <c r="BF505"/>
  <c r="T505"/>
  <c r="R505"/>
  <c r="P505"/>
  <c r="BI504"/>
  <c r="BH504"/>
  <c r="BG504"/>
  <c r="BF504"/>
  <c r="T504"/>
  <c r="R504"/>
  <c r="P504"/>
  <c r="BI502"/>
  <c r="BH502"/>
  <c r="BG502"/>
  <c r="BF502"/>
  <c r="T502"/>
  <c r="R502"/>
  <c r="P502"/>
  <c r="BI501"/>
  <c r="BH501"/>
  <c r="BG501"/>
  <c r="BF501"/>
  <c r="T501"/>
  <c r="R501"/>
  <c r="P501"/>
  <c r="BI498"/>
  <c r="BH498"/>
  <c r="BG498"/>
  <c r="BF498"/>
  <c r="T498"/>
  <c r="R498"/>
  <c r="P498"/>
  <c r="BI497"/>
  <c r="BH497"/>
  <c r="BG497"/>
  <c r="BF497"/>
  <c r="T497"/>
  <c r="R497"/>
  <c r="P497"/>
  <c r="BI495"/>
  <c r="BH495"/>
  <c r="BG495"/>
  <c r="BF495"/>
  <c r="T495"/>
  <c r="R495"/>
  <c r="P495"/>
  <c r="BI493"/>
  <c r="BH493"/>
  <c r="BG493"/>
  <c r="BF493"/>
  <c r="T493"/>
  <c r="R493"/>
  <c r="P493"/>
  <c r="BI491"/>
  <c r="BH491"/>
  <c r="BG491"/>
  <c r="BF491"/>
  <c r="T491"/>
  <c r="R491"/>
  <c r="P491"/>
  <c r="BI490"/>
  <c r="BH490"/>
  <c r="BG490"/>
  <c r="BF490"/>
  <c r="T490"/>
  <c r="R490"/>
  <c r="P490"/>
  <c r="BI488"/>
  <c r="BH488"/>
  <c r="BG488"/>
  <c r="BF488"/>
  <c r="T488"/>
  <c r="R488"/>
  <c r="P488"/>
  <c r="BI486"/>
  <c r="BH486"/>
  <c r="BG486"/>
  <c r="BF486"/>
  <c r="T486"/>
  <c r="R486"/>
  <c r="P486"/>
  <c r="BI484"/>
  <c r="BH484"/>
  <c r="BG484"/>
  <c r="BF484"/>
  <c r="T484"/>
  <c r="R484"/>
  <c r="P484"/>
  <c r="BI482"/>
  <c r="BH482"/>
  <c r="BG482"/>
  <c r="BF482"/>
  <c r="T482"/>
  <c r="R482"/>
  <c r="P482"/>
  <c r="BI478"/>
  <c r="BH478"/>
  <c r="BG478"/>
  <c r="BF478"/>
  <c r="T478"/>
  <c r="R478"/>
  <c r="P478"/>
  <c r="BI476"/>
  <c r="BH476"/>
  <c r="BG476"/>
  <c r="BF476"/>
  <c r="T476"/>
  <c r="R476"/>
  <c r="P476"/>
  <c r="BI474"/>
  <c r="BH474"/>
  <c r="BG474"/>
  <c r="BF474"/>
  <c r="T474"/>
  <c r="R474"/>
  <c r="P474"/>
  <c r="BI473"/>
  <c r="BH473"/>
  <c r="BG473"/>
  <c r="BF473"/>
  <c r="T473"/>
  <c r="R473"/>
  <c r="P473"/>
  <c r="BI471"/>
  <c r="BH471"/>
  <c r="BG471"/>
  <c r="BF471"/>
  <c r="T471"/>
  <c r="R471"/>
  <c r="P471"/>
  <c r="BI470"/>
  <c r="BH470"/>
  <c r="BG470"/>
  <c r="BF470"/>
  <c r="T470"/>
  <c r="R470"/>
  <c r="P470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51"/>
  <c r="BH451"/>
  <c r="BG451"/>
  <c r="BF451"/>
  <c r="T451"/>
  <c r="R451"/>
  <c r="P451"/>
  <c r="BI449"/>
  <c r="BH449"/>
  <c r="BG449"/>
  <c r="BF449"/>
  <c r="T449"/>
  <c r="R449"/>
  <c r="P449"/>
  <c r="BI448"/>
  <c r="BH448"/>
  <c r="BG448"/>
  <c r="BF448"/>
  <c r="T448"/>
  <c r="R448"/>
  <c r="P448"/>
  <c r="BI447"/>
  <c r="BH447"/>
  <c r="BG447"/>
  <c r="BF447"/>
  <c r="T447"/>
  <c r="R447"/>
  <c r="P447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33"/>
  <c r="BH433"/>
  <c r="BG433"/>
  <c r="BF433"/>
  <c r="T433"/>
  <c r="R433"/>
  <c r="P433"/>
  <c r="BI431"/>
  <c r="BH431"/>
  <c r="BG431"/>
  <c r="BF431"/>
  <c r="T431"/>
  <c r="R431"/>
  <c r="P431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3"/>
  <c r="BH423"/>
  <c r="BG423"/>
  <c r="BF423"/>
  <c r="T423"/>
  <c r="R423"/>
  <c r="P423"/>
  <c r="BI421"/>
  <c r="BH421"/>
  <c r="BG421"/>
  <c r="BF421"/>
  <c r="T421"/>
  <c r="R421"/>
  <c r="P421"/>
  <c r="BI419"/>
  <c r="BH419"/>
  <c r="BG419"/>
  <c r="BF419"/>
  <c r="T419"/>
  <c r="R419"/>
  <c r="P419"/>
  <c r="BI417"/>
  <c r="BH417"/>
  <c r="BG417"/>
  <c r="BF417"/>
  <c r="T417"/>
  <c r="R417"/>
  <c r="P417"/>
  <c r="BI413"/>
  <c r="BH413"/>
  <c r="BG413"/>
  <c r="BF413"/>
  <c r="T413"/>
  <c r="R413"/>
  <c r="P413"/>
  <c r="BI411"/>
  <c r="BH411"/>
  <c r="BG411"/>
  <c r="BF411"/>
  <c r="T411"/>
  <c r="R411"/>
  <c r="P411"/>
  <c r="BI409"/>
  <c r="BH409"/>
  <c r="BG409"/>
  <c r="BF409"/>
  <c r="T409"/>
  <c r="R409"/>
  <c r="P409"/>
  <c r="BI407"/>
  <c r="BH407"/>
  <c r="BG407"/>
  <c r="BF407"/>
  <c r="T407"/>
  <c r="R407"/>
  <c r="P407"/>
  <c r="BI405"/>
  <c r="BH405"/>
  <c r="BG405"/>
  <c r="BF405"/>
  <c r="T405"/>
  <c r="R405"/>
  <c r="P405"/>
  <c r="BI403"/>
  <c r="BH403"/>
  <c r="BG403"/>
  <c r="BF403"/>
  <c r="T403"/>
  <c r="R403"/>
  <c r="P403"/>
  <c r="BI401"/>
  <c r="BH401"/>
  <c r="BG401"/>
  <c r="BF401"/>
  <c r="T401"/>
  <c r="R401"/>
  <c r="P401"/>
  <c r="BI399"/>
  <c r="BH399"/>
  <c r="BG399"/>
  <c r="BF399"/>
  <c r="T399"/>
  <c r="R399"/>
  <c r="P399"/>
  <c r="BI397"/>
  <c r="BH397"/>
  <c r="BG397"/>
  <c r="BF397"/>
  <c r="T397"/>
  <c r="R397"/>
  <c r="P397"/>
  <c r="BI395"/>
  <c r="BH395"/>
  <c r="BG395"/>
  <c r="BF395"/>
  <c r="T395"/>
  <c r="R395"/>
  <c r="P395"/>
  <c r="BI391"/>
  <c r="BH391"/>
  <c r="BG391"/>
  <c r="BF391"/>
  <c r="T391"/>
  <c r="R391"/>
  <c r="P391"/>
  <c r="BI389"/>
  <c r="BH389"/>
  <c r="BG389"/>
  <c r="BF389"/>
  <c r="T389"/>
  <c r="R389"/>
  <c r="P389"/>
  <c r="BI387"/>
  <c r="BH387"/>
  <c r="BG387"/>
  <c r="BF387"/>
  <c r="T387"/>
  <c r="R387"/>
  <c r="P387"/>
  <c r="BI383"/>
  <c r="BH383"/>
  <c r="BG383"/>
  <c r="BF383"/>
  <c r="T383"/>
  <c r="R383"/>
  <c r="P383"/>
  <c r="BI379"/>
  <c r="BH379"/>
  <c r="BG379"/>
  <c r="BF379"/>
  <c r="T379"/>
  <c r="R379"/>
  <c r="P379"/>
  <c r="BI376"/>
  <c r="BH376"/>
  <c r="BG376"/>
  <c r="BF376"/>
  <c r="T376"/>
  <c r="T375"/>
  <c r="R376"/>
  <c r="R375"/>
  <c r="P376"/>
  <c r="P375"/>
  <c r="BI374"/>
  <c r="BH374"/>
  <c r="BG374"/>
  <c r="BF374"/>
  <c r="T374"/>
  <c r="R374"/>
  <c r="P374"/>
  <c r="BI372"/>
  <c r="BH372"/>
  <c r="BG372"/>
  <c r="BF372"/>
  <c r="T372"/>
  <c r="R372"/>
  <c r="P372"/>
  <c r="BI371"/>
  <c r="BH371"/>
  <c r="BG371"/>
  <c r="BF371"/>
  <c r="T371"/>
  <c r="R371"/>
  <c r="P371"/>
  <c r="BI370"/>
  <c r="BH370"/>
  <c r="BG370"/>
  <c r="BF370"/>
  <c r="T370"/>
  <c r="R370"/>
  <c r="P370"/>
  <c r="BI366"/>
  <c r="BH366"/>
  <c r="BG366"/>
  <c r="BF366"/>
  <c r="T366"/>
  <c r="R366"/>
  <c r="P366"/>
  <c r="BI362"/>
  <c r="BH362"/>
  <c r="BG362"/>
  <c r="BF362"/>
  <c r="T362"/>
  <c r="R362"/>
  <c r="P362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6"/>
  <c r="BH356"/>
  <c r="BG356"/>
  <c r="BF356"/>
  <c r="T356"/>
  <c r="R356"/>
  <c r="P356"/>
  <c r="BI355"/>
  <c r="BH355"/>
  <c r="BG355"/>
  <c r="BF355"/>
  <c r="T355"/>
  <c r="R355"/>
  <c r="P355"/>
  <c r="BI354"/>
  <c r="BH354"/>
  <c r="BG354"/>
  <c r="BF354"/>
  <c r="T354"/>
  <c r="R354"/>
  <c r="P354"/>
  <c r="BI353"/>
  <c r="BH353"/>
  <c r="BG353"/>
  <c r="BF353"/>
  <c r="T353"/>
  <c r="R353"/>
  <c r="P353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29"/>
  <c r="BH329"/>
  <c r="BG329"/>
  <c r="BF329"/>
  <c r="T329"/>
  <c r="R329"/>
  <c r="P329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7"/>
  <c r="BH307"/>
  <c r="BG307"/>
  <c r="BF307"/>
  <c r="T307"/>
  <c r="R307"/>
  <c r="P307"/>
  <c r="BI304"/>
  <c r="BH304"/>
  <c r="BG304"/>
  <c r="BF304"/>
  <c r="T304"/>
  <c r="R304"/>
  <c r="P304"/>
  <c r="BI301"/>
  <c r="BH301"/>
  <c r="BG301"/>
  <c r="BF301"/>
  <c r="T301"/>
  <c r="R301"/>
  <c r="P301"/>
  <c r="BI296"/>
  <c r="BH296"/>
  <c r="BG296"/>
  <c r="BF296"/>
  <c r="T296"/>
  <c r="R296"/>
  <c r="P296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1"/>
  <c r="BH181"/>
  <c r="BG181"/>
  <c r="BF181"/>
  <c r="T181"/>
  <c r="T169"/>
  <c r="R181"/>
  <c r="R169"/>
  <c r="P181"/>
  <c r="P169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J141"/>
  <c r="J140"/>
  <c r="F140"/>
  <c r="F138"/>
  <c r="E136"/>
  <c r="J92"/>
  <c r="J91"/>
  <c r="F91"/>
  <c r="F89"/>
  <c r="E87"/>
  <c r="J18"/>
  <c r="E18"/>
  <c r="F92"/>
  <c r="J17"/>
  <c r="J12"/>
  <c r="J138"/>
  <c r="E7"/>
  <c r="E134"/>
  <c i="2" r="J37"/>
  <c r="J36"/>
  <c i="1" r="AY95"/>
  <c i="2" r="J35"/>
  <c i="1" r="AX95"/>
  <c i="2"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1"/>
  <c r="BH271"/>
  <c r="BG271"/>
  <c r="BF271"/>
  <c r="T271"/>
  <c r="R271"/>
  <c r="P271"/>
  <c r="BI268"/>
  <c r="BH268"/>
  <c r="BG268"/>
  <c r="BF268"/>
  <c r="T268"/>
  <c r="R268"/>
  <c r="P268"/>
  <c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T253"/>
  <c r="R254"/>
  <c r="R253"/>
  <c r="P254"/>
  <c r="P253"/>
  <c r="BI252"/>
  <c r="BH252"/>
  <c r="BG252"/>
  <c r="BF252"/>
  <c r="T252"/>
  <c r="R252"/>
  <c r="P252"/>
  <c r="BI251"/>
  <c r="BH251"/>
  <c r="BG251"/>
  <c r="BF251"/>
  <c r="T251"/>
  <c r="R251"/>
  <c r="P251"/>
  <c r="BI248"/>
  <c r="BH248"/>
  <c r="BG248"/>
  <c r="BF248"/>
  <c r="T248"/>
  <c r="T247"/>
  <c r="R248"/>
  <c r="R247"/>
  <c r="P248"/>
  <c r="P247"/>
  <c r="BI246"/>
  <c r="BH246"/>
  <c r="BG246"/>
  <c r="BF246"/>
  <c r="T246"/>
  <c r="T245"/>
  <c r="R246"/>
  <c r="R245"/>
  <c r="P246"/>
  <c r="P245"/>
  <c r="BI243"/>
  <c r="BH243"/>
  <c r="BG243"/>
  <c r="BF243"/>
  <c r="T243"/>
  <c r="T242"/>
  <c r="R243"/>
  <c r="R242"/>
  <c r="P243"/>
  <c r="P242"/>
  <c r="BI240"/>
  <c r="BH240"/>
  <c r="BG240"/>
  <c r="BF240"/>
  <c r="T240"/>
  <c r="T239"/>
  <c r="R240"/>
  <c r="R239"/>
  <c r="P240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16"/>
  <c r="BH216"/>
  <c r="BG216"/>
  <c r="BF216"/>
  <c r="T216"/>
  <c r="R216"/>
  <c r="P216"/>
  <c r="BI214"/>
  <c r="BH214"/>
  <c r="BG214"/>
  <c r="BF214"/>
  <c r="T214"/>
  <c r="R214"/>
  <c r="P214"/>
  <c r="BI210"/>
  <c r="BH210"/>
  <c r="BG210"/>
  <c r="BF210"/>
  <c r="T210"/>
  <c r="R210"/>
  <c r="P210"/>
  <c r="BI208"/>
  <c r="BH208"/>
  <c r="BG208"/>
  <c r="BF208"/>
  <c r="T208"/>
  <c r="R208"/>
  <c r="P208"/>
  <c r="BI203"/>
  <c r="BH203"/>
  <c r="BG203"/>
  <c r="BF203"/>
  <c r="T203"/>
  <c r="R203"/>
  <c r="P203"/>
  <c r="BI201"/>
  <c r="BH201"/>
  <c r="BG201"/>
  <c r="BF201"/>
  <c r="T201"/>
  <c r="R201"/>
  <c r="P201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3"/>
  <c r="BH163"/>
  <c r="BG163"/>
  <c r="BF163"/>
  <c r="T163"/>
  <c r="R163"/>
  <c r="P163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7"/>
  <c r="BH157"/>
  <c r="BG157"/>
  <c r="BF157"/>
  <c r="T157"/>
  <c r="R157"/>
  <c r="P157"/>
  <c r="BI152"/>
  <c r="BH152"/>
  <c r="BG152"/>
  <c r="BF152"/>
  <c r="T152"/>
  <c r="R152"/>
  <c r="P152"/>
  <c r="BI148"/>
  <c r="BH148"/>
  <c r="BG148"/>
  <c r="BF148"/>
  <c r="T148"/>
  <c r="R148"/>
  <c r="P148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J130"/>
  <c r="J129"/>
  <c r="F129"/>
  <c r="F127"/>
  <c r="E125"/>
  <c r="J92"/>
  <c r="J91"/>
  <c r="F91"/>
  <c r="F89"/>
  <c r="E87"/>
  <c r="J18"/>
  <c r="E18"/>
  <c r="F130"/>
  <c r="J17"/>
  <c r="J12"/>
  <c r="J127"/>
  <c r="E7"/>
  <c r="E123"/>
  <c i="1" r="L90"/>
  <c r="AM90"/>
  <c r="AM89"/>
  <c r="L89"/>
  <c r="AM87"/>
  <c r="L87"/>
  <c r="L85"/>
  <c r="L84"/>
  <c i="2" r="BK280"/>
  <c r="J276"/>
  <c r="BK272"/>
  <c r="J271"/>
  <c r="J262"/>
  <c r="J257"/>
  <c r="J254"/>
  <c r="J251"/>
  <c r="BK243"/>
  <c r="J237"/>
  <c r="BK225"/>
  <c r="J223"/>
  <c r="BK216"/>
  <c r="J208"/>
  <c r="J192"/>
  <c r="BK186"/>
  <c r="BK163"/>
  <c r="BK158"/>
  <c r="BK141"/>
  <c r="F37"/>
  <c i="3" r="J770"/>
  <c r="J693"/>
  <c r="BK556"/>
  <c r="J509"/>
  <c r="BK441"/>
  <c r="J366"/>
  <c r="BK334"/>
  <c r="J269"/>
  <c r="J234"/>
  <c r="J798"/>
  <c r="J727"/>
  <c r="J622"/>
  <c r="BK557"/>
  <c r="BK498"/>
  <c r="J461"/>
  <c r="J312"/>
  <c r="J249"/>
  <c r="BK199"/>
  <c r="J800"/>
  <c r="BK708"/>
  <c r="J616"/>
  <c r="BK565"/>
  <c r="J515"/>
  <c r="J476"/>
  <c r="J401"/>
  <c r="J301"/>
  <c r="J236"/>
  <c r="J174"/>
  <c r="BK757"/>
  <c r="BK691"/>
  <c r="BK655"/>
  <c r="BK535"/>
  <c r="J463"/>
  <c r="BK435"/>
  <c r="J395"/>
  <c r="BK338"/>
  <c r="BK263"/>
  <c r="J205"/>
  <c r="BK783"/>
  <c r="J657"/>
  <c r="J601"/>
  <c r="J563"/>
  <c r="J526"/>
  <c r="J457"/>
  <c r="J357"/>
  <c r="BK336"/>
  <c r="BK281"/>
  <c r="J257"/>
  <c r="BK187"/>
  <c r="J793"/>
  <c r="J598"/>
  <c r="BK526"/>
  <c r="BK486"/>
  <c r="BK427"/>
  <c r="J356"/>
  <c r="J336"/>
  <c r="BK243"/>
  <c r="J192"/>
  <c r="J170"/>
  <c r="J772"/>
  <c r="J676"/>
  <c r="BK585"/>
  <c r="J533"/>
  <c r="BK476"/>
  <c r="BK453"/>
  <c r="J399"/>
  <c r="BK360"/>
  <c r="J307"/>
  <c r="J206"/>
  <c r="BK148"/>
  <c i="4" r="J374"/>
  <c r="BK350"/>
  <c r="BK329"/>
  <c r="BK299"/>
  <c r="J254"/>
  <c r="BK222"/>
  <c r="J188"/>
  <c r="BK163"/>
  <c r="BK370"/>
  <c r="BK320"/>
  <c r="J266"/>
  <c r="J244"/>
  <c r="BK188"/>
  <c r="J164"/>
  <c r="J367"/>
  <c r="J347"/>
  <c r="BK311"/>
  <c r="J251"/>
  <c r="J220"/>
  <c r="J193"/>
  <c r="J163"/>
  <c r="J383"/>
  <c r="BK330"/>
  <c r="BK289"/>
  <c r="BK265"/>
  <c r="J233"/>
  <c r="BK193"/>
  <c r="BK159"/>
  <c r="J368"/>
  <c r="J333"/>
  <c r="BK312"/>
  <c r="BK268"/>
  <c r="BK237"/>
  <c r="J212"/>
  <c r="J183"/>
  <c r="BK389"/>
  <c r="J341"/>
  <c r="BK307"/>
  <c r="J262"/>
  <c r="BK221"/>
  <c r="BK179"/>
  <c r="BK390"/>
  <c r="BK362"/>
  <c r="BK293"/>
  <c r="J258"/>
  <c r="BK184"/>
  <c r="J151"/>
  <c r="J397"/>
  <c r="BK284"/>
  <c r="BK212"/>
  <c r="J191"/>
  <c r="J174"/>
  <c r="J154"/>
  <c i="5" r="BK125"/>
  <c i="6" r="J197"/>
  <c r="J157"/>
  <c r="J146"/>
  <c r="BK201"/>
  <c r="BK185"/>
  <c r="BK176"/>
  <c r="BK135"/>
  <c r="J177"/>
  <c r="J161"/>
  <c r="J200"/>
  <c r="J163"/>
  <c r="J188"/>
  <c r="J132"/>
  <c r="BK164"/>
  <c r="BK144"/>
  <c r="J174"/>
  <c r="J150"/>
  <c r="J127"/>
  <c i="7" r="BK153"/>
  <c r="BK165"/>
  <c r="J186"/>
  <c r="BK148"/>
  <c r="BK172"/>
  <c r="J131"/>
  <c r="BK163"/>
  <c r="BK185"/>
  <c r="J160"/>
  <c r="J132"/>
  <c r="J168"/>
  <c r="BK147"/>
  <c r="J127"/>
  <c r="BK143"/>
  <c i="8" r="J127"/>
  <c r="J125"/>
  <c i="9" r="J135"/>
  <c r="J137"/>
  <c i="10" r="J140"/>
  <c r="J134"/>
  <c i="11" r="J124"/>
  <c i="12" r="BK130"/>
  <c r="J127"/>
  <c i="2" r="J34"/>
  <c r="J216"/>
  <c r="BK195"/>
  <c r="BK188"/>
  <c r="J172"/>
  <c r="BK166"/>
  <c r="BK160"/>
  <c r="J157"/>
  <c r="F36"/>
  <c i="3" r="J191"/>
  <c r="BK156"/>
  <c r="J678"/>
  <c r="BK610"/>
  <c r="BK588"/>
  <c r="J504"/>
  <c r="J397"/>
  <c r="J358"/>
  <c r="BK226"/>
  <c r="J194"/>
  <c r="J804"/>
  <c r="J704"/>
  <c r="J680"/>
  <c r="BK576"/>
  <c r="J455"/>
  <c r="BK409"/>
  <c r="J285"/>
  <c r="BK234"/>
  <c r="J210"/>
  <c r="BK808"/>
  <c r="J722"/>
  <c r="BK676"/>
  <c r="BK598"/>
  <c r="BK559"/>
  <c r="BK544"/>
  <c r="J495"/>
  <c r="BK429"/>
  <c r="J332"/>
  <c r="BK271"/>
  <c r="J240"/>
  <c r="BK150"/>
  <c r="J714"/>
  <c r="BK613"/>
  <c r="BK581"/>
  <c r="BK572"/>
  <c r="BK548"/>
  <c r="BK495"/>
  <c r="J453"/>
  <c r="BK318"/>
  <c r="BK245"/>
  <c r="J187"/>
  <c r="J808"/>
  <c r="BK793"/>
  <c r="BK720"/>
  <c r="J552"/>
  <c r="J498"/>
  <c r="J447"/>
  <c r="J405"/>
  <c r="J353"/>
  <c r="BK312"/>
  <c r="BK207"/>
  <c r="J743"/>
  <c r="J663"/>
  <c r="J600"/>
  <c r="J548"/>
  <c r="J493"/>
  <c r="BK355"/>
  <c r="BK348"/>
  <c r="J314"/>
  <c r="BK191"/>
  <c r="J164"/>
  <c r="BK802"/>
  <c r="BK678"/>
  <c r="BK618"/>
  <c r="BK538"/>
  <c r="J486"/>
  <c r="J431"/>
  <c r="BK366"/>
  <c r="BK326"/>
  <c r="BK211"/>
  <c r="BK181"/>
  <c i="4" r="J392"/>
  <c r="BK361"/>
  <c r="BK340"/>
  <c r="J313"/>
  <c r="BK278"/>
  <c r="BK244"/>
  <c r="J219"/>
  <c r="BK165"/>
  <c r="BK376"/>
  <c r="BK321"/>
  <c r="BK270"/>
  <c r="BK250"/>
  <c r="J224"/>
  <c r="BK190"/>
  <c r="J166"/>
  <c r="BK369"/>
  <c r="BK341"/>
  <c r="BK315"/>
  <c r="BK255"/>
  <c r="J228"/>
  <c r="BK183"/>
  <c r="J161"/>
  <c r="BK385"/>
  <c r="J354"/>
  <c r="BK294"/>
  <c r="BK276"/>
  <c r="BK248"/>
  <c r="J209"/>
  <c r="J167"/>
  <c r="J380"/>
  <c r="J330"/>
  <c r="BK297"/>
  <c r="J261"/>
  <c r="J238"/>
  <c r="J213"/>
  <c r="J199"/>
  <c r="BK162"/>
  <c r="J386"/>
  <c r="BK367"/>
  <c r="J338"/>
  <c r="J302"/>
  <c r="J263"/>
  <c r="BK236"/>
  <c r="J180"/>
  <c r="J387"/>
  <c r="BK336"/>
  <c r="BK267"/>
  <c r="BK206"/>
  <c r="J156"/>
  <c r="BK397"/>
  <c r="BK328"/>
  <c r="J221"/>
  <c r="BK194"/>
  <c r="BK164"/>
  <c i="5" r="J127"/>
  <c r="BK123"/>
  <c r="BK133"/>
  <c i="6" r="BK189"/>
  <c r="BK129"/>
  <c r="J138"/>
  <c r="J169"/>
  <c r="BK175"/>
  <c r="BK160"/>
  <c r="J178"/>
  <c r="BK152"/>
  <c r="BK171"/>
  <c r="J194"/>
  <c r="BK154"/>
  <c r="J128"/>
  <c r="BK167"/>
  <c r="J151"/>
  <c r="BK132"/>
  <c i="7" r="J179"/>
  <c r="BK173"/>
  <c r="J129"/>
  <c r="J166"/>
  <c r="BK128"/>
  <c r="J171"/>
  <c r="BK145"/>
  <c r="BK187"/>
  <c r="BK152"/>
  <c r="J161"/>
  <c r="J183"/>
  <c r="BK162"/>
  <c r="J139"/>
  <c r="J150"/>
  <c i="8" r="BK125"/>
  <c i="9" r="J134"/>
  <c r="J143"/>
  <c i="10" r="J129"/>
  <c i="11" r="BK124"/>
  <c r="BK135"/>
  <c r="J141"/>
  <c r="J128"/>
  <c i="12" r="BK133"/>
  <c r="BK136"/>
  <c i="2" r="J197"/>
  <c r="J190"/>
  <c r="J184"/>
  <c r="J170"/>
  <c r="BK148"/>
  <c r="BK139"/>
  <c r="F34"/>
  <c i="3" r="BK624"/>
  <c r="BK580"/>
  <c r="BK540"/>
  <c r="J482"/>
  <c r="BK425"/>
  <c r="BK395"/>
  <c r="BK374"/>
  <c r="BK346"/>
  <c r="J228"/>
  <c r="BK176"/>
  <c r="J810"/>
  <c r="BK722"/>
  <c r="BK684"/>
  <c r="J613"/>
  <c r="J490"/>
  <c r="BK387"/>
  <c r="J350"/>
  <c r="J310"/>
  <c r="BK287"/>
  <c r="BK230"/>
  <c r="J763"/>
  <c r="J691"/>
  <c r="J581"/>
  <c r="BK533"/>
  <c r="BK474"/>
  <c r="BK469"/>
  <c r="J278"/>
  <c r="J217"/>
  <c r="BK168"/>
  <c r="J757"/>
  <c r="BK727"/>
  <c r="J596"/>
  <c r="BK552"/>
  <c r="BK501"/>
  <c r="BK461"/>
  <c r="J360"/>
  <c r="J281"/>
  <c r="BK249"/>
  <c r="J788"/>
  <c r="BK726"/>
  <c r="J688"/>
  <c r="J626"/>
  <c r="J592"/>
  <c r="J530"/>
  <c r="BK433"/>
  <c r="BK371"/>
  <c r="J267"/>
  <c r="BK210"/>
  <c r="BK146"/>
  <c r="BK716"/>
  <c r="BK596"/>
  <c r="J531"/>
  <c r="BK478"/>
  <c r="J413"/>
  <c r="BK372"/>
  <c r="BK267"/>
  <c r="J211"/>
  <c r="BK158"/>
  <c r="J728"/>
  <c r="J674"/>
  <c r="BK640"/>
  <c r="J565"/>
  <c r="J441"/>
  <c r="BK228"/>
  <c r="BK174"/>
  <c r="J146"/>
  <c r="J665"/>
  <c r="BK603"/>
  <c r="J535"/>
  <c r="BK482"/>
  <c r="BK457"/>
  <c r="J391"/>
  <c r="J348"/>
  <c r="J287"/>
  <c r="BK196"/>
  <c r="J150"/>
  <c i="4" r="BK391"/>
  <c r="J365"/>
  <c r="J342"/>
  <c r="J323"/>
  <c r="BK262"/>
  <c r="BK233"/>
  <c r="J185"/>
  <c r="J153"/>
  <c r="BK365"/>
  <c r="J309"/>
  <c r="J273"/>
  <c r="J253"/>
  <c r="BK228"/>
  <c r="J198"/>
  <c r="J172"/>
  <c r="BK357"/>
  <c r="J335"/>
  <c r="BK277"/>
  <c r="J237"/>
  <c r="BK210"/>
  <c r="BK167"/>
  <c r="J394"/>
  <c r="J353"/>
  <c r="BK306"/>
  <c r="J284"/>
  <c r="J255"/>
  <c r="BK229"/>
  <c r="BK186"/>
  <c r="BK151"/>
  <c r="J348"/>
  <c r="BK298"/>
  <c r="BK252"/>
  <c r="J225"/>
  <c r="J207"/>
  <c r="J186"/>
  <c r="J377"/>
  <c r="BK344"/>
  <c r="J280"/>
  <c r="BK254"/>
  <c r="J222"/>
  <c r="BK197"/>
  <c r="BK154"/>
  <c r="BK343"/>
  <c r="BK296"/>
  <c r="J235"/>
  <c r="J173"/>
  <c r="BK158"/>
  <c r="J398"/>
  <c r="BK325"/>
  <c r="BK235"/>
  <c r="BK180"/>
  <c r="BK156"/>
  <c i="5" r="BK129"/>
  <c r="J124"/>
  <c i="6" r="BK192"/>
  <c r="J155"/>
  <c r="J184"/>
  <c r="BK200"/>
  <c r="BK179"/>
  <c r="BK138"/>
  <c r="BK174"/>
  <c r="J141"/>
  <c r="BK188"/>
  <c r="J158"/>
  <c r="J133"/>
  <c r="J154"/>
  <c r="BK177"/>
  <c r="BK142"/>
  <c r="BK178"/>
  <c r="BK156"/>
  <c r="J131"/>
  <c i="7" r="J181"/>
  <c r="BK142"/>
  <c r="J140"/>
  <c r="J172"/>
  <c r="BK139"/>
  <c r="BK175"/>
  <c r="J148"/>
  <c r="J128"/>
  <c r="BK146"/>
  <c r="J149"/>
  <c r="BK176"/>
  <c r="J157"/>
  <c r="BK138"/>
  <c r="J145"/>
  <c i="8" r="BK127"/>
  <c r="J128"/>
  <c i="9" r="BK143"/>
  <c r="F37"/>
  <c i="2" r="F35"/>
  <c r="J210"/>
  <c r="J201"/>
  <c r="BK192"/>
  <c r="J186"/>
  <c r="J182"/>
  <c r="BK157"/>
  <c r="BK143"/>
  <c r="BK135"/>
  <c i="3" r="J774"/>
  <c r="J718"/>
  <c r="BK698"/>
  <c r="J620"/>
  <c r="J595"/>
  <c r="J566"/>
  <c r="J538"/>
  <c r="J507"/>
  <c r="J433"/>
  <c r="J349"/>
  <c r="BK324"/>
  <c r="BK255"/>
  <c r="BK202"/>
  <c r="BK170"/>
  <c r="J783"/>
  <c r="BK595"/>
  <c r="BK505"/>
  <c r="J425"/>
  <c r="BK362"/>
  <c r="BK340"/>
  <c r="J304"/>
  <c r="J222"/>
  <c r="BK166"/>
  <c r="J766"/>
  <c r="J708"/>
  <c r="J682"/>
  <c r="J585"/>
  <c r="BK507"/>
  <c r="BK419"/>
  <c r="J296"/>
  <c r="J258"/>
  <c r="J219"/>
  <c r="J158"/>
  <c r="J710"/>
  <c r="BK665"/>
  <c r="BK592"/>
  <c r="J550"/>
  <c r="BK471"/>
  <c r="BK342"/>
  <c r="BK251"/>
  <c r="J148"/>
  <c r="J724"/>
  <c r="J669"/>
  <c r="J605"/>
  <c r="J491"/>
  <c r="BK413"/>
  <c r="BK357"/>
  <c r="BK275"/>
  <c r="J232"/>
  <c r="BK810"/>
  <c r="J618"/>
  <c r="J569"/>
  <c r="BK543"/>
  <c r="J501"/>
  <c r="J445"/>
  <c r="BK401"/>
  <c r="BK289"/>
  <c r="J261"/>
  <c r="J198"/>
  <c r="J812"/>
  <c r="J667"/>
  <c r="BK608"/>
  <c r="BK490"/>
  <c r="BK467"/>
  <c r="J421"/>
  <c r="BK224"/>
  <c r="BK812"/>
  <c r="BK680"/>
  <c r="J608"/>
  <c r="J537"/>
  <c r="BK504"/>
  <c r="BK463"/>
  <c r="J411"/>
  <c r="BK379"/>
  <c r="BK349"/>
  <c r="BK304"/>
  <c r="J203"/>
  <c r="J156"/>
  <c i="4" r="J389"/>
  <c r="J357"/>
  <c r="BK346"/>
  <c r="J317"/>
  <c r="J298"/>
  <c r="BK243"/>
  <c r="J187"/>
  <c r="J155"/>
  <c r="BK374"/>
  <c r="J327"/>
  <c r="BK287"/>
  <c r="BK247"/>
  <c r="J218"/>
  <c r="BK185"/>
  <c r="J388"/>
  <c r="BK356"/>
  <c r="J325"/>
  <c r="BK305"/>
  <c r="J247"/>
  <c r="BK230"/>
  <c r="BK207"/>
  <c r="J165"/>
  <c r="BK387"/>
  <c r="J334"/>
  <c r="J299"/>
  <c r="J271"/>
  <c r="BK249"/>
  <c r="J226"/>
  <c r="BK191"/>
  <c r="BK383"/>
  <c r="J350"/>
  <c r="BK327"/>
  <c r="BK291"/>
  <c r="BK263"/>
  <c r="J236"/>
  <c r="BK211"/>
  <c r="BK153"/>
  <c r="J385"/>
  <c r="J360"/>
  <c r="BK335"/>
  <c r="BK295"/>
  <c r="BK271"/>
  <c r="BK226"/>
  <c r="BK200"/>
  <c r="BK160"/>
  <c r="J379"/>
  <c r="J306"/>
  <c r="J276"/>
  <c r="J194"/>
  <c r="BK155"/>
  <c r="J340"/>
  <c r="J278"/>
  <c r="J230"/>
  <c r="BK187"/>
  <c r="J170"/>
  <c i="5" r="J135"/>
  <c r="BK128"/>
  <c r="J125"/>
  <c i="6" r="BK182"/>
  <c r="J148"/>
  <c r="BK166"/>
  <c r="BK194"/>
  <c r="J182"/>
  <c r="BK150"/>
  <c r="BK193"/>
  <c r="J170"/>
  <c r="BK137"/>
  <c r="BK184"/>
  <c r="BK157"/>
  <c r="J172"/>
  <c r="J145"/>
  <c r="BK169"/>
  <c r="BK151"/>
  <c r="BK180"/>
  <c r="BK159"/>
  <c r="J134"/>
  <c i="7" r="J159"/>
  <c r="BK133"/>
  <c r="BK127"/>
  <c r="J156"/>
  <c r="J182"/>
  <c r="J154"/>
  <c r="BK130"/>
  <c r="BK182"/>
  <c r="BK178"/>
  <c r="BK141"/>
  <c r="J180"/>
  <c r="J152"/>
  <c r="BK160"/>
  <c i="8" r="J129"/>
  <c r="J130"/>
  <c i="9" r="BK142"/>
  <c r="BK132"/>
  <c r="J132"/>
  <c i="10" r="J126"/>
  <c i="11" r="J127"/>
  <c r="BK140"/>
  <c r="BK146"/>
  <c r="BK129"/>
  <c i="12" r="BK127"/>
  <c r="J133"/>
  <c i="2" r="BK284"/>
  <c r="J280"/>
  <c r="J268"/>
  <c r="BK264"/>
  <c r="J259"/>
  <c r="BK256"/>
  <c r="BK252"/>
  <c r="BK248"/>
  <c r="BK237"/>
  <c r="BK233"/>
  <c r="BK229"/>
  <c r="BK227"/>
  <c r="BK223"/>
  <c r="BK210"/>
  <c r="BK201"/>
  <c r="BK194"/>
  <c r="BK190"/>
  <c r="BK184"/>
  <c r="BK170"/>
  <c r="J160"/>
  <c r="BK152"/>
  <c r="J143"/>
  <c r="J135"/>
  <c i="3" r="J733"/>
  <c r="J712"/>
  <c r="BK616"/>
  <c r="BK606"/>
  <c r="J589"/>
  <c r="J541"/>
  <c r="J478"/>
  <c r="J403"/>
  <c r="J355"/>
  <c r="J318"/>
  <c r="J230"/>
  <c r="J199"/>
  <c r="BK800"/>
  <c r="BK706"/>
  <c r="J536"/>
  <c r="J484"/>
  <c r="BK423"/>
  <c r="J351"/>
  <c r="BK307"/>
  <c r="BK240"/>
  <c r="BK192"/>
  <c r="BK768"/>
  <c r="J700"/>
  <c r="J661"/>
  <c r="BK445"/>
  <c r="BK403"/>
  <c r="J271"/>
  <c r="J226"/>
  <c r="BK189"/>
  <c r="J781"/>
  <c r="BK657"/>
  <c r="J580"/>
  <c r="J502"/>
  <c r="BK491"/>
  <c r="J419"/>
  <c r="BK354"/>
  <c r="BK194"/>
  <c r="BK766"/>
  <c r="J706"/>
  <c r="J659"/>
  <c r="BK604"/>
  <c r="J588"/>
  <c r="BK484"/>
  <c r="BK447"/>
  <c r="BK405"/>
  <c r="J326"/>
  <c r="BK258"/>
  <c r="J204"/>
  <c r="BK774"/>
  <c r="BK696"/>
  <c r="J612"/>
  <c r="J557"/>
  <c r="J488"/>
  <c r="BK439"/>
  <c r="BK344"/>
  <c r="BK285"/>
  <c r="BK232"/>
  <c r="BK190"/>
  <c r="BK781"/>
  <c r="BK661"/>
  <c r="BK497"/>
  <c r="J470"/>
  <c r="J387"/>
  <c r="J370"/>
  <c r="BK351"/>
  <c r="BK329"/>
  <c r="BK203"/>
  <c r="J154"/>
  <c r="BK724"/>
  <c r="J640"/>
  <c r="BK554"/>
  <c r="J513"/>
  <c r="J471"/>
  <c r="J417"/>
  <c r="BK376"/>
  <c r="BK332"/>
  <c r="J247"/>
  <c r="J166"/>
  <c i="4" r="J384"/>
  <c r="J363"/>
  <c r="BK347"/>
  <c r="BK333"/>
  <c r="J308"/>
  <c r="J260"/>
  <c r="BK240"/>
  <c r="BK214"/>
  <c r="J184"/>
  <c r="BK379"/>
  <c r="J331"/>
  <c r="J275"/>
  <c r="BK251"/>
  <c r="J229"/>
  <c r="BK204"/>
  <c r="BK170"/>
  <c r="BK360"/>
  <c r="J320"/>
  <c r="BK253"/>
  <c r="J232"/>
  <c r="BK209"/>
  <c r="J158"/>
  <c r="J371"/>
  <c r="J293"/>
  <c r="BK273"/>
  <c r="BK242"/>
  <c r="BK198"/>
  <c r="J160"/>
  <c r="BK366"/>
  <c r="J329"/>
  <c r="BK301"/>
  <c r="J269"/>
  <c r="J243"/>
  <c r="BK223"/>
  <c r="J205"/>
  <c r="J175"/>
  <c r="BK388"/>
  <c r="J361"/>
  <c r="J322"/>
  <c r="BK282"/>
  <c r="BK261"/>
  <c r="J214"/>
  <c r="J391"/>
  <c r="J366"/>
  <c r="BK314"/>
  <c r="J277"/>
  <c r="J182"/>
  <c r="J399"/>
  <c r="BK394"/>
  <c r="BK308"/>
  <c r="J272"/>
  <c r="J210"/>
  <c r="J171"/>
  <c i="5" r="BK136"/>
  <c r="BK127"/>
  <c i="6" r="BK196"/>
  <c r="J165"/>
  <c r="BK190"/>
  <c r="BK145"/>
  <c r="BK131"/>
  <c r="J159"/>
  <c r="BK197"/>
  <c r="J175"/>
  <c r="BK127"/>
  <c r="J156"/>
  <c r="J171"/>
  <c r="J152"/>
  <c r="BK191"/>
  <c r="BK161"/>
  <c r="J144"/>
  <c r="J129"/>
  <c i="7" r="J155"/>
  <c r="J130"/>
  <c r="BK136"/>
  <c r="BK167"/>
  <c r="BK151"/>
  <c r="BK177"/>
  <c r="J151"/>
  <c r="BK129"/>
  <c r="J174"/>
  <c r="J134"/>
  <c r="J158"/>
  <c r="BK140"/>
  <c r="BK174"/>
  <c r="BK149"/>
  <c r="J178"/>
  <c r="J136"/>
  <c i="8" r="BK130"/>
  <c i="9" r="J139"/>
  <c r="BK131"/>
  <c i="10" r="J143"/>
  <c i="2" r="J284"/>
  <c r="J279"/>
  <c r="J274"/>
  <c r="BK271"/>
  <c r="BK267"/>
  <c r="BK259"/>
  <c r="J256"/>
  <c r="BK246"/>
  <c r="BK240"/>
  <c r="BK235"/>
  <c r="BK231"/>
  <c r="J229"/>
  <c r="J225"/>
  <c r="BK208"/>
  <c r="J195"/>
  <c r="J188"/>
  <c r="BK172"/>
  <c r="J166"/>
  <c r="J162"/>
  <c r="J141"/>
  <c i="3" r="BK777"/>
  <c r="BK728"/>
  <c r="BK702"/>
  <c r="BK688"/>
  <c r="J610"/>
  <c r="J593"/>
  <c r="J544"/>
  <c r="BK516"/>
  <c r="J473"/>
  <c r="BK437"/>
  <c r="BK397"/>
  <c r="J334"/>
  <c r="BK301"/>
  <c r="BK219"/>
  <c r="J162"/>
  <c r="BK735"/>
  <c r="BK710"/>
  <c r="BK601"/>
  <c r="BK511"/>
  <c r="BK448"/>
  <c r="J372"/>
  <c r="BK261"/>
  <c r="J207"/>
  <c r="BK805"/>
  <c r="BK743"/>
  <c r="J698"/>
  <c r="J609"/>
  <c r="BK550"/>
  <c r="BK421"/>
  <c r="BK320"/>
  <c r="J263"/>
  <c r="BK201"/>
  <c r="BK154"/>
  <c r="J777"/>
  <c r="BK682"/>
  <c r="BK622"/>
  <c r="J555"/>
  <c r="J522"/>
  <c r="J465"/>
  <c r="J409"/>
  <c r="BK314"/>
  <c r="J243"/>
  <c r="J805"/>
  <c r="BK740"/>
  <c r="J671"/>
  <c r="BK609"/>
  <c r="J469"/>
  <c r="J439"/>
  <c r="J376"/>
  <c r="BK296"/>
  <c r="BK236"/>
  <c r="J176"/>
  <c r="J735"/>
  <c r="BK614"/>
  <c r="BK566"/>
  <c r="J542"/>
  <c r="BK515"/>
  <c r="J448"/>
  <c r="J354"/>
  <c r="J322"/>
  <c r="BK278"/>
  <c r="BK217"/>
  <c r="BK160"/>
  <c r="BK749"/>
  <c r="BK686"/>
  <c r="J511"/>
  <c r="BK473"/>
  <c r="BK417"/>
  <c r="BK310"/>
  <c r="J160"/>
  <c r="BK712"/>
  <c r="BK667"/>
  <c r="BK563"/>
  <c r="BK531"/>
  <c r="BK502"/>
  <c r="J467"/>
  <c r="J437"/>
  <c r="J383"/>
  <c r="J320"/>
  <c r="J201"/>
  <c r="BK164"/>
  <c i="4" r="BK395"/>
  <c r="J376"/>
  <c r="BK353"/>
  <c r="BK324"/>
  <c r="J301"/>
  <c r="BK275"/>
  <c r="J252"/>
  <c r="BK232"/>
  <c r="J190"/>
  <c r="BK384"/>
  <c r="J362"/>
  <c r="BK318"/>
  <c r="J281"/>
  <c r="BK260"/>
  <c r="J223"/>
  <c r="BK182"/>
  <c r="J159"/>
  <c r="BK354"/>
  <c r="BK322"/>
  <c r="BK309"/>
  <c r="J256"/>
  <c r="J234"/>
  <c r="J206"/>
  <c r="BK173"/>
  <c r="J395"/>
  <c r="BK358"/>
  <c r="J319"/>
  <c r="J279"/>
  <c r="J267"/>
  <c r="BK241"/>
  <c r="BK213"/>
  <c r="J168"/>
  <c r="BK375"/>
  <c r="BK342"/>
  <c r="BK317"/>
  <c r="J289"/>
  <c r="BK257"/>
  <c r="BK215"/>
  <c r="BK196"/>
  <c r="J152"/>
  <c r="J370"/>
  <c r="J355"/>
  <c r="J324"/>
  <c r="J294"/>
  <c r="J274"/>
  <c r="J248"/>
  <c r="BK203"/>
  <c r="BK176"/>
  <c r="BK371"/>
  <c r="J297"/>
  <c r="BK274"/>
  <c r="J215"/>
  <c r="BK161"/>
  <c r="J343"/>
  <c r="J291"/>
  <c r="J270"/>
  <c r="J203"/>
  <c r="BK181"/>
  <c r="J162"/>
  <c i="5" r="BK135"/>
  <c r="J136"/>
  <c r="J133"/>
  <c i="6" r="BK168"/>
  <c r="J187"/>
  <c r="J192"/>
  <c r="BK173"/>
  <c r="BK133"/>
  <c r="BK172"/>
  <c r="J130"/>
  <c r="J173"/>
  <c r="J137"/>
  <c r="BK158"/>
  <c r="BK128"/>
  <c r="BK155"/>
  <c r="J143"/>
  <c r="J164"/>
  <c r="BK147"/>
  <c i="7" r="BK161"/>
  <c r="BK135"/>
  <c r="J138"/>
  <c r="BK168"/>
  <c r="BK155"/>
  <c r="BK181"/>
  <c r="J141"/>
  <c r="BK186"/>
  <c r="BK150"/>
  <c r="BK157"/>
  <c r="J135"/>
  <c r="J167"/>
  <c r="J142"/>
  <c r="J173"/>
  <c r="BK132"/>
  <c i="8" r="BK126"/>
  <c i="9" r="BK137"/>
  <c r="BK135"/>
  <c r="BK134"/>
  <c i="10" r="BK132"/>
  <c r="J127"/>
  <c r="J139"/>
  <c r="BK138"/>
  <c r="BK127"/>
  <c r="BK143"/>
  <c r="BK141"/>
  <c r="BK140"/>
  <c r="J136"/>
  <c r="BK126"/>
  <c r="J137"/>
  <c r="BK135"/>
  <c r="J132"/>
  <c r="BK129"/>
  <c r="J142"/>
  <c r="BK139"/>
  <c r="BK134"/>
  <c r="BK136"/>
  <c r="J135"/>
  <c i="11" r="BK139"/>
  <c r="BK132"/>
  <c r="BK131"/>
  <c r="BK125"/>
  <c r="J146"/>
  <c r="J142"/>
  <c r="J138"/>
  <c r="BK137"/>
  <c r="J136"/>
  <c r="J135"/>
  <c r="BK133"/>
  <c r="BK130"/>
  <c r="BK128"/>
  <c r="J125"/>
  <c r="BK143"/>
  <c r="BK141"/>
  <c r="J140"/>
  <c r="BK138"/>
  <c r="BK136"/>
  <c r="J134"/>
  <c r="J133"/>
  <c r="J131"/>
  <c r="J130"/>
  <c r="BK127"/>
  <c r="BK126"/>
  <c r="J123"/>
  <c r="J129"/>
  <c r="J143"/>
  <c r="J137"/>
  <c r="BK134"/>
  <c r="J132"/>
  <c r="J126"/>
  <c i="12" r="BK125"/>
  <c r="J130"/>
  <c i="2" r="BK282"/>
  <c r="BK279"/>
  <c r="BK274"/>
  <c r="J272"/>
  <c r="BK268"/>
  <c r="J267"/>
  <c r="J264"/>
  <c r="J252"/>
  <c r="J246"/>
  <c r="J240"/>
  <c r="J235"/>
  <c r="J233"/>
  <c r="J231"/>
  <c r="J222"/>
  <c r="J221"/>
  <c r="J214"/>
  <c r="BK203"/>
  <c r="BK197"/>
  <c r="BK182"/>
  <c r="BK168"/>
  <c r="BK162"/>
  <c r="J152"/>
  <c r="J139"/>
  <c i="3" r="BK772"/>
  <c r="BK693"/>
  <c r="BK671"/>
  <c r="J614"/>
  <c r="J599"/>
  <c r="J559"/>
  <c r="BK537"/>
  <c r="J429"/>
  <c r="BK391"/>
  <c r="BK358"/>
  <c r="J328"/>
  <c r="BK238"/>
  <c r="BK206"/>
  <c r="J172"/>
  <c r="BK714"/>
  <c r="J655"/>
  <c r="BK607"/>
  <c r="BK522"/>
  <c r="BK455"/>
  <c r="BK359"/>
  <c r="J324"/>
  <c r="J289"/>
  <c r="J251"/>
  <c r="J213"/>
  <c r="BK752"/>
  <c r="J624"/>
  <c r="BK542"/>
  <c r="BK470"/>
  <c r="BK449"/>
  <c r="BK399"/>
  <c r="BK213"/>
  <c r="BK162"/>
  <c r="BK763"/>
  <c r="BK733"/>
  <c r="J686"/>
  <c r="J606"/>
  <c r="BK513"/>
  <c r="J474"/>
  <c r="BK411"/>
  <c r="J359"/>
  <c r="J329"/>
  <c r="BK257"/>
  <c r="BK770"/>
  <c r="BK704"/>
  <c r="BK599"/>
  <c r="J584"/>
  <c r="BK569"/>
  <c r="BK520"/>
  <c r="J423"/>
  <c r="BK389"/>
  <c r="BK316"/>
  <c r="J168"/>
  <c r="BK798"/>
  <c r="J749"/>
  <c r="BK584"/>
  <c r="BK539"/>
  <c r="J451"/>
  <c r="BK407"/>
  <c r="J362"/>
  <c r="BK269"/>
  <c r="J202"/>
  <c r="BK814"/>
  <c r="J726"/>
  <c r="BK669"/>
  <c r="BK612"/>
  <c r="BK555"/>
  <c r="BK431"/>
  <c r="BK205"/>
  <c r="J716"/>
  <c r="BK620"/>
  <c r="BK541"/>
  <c r="J516"/>
  <c r="J497"/>
  <c r="J443"/>
  <c r="J371"/>
  <c r="J255"/>
  <c r="J189"/>
  <c i="4" r="J396"/>
  <c r="BK377"/>
  <c r="BK355"/>
  <c r="J337"/>
  <c r="J312"/>
  <c r="BK266"/>
  <c r="J242"/>
  <c r="J204"/>
  <c r="J179"/>
  <c r="J375"/>
  <c r="J346"/>
  <c r="J295"/>
  <c r="J257"/>
  <c r="J231"/>
  <c r="J200"/>
  <c r="BK177"/>
  <c r="BK363"/>
  <c r="J344"/>
  <c r="BK319"/>
  <c r="J265"/>
  <c r="J241"/>
  <c r="BK205"/>
  <c r="BK174"/>
  <c r="BK378"/>
  <c r="BK338"/>
  <c r="J311"/>
  <c r="BK283"/>
  <c r="J264"/>
  <c r="J240"/>
  <c r="BK218"/>
  <c r="BK157"/>
  <c r="J358"/>
  <c r="BK331"/>
  <c r="J307"/>
  <c r="BK279"/>
  <c r="J239"/>
  <c r="J208"/>
  <c r="J177"/>
  <c r="J390"/>
  <c r="BK368"/>
  <c r="J351"/>
  <c r="J314"/>
  <c r="BK272"/>
  <c r="BK225"/>
  <c r="J196"/>
  <c r="BK381"/>
  <c r="J328"/>
  <c r="J287"/>
  <c r="BK256"/>
  <c r="BK168"/>
  <c r="BK398"/>
  <c r="BK337"/>
  <c r="BK280"/>
  <c r="BK231"/>
  <c r="BK199"/>
  <c r="J176"/>
  <c i="5" r="J123"/>
  <c r="J129"/>
  <c r="J128"/>
  <c i="6" r="J166"/>
  <c r="J201"/>
  <c r="BK130"/>
  <c r="J189"/>
  <c r="J168"/>
  <c r="J185"/>
  <c r="BK163"/>
  <c r="J135"/>
  <c r="J180"/>
  <c r="J153"/>
  <c r="J191"/>
  <c r="BK139"/>
  <c r="J160"/>
  <c r="J147"/>
  <c r="J179"/>
  <c r="BK153"/>
  <c r="J139"/>
  <c i="7" r="BK183"/>
  <c r="J147"/>
  <c r="J163"/>
  <c r="BK180"/>
  <c r="J164"/>
  <c r="BK184"/>
  <c r="BK164"/>
  <c r="BK137"/>
  <c r="J184"/>
  <c r="J137"/>
  <c r="J165"/>
  <c r="J143"/>
  <c r="BK131"/>
  <c r="J153"/>
  <c r="J175"/>
  <c r="J146"/>
  <c i="8" r="J126"/>
  <c r="BK128"/>
  <c i="9" r="BK139"/>
  <c r="J133"/>
  <c i="10" r="J141"/>
  <c r="BK142"/>
  <c i="11" r="J139"/>
  <c r="BK142"/>
  <c r="BK123"/>
  <c i="12" r="J136"/>
  <c r="J125"/>
  <c i="2" r="J282"/>
  <c r="BK276"/>
  <c r="BK262"/>
  <c r="BK257"/>
  <c r="BK254"/>
  <c r="BK251"/>
  <c r="J248"/>
  <c r="J243"/>
  <c r="J227"/>
  <c r="BK222"/>
  <c r="BK221"/>
  <c r="BK214"/>
  <c r="J203"/>
  <c r="J194"/>
  <c r="J168"/>
  <c r="J163"/>
  <c r="J158"/>
  <c r="J148"/>
  <c i="1" r="AS100"/>
  <c i="3" r="J684"/>
  <c r="J611"/>
  <c r="BK605"/>
  <c r="J572"/>
  <c r="BK530"/>
  <c r="J459"/>
  <c r="J389"/>
  <c r="BK356"/>
  <c r="J342"/>
  <c r="J316"/>
  <c r="BK222"/>
  <c r="BK172"/>
  <c r="BK804"/>
  <c r="BK626"/>
  <c r="J603"/>
  <c r="J520"/>
  <c r="BK443"/>
  <c r="J379"/>
  <c r="J344"/>
  <c r="BK204"/>
  <c r="J152"/>
  <c r="J740"/>
  <c r="J696"/>
  <c r="J604"/>
  <c r="BK488"/>
  <c r="BK459"/>
  <c r="J435"/>
  <c r="BK328"/>
  <c r="J275"/>
  <c r="J224"/>
  <c r="BK788"/>
  <c r="J752"/>
  <c r="J720"/>
  <c r="BK663"/>
  <c r="J556"/>
  <c r="BK536"/>
  <c r="J449"/>
  <c r="J346"/>
  <c r="BK322"/>
  <c r="BK253"/>
  <c r="BK198"/>
  <c r="J814"/>
  <c r="J702"/>
  <c r="BK611"/>
  <c r="BK589"/>
  <c r="J576"/>
  <c r="J554"/>
  <c r="J505"/>
  <c r="BK451"/>
  <c r="BK370"/>
  <c r="BK247"/>
  <c r="J196"/>
  <c r="J802"/>
  <c r="J768"/>
  <c r="BK600"/>
  <c r="J540"/>
  <c r="BK493"/>
  <c r="J427"/>
  <c r="J374"/>
  <c r="BK350"/>
  <c r="J238"/>
  <c r="BK152"/>
  <c r="BK700"/>
  <c r="BK659"/>
  <c r="BK593"/>
  <c r="J543"/>
  <c r="BK383"/>
  <c r="BK353"/>
  <c r="J338"/>
  <c r="J245"/>
  <c r="J181"/>
  <c r="BK718"/>
  <c r="BK674"/>
  <c r="J607"/>
  <c r="J539"/>
  <c r="BK509"/>
  <c r="BK465"/>
  <c r="J407"/>
  <c r="J340"/>
  <c r="J253"/>
  <c r="J190"/>
  <c i="4" r="J378"/>
  <c r="J349"/>
  <c r="J336"/>
  <c r="J305"/>
  <c r="BK269"/>
  <c r="J250"/>
  <c r="J197"/>
  <c r="BK392"/>
  <c r="BK348"/>
  <c r="BK302"/>
  <c r="J268"/>
  <c r="BK239"/>
  <c r="BK208"/>
  <c r="BK175"/>
  <c r="BK380"/>
  <c r="BK351"/>
  <c r="J321"/>
  <c r="J296"/>
  <c r="J246"/>
  <c r="BK219"/>
  <c r="J181"/>
  <c r="J157"/>
  <c r="J356"/>
  <c r="BK313"/>
  <c r="BK285"/>
  <c r="BK258"/>
  <c r="BK234"/>
  <c r="J211"/>
  <c r="BK386"/>
  <c r="BK334"/>
  <c r="J315"/>
  <c r="J283"/>
  <c r="BK246"/>
  <c r="BK224"/>
  <c r="BK202"/>
  <c r="BK166"/>
  <c r="J381"/>
  <c r="BK349"/>
  <c r="J318"/>
  <c r="J285"/>
  <c r="J249"/>
  <c r="BK220"/>
  <c r="BK152"/>
  <c r="J369"/>
  <c r="BK323"/>
  <c r="BK281"/>
  <c r="BK238"/>
  <c r="BK171"/>
  <c r="BK399"/>
  <c r="BK396"/>
  <c r="J282"/>
  <c r="BK264"/>
  <c r="J202"/>
  <c r="BK172"/>
  <c i="5" r="BK131"/>
  <c r="BK124"/>
  <c r="J131"/>
  <c i="6" r="J176"/>
  <c r="BK134"/>
  <c r="BK141"/>
  <c r="J193"/>
  <c r="BK181"/>
  <c r="BK143"/>
  <c r="J190"/>
  <c r="BK165"/>
  <c r="J196"/>
  <c r="BK170"/>
  <c r="J142"/>
  <c r="J167"/>
  <c r="BK187"/>
  <c r="BK148"/>
  <c r="J181"/>
  <c r="BK146"/>
  <c i="7" r="J187"/>
  <c r="J144"/>
  <c r="BK159"/>
  <c r="J177"/>
  <c r="J162"/>
  <c r="J185"/>
  <c r="BK158"/>
  <c r="J133"/>
  <c r="BK179"/>
  <c r="J176"/>
  <c r="BK156"/>
  <c r="BK171"/>
  <c r="BK166"/>
  <c r="BK144"/>
  <c r="BK154"/>
  <c r="BK134"/>
  <c i="8" r="BK129"/>
  <c i="9" r="BK133"/>
  <c r="J142"/>
  <c r="J131"/>
  <c i="10" r="J138"/>
  <c r="BK137"/>
  <c i="12" l="1" r="R123"/>
  <c r="R122"/>
  <c i="2" r="BK134"/>
  <c r="BK165"/>
  <c r="J165"/>
  <c r="J98"/>
  <c r="BK220"/>
  <c r="J220"/>
  <c r="J100"/>
  <c r="R250"/>
  <c r="R241"/>
  <c r="R255"/>
  <c r="R266"/>
  <c r="P278"/>
  <c i="3" r="BK145"/>
  <c r="J145"/>
  <c r="J97"/>
  <c r="R209"/>
  <c r="T229"/>
  <c r="R331"/>
  <c r="P369"/>
  <c r="P408"/>
  <c r="T450"/>
  <c r="T477"/>
  <c r="T483"/>
  <c r="T494"/>
  <c r="R558"/>
  <c r="R677"/>
  <c r="P734"/>
  <c r="R803"/>
  <c i="4" r="P169"/>
  <c r="BK189"/>
  <c r="J189"/>
  <c r="J101"/>
  <c r="R201"/>
  <c r="P217"/>
  <c r="BK259"/>
  <c r="J259"/>
  <c r="J109"/>
  <c r="R288"/>
  <c r="BK304"/>
  <c r="J304"/>
  <c r="J115"/>
  <c r="P316"/>
  <c r="T326"/>
  <c r="R339"/>
  <c r="P352"/>
  <c r="T359"/>
  <c r="BK373"/>
  <c r="BK393"/>
  <c r="J393"/>
  <c r="J128"/>
  <c i="5" r="T134"/>
  <c i="6" r="T126"/>
  <c r="T136"/>
  <c r="R162"/>
  <c r="R183"/>
  <c r="R195"/>
  <c i="7" r="BK126"/>
  <c r="BK125"/>
  <c i="8" r="BK124"/>
  <c r="BK123"/>
  <c r="BK122"/>
  <c r="J122"/>
  <c i="9" r="T130"/>
  <c r="T129"/>
  <c r="T128"/>
  <c i="10" r="P125"/>
  <c i="11" r="P122"/>
  <c r="P121"/>
  <c r="P120"/>
  <c i="1" r="AU105"/>
  <c i="2" r="R134"/>
  <c r="P165"/>
  <c r="P220"/>
  <c r="P250"/>
  <c r="P241"/>
  <c r="R261"/>
  <c r="BK270"/>
  <c r="J270"/>
  <c r="J111"/>
  <c r="R278"/>
  <c i="3" r="P145"/>
  <c r="P209"/>
  <c r="R229"/>
  <c r="T331"/>
  <c r="T369"/>
  <c r="R408"/>
  <c r="BK446"/>
  <c r="J446"/>
  <c r="J110"/>
  <c r="P472"/>
  <c r="T500"/>
  <c r="T615"/>
  <c r="T656"/>
  <c r="P717"/>
  <c r="BK776"/>
  <c r="J776"/>
  <c r="J123"/>
  <c i="4" r="T150"/>
  <c r="T178"/>
  <c r="R192"/>
  <c r="P195"/>
  <c r="T227"/>
  <c r="T245"/>
  <c r="R292"/>
  <c r="R304"/>
  <c r="R310"/>
  <c r="BK332"/>
  <c r="J332"/>
  <c r="J119"/>
  <c r="T339"/>
  <c r="T352"/>
  <c r="T364"/>
  <c r="R382"/>
  <c i="5" r="BK126"/>
  <c r="J126"/>
  <c r="J98"/>
  <c r="P134"/>
  <c i="6" r="P140"/>
  <c r="T149"/>
  <c r="BK186"/>
  <c r="J186"/>
  <c r="J103"/>
  <c r="R199"/>
  <c i="7" r="BK170"/>
  <c r="J170"/>
  <c r="J102"/>
  <c i="9" r="BK141"/>
  <c r="BK140"/>
  <c r="J140"/>
  <c r="J104"/>
  <c i="10" r="T133"/>
  <c r="T130"/>
  <c i="2" r="R169"/>
  <c r="BK250"/>
  <c r="J250"/>
  <c r="J106"/>
  <c r="P255"/>
  <c r="T266"/>
  <c r="R273"/>
  <c i="3" r="T145"/>
  <c r="T186"/>
  <c r="BK242"/>
  <c r="J242"/>
  <c r="J102"/>
  <c r="R378"/>
  <c r="R428"/>
  <c r="R446"/>
  <c r="R472"/>
  <c r="P500"/>
  <c r="P615"/>
  <c r="P656"/>
  <c r="R717"/>
  <c r="T776"/>
  <c i="4" r="R150"/>
  <c r="P178"/>
  <c r="P192"/>
  <c r="R195"/>
  <c r="R227"/>
  <c r="R245"/>
  <c r="BK288"/>
  <c r="J288"/>
  <c r="J111"/>
  <c r="BK300"/>
  <c r="J300"/>
  <c r="J113"/>
  <c r="BK316"/>
  <c r="J316"/>
  <c r="J117"/>
  <c r="P332"/>
  <c r="BK345"/>
  <c r="J345"/>
  <c r="J121"/>
  <c r="BK359"/>
  <c r="J359"/>
  <c r="J123"/>
  <c r="P382"/>
  <c i="6" r="BK126"/>
  <c r="J126"/>
  <c r="J97"/>
  <c r="R136"/>
  <c r="BK162"/>
  <c r="J162"/>
  <c r="J101"/>
  <c r="P186"/>
  <c r="T195"/>
  <c i="7" r="R126"/>
  <c r="R125"/>
  <c i="9" r="P130"/>
  <c r="P129"/>
  <c r="P128"/>
  <c r="P127"/>
  <c i="1" r="AU103"/>
  <c i="9" r="P141"/>
  <c r="P140"/>
  <c i="10" r="P133"/>
  <c r="P130"/>
  <c i="2" r="T134"/>
  <c r="T165"/>
  <c r="T220"/>
  <c r="P261"/>
  <c r="T270"/>
  <c r="T273"/>
  <c i="3" r="R186"/>
  <c r="R242"/>
  <c r="R369"/>
  <c r="T408"/>
  <c r="R450"/>
  <c r="P477"/>
  <c r="P483"/>
  <c r="P494"/>
  <c r="P558"/>
  <c r="BK677"/>
  <c r="J677"/>
  <c r="J120"/>
  <c r="T717"/>
  <c r="R776"/>
  <c i="4" r="BK169"/>
  <c r="J169"/>
  <c r="J99"/>
  <c r="BK192"/>
  <c r="J192"/>
  <c r="J102"/>
  <c r="T201"/>
  <c r="T217"/>
  <c r="T259"/>
  <c r="P288"/>
  <c r="P286"/>
  <c r="P304"/>
  <c r="T310"/>
  <c r="R326"/>
  <c r="P345"/>
  <c r="P364"/>
  <c r="R373"/>
  <c r="R393"/>
  <c i="5" r="R122"/>
  <c i="6" r="P126"/>
  <c r="R140"/>
  <c r="R149"/>
  <c r="T183"/>
  <c r="BK199"/>
  <c r="J199"/>
  <c r="J105"/>
  <c i="7" r="P170"/>
  <c r="P169"/>
  <c i="9" r="R141"/>
  <c r="R140"/>
  <c i="10" r="BK133"/>
  <c r="J133"/>
  <c r="J102"/>
  <c i="11" r="R122"/>
  <c r="R121"/>
  <c r="R120"/>
  <c i="2" r="P169"/>
  <c r="T261"/>
  <c r="R270"/>
  <c r="BK278"/>
  <c r="J278"/>
  <c r="J113"/>
  <c i="3" r="R145"/>
  <c r="BK209"/>
  <c r="J209"/>
  <c r="J100"/>
  <c r="P229"/>
  <c r="P331"/>
  <c r="BK369"/>
  <c r="J369"/>
  <c r="J104"/>
  <c r="BK408"/>
  <c r="J408"/>
  <c r="J108"/>
  <c r="BK450"/>
  <c r="J450"/>
  <c r="J111"/>
  <c r="BK477"/>
  <c r="J477"/>
  <c r="J113"/>
  <c r="R500"/>
  <c r="BK615"/>
  <c r="J615"/>
  <c r="J118"/>
  <c r="T677"/>
  <c r="T734"/>
  <c r="T803"/>
  <c i="4" r="BK150"/>
  <c r="J150"/>
  <c r="J98"/>
  <c r="T169"/>
  <c r="R189"/>
  <c r="BK201"/>
  <c r="J201"/>
  <c r="J104"/>
  <c r="BK217"/>
  <c r="J217"/>
  <c r="J106"/>
  <c r="P259"/>
  <c r="BK292"/>
  <c r="J292"/>
  <c r="J112"/>
  <c r="R300"/>
  <c r="R316"/>
  <c r="BK339"/>
  <c r="J339"/>
  <c r="J120"/>
  <c r="T345"/>
  <c r="P359"/>
  <c r="P373"/>
  <c r="P372"/>
  <c i="5" r="T122"/>
  <c r="BK134"/>
  <c r="J134"/>
  <c r="J101"/>
  <c i="6" r="P136"/>
  <c r="P162"/>
  <c r="R186"/>
  <c r="P199"/>
  <c i="7" r="T126"/>
  <c r="T125"/>
  <c i="8" r="T124"/>
  <c r="T123"/>
  <c r="T122"/>
  <c i="9" r="R130"/>
  <c r="R129"/>
  <c r="R128"/>
  <c r="R127"/>
  <c i="10" r="R133"/>
  <c r="R130"/>
  <c i="2" r="P134"/>
  <c r="R165"/>
  <c r="R220"/>
  <c r="BK261"/>
  <c r="J261"/>
  <c r="J109"/>
  <c r="P270"/>
  <c r="T278"/>
  <c i="3" r="BK186"/>
  <c r="J186"/>
  <c r="J99"/>
  <c r="P242"/>
  <c r="T378"/>
  <c r="T428"/>
  <c r="T446"/>
  <c r="T472"/>
  <c r="BK500"/>
  <c r="J500"/>
  <c r="J116"/>
  <c r="R615"/>
  <c r="R656"/>
  <c r="R734"/>
  <c r="P803"/>
  <c i="4" r="P150"/>
  <c r="R178"/>
  <c r="T192"/>
  <c r="T195"/>
  <c r="R217"/>
  <c r="BK245"/>
  <c r="J245"/>
  <c r="J108"/>
  <c r="T292"/>
  <c r="T304"/>
  <c r="T316"/>
  <c r="T332"/>
  <c r="BK352"/>
  <c r="J352"/>
  <c r="J122"/>
  <c r="R359"/>
  <c r="T382"/>
  <c i="5" r="R126"/>
  <c r="R134"/>
  <c i="6" r="BK140"/>
  <c r="J140"/>
  <c r="J99"/>
  <c r="P149"/>
  <c r="BK183"/>
  <c r="J183"/>
  <c r="J102"/>
  <c r="BK195"/>
  <c r="J195"/>
  <c r="J104"/>
  <c i="7" r="P126"/>
  <c r="P125"/>
  <c r="P124"/>
  <c i="1" r="AU101"/>
  <c i="8" r="R124"/>
  <c r="R123"/>
  <c r="R122"/>
  <c i="9" r="BK130"/>
  <c i="10" r="R125"/>
  <c r="R124"/>
  <c i="2" r="BK169"/>
  <c r="J169"/>
  <c r="J99"/>
  <c r="T250"/>
  <c r="T241"/>
  <c r="T255"/>
  <c r="P266"/>
  <c r="P273"/>
  <c i="3" r="T209"/>
  <c r="BK229"/>
  <c r="J229"/>
  <c r="J101"/>
  <c r="BK331"/>
  <c r="J331"/>
  <c r="J103"/>
  <c r="P378"/>
  <c r="BK428"/>
  <c r="J428"/>
  <c r="J109"/>
  <c r="P450"/>
  <c r="R477"/>
  <c r="R483"/>
  <c r="R494"/>
  <c r="T558"/>
  <c r="BK656"/>
  <c r="J656"/>
  <c r="J119"/>
  <c r="BK717"/>
  <c r="J717"/>
  <c r="J121"/>
  <c r="P776"/>
  <c i="4" r="R169"/>
  <c r="P189"/>
  <c r="BK195"/>
  <c r="J195"/>
  <c r="J103"/>
  <c r="BK227"/>
  <c r="J227"/>
  <c r="J107"/>
  <c r="R259"/>
  <c r="P292"/>
  <c r="T300"/>
  <c r="P310"/>
  <c r="P326"/>
  <c r="P339"/>
  <c r="R352"/>
  <c r="R364"/>
  <c r="BK382"/>
  <c r="J382"/>
  <c r="J127"/>
  <c r="P393"/>
  <c i="5" r="P122"/>
  <c r="P126"/>
  <c i="6" r="R126"/>
  <c r="R125"/>
  <c r="T140"/>
  <c r="T162"/>
  <c r="T186"/>
  <c r="T199"/>
  <c i="7" r="T170"/>
  <c r="T169"/>
  <c i="10" r="T125"/>
  <c r="T124"/>
  <c i="11" r="BK122"/>
  <c r="BK121"/>
  <c r="J121"/>
  <c r="J97"/>
  <c i="2" r="T169"/>
  <c r="BK255"/>
  <c r="J255"/>
  <c r="J108"/>
  <c r="BK266"/>
  <c r="J266"/>
  <c r="J110"/>
  <c r="BK273"/>
  <c r="J273"/>
  <c r="J112"/>
  <c i="3" r="P186"/>
  <c r="T242"/>
  <c r="BK378"/>
  <c r="P428"/>
  <c r="P446"/>
  <c r="BK472"/>
  <c r="J472"/>
  <c r="J112"/>
  <c r="BK483"/>
  <c r="J483"/>
  <c r="J114"/>
  <c r="BK494"/>
  <c r="J494"/>
  <c r="J115"/>
  <c r="BK558"/>
  <c r="J558"/>
  <c r="J117"/>
  <c r="P677"/>
  <c r="BK734"/>
  <c r="J734"/>
  <c r="J122"/>
  <c r="BK803"/>
  <c r="J803"/>
  <c r="J124"/>
  <c i="4" r="BK178"/>
  <c r="J178"/>
  <c r="J100"/>
  <c r="T189"/>
  <c r="P201"/>
  <c r="P227"/>
  <c r="P216"/>
  <c r="P245"/>
  <c r="T288"/>
  <c r="T286"/>
  <c r="P300"/>
  <c r="BK310"/>
  <c r="J310"/>
  <c r="J116"/>
  <c r="BK326"/>
  <c r="J326"/>
  <c r="J118"/>
  <c r="R332"/>
  <c r="R345"/>
  <c r="BK364"/>
  <c r="J364"/>
  <c r="J124"/>
  <c r="T373"/>
  <c r="T372"/>
  <c r="T393"/>
  <c i="5" r="BK122"/>
  <c r="J122"/>
  <c r="J97"/>
  <c r="T126"/>
  <c i="6" r="BK136"/>
  <c r="J136"/>
  <c r="J98"/>
  <c r="BK149"/>
  <c r="J149"/>
  <c r="J100"/>
  <c r="P183"/>
  <c r="P195"/>
  <c i="7" r="R170"/>
  <c r="R169"/>
  <c i="8" r="P124"/>
  <c r="P123"/>
  <c r="P122"/>
  <c i="1" r="AU102"/>
  <c i="9" r="T141"/>
  <c r="T140"/>
  <c i="10" r="BK125"/>
  <c r="J125"/>
  <c r="J99"/>
  <c i="11" r="T122"/>
  <c r="T121"/>
  <c r="T120"/>
  <c i="9" r="BK138"/>
  <c r="J138"/>
  <c r="J103"/>
  <c i="10" r="BK131"/>
  <c r="J131"/>
  <c r="J101"/>
  <c i="5" r="BK130"/>
  <c r="J130"/>
  <c r="J99"/>
  <c i="2" r="BK245"/>
  <c r="J245"/>
  <c r="J104"/>
  <c i="9" r="BK136"/>
  <c r="J136"/>
  <c r="J102"/>
  <c i="3" r="BK375"/>
  <c r="J375"/>
  <c r="J105"/>
  <c i="12" r="BK135"/>
  <c r="J135"/>
  <c r="J102"/>
  <c i="2" r="BK247"/>
  <c r="J247"/>
  <c r="J105"/>
  <c r="BK253"/>
  <c r="J253"/>
  <c r="J107"/>
  <c i="12" r="BK124"/>
  <c r="J124"/>
  <c r="J98"/>
  <c i="2" r="BK239"/>
  <c r="J239"/>
  <c r="J101"/>
  <c i="3" r="BK169"/>
  <c r="J169"/>
  <c r="J98"/>
  <c i="11" r="BK145"/>
  <c r="J145"/>
  <c r="J100"/>
  <c i="2" r="BK242"/>
  <c r="J242"/>
  <c r="J103"/>
  <c i="5" r="BK132"/>
  <c r="J132"/>
  <c r="J100"/>
  <c i="12" r="BK126"/>
  <c r="J126"/>
  <c r="J99"/>
  <c r="BK129"/>
  <c r="J129"/>
  <c r="J100"/>
  <c r="BK132"/>
  <c r="J132"/>
  <c r="J101"/>
  <c r="E112"/>
  <c r="J89"/>
  <c r="F119"/>
  <c r="BE127"/>
  <c r="BE125"/>
  <c r="BE130"/>
  <c r="BE136"/>
  <c i="11" r="J122"/>
  <c r="J98"/>
  <c i="12" r="BE133"/>
  <c i="11" r="F92"/>
  <c r="BE125"/>
  <c r="BE134"/>
  <c r="BE135"/>
  <c r="BE137"/>
  <c r="BE140"/>
  <c r="E85"/>
  <c r="BE123"/>
  <c r="BE126"/>
  <c r="BE128"/>
  <c r="BE143"/>
  <c r="BE131"/>
  <c r="BE133"/>
  <c r="BE136"/>
  <c r="BE138"/>
  <c r="BE142"/>
  <c r="BE124"/>
  <c r="BE132"/>
  <c r="BE139"/>
  <c r="J89"/>
  <c r="BE146"/>
  <c r="BE127"/>
  <c r="BE129"/>
  <c r="BE130"/>
  <c r="BE141"/>
  <c i="10" r="E112"/>
  <c r="BE126"/>
  <c r="BE127"/>
  <c r="BE140"/>
  <c i="9" r="J141"/>
  <c r="J105"/>
  <c i="10" r="BE137"/>
  <c r="BE143"/>
  <c i="9" r="J130"/>
  <c r="J101"/>
  <c i="10" r="J91"/>
  <c r="BE129"/>
  <c r="F121"/>
  <c r="BE138"/>
  <c r="BE132"/>
  <c r="BE141"/>
  <c r="BE142"/>
  <c r="BE135"/>
  <c r="BE136"/>
  <c r="BE134"/>
  <c r="BE139"/>
  <c i="9" r="BE133"/>
  <c r="BE135"/>
  <c i="8" r="J98"/>
  <c r="J123"/>
  <c r="J99"/>
  <c r="J124"/>
  <c r="J100"/>
  <c i="9" r="E85"/>
  <c r="BE131"/>
  <c r="F124"/>
  <c r="BE134"/>
  <c r="J91"/>
  <c r="BE132"/>
  <c r="BE139"/>
  <c r="BE137"/>
  <c r="BE142"/>
  <c r="BE143"/>
  <c i="1" r="BB103"/>
  <c i="7" r="J126"/>
  <c r="J100"/>
  <c i="8" r="E85"/>
  <c i="7" r="J125"/>
  <c r="J99"/>
  <c i="8" r="J91"/>
  <c r="BE127"/>
  <c r="BE125"/>
  <c r="F94"/>
  <c r="BE128"/>
  <c r="BE126"/>
  <c r="BE129"/>
  <c r="BE130"/>
  <c i="7" r="BK169"/>
  <c r="J169"/>
  <c r="J101"/>
  <c r="F121"/>
  <c r="BE127"/>
  <c r="BE131"/>
  <c r="BE164"/>
  <c r="BE171"/>
  <c r="BE176"/>
  <c r="BE180"/>
  <c r="BE181"/>
  <c r="BE136"/>
  <c r="BE140"/>
  <c r="BE158"/>
  <c r="BE159"/>
  <c r="BE172"/>
  <c r="BE184"/>
  <c i="6" r="BK125"/>
  <c r="J125"/>
  <c r="J96"/>
  <c i="7" r="E85"/>
  <c r="BE128"/>
  <c r="BE130"/>
  <c r="BE137"/>
  <c r="BE151"/>
  <c r="BE152"/>
  <c r="BE153"/>
  <c r="BE155"/>
  <c r="BE132"/>
  <c r="BE135"/>
  <c r="BE147"/>
  <c r="BE148"/>
  <c r="BE166"/>
  <c r="J91"/>
  <c r="BE139"/>
  <c r="BE144"/>
  <c r="BE149"/>
  <c r="BE162"/>
  <c r="BE167"/>
  <c r="BE168"/>
  <c r="BE183"/>
  <c r="BE129"/>
  <c r="BE133"/>
  <c r="BE146"/>
  <c r="BE154"/>
  <c r="BE163"/>
  <c r="BE134"/>
  <c r="BE141"/>
  <c r="BE142"/>
  <c r="BE143"/>
  <c r="BE145"/>
  <c r="BE160"/>
  <c r="BE161"/>
  <c r="BE177"/>
  <c r="BE178"/>
  <c r="BE179"/>
  <c r="BE185"/>
  <c r="BE138"/>
  <c r="BE150"/>
  <c r="BE156"/>
  <c r="BE157"/>
  <c r="BE165"/>
  <c r="BE173"/>
  <c r="BE174"/>
  <c r="BE175"/>
  <c r="BE182"/>
  <c r="BE186"/>
  <c r="BE187"/>
  <c i="6" r="F92"/>
  <c r="BE130"/>
  <c r="BE138"/>
  <c r="BE154"/>
  <c r="BE165"/>
  <c r="BE166"/>
  <c r="BE169"/>
  <c r="BE170"/>
  <c r="BE171"/>
  <c r="BE172"/>
  <c r="BE182"/>
  <c r="BE192"/>
  <c r="BE196"/>
  <c r="BE134"/>
  <c r="BE135"/>
  <c r="BE137"/>
  <c r="BE176"/>
  <c r="BE185"/>
  <c r="E115"/>
  <c r="BE141"/>
  <c r="BE142"/>
  <c r="BE146"/>
  <c r="BE151"/>
  <c r="BE163"/>
  <c r="BE174"/>
  <c r="BE175"/>
  <c r="BE177"/>
  <c r="BE187"/>
  <c r="BE197"/>
  <c r="BE129"/>
  <c r="BE150"/>
  <c r="BE160"/>
  <c r="BE189"/>
  <c r="BE190"/>
  <c r="BE191"/>
  <c r="BE194"/>
  <c r="BE201"/>
  <c r="BE128"/>
  <c r="BE139"/>
  <c r="BE143"/>
  <c r="BE144"/>
  <c r="BE152"/>
  <c r="BE179"/>
  <c r="BE180"/>
  <c r="BE181"/>
  <c r="BE188"/>
  <c r="BE147"/>
  <c r="BE148"/>
  <c r="BE164"/>
  <c r="BE167"/>
  <c r="BE178"/>
  <c r="BE184"/>
  <c r="J89"/>
  <c r="BE127"/>
  <c r="BE131"/>
  <c r="BE133"/>
  <c r="BE153"/>
  <c r="BE155"/>
  <c r="BE156"/>
  <c r="BE157"/>
  <c r="BE158"/>
  <c r="BE159"/>
  <c r="BE161"/>
  <c r="BE168"/>
  <c r="BE173"/>
  <c r="BE193"/>
  <c r="BE200"/>
  <c r="BE132"/>
  <c r="BE145"/>
  <c i="4" r="BK216"/>
  <c r="J216"/>
  <c r="J105"/>
  <c i="5" r="BE123"/>
  <c r="F92"/>
  <c r="BE124"/>
  <c r="BE131"/>
  <c i="4" r="BK149"/>
  <c r="J149"/>
  <c r="J97"/>
  <c r="BK286"/>
  <c r="J286"/>
  <c r="J110"/>
  <c i="5" r="E85"/>
  <c r="J115"/>
  <c r="BE136"/>
  <c i="4" r="J373"/>
  <c r="J126"/>
  <c i="5" r="BE125"/>
  <c r="BE127"/>
  <c r="BE135"/>
  <c r="BE133"/>
  <c r="BE128"/>
  <c r="BE129"/>
  <c i="3" r="J378"/>
  <c r="J107"/>
  <c i="4" r="F92"/>
  <c r="BE166"/>
  <c r="BE167"/>
  <c r="BE168"/>
  <c r="BE183"/>
  <c r="BE184"/>
  <c r="BE186"/>
  <c r="BE206"/>
  <c r="BE208"/>
  <c r="BE214"/>
  <c r="BE222"/>
  <c r="BE225"/>
  <c r="BE234"/>
  <c r="BE239"/>
  <c r="BE240"/>
  <c r="BE243"/>
  <c r="BE246"/>
  <c r="BE249"/>
  <c r="BE258"/>
  <c r="BE261"/>
  <c r="BE275"/>
  <c r="BE298"/>
  <c r="BE302"/>
  <c r="BE312"/>
  <c r="BE315"/>
  <c r="BE317"/>
  <c r="BE320"/>
  <c r="BE321"/>
  <c r="BE323"/>
  <c r="BE331"/>
  <c r="BE341"/>
  <c r="BE346"/>
  <c r="BE396"/>
  <c r="BE397"/>
  <c r="BE398"/>
  <c r="BE399"/>
  <c r="J89"/>
  <c r="BE160"/>
  <c r="BE172"/>
  <c r="BE177"/>
  <c r="BE179"/>
  <c r="BE211"/>
  <c r="BE213"/>
  <c r="BE230"/>
  <c r="BE232"/>
  <c r="BE237"/>
  <c r="BE272"/>
  <c r="BE295"/>
  <c r="BE305"/>
  <c r="BE318"/>
  <c r="BE330"/>
  <c r="BE337"/>
  <c r="BE344"/>
  <c r="BE347"/>
  <c r="BE349"/>
  <c r="BE354"/>
  <c r="BE367"/>
  <c r="BE385"/>
  <c r="BE389"/>
  <c r="BE151"/>
  <c r="BE161"/>
  <c r="BE165"/>
  <c r="BE170"/>
  <c r="BE174"/>
  <c r="BE185"/>
  <c r="BE191"/>
  <c r="BE228"/>
  <c r="BE233"/>
  <c r="BE238"/>
  <c r="BE260"/>
  <c r="BE265"/>
  <c r="BE266"/>
  <c r="BE267"/>
  <c r="BE270"/>
  <c r="BE277"/>
  <c r="BE291"/>
  <c r="BE299"/>
  <c r="BE306"/>
  <c r="BE309"/>
  <c r="BE311"/>
  <c r="BE327"/>
  <c r="BE348"/>
  <c r="BE357"/>
  <c r="BE358"/>
  <c r="BE376"/>
  <c r="BE384"/>
  <c r="BE387"/>
  <c r="BE395"/>
  <c r="BE157"/>
  <c r="BE159"/>
  <c r="BE173"/>
  <c r="BE180"/>
  <c r="BE190"/>
  <c r="BE193"/>
  <c r="BE219"/>
  <c r="BE229"/>
  <c r="BE235"/>
  <c r="BE248"/>
  <c r="BE250"/>
  <c r="BE251"/>
  <c r="BE254"/>
  <c r="BE308"/>
  <c r="BE322"/>
  <c r="BE343"/>
  <c r="BE361"/>
  <c r="BE362"/>
  <c r="BE363"/>
  <c r="BE365"/>
  <c r="BE370"/>
  <c r="BE371"/>
  <c r="BE379"/>
  <c r="BE152"/>
  <c r="BE158"/>
  <c r="BE162"/>
  <c r="BE188"/>
  <c r="BE197"/>
  <c r="BE200"/>
  <c r="BE202"/>
  <c r="BE204"/>
  <c r="BE220"/>
  <c r="BE231"/>
  <c r="BE244"/>
  <c r="BE253"/>
  <c r="BE257"/>
  <c r="BE274"/>
  <c r="BE301"/>
  <c r="BE324"/>
  <c r="BE355"/>
  <c r="BE368"/>
  <c r="BE369"/>
  <c r="BE374"/>
  <c r="BE375"/>
  <c r="BE377"/>
  <c r="BE380"/>
  <c r="BE381"/>
  <c r="BE386"/>
  <c r="BE392"/>
  <c r="E138"/>
  <c r="BE155"/>
  <c r="BE164"/>
  <c r="BE175"/>
  <c r="BE187"/>
  <c r="BE199"/>
  <c r="BE203"/>
  <c r="BE218"/>
  <c r="BE223"/>
  <c r="BE226"/>
  <c r="BE252"/>
  <c r="BE273"/>
  <c r="BE278"/>
  <c r="BE279"/>
  <c r="BE280"/>
  <c r="BE282"/>
  <c r="BE283"/>
  <c r="BE294"/>
  <c r="BE313"/>
  <c r="BE328"/>
  <c r="BE329"/>
  <c r="BE334"/>
  <c r="BE336"/>
  <c r="BE340"/>
  <c r="BE353"/>
  <c r="BE366"/>
  <c r="BE391"/>
  <c r="BE153"/>
  <c r="BE154"/>
  <c r="BE163"/>
  <c r="BE171"/>
  <c r="BE176"/>
  <c r="BE196"/>
  <c r="BE209"/>
  <c r="BE210"/>
  <c r="BE221"/>
  <c r="BE236"/>
  <c r="BE242"/>
  <c r="BE255"/>
  <c r="BE262"/>
  <c r="BE264"/>
  <c r="BE269"/>
  <c r="BE271"/>
  <c r="BE276"/>
  <c r="BE285"/>
  <c r="BE293"/>
  <c r="BE297"/>
  <c r="BE307"/>
  <c r="BE319"/>
  <c r="BE325"/>
  <c r="BE333"/>
  <c r="BE335"/>
  <c r="BE338"/>
  <c r="BE342"/>
  <c r="BE350"/>
  <c r="BE378"/>
  <c r="BE383"/>
  <c r="BE388"/>
  <c r="BE156"/>
  <c r="BE181"/>
  <c r="BE182"/>
  <c r="BE194"/>
  <c r="BE198"/>
  <c r="BE205"/>
  <c r="BE207"/>
  <c r="BE212"/>
  <c r="BE215"/>
  <c r="BE224"/>
  <c r="BE241"/>
  <c r="BE247"/>
  <c r="BE256"/>
  <c r="BE263"/>
  <c r="BE268"/>
  <c r="BE281"/>
  <c r="BE284"/>
  <c r="BE287"/>
  <c r="BE289"/>
  <c r="BE296"/>
  <c r="BE314"/>
  <c r="BE351"/>
  <c r="BE356"/>
  <c r="BE360"/>
  <c r="BE390"/>
  <c r="BE394"/>
  <c i="3" r="J89"/>
  <c r="F141"/>
  <c r="BE158"/>
  <c r="BE168"/>
  <c r="BE176"/>
  <c r="BE249"/>
  <c r="BE258"/>
  <c r="BE261"/>
  <c r="BE263"/>
  <c r="BE269"/>
  <c r="BE271"/>
  <c r="BE310"/>
  <c r="BE312"/>
  <c r="BE314"/>
  <c r="BE324"/>
  <c r="BE355"/>
  <c r="BE356"/>
  <c r="BE357"/>
  <c r="BE387"/>
  <c r="BE389"/>
  <c r="BE421"/>
  <c r="BE448"/>
  <c r="BE461"/>
  <c r="BE473"/>
  <c r="BE491"/>
  <c r="BE493"/>
  <c r="BE507"/>
  <c r="BE526"/>
  <c r="BE588"/>
  <c r="BE589"/>
  <c r="BE613"/>
  <c r="BE682"/>
  <c r="BE696"/>
  <c r="BE702"/>
  <c r="BE733"/>
  <c r="BE735"/>
  <c r="BE743"/>
  <c r="BE814"/>
  <c r="E85"/>
  <c r="BE222"/>
  <c r="BE232"/>
  <c r="BE234"/>
  <c r="BE240"/>
  <c r="BE257"/>
  <c r="BE275"/>
  <c r="BE287"/>
  <c r="BE320"/>
  <c r="BE326"/>
  <c r="BE374"/>
  <c r="BE379"/>
  <c r="BE401"/>
  <c r="BE403"/>
  <c r="BE413"/>
  <c r="BE423"/>
  <c r="BE437"/>
  <c r="BE451"/>
  <c r="BE465"/>
  <c r="BE515"/>
  <c r="BE531"/>
  <c r="BE540"/>
  <c r="BE541"/>
  <c r="BE550"/>
  <c r="BE569"/>
  <c r="BE584"/>
  <c r="BE595"/>
  <c r="BE596"/>
  <c r="BE604"/>
  <c r="BE616"/>
  <c r="BE618"/>
  <c r="BE622"/>
  <c r="BE655"/>
  <c r="BE706"/>
  <c r="BE712"/>
  <c r="BE718"/>
  <c r="BE763"/>
  <c r="BE766"/>
  <c r="BE768"/>
  <c r="BE770"/>
  <c r="BE777"/>
  <c r="BE810"/>
  <c r="BE146"/>
  <c r="BE148"/>
  <c r="BE206"/>
  <c r="BE224"/>
  <c r="BE253"/>
  <c r="BE296"/>
  <c r="BE301"/>
  <c r="BE316"/>
  <c r="BE318"/>
  <c r="BE334"/>
  <c r="BE342"/>
  <c r="BE358"/>
  <c r="BE359"/>
  <c r="BE371"/>
  <c r="BE376"/>
  <c r="BE383"/>
  <c r="BE433"/>
  <c r="BE435"/>
  <c r="BE463"/>
  <c r="BE469"/>
  <c r="BE474"/>
  <c r="BE509"/>
  <c r="BE511"/>
  <c r="BE520"/>
  <c r="BE536"/>
  <c r="BE538"/>
  <c r="BE576"/>
  <c r="BE581"/>
  <c r="BE599"/>
  <c r="BE605"/>
  <c r="BE606"/>
  <c r="BE609"/>
  <c r="BE620"/>
  <c r="BE640"/>
  <c r="BE663"/>
  <c r="BE671"/>
  <c r="BE674"/>
  <c r="BE684"/>
  <c r="BE686"/>
  <c r="BE691"/>
  <c r="BE698"/>
  <c r="BE728"/>
  <c r="BE150"/>
  <c r="BE154"/>
  <c r="BE156"/>
  <c r="BE160"/>
  <c r="BE199"/>
  <c r="BE202"/>
  <c r="BE213"/>
  <c r="BE217"/>
  <c r="BE230"/>
  <c r="BE243"/>
  <c r="BE251"/>
  <c r="BE255"/>
  <c r="BE322"/>
  <c r="BE349"/>
  <c r="BE350"/>
  <c r="BE354"/>
  <c r="BE399"/>
  <c r="BE409"/>
  <c r="BE443"/>
  <c r="BE457"/>
  <c r="BE470"/>
  <c r="BE478"/>
  <c r="BE482"/>
  <c r="BE501"/>
  <c r="BE502"/>
  <c r="BE552"/>
  <c r="BE557"/>
  <c r="BE559"/>
  <c r="BE598"/>
  <c r="BE612"/>
  <c r="BE665"/>
  <c r="BE676"/>
  <c r="BE680"/>
  <c r="BE693"/>
  <c r="BE727"/>
  <c r="BE749"/>
  <c r="BE752"/>
  <c r="BE798"/>
  <c i="2" r="J134"/>
  <c r="J97"/>
  <c i="3" r="BE189"/>
  <c r="BE205"/>
  <c r="BE210"/>
  <c r="BE247"/>
  <c r="BE285"/>
  <c r="BE289"/>
  <c r="BE304"/>
  <c r="BE307"/>
  <c r="BE328"/>
  <c r="BE340"/>
  <c r="BE351"/>
  <c r="BE353"/>
  <c r="BE372"/>
  <c r="BE391"/>
  <c r="BE395"/>
  <c r="BE407"/>
  <c r="BE427"/>
  <c r="BE431"/>
  <c r="BE439"/>
  <c r="BE441"/>
  <c r="BE459"/>
  <c r="BE484"/>
  <c r="BE488"/>
  <c r="BE505"/>
  <c r="BE530"/>
  <c r="BE533"/>
  <c r="BE563"/>
  <c r="BE566"/>
  <c r="BE572"/>
  <c r="BE600"/>
  <c r="BE601"/>
  <c r="BE603"/>
  <c r="BE610"/>
  <c r="BE611"/>
  <c r="BE626"/>
  <c r="BE659"/>
  <c r="BE667"/>
  <c r="BE669"/>
  <c r="BE714"/>
  <c r="BE716"/>
  <c r="BE774"/>
  <c r="BE783"/>
  <c r="BE164"/>
  <c r="BE181"/>
  <c r="BE191"/>
  <c r="BE196"/>
  <c r="BE203"/>
  <c r="BE204"/>
  <c r="BE211"/>
  <c r="BE397"/>
  <c r="BE405"/>
  <c r="BE425"/>
  <c r="BE429"/>
  <c r="BE471"/>
  <c r="BE476"/>
  <c r="BE513"/>
  <c r="BE516"/>
  <c r="BE522"/>
  <c r="BE537"/>
  <c r="BE539"/>
  <c r="BE555"/>
  <c r="BE565"/>
  <c r="BE592"/>
  <c r="BE607"/>
  <c r="BE710"/>
  <c r="BE720"/>
  <c r="BE757"/>
  <c r="BE772"/>
  <c r="BE162"/>
  <c r="BE174"/>
  <c r="BE190"/>
  <c r="BE198"/>
  <c r="BE219"/>
  <c r="BE228"/>
  <c r="BE236"/>
  <c r="BE238"/>
  <c r="BE245"/>
  <c r="BE267"/>
  <c r="BE281"/>
  <c r="BE329"/>
  <c r="BE332"/>
  <c r="BE338"/>
  <c r="BE346"/>
  <c r="BE348"/>
  <c r="BE411"/>
  <c r="BE419"/>
  <c r="BE447"/>
  <c r="BE449"/>
  <c r="BE453"/>
  <c r="BE497"/>
  <c r="BE543"/>
  <c r="BE544"/>
  <c r="BE548"/>
  <c r="BE554"/>
  <c r="BE580"/>
  <c r="BE593"/>
  <c r="BE614"/>
  <c r="BE624"/>
  <c r="BE688"/>
  <c r="BE704"/>
  <c r="BE726"/>
  <c r="BE781"/>
  <c r="BE788"/>
  <c r="BE802"/>
  <c r="BE805"/>
  <c r="BE152"/>
  <c r="BE166"/>
  <c r="BE170"/>
  <c r="BE172"/>
  <c r="BE187"/>
  <c r="BE192"/>
  <c r="BE194"/>
  <c r="BE201"/>
  <c r="BE207"/>
  <c r="BE226"/>
  <c r="BE278"/>
  <c r="BE336"/>
  <c r="BE344"/>
  <c r="BE360"/>
  <c r="BE362"/>
  <c r="BE366"/>
  <c r="BE370"/>
  <c r="BE417"/>
  <c r="BE445"/>
  <c r="BE455"/>
  <c r="BE467"/>
  <c r="BE486"/>
  <c r="BE490"/>
  <c r="BE495"/>
  <c r="BE498"/>
  <c r="BE504"/>
  <c r="BE535"/>
  <c r="BE542"/>
  <c r="BE556"/>
  <c r="BE585"/>
  <c r="BE608"/>
  <c r="BE657"/>
  <c r="BE661"/>
  <c r="BE678"/>
  <c r="BE700"/>
  <c r="BE708"/>
  <c r="BE722"/>
  <c r="BE724"/>
  <c r="BE740"/>
  <c r="BE793"/>
  <c r="BE800"/>
  <c r="BE804"/>
  <c r="BE808"/>
  <c r="BE812"/>
  <c i="1" r="BB95"/>
  <c r="BC95"/>
  <c r="AW95"/>
  <c i="2" r="E85"/>
  <c r="J89"/>
  <c r="F92"/>
  <c r="BE135"/>
  <c r="BE139"/>
  <c r="BE141"/>
  <c r="BE143"/>
  <c r="BE148"/>
  <c r="BE152"/>
  <c r="BE157"/>
  <c r="BE158"/>
  <c r="BE160"/>
  <c r="BE162"/>
  <c r="BE163"/>
  <c r="BE166"/>
  <c r="BE168"/>
  <c r="BE170"/>
  <c r="BE172"/>
  <c r="BE182"/>
  <c r="BE184"/>
  <c r="BE186"/>
  <c r="BE188"/>
  <c r="BE190"/>
  <c r="BE192"/>
  <c r="BE194"/>
  <c r="BE195"/>
  <c r="BE197"/>
  <c r="BE201"/>
  <c r="BE203"/>
  <c r="BE208"/>
  <c r="BE210"/>
  <c r="BE214"/>
  <c r="BE216"/>
  <c r="BE221"/>
  <c r="BE222"/>
  <c r="BE223"/>
  <c r="BE225"/>
  <c r="BE227"/>
  <c r="BE229"/>
  <c r="BE231"/>
  <c r="BE233"/>
  <c r="BE235"/>
  <c r="BE237"/>
  <c r="BE240"/>
  <c r="BE243"/>
  <c r="BE246"/>
  <c r="BE248"/>
  <c r="BE251"/>
  <c r="BE252"/>
  <c r="BE254"/>
  <c r="BE256"/>
  <c r="BE257"/>
  <c r="BE259"/>
  <c r="BE262"/>
  <c r="BE264"/>
  <c r="BE267"/>
  <c r="BE268"/>
  <c r="BE271"/>
  <c r="BE272"/>
  <c r="BE274"/>
  <c r="BE276"/>
  <c r="BE279"/>
  <c r="BE280"/>
  <c r="BE282"/>
  <c r="BE284"/>
  <c i="1" r="BA95"/>
  <c r="BD95"/>
  <c i="3" r="F36"/>
  <c i="1" r="BC96"/>
  <c i="6" r="J34"/>
  <c i="1" r="AW99"/>
  <c i="7" r="F36"/>
  <c i="1" r="BA101"/>
  <c i="8" r="F38"/>
  <c i="1" r="BC102"/>
  <c i="9" r="F36"/>
  <c i="1" r="BA103"/>
  <c i="10" r="F39"/>
  <c i="1" r="BD104"/>
  <c i="11" r="F37"/>
  <c i="1" r="BD105"/>
  <c i="12" r="F35"/>
  <c i="1" r="BB106"/>
  <c i="8" r="J32"/>
  <c i="4" r="F37"/>
  <c i="1" r="BD97"/>
  <c i="4" r="F35"/>
  <c i="1" r="BB97"/>
  <c i="5" r="F34"/>
  <c i="1" r="BA98"/>
  <c i="5" r="F35"/>
  <c i="1" r="BB98"/>
  <c i="6" r="F34"/>
  <c i="1" r="BA99"/>
  <c i="8" r="F36"/>
  <c i="1" r="BA102"/>
  <c r="AS94"/>
  <c i="4" r="F36"/>
  <c i="1" r="BC97"/>
  <c i="4" r="J34"/>
  <c i="1" r="AW97"/>
  <c i="4" r="F34"/>
  <c i="1" r="BA97"/>
  <c i="5" r="J34"/>
  <c i="1" r="AW98"/>
  <c i="5" r="F36"/>
  <c i="1" r="BC98"/>
  <c i="7" r="J36"/>
  <c i="1" r="AW101"/>
  <c i="8" r="F39"/>
  <c i="1" r="BD102"/>
  <c i="9" r="F38"/>
  <c i="1" r="BC103"/>
  <c i="10" r="F37"/>
  <c i="1" r="BB104"/>
  <c i="11" r="F36"/>
  <c i="1" r="BC105"/>
  <c i="3" r="F35"/>
  <c i="1" r="BB96"/>
  <c i="6" r="F37"/>
  <c i="1" r="BD99"/>
  <c i="7" r="F39"/>
  <c i="1" r="BD101"/>
  <c i="10" r="F38"/>
  <c i="1" r="BC104"/>
  <c i="12" r="J34"/>
  <c i="1" r="AW106"/>
  <c i="12" r="F37"/>
  <c i="1" r="BD106"/>
  <c i="3" r="F37"/>
  <c i="1" r="BD96"/>
  <c i="5" r="F37"/>
  <c i="1" r="BD98"/>
  <c i="7" r="F38"/>
  <c i="1" r="BC101"/>
  <c i="9" r="F39"/>
  <c i="1" r="BD103"/>
  <c i="10" r="F36"/>
  <c i="1" r="BA104"/>
  <c i="11" r="F35"/>
  <c i="1" r="BB105"/>
  <c i="3" r="J34"/>
  <c i="1" r="AW96"/>
  <c i="6" r="F36"/>
  <c i="1" r="BC99"/>
  <c i="7" r="F37"/>
  <c i="1" r="BB101"/>
  <c i="10" r="J36"/>
  <c i="1" r="AW104"/>
  <c i="11" r="J34"/>
  <c i="1" r="AW105"/>
  <c i="12" r="F36"/>
  <c i="1" r="BC106"/>
  <c i="3" r="F34"/>
  <c i="1" r="BA96"/>
  <c i="6" r="F35"/>
  <c i="1" r="BB99"/>
  <c i="8" r="J36"/>
  <c i="1" r="AW102"/>
  <c i="8" r="F37"/>
  <c i="1" r="BB102"/>
  <c i="9" r="J36"/>
  <c i="1" r="AW103"/>
  <c i="11" r="F34"/>
  <c i="1" r="BA105"/>
  <c i="12" r="F34"/>
  <c i="1" r="BA106"/>
  <c i="3" l="1" r="P377"/>
  <c i="4" r="T303"/>
  <c r="P303"/>
  <c i="7" r="R124"/>
  <c i="9" r="BK129"/>
  <c r="BK128"/>
  <c r="J128"/>
  <c r="J99"/>
  <c i="4" r="R216"/>
  <c i="5" r="T121"/>
  <c i="3" r="R377"/>
  <c r="R144"/>
  <c i="4" r="R303"/>
  <c i="9" r="T127"/>
  <c i="4" r="R286"/>
  <c i="5" r="P121"/>
  <c i="1" r="AU98"/>
  <c i="7" r="T124"/>
  <c i="6" r="P125"/>
  <c i="1" r="AU99"/>
  <c i="4" r="T216"/>
  <c r="R149"/>
  <c i="6" r="T125"/>
  <c i="3" r="BK377"/>
  <c r="J377"/>
  <c r="J106"/>
  <c i="4" r="P149"/>
  <c r="P148"/>
  <c i="1" r="AU97"/>
  <c i="5" r="R121"/>
  <c i="4" r="T149"/>
  <c r="T148"/>
  <c i="2" r="R133"/>
  <c i="10" r="P124"/>
  <c i="1" r="AU104"/>
  <c i="2" r="P133"/>
  <c i="1" r="AU95"/>
  <c i="2" r="T133"/>
  <c i="3" r="P144"/>
  <c i="1" r="AU96"/>
  <c i="3" r="T377"/>
  <c r="T144"/>
  <c i="4" r="R372"/>
  <c r="BK372"/>
  <c r="J372"/>
  <c r="J125"/>
  <c i="1" r="AG102"/>
  <c i="4" r="BK303"/>
  <c r="J303"/>
  <c r="J114"/>
  <c i="2" r="BK241"/>
  <c r="J241"/>
  <c r="J102"/>
  <c i="5" r="BK121"/>
  <c r="J121"/>
  <c i="12" r="BK123"/>
  <c r="J123"/>
  <c r="J97"/>
  <c i="11" r="BK144"/>
  <c r="J144"/>
  <c r="J99"/>
  <c i="10" r="BK130"/>
  <c r="J130"/>
  <c r="J100"/>
  <c i="7" r="BK124"/>
  <c r="J124"/>
  <c i="4" r="BK148"/>
  <c r="J148"/>
  <c i="3" r="J33"/>
  <c i="1" r="AV96"/>
  <c r="AT96"/>
  <c i="5" r="J30"/>
  <c i="1" r="AG98"/>
  <c i="2" r="F33"/>
  <c i="1" r="AZ95"/>
  <c i="6" r="J33"/>
  <c i="1" r="AV99"/>
  <c r="AT99"/>
  <c i="7" r="J32"/>
  <c i="1" r="AG101"/>
  <c i="8" r="J35"/>
  <c i="1" r="AV102"/>
  <c r="AT102"/>
  <c r="AN102"/>
  <c i="9" r="J35"/>
  <c i="1" r="AV103"/>
  <c r="AT103"/>
  <c r="BB100"/>
  <c r="AX100"/>
  <c i="11" r="J33"/>
  <c i="1" r="AV105"/>
  <c r="AT105"/>
  <c i="3" r="F33"/>
  <c i="1" r="AZ96"/>
  <c r="AU100"/>
  <c i="4" r="F33"/>
  <c i="1" r="AZ97"/>
  <c i="10" r="J35"/>
  <c i="1" r="AV104"/>
  <c r="AT104"/>
  <c i="12" r="F33"/>
  <c i="1" r="AZ106"/>
  <c i="4" r="J33"/>
  <c i="1" r="AV97"/>
  <c r="AT97"/>
  <c r="BC100"/>
  <c r="AY100"/>
  <c i="2" r="J33"/>
  <c i="1" r="AV95"/>
  <c r="AT95"/>
  <c i="6" r="J30"/>
  <c i="1" r="AG99"/>
  <c i="7" r="F35"/>
  <c i="1" r="AZ101"/>
  <c i="8" r="F35"/>
  <c i="1" r="AZ102"/>
  <c i="10" r="F35"/>
  <c i="1" r="AZ104"/>
  <c i="11" r="F33"/>
  <c i="1" r="AZ105"/>
  <c i="4" r="J30"/>
  <c i="1" r="AG97"/>
  <c i="5" r="J33"/>
  <c i="1" r="AV98"/>
  <c r="AT98"/>
  <c r="AN98"/>
  <c i="5" r="F33"/>
  <c i="1" r="AZ98"/>
  <c i="6" r="F33"/>
  <c i="1" r="AZ99"/>
  <c i="7" r="J35"/>
  <c i="1" r="AV101"/>
  <c r="AT101"/>
  <c i="9" r="F35"/>
  <c i="1" r="AZ103"/>
  <c r="BD100"/>
  <c r="BA100"/>
  <c r="AW100"/>
  <c i="12" r="J33"/>
  <c i="1" r="AV106"/>
  <c r="AT106"/>
  <c i="4" l="1" r="R148"/>
  <c i="10" r="BK124"/>
  <c r="J124"/>
  <c i="2" r="BK133"/>
  <c r="J133"/>
  <c i="9" r="J129"/>
  <c r="J100"/>
  <c i="5" r="J96"/>
  <c i="3" r="BK144"/>
  <c r="J144"/>
  <c r="J96"/>
  <c i="9" r="BK127"/>
  <c r="J127"/>
  <c i="11" r="BK120"/>
  <c r="J120"/>
  <c i="12" r="BK122"/>
  <c r="J122"/>
  <c r="J96"/>
  <c i="1" r="AN101"/>
  <c i="7" r="J98"/>
  <c i="8" r="J41"/>
  <c i="1" r="AN99"/>
  <c i="7" r="J41"/>
  <c i="6" r="J39"/>
  <c i="1" r="AN97"/>
  <c i="5" r="J39"/>
  <c i="4" r="J96"/>
  <c r="J39"/>
  <c i="1" r="AU94"/>
  <c r="BD94"/>
  <c r="W33"/>
  <c i="10" r="J32"/>
  <c i="1" r="AG104"/>
  <c i="9" r="J32"/>
  <c i="1" r="AG103"/>
  <c r="AZ100"/>
  <c r="AV100"/>
  <c r="AT100"/>
  <c r="BA94"/>
  <c r="W30"/>
  <c i="2" r="J30"/>
  <c i="1" r="AG95"/>
  <c r="BC94"/>
  <c r="W32"/>
  <c i="11" r="J30"/>
  <c i="1" r="AG105"/>
  <c r="BB94"/>
  <c r="W31"/>
  <c i="2" l="1" r="J39"/>
  <c i="10" r="J41"/>
  <c i="11" r="J39"/>
  <c i="9" r="J41"/>
  <c i="2" r="J96"/>
  <c i="10" r="J98"/>
  <c i="9" r="J98"/>
  <c i="11" r="J96"/>
  <c i="1" r="AN103"/>
  <c r="AN105"/>
  <c r="AN104"/>
  <c r="AN95"/>
  <c i="12" r="J30"/>
  <c i="1" r="AG106"/>
  <c r="AY94"/>
  <c r="AW94"/>
  <c r="AK30"/>
  <c r="AX94"/>
  <c i="3" r="J30"/>
  <c i="1" r="AG96"/>
  <c r="AN96"/>
  <c r="AZ94"/>
  <c r="W29"/>
  <c r="AG100"/>
  <c i="12" l="1" r="J39"/>
  <c i="3" r="J39"/>
  <c i="1" r="AN106"/>
  <c r="AN100"/>
  <c r="AG94"/>
  <c r="AK26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<sst xmlns="http://schemas.openxmlformats.org/spreadsheetml/2006/main">
  <si>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</si>
  <si>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</si>
  <si>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</si>
  <si>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</si>
  <si>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</si>
  <si>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{d3635a93-ec80-4d4c-9977-45476e39a3a0}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</si>
  <si>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</si>
  <si>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</si>
  <si>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</si>
  <si>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</si>
  <si>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</si>
  <si>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</si>
  <si>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</si>
  <si>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</si>
  <si>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2023-04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</si>
  <si>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</si>
  <si>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</si>
  <si>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Stavební úpravy - Družina ZŠ Zborovská, Tábor</t>
  </si>
  <si>
    <t>KSO:</t>
  </si>
  <si>
    <t>CC-CZ:</t>
  </si>
  <si>
    <t>Místo:</t>
  </si>
  <si>
    <t>p.č. 1502/99, 1502/463 k.ú. Tábor</t>
  </si>
  <si>
    <t>Datum:</t>
  </si>
  <si>
    <t>27. 2. 2025</t>
  </si>
  <si>
    <t>Zadavatel:</t>
  </si>
  <si>
    <t>IČ:</t>
  </si>
  <si>
    <t>Město Tábor</t>
  </si>
  <si>
    <t>DIČ:</t>
  </si>
  <si>
    <t>Uchazeč:</t>
  </si>
  <si>
    <t>Vyplň údaj</t>
  </si>
  <si>
    <t>Projektant:</t>
  </si>
  <si>
    <t>KOSTKA PROJEKT s.r.o.</t>
  </si>
  <si>
    <t>True</t>
  </si>
  <si>
    <t>Zpracovatel:</t>
  </si>
  <si>
    <t>Poznámka:</t>
  </si>
  <si>
    <t xml:space="preserve"> Při zpracování nabídky je nutné vycházet ze všech částí dokumentace. Povinností dodavatele je překontrolovat specifikaci materiálů a případné chybějící položky doplnit a ocenit. Součástí ceny musí být veškeré náklady včetně dodávky a montáže tak, aby cena byla konečná. Dodávka akce se předpokládá včetně kompletní montáže, veškerého souvisejícího a montážního materiálu.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</si>
  <si>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</si>
  <si>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</si>
  <si>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</si>
  <si>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</si>
  <si>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</si>
  <si>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</si>
  <si>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</si>
  <si>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</si>
  <si>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</si>
  <si>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</si>
  <si>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</si>
  <si>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</si>
  <si>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</si>
  <si>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</si>
  <si>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</si>
  <si>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</si>
  <si>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</si>
  <si>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</si>
  <si>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</si>
  <si>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</si>
  <si>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</si>
  <si>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</si>
  <si>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</si>
  <si>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</si>
  <si>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</si>
  <si>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</si>
  <si>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</si>
  <si>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</si>
  <si>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</si>
  <si>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</si>
  <si>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</si>
  <si>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</si>
  <si>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</si>
  <si>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</si>
  <si>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</si>
  <si>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</si>
  <si>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</si>
  <si>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</si>
  <si>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</si>
  <si>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</si>
  <si>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</si>
  <si>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</si>
  <si>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</si>
  <si>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</si>
  <si>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</si>
  <si>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</si>
  <si>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bourací práce</t>
  </si>
  <si>
    <t>STA</t>
  </si>
  <si>
    <t>1</t>
  </si>
  <si>
    <t>{8f3820b6-bb18-428e-9842-32dd2338e9bb}</t>
  </si>
  <si>
    <t>2</t>
  </si>
  <si>
    <t>02</t>
  </si>
  <si>
    <t>stavební úpravy</t>
  </si>
  <si>
    <t>{41b03178-0fd6-4047-abb9-5f9cbbf36339}</t>
  </si>
  <si>
    <t>03</t>
  </si>
  <si>
    <t>zdravotechnické instalace</t>
  </si>
  <si>
    <t>{fc87e235-9afc-4f1c-8886-8d744d8c8fb2}</t>
  </si>
  <si>
    <t>04</t>
  </si>
  <si>
    <t>vzduchotechnika</t>
  </si>
  <si>
    <t>{8063e5d7-90c8-4b6d-b2c9-b85588950483}</t>
  </si>
  <si>
    <t>05</t>
  </si>
  <si>
    <t>vytápění</t>
  </si>
  <si>
    <t>{7e1be914-a9fd-4652-b004-83e10ba12846}</t>
  </si>
  <si>
    <t>06</t>
  </si>
  <si>
    <t>elektroinstalace</t>
  </si>
  <si>
    <t>{eccd395d-dc3e-45b6-84ea-64ef1048063f}</t>
  </si>
  <si>
    <t>6.01</t>
  </si>
  <si>
    <t>elektroinstalační práce</t>
  </si>
  <si>
    <t>Soupis</t>
  </si>
  <si>
    <t>{3e12d7cf-dc99-449e-97ac-0483651ed7e3}</t>
  </si>
  <si>
    <t>6.02</t>
  </si>
  <si>
    <t>Pomocné stavební práce</t>
  </si>
  <si>
    <t>{81c169f1-6db8-4c7d-a4b6-8629b885f6c2}</t>
  </si>
  <si>
    <t>6.03</t>
  </si>
  <si>
    <t>Rozváděče</t>
  </si>
  <si>
    <t>{6d92c8e9-8050-4b1e-9d73-a856f2dfbf79}</t>
  </si>
  <si>
    <t>06.4</t>
  </si>
  <si>
    <t>Ostatní - VRN</t>
  </si>
  <si>
    <t>{31d27ac2-7d81-461f-a7ae-99c44b4f8ef6}</t>
  </si>
  <si>
    <t>07</t>
  </si>
  <si>
    <t>hromosvod</t>
  </si>
  <si>
    <t>{34a53ca2-ded9-4a2b-bfe0-e392b4c84a7c}</t>
  </si>
  <si>
    <t>08</t>
  </si>
  <si>
    <t>vedlejší rozpočtové náklady</t>
  </si>
  <si>
    <t>{606d48bd-d9b8-4352-a17c-d8f6afb28137}</t>
  </si>
  <si>
    <t>B001</t>
  </si>
  <si>
    <t xml:space="preserve">plocha podlah  nad výkopy kanalizace</t>
  </si>
  <si>
    <t>m2</t>
  </si>
  <si>
    <t>27</t>
  </si>
  <si>
    <t>3</t>
  </si>
  <si>
    <t>B002</t>
  </si>
  <si>
    <t>plocha podlah nad instalačnímimi kanály</t>
  </si>
  <si>
    <t>23</t>
  </si>
  <si>
    <t>KRYCÍ LIST SOUPISU PRACÍ</t>
  </si>
  <si>
    <t>B003</t>
  </si>
  <si>
    <t>Podlahy 1np - plocha celkem</t>
  </si>
  <si>
    <t>242,9</t>
  </si>
  <si>
    <t>B004</t>
  </si>
  <si>
    <t>Podlahy 2np - plocha celkem</t>
  </si>
  <si>
    <t>253,83</t>
  </si>
  <si>
    <t>Objekt:</t>
  </si>
  <si>
    <t>01 - bourací práce</t>
  </si>
  <si>
    <t>REKAPITULACE ČLENĚNÍ SOUPISU PRACÍ</t>
  </si>
  <si>
    <t>Kód dílu - Popis</t>
  </si>
  <si>
    <t>Cena celkem [CZK]</t>
  </si>
  <si>
    <t>Náklady ze soupisu prací</t>
  </si>
  <si>
    <t>-1</t>
  </si>
  <si>
    <t>1 - Zemní práce</t>
  </si>
  <si>
    <t>4 - Vodorovné konstrukce</t>
  </si>
  <si>
    <t>9 - Ostatní konstrukce a práce, bourání</t>
  </si>
  <si>
    <t>997 - Přesun sutě</t>
  </si>
  <si>
    <t>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</si>
  <si>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</si>
  <si>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</si>
  <si>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</si>
  <si>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721 - Zdravotechnika - vnitřní kanalizace</t>
  </si>
  <si>
    <t xml:space="preserve">    741 - Elektroinstalace - silnoproud</t>
  </si>
  <si>
    <t xml:space="preserve">    742 - Elektroinstalace - slaboproud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</si>
  <si>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</si>
  <si>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</si>
  <si>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</si>
  <si>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</si>
  <si>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</si>
  <si>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776 - Podlahy povlakové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</si>
  <si>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</si>
  <si>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</si>
  <si>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</si>
  <si>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</si>
  <si>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</si>
  <si>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</si>
  <si>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</si>
  <si>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</si>
  <si>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</si>
  <si>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</si>
  <si>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</si>
  <si>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</si>
  <si>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</si>
  <si>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Zemní práce</t>
  </si>
  <si>
    <t>ROZPOCET</t>
  </si>
  <si>
    <t>K</t>
  </si>
  <si>
    <t>113106121</t>
  </si>
  <si>
    <t>Rozebrání dlažeb z betonových nebo kamenných dlaždic komunikací pro pěší ručně</t>
  </si>
  <si>
    <t>4</t>
  </si>
  <si>
    <t>-526393455</t>
  </si>
  <si>
    <t>VV</t>
  </si>
  <si>
    <t>"okapový chodník"41,2</t>
  </si>
  <si>
    <t>"betonový chodník pro pěší"49,1</t>
  </si>
  <si>
    <t>Součet</t>
  </si>
  <si>
    <t>113107153</t>
  </si>
  <si>
    <t>Odstranění podkladu z kameniva těženého tl přes 200 do 300 mm strojně pl přes 50 do 200 m2</t>
  </si>
  <si>
    <t>-1948857771</t>
  </si>
  <si>
    <t>"stávající plocha pro parkování"90,4*0,25</t>
  </si>
  <si>
    <t>122111101</t>
  </si>
  <si>
    <t>Odkopávky a prokopávky v hornině třídy těžitelnosti I, skupiny 1 a 2 ručně</t>
  </si>
  <si>
    <t>m3</t>
  </si>
  <si>
    <t>1366674528</t>
  </si>
  <si>
    <t>"sokl"((30,6*2+9,6*2)-1,6*3-3,6)*0,4*0,6</t>
  </si>
  <si>
    <t>122151101</t>
  </si>
  <si>
    <t>Odkopávky a prokopávky nezapažené v hornině třídy těžitelnosti I skupiny 1 a 2 objem do 20 m3 strojně</t>
  </si>
  <si>
    <t>1261888006</t>
  </si>
  <si>
    <t>"parkovací stání"90,4*0,15</t>
  </si>
  <si>
    <t>"obrubníky"37*0,4*0,4</t>
  </si>
  <si>
    <t>"chodník včetně obrubníků"33*2*0,2</t>
  </si>
  <si>
    <t>5</t>
  </si>
  <si>
    <t>132212131</t>
  </si>
  <si>
    <t>Hloubení nezapažených rýh šířky do 800 mm v soudržných horninách třídy těžitelnosti I skupiny 3 ručně</t>
  </si>
  <si>
    <t>-1177199411</t>
  </si>
  <si>
    <t>"základ pro vnější schody"(1,3+1,6+1,3)*0,3*0,6*2</t>
  </si>
  <si>
    <t>"násep pod základovou deskou"B001*0,35</t>
  </si>
  <si>
    <t>6</t>
  </si>
  <si>
    <t>162211311</t>
  </si>
  <si>
    <t>Vodorovné přemístění výkopku z horniny třídy těžitelnosti I skupiny 1 až 3 stavebním kolečkem do 10 m</t>
  </si>
  <si>
    <t>-1720442395</t>
  </si>
  <si>
    <t>7</t>
  </si>
  <si>
    <t>162211319</t>
  </si>
  <si>
    <t>Příplatek k vodorovnému přemístění výkopku z horniny třídy těžitelnosti I skupiny 1 až 3 stavebním kolečkem za každých dalších 10 m</t>
  </si>
  <si>
    <t>577094673</t>
  </si>
  <si>
    <t>8</t>
  </si>
  <si>
    <t>162751117</t>
  </si>
  <si>
    <t>Vodorovné přemístění přes 9 000 do 10000 m výkopku/sypaniny z horniny třídy těžitelnosti I skupiny 1 až 3</t>
  </si>
  <si>
    <t>-1614825412</t>
  </si>
  <si>
    <t>22,6+17,28+32,68</t>
  </si>
  <si>
    <t>9</t>
  </si>
  <si>
    <t>162751119</t>
  </si>
  <si>
    <t>Příplatek k vodorovnému přemístění výkopku/sypaniny z horniny třídy těžitelnosti I skupiny 1 až 3 ZKD 1000 m přes 10000 m</t>
  </si>
  <si>
    <t>-985225113</t>
  </si>
  <si>
    <t>72,56*10</t>
  </si>
  <si>
    <t>10</t>
  </si>
  <si>
    <t>167151101</t>
  </si>
  <si>
    <t>Nakládání výkopku z hornin třídy těžitelnosti I skupiny 1 až 3 do 100 m3</t>
  </si>
  <si>
    <t>576913193</t>
  </si>
  <si>
    <t>11</t>
  </si>
  <si>
    <t>171201221</t>
  </si>
  <si>
    <t>Poplatek za uložení na skládce (skládkovné) zeminy a kamení kód odpadu 17 05 04</t>
  </si>
  <si>
    <t>t</t>
  </si>
  <si>
    <t>1632154284</t>
  </si>
  <si>
    <t>72,56*1,6</t>
  </si>
  <si>
    <t>Vodorovné konstrukce</t>
  </si>
  <si>
    <t>410002111</t>
  </si>
  <si>
    <t>Vytvoření prostupů průřezu přes 0,02 do 0,05 m2 v monolitických betonových vodorovných konstrukcích tl do 0,5 m osazením trub, dílců nebo tvarovek do bednění</t>
  </si>
  <si>
    <t>kus</t>
  </si>
  <si>
    <t>-619343071</t>
  </si>
  <si>
    <t>"nové prostupy střechou"2</t>
  </si>
  <si>
    <t>13</t>
  </si>
  <si>
    <t>M</t>
  </si>
  <si>
    <t>28611107</t>
  </si>
  <si>
    <t>trubka kanalizační PVC-U plnostěnná jednovrstvá s rázovou odolností DN 200x6000mm SN12</t>
  </si>
  <si>
    <t>m</t>
  </si>
  <si>
    <t>-1412481443</t>
  </si>
  <si>
    <t>Ostatní konstrukce a práce, bourání</t>
  </si>
  <si>
    <t>14</t>
  </si>
  <si>
    <t>962032111</t>
  </si>
  <si>
    <t>Bourání zdiva z keramických děrovaných cihel na MVC do 1 m3</t>
  </si>
  <si>
    <t>-1166003779</t>
  </si>
  <si>
    <t>"severní vstup"1,1*1,1*0,4</t>
  </si>
  <si>
    <t>15</t>
  </si>
  <si>
    <t>962032112</t>
  </si>
  <si>
    <t>Bourání zdiva z keramických děrovaných cihel na MVC přes 1 m3</t>
  </si>
  <si>
    <t>815311564</t>
  </si>
  <si>
    <t>1NP</t>
  </si>
  <si>
    <t>(1,12+0,45+0,6+2,1+1,18+2,1+1,36+2+0,32+0,2+2,7+6,15+1,8+0,4+0,4+2,2+3+1,77)*0,1*3,4</t>
  </si>
  <si>
    <t>(1,45*0,28*3,4)</t>
  </si>
  <si>
    <t>((2,7*3,4)-1,77)*0,25</t>
  </si>
  <si>
    <t>( 0,75*3,4*+0,9*3,4+1*3,4)*0,075</t>
  </si>
  <si>
    <t>2NP</t>
  </si>
  <si>
    <t>(0,5*3,4+0,7*3,4+0,66*3,4+0,9*3,4)*0,075</t>
  </si>
  <si>
    <t>((2,1+1,7)*3,4-3*1,6)*0,1</t>
  </si>
  <si>
    <t>16</t>
  </si>
  <si>
    <t>962032631</t>
  </si>
  <si>
    <t>Bourání zdiva komínového z cihel pálených, šamotových nebo vápenopískových na MV nebo MVC</t>
  </si>
  <si>
    <t>-1958770572</t>
  </si>
  <si>
    <t>0,75*0,45*8,5</t>
  </si>
  <si>
    <t>17</t>
  </si>
  <si>
    <t>963012520</t>
  </si>
  <si>
    <t>Bourání stropů z ŽB desek š přes 300 mm tl přes 140 mm</t>
  </si>
  <si>
    <t>1525293518</t>
  </si>
  <si>
    <t>"střecha"0,6*3*0,15*2</t>
  </si>
  <si>
    <t>18</t>
  </si>
  <si>
    <t>963015111</t>
  </si>
  <si>
    <t>Demontáž prefabrikovaných krycích desek kanálů, šachet nebo žump do hmotnosti 0,06 t</t>
  </si>
  <si>
    <t>-410499428</t>
  </si>
  <si>
    <t>4+7+4+6+3+3+3+3+4+5+4+3+4+4+5</t>
  </si>
  <si>
    <t>19</t>
  </si>
  <si>
    <t>965042141</t>
  </si>
  <si>
    <t>Bourání podkladů pod dlažby nebo mazanin betonových nebo z litého asfaltu tl do 100 mm pl přes 4 m2</t>
  </si>
  <si>
    <t>1738513248</t>
  </si>
  <si>
    <t>(B003+B004)*0,04</t>
  </si>
  <si>
    <t>20</t>
  </si>
  <si>
    <t>965042231</t>
  </si>
  <si>
    <t>Bourání podkladů pod dlažby nebo mazanin betonových nebo z litého asfaltu tl přes 100 mm pl do 4 m2</t>
  </si>
  <si>
    <t>2093116584</t>
  </si>
  <si>
    <t>"základová deska - kanalizace"B001*0,15</t>
  </si>
  <si>
    <t>965049112</t>
  </si>
  <si>
    <t>Příplatek k bourání betonových mazanin za bourání mazanin se svařovanou sítí tl přes 100 mm</t>
  </si>
  <si>
    <t>-740188146</t>
  </si>
  <si>
    <t>"základová deska"B001*0,15</t>
  </si>
  <si>
    <t>22</t>
  </si>
  <si>
    <t>965081213</t>
  </si>
  <si>
    <t>Bourání podlah z dlaždic keramických nebo xylolitových tl do 10 mm plochy přes 1 m2</t>
  </si>
  <si>
    <t>416138085</t>
  </si>
  <si>
    <t>968062354</t>
  </si>
  <si>
    <t>Vybourání dřevěných rámů oken dvojitých včetně křídel pl do 1 m2</t>
  </si>
  <si>
    <t>-1449260338</t>
  </si>
  <si>
    <t>0,81*6</t>
  </si>
  <si>
    <t>24</t>
  </si>
  <si>
    <t>968062357</t>
  </si>
  <si>
    <t>Vybourání dřevěných rámů oken dvojitých včetně křídel pl přes 4 m2</t>
  </si>
  <si>
    <t>-2142689097</t>
  </si>
  <si>
    <t>5,7*19</t>
  </si>
  <si>
    <t>5,7*17</t>
  </si>
  <si>
    <t>25</t>
  </si>
  <si>
    <t>968072361</t>
  </si>
  <si>
    <t>Vybourání meziokenní vložky</t>
  </si>
  <si>
    <t>245566796</t>
  </si>
  <si>
    <t>20+11</t>
  </si>
  <si>
    <t>26</t>
  </si>
  <si>
    <t>968072455</t>
  </si>
  <si>
    <t>Vybourání kovových dveřních zárubní pl do 2 m2</t>
  </si>
  <si>
    <t>1390346904</t>
  </si>
  <si>
    <t>"vstup"2</t>
  </si>
  <si>
    <t>"1NP"19*2</t>
  </si>
  <si>
    <t>"2NP"10*2</t>
  </si>
  <si>
    <t>968072456</t>
  </si>
  <si>
    <t>Vybourání kovových dveřních zárubní pl přes 2 m2</t>
  </si>
  <si>
    <t>-1441775223</t>
  </si>
  <si>
    <t>1,7*2+2,7*2,2</t>
  </si>
  <si>
    <t>28</t>
  </si>
  <si>
    <t>977312113</t>
  </si>
  <si>
    <t>Řezání stávajících betonových mazanin vyztužených hl do 150 mm</t>
  </si>
  <si>
    <t>-540547913</t>
  </si>
  <si>
    <t>"kanalizace"7+8+5,5+1,9+0,75+1,4+6,2+1,35+1,6*4+14,6+1,95+1,7+6,3+0,2+0,2+0,75+6,2+7,7</t>
  </si>
  <si>
    <t>"topné kanály"4,8+0,9+0,9++0,9+5,6*9+5,2*2</t>
  </si>
  <si>
    <t>29</t>
  </si>
  <si>
    <t>981011111</t>
  </si>
  <si>
    <t>Demolice budov dřevěných lehkých jednostranně obitých postupným rozebíráním</t>
  </si>
  <si>
    <t>1079382842</t>
  </si>
  <si>
    <t>"dřevěná přístavba"2,4*3*2,34</t>
  </si>
  <si>
    <t>30</t>
  </si>
  <si>
    <t>R963012520.01</t>
  </si>
  <si>
    <t>Demontáž křemelinového panelu</t>
  </si>
  <si>
    <t>1286758604</t>
  </si>
  <si>
    <t>"štíty"(9,57*7,28)*0,2*2-1*2</t>
  </si>
  <si>
    <t>"nový vstup"(3*1,2+3*1,1)*0,2</t>
  </si>
  <si>
    <t>997</t>
  </si>
  <si>
    <t>Přesun sutě</t>
  </si>
  <si>
    <t>31</t>
  </si>
  <si>
    <t>997013152</t>
  </si>
  <si>
    <t>Vnitrostaveništní doprava suti a vybouraných hmot pro budovy v přes 6 do 9 m s omezením mechanizace</t>
  </si>
  <si>
    <t>-655556403</t>
  </si>
  <si>
    <t>32</t>
  </si>
  <si>
    <t>997013501</t>
  </si>
  <si>
    <t>Odvoz suti a vybouraných hmot na skládku nebo meziskládku do 1 km se složením</t>
  </si>
  <si>
    <t>1025446138</t>
  </si>
  <si>
    <t>33</t>
  </si>
  <si>
    <t>997013509</t>
  </si>
  <si>
    <t>Příplatek k odvozu suti a vybouraných hmot na skládku ZKD 1 km přes 1 km</t>
  </si>
  <si>
    <t>1827256378</t>
  </si>
  <si>
    <t>192,089*20</t>
  </si>
  <si>
    <t>34</t>
  </si>
  <si>
    <t>997013602</t>
  </si>
  <si>
    <t>Poplatek za uložení na skládce (skládkovné) stavebního odpadu železobetonového kód odpadu 17 01 01</t>
  </si>
  <si>
    <t>256666175</t>
  </si>
  <si>
    <t>3,348+43,597</t>
  </si>
  <si>
    <t>35</t>
  </si>
  <si>
    <t>997013609</t>
  </si>
  <si>
    <t>Poplatek za uložení na skládce (skládkovné) stavebního odpadu ze směsí nebo oddělených frakcí betonu, cihel a keramických výrobků kód odpadu 17 01 07</t>
  </si>
  <si>
    <t>1267066853</t>
  </si>
  <si>
    <t>23,027+0,484+15,738+4,573+0,864+43,712+8,91+6,3+0,563+6,354</t>
  </si>
  <si>
    <t>36</t>
  </si>
  <si>
    <t>997013631</t>
  </si>
  <si>
    <t>Poplatek za uložení na skládce (skládkovné) stavebního odpadu směsného kód odpadu 17 09 04</t>
  </si>
  <si>
    <t>-541408448</t>
  </si>
  <si>
    <t>0,365+9,644+1,705+0,004+0,308+0,02+0,008+0,006+0,042</t>
  </si>
  <si>
    <t>37</t>
  </si>
  <si>
    <t>997013645</t>
  </si>
  <si>
    <t>Poplatek za uložení na skládce (skládkovné) odpadu asfaltového bez dehtu kód odpadu 17 03 02</t>
  </si>
  <si>
    <t>538757656</t>
  </si>
  <si>
    <t>0,55</t>
  </si>
  <si>
    <t>38</t>
  </si>
  <si>
    <t>997013655</t>
  </si>
  <si>
    <t>-265693485</t>
  </si>
  <si>
    <t>11,3</t>
  </si>
  <si>
    <t>39</t>
  </si>
  <si>
    <t>997013811</t>
  </si>
  <si>
    <t>Poplatek za uložení na skládce (skládkovné) stavebního odpadu dřevěného kód odpadu 17 02 01</t>
  </si>
  <si>
    <t>-1489523573</t>
  </si>
  <si>
    <t>0,657+0,238+0,227+0,088+2,839</t>
  </si>
  <si>
    <t>40</t>
  </si>
  <si>
    <t>997013813</t>
  </si>
  <si>
    <t>Poplatek za uložení na skládce (skládkovné) stavebního odpadu z plastických hmot kód odpadu 17 02 03</t>
  </si>
  <si>
    <t>680498622</t>
  </si>
  <si>
    <t>0,391</t>
  </si>
  <si>
    <t>998</t>
  </si>
  <si>
    <t>Přesun hmot</t>
  </si>
  <si>
    <t>41</t>
  </si>
  <si>
    <t>998011002</t>
  </si>
  <si>
    <t>Přesun hmot pro budovy zděné v přes 6 do 12 m</t>
  </si>
  <si>
    <t>898935790</t>
  </si>
  <si>
    <t>PSV</t>
  </si>
  <si>
    <t>Práce a dodávky PSV</t>
  </si>
  <si>
    <t>711</t>
  </si>
  <si>
    <t>Izolace proti vodě, vlhkosti a plynům</t>
  </si>
  <si>
    <t>42</t>
  </si>
  <si>
    <t>711141821</t>
  </si>
  <si>
    <t>Odstranění izolace proti vodě, vlhkosti a plynům z pásů NAIP přitavených dvouvrstvých z plochy vodorovné</t>
  </si>
  <si>
    <t>-1545896380</t>
  </si>
  <si>
    <t>B001+B002</t>
  </si>
  <si>
    <t>712</t>
  </si>
  <si>
    <t>Povlakové krytiny</t>
  </si>
  <si>
    <t>43</t>
  </si>
  <si>
    <t>712300845</t>
  </si>
  <si>
    <t>Demontáž ventilační hlavice na ploché střeše sklonu do 10°</t>
  </si>
  <si>
    <t>1755672231</t>
  </si>
  <si>
    <t>721</t>
  </si>
  <si>
    <t>Zdravotechnika - vnitřní kanalizace</t>
  </si>
  <si>
    <t>44</t>
  </si>
  <si>
    <t>721160806</t>
  </si>
  <si>
    <t>Demontáž potrubí vláknocementového DN přes 100 do 200</t>
  </si>
  <si>
    <t>1503783816</t>
  </si>
  <si>
    <t>"vnitřní dešťové svody"9,5*2</t>
  </si>
  <si>
    <t>741</t>
  </si>
  <si>
    <t>Elektroinstalace - silnoproud</t>
  </si>
  <si>
    <t>45</t>
  </si>
  <si>
    <t>741211813</t>
  </si>
  <si>
    <t>Demontáž rozvodnic kovových pod omítkou s krytím do IPx4 plochou do 0,8 m2</t>
  </si>
  <si>
    <t>-1325643788</t>
  </si>
  <si>
    <t>46</t>
  </si>
  <si>
    <t>741372801</t>
  </si>
  <si>
    <t>Demontáž svítidla průmyslového výbojkového přisazeného 1 zdroj bez zachování funkčnosti</t>
  </si>
  <si>
    <t>320875182</t>
  </si>
  <si>
    <t>742</t>
  </si>
  <si>
    <t>Elektroinstalace - slaboproud</t>
  </si>
  <si>
    <t>47</t>
  </si>
  <si>
    <t>R742420811.01</t>
  </si>
  <si>
    <t>Demontáž antény venkovní televizní nebo WIFI včetně stožáru</t>
  </si>
  <si>
    <t>-1250808829</t>
  </si>
  <si>
    <t>764</t>
  </si>
  <si>
    <t>Konstrukce klempířské</t>
  </si>
  <si>
    <t>48</t>
  </si>
  <si>
    <t>764002821</t>
  </si>
  <si>
    <t>Demontáž střešního výlezu do suti</t>
  </si>
  <si>
    <t>-835686749</t>
  </si>
  <si>
    <t>49</t>
  </si>
  <si>
    <t>764002841</t>
  </si>
  <si>
    <t>Demontáž oplechování horních ploch zdí a nadezdívek do suti</t>
  </si>
  <si>
    <t>1591497992</t>
  </si>
  <si>
    <t>(30,7+9,57)*2</t>
  </si>
  <si>
    <t>50</t>
  </si>
  <si>
    <t>764002851</t>
  </si>
  <si>
    <t>Demontáž oplechování parapetů do suti</t>
  </si>
  <si>
    <t>273442697</t>
  </si>
  <si>
    <t>30,3+26,85+30,3+2,4*7+0,9*6</t>
  </si>
  <si>
    <t>766</t>
  </si>
  <si>
    <t>Konstrukce truhlářské</t>
  </si>
  <si>
    <t>51</t>
  </si>
  <si>
    <t>766111820</t>
  </si>
  <si>
    <t>Demontáž truhlářských stěn dřevěných plných</t>
  </si>
  <si>
    <t>-1115213044</t>
  </si>
  <si>
    <t>"schodiště 1np"(1,25+3,38)*3,4-1,7</t>
  </si>
  <si>
    <t>52</t>
  </si>
  <si>
    <t>766691811</t>
  </si>
  <si>
    <t>Demontáž parapetních desek dřevěných nebo plastových šířky do 300 mm</t>
  </si>
  <si>
    <t>53256793</t>
  </si>
  <si>
    <t>3*20+3*16+0,9*6</t>
  </si>
  <si>
    <t>767</t>
  </si>
  <si>
    <t>Konstrukce zámečnické</t>
  </si>
  <si>
    <t>53</t>
  </si>
  <si>
    <t>767893815</t>
  </si>
  <si>
    <t>Demontáž stříšek nad vstupy s výplní skleněnou</t>
  </si>
  <si>
    <t>-113822197</t>
  </si>
  <si>
    <t>54</t>
  </si>
  <si>
    <t>R767122812.01</t>
  </si>
  <si>
    <t>Demontáž stěn s výplní z drátěné sítě, svařovaných</t>
  </si>
  <si>
    <t>-1341752301</t>
  </si>
  <si>
    <t>"demontáž venkovního oplocení, vč. vrat a základových patek"20,86*1,8</t>
  </si>
  <si>
    <t>771</t>
  </si>
  <si>
    <t>Podlahy z dlaždic</t>
  </si>
  <si>
    <t>55</t>
  </si>
  <si>
    <t>771473810</t>
  </si>
  <si>
    <t>Demontáž soklíků z dlaždic keramických lepených rovných</t>
  </si>
  <si>
    <t>542886414</t>
  </si>
  <si>
    <t>56</t>
  </si>
  <si>
    <t>771573810</t>
  </si>
  <si>
    <t>Demontáž podlah z dlaždic keramických lepených</t>
  </si>
  <si>
    <t>-914926841</t>
  </si>
  <si>
    <t>775</t>
  </si>
  <si>
    <t>Podlahy skládané</t>
  </si>
  <si>
    <t>57</t>
  </si>
  <si>
    <t>775411810</t>
  </si>
  <si>
    <t>Demontáž soklíků nebo lišt dřevěných přibíjených do suti</t>
  </si>
  <si>
    <t>1620640797</t>
  </si>
  <si>
    <t>32+22,9+33,1</t>
  </si>
  <si>
    <t>58</t>
  </si>
  <si>
    <t>775521801</t>
  </si>
  <si>
    <t>Demontáž parketových tabulí s lištami lepenými k dalšímu použití</t>
  </si>
  <si>
    <t>375919975</t>
  </si>
  <si>
    <t>58,06+25,02+58,85"včetně očištění</t>
  </si>
  <si>
    <t>776</t>
  </si>
  <si>
    <t>Podlahy povlakové</t>
  </si>
  <si>
    <t>59</t>
  </si>
  <si>
    <t>776201812</t>
  </si>
  <si>
    <t>Demontáž lepených povlakových podlah s podložkou ručně</t>
  </si>
  <si>
    <t>-1263373671</t>
  </si>
  <si>
    <t>60</t>
  </si>
  <si>
    <t>776301811</t>
  </si>
  <si>
    <t>Odstranění lepených podlahovin bez podložky ze schodišťových stupňů</t>
  </si>
  <si>
    <t>184135890</t>
  </si>
  <si>
    <t>24*1,2</t>
  </si>
  <si>
    <t>61</t>
  </si>
  <si>
    <t>776410811</t>
  </si>
  <si>
    <t>Odstranění soklíků a lišt pryžových nebo plastových</t>
  </si>
  <si>
    <t>1472319880</t>
  </si>
  <si>
    <t>(0,15+0,3)*24+91,4</t>
  </si>
  <si>
    <t>62</t>
  </si>
  <si>
    <t>776430811</t>
  </si>
  <si>
    <t>Odstranění hran schodišťových</t>
  </si>
  <si>
    <t>-1141489032</t>
  </si>
  <si>
    <t>F001</t>
  </si>
  <si>
    <t>F002</t>
  </si>
  <si>
    <t>F003</t>
  </si>
  <si>
    <t xml:space="preserve">zdivo porobeton, tl. 200 mm   </t>
  </si>
  <si>
    <t>77,68</t>
  </si>
  <si>
    <t>F004</t>
  </si>
  <si>
    <t>zdivo porobeton, tl. 150 mm</t>
  </si>
  <si>
    <t>11,22</t>
  </si>
  <si>
    <t>F005</t>
  </si>
  <si>
    <t>zdivo porobeton, tl. 100 mm</t>
  </si>
  <si>
    <t>168,101</t>
  </si>
  <si>
    <t>F006</t>
  </si>
  <si>
    <t>SDK předstěna akustická</t>
  </si>
  <si>
    <t>20,57</t>
  </si>
  <si>
    <t>F007</t>
  </si>
  <si>
    <t>SDK předstěna voděodolná</t>
  </si>
  <si>
    <t>20,162</t>
  </si>
  <si>
    <t>02 - stavební úpravy</t>
  </si>
  <si>
    <t>F008</t>
  </si>
  <si>
    <t>Plocha stropů, vč. schodiště</t>
  </si>
  <si>
    <t>601,95</t>
  </si>
  <si>
    <t>F009</t>
  </si>
  <si>
    <t xml:space="preserve">obklady keramické </t>
  </si>
  <si>
    <t>187,64</t>
  </si>
  <si>
    <t>F010</t>
  </si>
  <si>
    <t>dlažby keramické</t>
  </si>
  <si>
    <t>179,82</t>
  </si>
  <si>
    <t>F011</t>
  </si>
  <si>
    <t>barevný nátě stěn, pryskyřice v1,5m</t>
  </si>
  <si>
    <t>223,65</t>
  </si>
  <si>
    <t>F012</t>
  </si>
  <si>
    <t>PVC podlaha</t>
  </si>
  <si>
    <t>95,21</t>
  </si>
  <si>
    <t>F013</t>
  </si>
  <si>
    <t>Parketová podlaha</t>
  </si>
  <si>
    <t>141,93</t>
  </si>
  <si>
    <t>F014</t>
  </si>
  <si>
    <t>epoxidový nátěr podlah</t>
  </si>
  <si>
    <t>80,295</t>
  </si>
  <si>
    <t>F015</t>
  </si>
  <si>
    <t>celková plocha vnitřních omítek stěn</t>
  </si>
  <si>
    <t>1452,96</t>
  </si>
  <si>
    <t>F016</t>
  </si>
  <si>
    <t>sokl keramický - délka</t>
  </si>
  <si>
    <t>20,1</t>
  </si>
  <si>
    <t>F017</t>
  </si>
  <si>
    <t>hydroizolační stěrka pod obklady</t>
  </si>
  <si>
    <t>24,96</t>
  </si>
  <si>
    <t>F021</t>
  </si>
  <si>
    <t>Lešení</t>
  </si>
  <si>
    <t>791,4</t>
  </si>
  <si>
    <t>F022</t>
  </si>
  <si>
    <t>Sokl perimetr 140 - nad terénem</t>
  </si>
  <si>
    <t>18,72</t>
  </si>
  <si>
    <t>F023</t>
  </si>
  <si>
    <t>sokl perimetr 140mm - pod terénem</t>
  </si>
  <si>
    <t>24,48</t>
  </si>
  <si>
    <t>F024</t>
  </si>
  <si>
    <t>stěna grafit 160 mm</t>
  </si>
  <si>
    <t>490,38</t>
  </si>
  <si>
    <t>F025</t>
  </si>
  <si>
    <t>Apu lišty - délka</t>
  </si>
  <si>
    <t>247,56</t>
  </si>
  <si>
    <t>F026</t>
  </si>
  <si>
    <t>parapety - délka</t>
  </si>
  <si>
    <t>70,2</t>
  </si>
  <si>
    <t>F028</t>
  </si>
  <si>
    <t>střecha - plocha</t>
  </si>
  <si>
    <t>271,185</t>
  </si>
  <si>
    <t>F029</t>
  </si>
  <si>
    <t>atika - vodorovná</t>
  </si>
  <si>
    <t>36,045</t>
  </si>
  <si>
    <t>F030</t>
  </si>
  <si>
    <t>atika svislá - nad střešním pláštěm</t>
  </si>
  <si>
    <t>44,745</t>
  </si>
  <si>
    <t>F031</t>
  </si>
  <si>
    <t>parkovací stání - plocha</t>
  </si>
  <si>
    <t>90,4</t>
  </si>
  <si>
    <t>F032</t>
  </si>
  <si>
    <t>chodník - plocha</t>
  </si>
  <si>
    <t>49,5</t>
  </si>
  <si>
    <t>F033</t>
  </si>
  <si>
    <t>obrubníky - délka</t>
  </si>
  <si>
    <t>103,5</t>
  </si>
  <si>
    <t>F034</t>
  </si>
  <si>
    <t>plocha nově zatravněné plochy</t>
  </si>
  <si>
    <t>666,2</t>
  </si>
  <si>
    <t>2 - Zakládání</t>
  </si>
  <si>
    <t>3 - Svislé a kompletní konstrukce</t>
  </si>
  <si>
    <t>5 - Komunikace pozemní</t>
  </si>
  <si>
    <t>6 - Úpravy povrchů, podlahy a osazování výplní</t>
  </si>
  <si>
    <t xml:space="preserve">    713 - Izolace tepelné</t>
  </si>
  <si>
    <t xml:space="preserve">    725 - Zdravotechnika - zařizovací předměty</t>
  </si>
  <si>
    <t xml:space="preserve">    762 - Konstrukce tesařské</t>
  </si>
  <si>
    <t xml:space="preserve">    763 - Konstrukce suché výstavby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</si>
  <si>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</si>
  <si>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</si>
  <si>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</si>
  <si>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</si>
  <si>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174111102</t>
  </si>
  <si>
    <t>Zásyp v uzavřených prostorech sypaninou se zhutněním ručně</t>
  </si>
  <si>
    <t>-1959733442</t>
  </si>
  <si>
    <t>F001*0,35</t>
  </si>
  <si>
    <t>175111201</t>
  </si>
  <si>
    <t>Obsypání objektu nad přilehlým původním terénem sypaninou bez prohození, uloženou do 3 m ručně</t>
  </si>
  <si>
    <t>52296765</t>
  </si>
  <si>
    <t>((24,76*2+9,6*2)-1,6*3-3,6)*0,3*0,5</t>
  </si>
  <si>
    <t>58331200</t>
  </si>
  <si>
    <t>štěrkopísek netříděný</t>
  </si>
  <si>
    <t>1818285772</t>
  </si>
  <si>
    <t>9,048*2 'Přepočtené koeficientem množství</t>
  </si>
  <si>
    <t>180404111</t>
  </si>
  <si>
    <t>Založení hřišťového trávníku výsevem na vrstvě ornice</t>
  </si>
  <si>
    <t>783525895</t>
  </si>
  <si>
    <t>00572440</t>
  </si>
  <si>
    <t>osivo směs travní hřištní</t>
  </si>
  <si>
    <t>kg</t>
  </si>
  <si>
    <t>795305417</t>
  </si>
  <si>
    <t>666,2*0,03 'Přepočtené koeficientem množství</t>
  </si>
  <si>
    <t>181311103</t>
  </si>
  <si>
    <t>Rozprostření ornice tl vrstvy do 200 mm v rovině nebo ve svahu do 1:5 ručně</t>
  </si>
  <si>
    <t>-30260994</t>
  </si>
  <si>
    <t>10364100</t>
  </si>
  <si>
    <t>zemina pro terénní úpravy - tříděná</t>
  </si>
  <si>
    <t>-1918594876</t>
  </si>
  <si>
    <t>666,2*0,14 'Přepočtené koeficientem množství</t>
  </si>
  <si>
    <t>181911101</t>
  </si>
  <si>
    <t>Úprava pláně v hornině třídy těžitelnosti I skupiny 1 až 2 bez zhutnění ručně</t>
  </si>
  <si>
    <t>-394110768</t>
  </si>
  <si>
    <t>183553813</t>
  </si>
  <si>
    <t>Sečení a rozřezání směsek pro zelené hnojení ploch do 5 ha sklonu do 5°</t>
  </si>
  <si>
    <t>ha</t>
  </si>
  <si>
    <t>-1377514917</t>
  </si>
  <si>
    <t>F034/100</t>
  </si>
  <si>
    <t>R184812121.01</t>
  </si>
  <si>
    <t>Provedení zálivky ve výsadbách rostlin na záhonu v rovině a svahu do 1:5</t>
  </si>
  <si>
    <t>1484607499</t>
  </si>
  <si>
    <t>"voda bude čerpána ze školy"F034</t>
  </si>
  <si>
    <t>184813511</t>
  </si>
  <si>
    <t>Chemické odplevelení před založením kultury postřikem na široko v rovině a svahu do 1:5 ručně</t>
  </si>
  <si>
    <t>-1436587693</t>
  </si>
  <si>
    <t>184818243</t>
  </si>
  <si>
    <t>Ochrana kmene průměru přes 500 do 700 mm bedněním výšky přes 2 do 3 m</t>
  </si>
  <si>
    <t>-105613306</t>
  </si>
  <si>
    <t>Zakládání</t>
  </si>
  <si>
    <t>211971121</t>
  </si>
  <si>
    <t>Zřízení opláštění žeber nebo trativodů geotextilií v rýze nebo zářezu sklonu přes 1:2 š do 2,5 m</t>
  </si>
  <si>
    <t>-1417194184</t>
  </si>
  <si>
    <t>69311088</t>
  </si>
  <si>
    <t>geotextilie netkaná separační, ochranná, filtrační, drenážní PES 500g/m2</t>
  </si>
  <si>
    <t>1526095676</t>
  </si>
  <si>
    <t>24,48*1,1845 'Přepočtené koeficientem množství</t>
  </si>
  <si>
    <t>274321511</t>
  </si>
  <si>
    <t>Základové pasy ze ŽB bez zvýšených nároků na prostředí tř. C 25/30</t>
  </si>
  <si>
    <t>-378577676</t>
  </si>
  <si>
    <t>273321511</t>
  </si>
  <si>
    <t>Základové desky ze ŽB bez zvýšených nároků na prostředí tř. C 25/30</t>
  </si>
  <si>
    <t>-1298383169</t>
  </si>
  <si>
    <t>F001*0,15</t>
  </si>
  <si>
    <t>F002*0,1</t>
  </si>
  <si>
    <t>"základ pro vnější schody"2,2*1,3*0,1*2</t>
  </si>
  <si>
    <t>273362021</t>
  </si>
  <si>
    <t>Výztuž základových desek svařovanými sítěmi Kari</t>
  </si>
  <si>
    <t>-1435459594</t>
  </si>
  <si>
    <t>F001*0,004*2</t>
  </si>
  <si>
    <t>F002*0,004*2</t>
  </si>
  <si>
    <t>Svislé a kompletní konstrukce</t>
  </si>
  <si>
    <t>311272031</t>
  </si>
  <si>
    <t>Zdivo z pórobetonových tvárnic hladkých přes P2 do P4 přes 450 do 600 kg/m3 na tenkovrstvou maltu tl 200 mm</t>
  </si>
  <si>
    <t>-1111177920</t>
  </si>
  <si>
    <t>317142422</t>
  </si>
  <si>
    <t>Překlad nenosný pórobetonový š 100 mm v do 250 mm na tenkovrstvou maltu dl přes 1000 do 1250 mm</t>
  </si>
  <si>
    <t>931095240</t>
  </si>
  <si>
    <t>317143432</t>
  </si>
  <si>
    <t>Překlad nosný z pórobetonu ve zdech tl 200 mm dl přes 1300 do 1500 mm</t>
  </si>
  <si>
    <t>1466333370</t>
  </si>
  <si>
    <t>317941121</t>
  </si>
  <si>
    <t>Osazování ocelových válcovaných nosníků na zdivu I, IE, U, UE nebo L do č. 12 nebo výšky do 120 mm</t>
  </si>
  <si>
    <t>ks</t>
  </si>
  <si>
    <t>533599226</t>
  </si>
  <si>
    <t>342272225</t>
  </si>
  <si>
    <t>Příčka z pórobetonových hladkých tvárnic na tenkovrstvou maltu tl 100 mm</t>
  </si>
  <si>
    <t>-1922060261</t>
  </si>
  <si>
    <t>342272245</t>
  </si>
  <si>
    <t>Příčka z pórobetonových hladkých tvárnic na tenkovrstvou maltu tl 150 mm</t>
  </si>
  <si>
    <t>2017203584</t>
  </si>
  <si>
    <t>342291121</t>
  </si>
  <si>
    <t>Ukotvení příček k cihelným konstrukcím plochými kotvami</t>
  </si>
  <si>
    <t>2135345470</t>
  </si>
  <si>
    <t>(22+17)*3,4</t>
  </si>
  <si>
    <t>348101230</t>
  </si>
  <si>
    <t>Osazení vrat nebo vrátek k oplocení na ocelové sloupky pl přes 4 do 6 m2</t>
  </si>
  <si>
    <t>2043391085</t>
  </si>
  <si>
    <t>553R42344.01</t>
  </si>
  <si>
    <t>brána plotová dvoukřídlá, ocel. 3120x1730mm, specidfikac dle PD - DETAIL I</t>
  </si>
  <si>
    <t>-505374580</t>
  </si>
  <si>
    <t>P</t>
  </si>
  <si>
    <t>Poznámka k položce:_x000d_
Příslušenství: stavitelné panty, klika, zámek, 3 klíče, zajišťovací kolík</t>
  </si>
  <si>
    <t>131111332</t>
  </si>
  <si>
    <t>Vrtání jamek pro plotové sloupky D přes 100 do 200 mm ručně s motorovým vrtákem</t>
  </si>
  <si>
    <t>743759605</t>
  </si>
  <si>
    <t>338171123</t>
  </si>
  <si>
    <t>Osazování sloupků a vzpěr plotových ocelových v přes 2 do 2,6 m se zabetonováním</t>
  </si>
  <si>
    <t>1475446424</t>
  </si>
  <si>
    <t>55342255</t>
  </si>
  <si>
    <t>sloupek plotový průběžný Pz a komaxitový 2500/38x1,5mm</t>
  </si>
  <si>
    <t>1394823200</t>
  </si>
  <si>
    <t>348121221</t>
  </si>
  <si>
    <t>Osazení podhrabových desek dl přes 2 do 3 m na ocelové plotové sloupky</t>
  </si>
  <si>
    <t>-1159292383</t>
  </si>
  <si>
    <t>R59233120.01</t>
  </si>
  <si>
    <t>deska plotová betonová 2500x50x300mm, zkosená horní hrana</t>
  </si>
  <si>
    <t>-1644126523</t>
  </si>
  <si>
    <t>348171146</t>
  </si>
  <si>
    <t>Montáž panelového svařovaného oplocení v přes 1,5 do 2,0 m</t>
  </si>
  <si>
    <t>11642432</t>
  </si>
  <si>
    <t>55342412</t>
  </si>
  <si>
    <t>plotový panel svařovaný v 1,5-2,0m š do 2,5m průměru drátu 5mm oka 55x200mm s horizontálním prolisem povrchová úprava PZ komaxit</t>
  </si>
  <si>
    <t>505377316</t>
  </si>
  <si>
    <t>"specifikace dle PD"7</t>
  </si>
  <si>
    <t>R411121121.01</t>
  </si>
  <si>
    <t>D+ M prefabrikovaných ŽB stropů z SZD panelů s předpřipravenými otvory, specifikace dle PD</t>
  </si>
  <si>
    <t>497603044</t>
  </si>
  <si>
    <t>411354121</t>
  </si>
  <si>
    <t>Ztracené bednění stropních podhledů rovných ze štěpkocementových desek tl 25 mm</t>
  </si>
  <si>
    <t>-1620379919</t>
  </si>
  <si>
    <t>"otvory v instalačních šachtách"1,5*4</t>
  </si>
  <si>
    <t>413941121</t>
  </si>
  <si>
    <t>Osazování ocelových válcovaných nosníků stropů I, IE, U, UE nebo L do č.12 nebo výšky do 120 mm</t>
  </si>
  <si>
    <t>-1838441520</t>
  </si>
  <si>
    <t>"otvory v instalačních šachtách"(8*1,3+9*1,2+5*0,9+7*0,7)*0,0111</t>
  </si>
  <si>
    <t>2*0,006</t>
  </si>
  <si>
    <t>13010744</t>
  </si>
  <si>
    <t>ocel profilová jakost S235JR (11 375) průřez IPE 120</t>
  </si>
  <si>
    <t>1178971014</t>
  </si>
  <si>
    <t>Poznámka k položce:_x000d_
Hmotnost: 10,60 kg/m</t>
  </si>
  <si>
    <t>130R10930.01</t>
  </si>
  <si>
    <t>ocelová patka, specifikace dle PD P02</t>
  </si>
  <si>
    <t>1594088377</t>
  </si>
  <si>
    <t>Poznámka k položce:_x000d_
Hmotnost: 12,40 kg/m</t>
  </si>
  <si>
    <t>430321414</t>
  </si>
  <si>
    <t>Schodišťová konstrukce a rampa ze ŽB tř. C 25/30</t>
  </si>
  <si>
    <t>-861649642</t>
  </si>
  <si>
    <t>((1,2+2,2+1,2)*0,3*0,175+(0,9+1,6+0,9)*0,3*0,175)*2</t>
  </si>
  <si>
    <t>430362021</t>
  </si>
  <si>
    <t>Výztuž schodišťové konstrukce a rampy svařovanými sítěmi Kari</t>
  </si>
  <si>
    <t>1297455217</t>
  </si>
  <si>
    <t>2,2*1,2*2*0,004*2</t>
  </si>
  <si>
    <t>434351141</t>
  </si>
  <si>
    <t>Zřízení bednění stupňů přímočarých schodišť</t>
  </si>
  <si>
    <t>-964838944</t>
  </si>
  <si>
    <t>((2,2+2,4)*0,175+(1,6+1,8)*0,175)*2</t>
  </si>
  <si>
    <t>434351142</t>
  </si>
  <si>
    <t>Odstranění bednění stupňů přímočarých schodišť</t>
  </si>
  <si>
    <t>1926243276</t>
  </si>
  <si>
    <t>Komunikace pozemní</t>
  </si>
  <si>
    <t>564851011</t>
  </si>
  <si>
    <t>Podklad ze štěrkodrtě ŠD plochy do 100 m2 tl 150 mm</t>
  </si>
  <si>
    <t>283767221</t>
  </si>
  <si>
    <t>564871011</t>
  </si>
  <si>
    <t>Podklad ze štěrkodrtě ŠD plochy do 100 m2 tl 250 mm</t>
  </si>
  <si>
    <t>-1715718819</t>
  </si>
  <si>
    <t>596211111</t>
  </si>
  <si>
    <t>Kladení zámkové dlažby komunikací pro pěší ručně tl 60 mm skupiny A pl přes 50 do 100 m2</t>
  </si>
  <si>
    <t>-842444239</t>
  </si>
  <si>
    <t>59245263</t>
  </si>
  <si>
    <t>dlažba skladebná betonová 200x200mm tl 60mm barevná</t>
  </si>
  <si>
    <t>-221033431</t>
  </si>
  <si>
    <t>49,5*1,03 'Přepočtené koeficientem množství</t>
  </si>
  <si>
    <t>596212211</t>
  </si>
  <si>
    <t>Kladení zámkové dlažby pozemních komunikací ručně tl 80 mm skupiny A pl přes 50 do 100 m2</t>
  </si>
  <si>
    <t>-1711847768</t>
  </si>
  <si>
    <t>59245004</t>
  </si>
  <si>
    <t>dlažba skladebná betonová 200x200mm tl 80mm barevná</t>
  </si>
  <si>
    <t>-612277580</t>
  </si>
  <si>
    <t>90,4*1,03 'Přepočtené koeficientem množství</t>
  </si>
  <si>
    <t>Úpravy povrchů, podlahy a osazování výplní</t>
  </si>
  <si>
    <t>611325417</t>
  </si>
  <si>
    <t>Oprava vnitřní vápenocementové hladké omítky tl do 20 mm stropů v rozsahu plochy přes 10 do 30 % s celoplošným přeštukováním tl do 3 mm</t>
  </si>
  <si>
    <t>-1364718098</t>
  </si>
  <si>
    <t>612142001</t>
  </si>
  <si>
    <t>Pletivo sklovláknité vnitřních stěn vtlačené do tmelu</t>
  </si>
  <si>
    <t>1069418804</t>
  </si>
  <si>
    <t>F003+F004+F005*2</t>
  </si>
  <si>
    <t>612321121</t>
  </si>
  <si>
    <t>Vápenocementová omítka hladká jednovrstvá vnitřních stěn nanášená ručně</t>
  </si>
  <si>
    <t>-1073245718</t>
  </si>
  <si>
    <t>F003+F004*2+F005*2</t>
  </si>
  <si>
    <t>612321131</t>
  </si>
  <si>
    <t>Vápenocementový štuk vnitřních stěn tloušťky do 3 mm</t>
  </si>
  <si>
    <t>-1812810994</t>
  </si>
  <si>
    <t>(F003+F004*2+F005*2)-F009</t>
  </si>
  <si>
    <t>612325417</t>
  </si>
  <si>
    <t>Oprava vnitřní vápenocementové hladké omítky tl do 20 mm stěn v rozsahu plochy přes 10 do 30 % s celoplošným přeštukováním tl do 3 mm</t>
  </si>
  <si>
    <t>518477817</t>
  </si>
  <si>
    <t>F015-F003-F004*2-F005*2</t>
  </si>
  <si>
    <t>621541022</t>
  </si>
  <si>
    <t>Tenkovrstvá silikonsilikátová zatíraná omítka zrnitost 2,0 mm vnějších podhledů</t>
  </si>
  <si>
    <t>-1755072339</t>
  </si>
  <si>
    <t>"podhledy + špalety"F025*0,16</t>
  </si>
  <si>
    <t>622142001</t>
  </si>
  <si>
    <t>Sklovláknité pletivo vnějších stěn vtlačené do tmelu</t>
  </si>
  <si>
    <t>-607156683</t>
  </si>
  <si>
    <t>"zesílení podkladu pod vnější parapety"F026*0,16</t>
  </si>
  <si>
    <t>622143002</t>
  </si>
  <si>
    <t>Montáž omítkových plastových nebo pozinkovaných dilatačních profilů</t>
  </si>
  <si>
    <t>-1104240837</t>
  </si>
  <si>
    <t>R002000Z.01</t>
  </si>
  <si>
    <t>Napojovací lišta pro oplechování</t>
  </si>
  <si>
    <t>263778054</t>
  </si>
  <si>
    <t>"specifikace dle PD K/03"3,08*3</t>
  </si>
  <si>
    <t>9,24*1,05 'Přepočtené koeficientem množství</t>
  </si>
  <si>
    <t>622151021</t>
  </si>
  <si>
    <t>Penetrační akrylátový nátěr vnějších mozaikových tenkovrstvých omítek stěn</t>
  </si>
  <si>
    <t>-1175438046</t>
  </si>
  <si>
    <t>622151031</t>
  </si>
  <si>
    <t>Penetrační silikonový nátěr vnějších pastovitých tenkovrstvých omítek stěn</t>
  </si>
  <si>
    <t>953554379</t>
  </si>
  <si>
    <t>622211021</t>
  </si>
  <si>
    <t>Montáž kontaktního zateplení vnějších stěn lepením a mechanickým kotvením polystyrénových desek do betonu a zdiva tl přes 80 do 120 mm</t>
  </si>
  <si>
    <t>-582161627</t>
  </si>
  <si>
    <t>"vnitřní atika"F030</t>
  </si>
  <si>
    <t>28375914</t>
  </si>
  <si>
    <t>deska EPS 150 pro konstrukce s vysokým zatížením λ=0,035 tl 100mm</t>
  </si>
  <si>
    <t>1392990660</t>
  </si>
  <si>
    <t>44,745*1,05 'Přepočtené koeficientem množství</t>
  </si>
  <si>
    <t>622211031</t>
  </si>
  <si>
    <t>Montáž kontaktního zateplení vnějších stěn lepením a mechanickým kotvením polystyrénových desek do betonu a zdiva tl přes 120 do 160 mm</t>
  </si>
  <si>
    <t>-1836657531</t>
  </si>
  <si>
    <t>"sokl"F022+F023</t>
  </si>
  <si>
    <t>"fasáda nad soklem"F024</t>
  </si>
  <si>
    <t>63</t>
  </si>
  <si>
    <t>28376019</t>
  </si>
  <si>
    <t>deska perimetrická fasádní soklová 150kPa λ=0,035 tl 140mm</t>
  </si>
  <si>
    <t>-751885464</t>
  </si>
  <si>
    <t>43,2*1,05 'Přepočtené koeficientem množství</t>
  </si>
  <si>
    <t>64</t>
  </si>
  <si>
    <t>28376079</t>
  </si>
  <si>
    <t>deska EPS grafitová fasádní λ=0,030-0,031 tl 160mm</t>
  </si>
  <si>
    <t>919242692</t>
  </si>
  <si>
    <t>490,38*1,05 'Přepočtené koeficientem množství</t>
  </si>
  <si>
    <t>65</t>
  </si>
  <si>
    <t>622251101</t>
  </si>
  <si>
    <t>Příplatek k cenám kontaktního zateplení vnějších stěn za zápustnou montáž a použití tepelněizolačních zátek z polystyrenu</t>
  </si>
  <si>
    <t>-1136835643</t>
  </si>
  <si>
    <t>66</t>
  </si>
  <si>
    <t>622252001</t>
  </si>
  <si>
    <t>Montáž profilů kontaktního zateplení připevněných mechanicky</t>
  </si>
  <si>
    <t>939377866</t>
  </si>
  <si>
    <t>(24,8+9,6)*2-2,4-1,1-1-3,6</t>
  </si>
  <si>
    <t>67</t>
  </si>
  <si>
    <t>59051653</t>
  </si>
  <si>
    <t>profil zakládací Al tl 0,7mm pro ETICS pro izolant tl 160mm</t>
  </si>
  <si>
    <t>-504913024</t>
  </si>
  <si>
    <t>60,7*1,05 'Přepočtené koeficientem množství</t>
  </si>
  <si>
    <t>68</t>
  </si>
  <si>
    <t>622252002</t>
  </si>
  <si>
    <t>Montáž profilů kontaktního zateplení lepených</t>
  </si>
  <si>
    <t>-327098403</t>
  </si>
  <si>
    <t>F025+F026+F026</t>
  </si>
  <si>
    <t>8,4*4</t>
  </si>
  <si>
    <t>F025*2</t>
  </si>
  <si>
    <t>F026+1+1,1+2,4</t>
  </si>
  <si>
    <t>(27+6)*2*0,16</t>
  </si>
  <si>
    <t>69</t>
  </si>
  <si>
    <t>63127414</t>
  </si>
  <si>
    <t>profil rohový PVC s výztužnou tkaninou š 100/150mm</t>
  </si>
  <si>
    <t>-177480913</t>
  </si>
  <si>
    <t>421,56*1,05 'Přepočtené koeficientem množství</t>
  </si>
  <si>
    <t>70</t>
  </si>
  <si>
    <t>59051476</t>
  </si>
  <si>
    <t>profil napojovací okenní PVC s výztužnou tkaninou 9mm</t>
  </si>
  <si>
    <t>585169328</t>
  </si>
  <si>
    <t>495,12*1,05 'Přepočtené koeficientem množství</t>
  </si>
  <si>
    <t>71</t>
  </si>
  <si>
    <t>59051510</t>
  </si>
  <si>
    <t>profil napojovací nadokenní PVC s okapnicí s výztužnou tkaninou</t>
  </si>
  <si>
    <t>1645608037</t>
  </si>
  <si>
    <t>74,7*1,05 'Přepočtené koeficientem množství</t>
  </si>
  <si>
    <t>72</t>
  </si>
  <si>
    <t>59051512</t>
  </si>
  <si>
    <t>profil napojovací parapetní PVC s okapnicí a výztužnou tkaninou</t>
  </si>
  <si>
    <t>1300841488</t>
  </si>
  <si>
    <t>10,56*1,05 'Přepočtené koeficientem množství</t>
  </si>
  <si>
    <t>73</t>
  </si>
  <si>
    <t>622335102</t>
  </si>
  <si>
    <t>Oprava cementové hladké omítky vnějších stěn v rozsahu přes 10 do 30 %</t>
  </si>
  <si>
    <t>313892068</t>
  </si>
  <si>
    <t>"podklad soklu"F022+F023</t>
  </si>
  <si>
    <t>74</t>
  </si>
  <si>
    <t>622511122</t>
  </si>
  <si>
    <t>Tenkovrstvá akrylátová mozaiková hrubozrnná omítka vnějších stěn</t>
  </si>
  <si>
    <t>267137495</t>
  </si>
  <si>
    <t>75</t>
  </si>
  <si>
    <t>622541022</t>
  </si>
  <si>
    <t>Tenkovrstvá silikonsilikátová zatíraná omítka zrnitost 2,0 mm vnějších stěn</t>
  </si>
  <si>
    <t>-2127593485</t>
  </si>
  <si>
    <t>76</t>
  </si>
  <si>
    <t>629995103</t>
  </si>
  <si>
    <t>Očištění vnějších ploch tlakovou vodou s přídavkem čističe</t>
  </si>
  <si>
    <t>-244581654</t>
  </si>
  <si>
    <t>F022+F023+F024</t>
  </si>
  <si>
    <t>77</t>
  </si>
  <si>
    <t>642942111</t>
  </si>
  <si>
    <t>Osazování zárubní nebo rámů dveřních kovových do 2,5 m2 na MC</t>
  </si>
  <si>
    <t>-700435794</t>
  </si>
  <si>
    <t>8+3+7+4+4+2</t>
  </si>
  <si>
    <t>78</t>
  </si>
  <si>
    <t>55331480</t>
  </si>
  <si>
    <t>zárubeň jednokřídlá ocelová pro zdění tl stěny 75-100mm rozměru 600/1970, 2100mm</t>
  </si>
  <si>
    <t>-393298524</t>
  </si>
  <si>
    <t>Poznámka k položce:_x000d_
YH, YH s drážkou, YZP</t>
  </si>
  <si>
    <t>79</t>
  </si>
  <si>
    <t>55331481</t>
  </si>
  <si>
    <t>zárubeň jednokřídlá ocelová pro zdění tl stěny 75-100mm rozměru 700/1970, 2100mm</t>
  </si>
  <si>
    <t>246924463</t>
  </si>
  <si>
    <t>80</t>
  </si>
  <si>
    <t>55331482</t>
  </si>
  <si>
    <t>zárubeň jednokřídlá ocelová pro zdění tl stěny 75-100mm rozměru 800/1970, 2100mm</t>
  </si>
  <si>
    <t>-384862621</t>
  </si>
  <si>
    <t>81</t>
  </si>
  <si>
    <t>55331483</t>
  </si>
  <si>
    <t>zárubeň jednokřídlá ocelová pro zdění tl stěny 75-100mm rozměru 900/1970, 2100mm</t>
  </si>
  <si>
    <t>1170547093</t>
  </si>
  <si>
    <t>82</t>
  </si>
  <si>
    <t>R629135102.01</t>
  </si>
  <si>
    <t>Vyrovnávací vrstva pod vnitřní parapety z MC š přes 150 do 300 mm</t>
  </si>
  <si>
    <t>1551726009</t>
  </si>
  <si>
    <t>83</t>
  </si>
  <si>
    <t>R783932171.01</t>
  </si>
  <si>
    <t>Celoplošné vyrovnání betonové podlahy samonivelační podlahovou hmotou vyztuženou vlákny</t>
  </si>
  <si>
    <t>317691272</t>
  </si>
  <si>
    <t>"specifikace dle PD, odhadovaná tl. vrstvy - 40mm"(F010+F012+F013+F014)</t>
  </si>
  <si>
    <t>84</t>
  </si>
  <si>
    <t>916231213</t>
  </si>
  <si>
    <t>Osazení chodníkového obrubníku betonového stojatého s boční opěrou do lože z betonu prostého</t>
  </si>
  <si>
    <t>-126503971</t>
  </si>
  <si>
    <t>85</t>
  </si>
  <si>
    <t>59217017</t>
  </si>
  <si>
    <t>obrubník betonový chodníkový 1000x100x250mm</t>
  </si>
  <si>
    <t>2102832655</t>
  </si>
  <si>
    <t>103,5*1,02 'Přepočtené koeficientem množství</t>
  </si>
  <si>
    <t>86</t>
  </si>
  <si>
    <t>941211111</t>
  </si>
  <si>
    <t>Montáž lešení řadového rámového lehkého zatížení do 200 kg/m2 š od 0,6 do 0,9 m v do 10 m</t>
  </si>
  <si>
    <t>1151394085</t>
  </si>
  <si>
    <t>87</t>
  </si>
  <si>
    <t>941211211</t>
  </si>
  <si>
    <t>Příplatek k lešení řadovému rámovému lehkému do 200 kg/m2 š od 0,6 do 0,9 m v do 10 m za každý den použití</t>
  </si>
  <si>
    <t>-1462910423</t>
  </si>
  <si>
    <t>F021*60</t>
  </si>
  <si>
    <t>88</t>
  </si>
  <si>
    <t>941211811</t>
  </si>
  <si>
    <t>Demontáž lešení řadového rámového lehkého zatížení do 200 kg/m2 š od 0,6 do 0,9 m v do 10 m</t>
  </si>
  <si>
    <t>-218696376</t>
  </si>
  <si>
    <t>89</t>
  </si>
  <si>
    <t>944511111</t>
  </si>
  <si>
    <t>Montáž ochranné sítě z textilie z umělých vláken</t>
  </si>
  <si>
    <t>1265043392</t>
  </si>
  <si>
    <t>90</t>
  </si>
  <si>
    <t>944511211</t>
  </si>
  <si>
    <t>Příplatek k ochranné síti za každý den použití</t>
  </si>
  <si>
    <t>-217150214</t>
  </si>
  <si>
    <t>91</t>
  </si>
  <si>
    <t>944511811</t>
  </si>
  <si>
    <t>Demontáž ochranné sítě z textilie z umělých vláken</t>
  </si>
  <si>
    <t>-548381808</t>
  </si>
  <si>
    <t>92</t>
  </si>
  <si>
    <t>949101112</t>
  </si>
  <si>
    <t>Lešení pomocné pro objekty pozemních staveb s lešeňovou podlahou v přes 1,9 do 3,5 m zatížení do 150 kg/m2</t>
  </si>
  <si>
    <t>-692931193</t>
  </si>
  <si>
    <t>93</t>
  </si>
  <si>
    <t>952901111</t>
  </si>
  <si>
    <t>Vyčištění budov bytové a občanské výstavby při výšce podlaží do 4 m</t>
  </si>
  <si>
    <t>1411666440</t>
  </si>
  <si>
    <t>94</t>
  </si>
  <si>
    <t>952902031</t>
  </si>
  <si>
    <t>Čištění budov omytí hladkých podlah</t>
  </si>
  <si>
    <t>-80453991</t>
  </si>
  <si>
    <t>95</t>
  </si>
  <si>
    <t>953941210</t>
  </si>
  <si>
    <t>Osazování kovových poklopů s rámy pl do 1 m2</t>
  </si>
  <si>
    <t>-1093278211</t>
  </si>
  <si>
    <t>4+1</t>
  </si>
  <si>
    <t>96</t>
  </si>
  <si>
    <t>194R25100.01</t>
  </si>
  <si>
    <t>nerezový poklop do podlahy, specifikace dle PD OST/03</t>
  </si>
  <si>
    <t>-1756601834</t>
  </si>
  <si>
    <t>97</t>
  </si>
  <si>
    <t>194R25100.02</t>
  </si>
  <si>
    <t>nerezový poklop do podlahy, specifikace dle PD OST/04</t>
  </si>
  <si>
    <t>922521483</t>
  </si>
  <si>
    <t>98</t>
  </si>
  <si>
    <t>953993325</t>
  </si>
  <si>
    <t>Osazení bezpečnostní, orientační nebo informační tabulky přivrtáním na dřevěnou konstrukci</t>
  </si>
  <si>
    <t>1338066459</t>
  </si>
  <si>
    <t>99</t>
  </si>
  <si>
    <t>735R34564.01</t>
  </si>
  <si>
    <t>tabulka orientační, nerez, specifikace dle PD OST/10</t>
  </si>
  <si>
    <t>-251082004</t>
  </si>
  <si>
    <t>100</t>
  </si>
  <si>
    <t>953993326</t>
  </si>
  <si>
    <t>Osazení bezpečnostní, orientační nebo informační tabulky přivrtáním na zdivo</t>
  </si>
  <si>
    <t>-2025703439</t>
  </si>
  <si>
    <t>101</t>
  </si>
  <si>
    <t>735R34530.01</t>
  </si>
  <si>
    <t>tabulka orientační, specifikace dle PD OST/09</t>
  </si>
  <si>
    <t>-1067353467</t>
  </si>
  <si>
    <t>102</t>
  </si>
  <si>
    <t>985422311</t>
  </si>
  <si>
    <t>Injektáž trhlin š přes 1 do 2 mm v ŽB kcích tl do 100 mm aktivovanou cementovou maltou včetně vrtů</t>
  </si>
  <si>
    <t>951909759</t>
  </si>
  <si>
    <t>103</t>
  </si>
  <si>
    <t>R953943212.01</t>
  </si>
  <si>
    <t>Demontáž a zpětná montáž přenosných hasících přístrojů</t>
  </si>
  <si>
    <t>-1712590325</t>
  </si>
  <si>
    <t>"včetně uložení po dobu stavby, specifikace dle PD OST/08"5</t>
  </si>
  <si>
    <t>104</t>
  </si>
  <si>
    <t>985331211</t>
  </si>
  <si>
    <t>Dodatečné vlepování betonářské výztuže D 8 mm do chemické malty včetně vyvrtání otvoru</t>
  </si>
  <si>
    <t>-883742316</t>
  </si>
  <si>
    <t>"kanalizace"(7+8+5,5+1,9+0,75+1,4+6,2+1,35+1,6*4+14,6+1,95+1,7+6,3+0,2+0,2+0,75+6,2+7,7)*0,5</t>
  </si>
  <si>
    <t>"instalační kanály"(4,8+0,9+0,9++0,9+5,6*9+5,2*2)*0,5</t>
  </si>
  <si>
    <t>105</t>
  </si>
  <si>
    <t>13021011</t>
  </si>
  <si>
    <t>tyč ocelová kruhová žebírková DIN 488 jakost B500B (10 505) výztuž do betonu D 8mm</t>
  </si>
  <si>
    <t>1702704146</t>
  </si>
  <si>
    <t>Poznámka k položce:_x000d_
Hmotnost: 0,40 kg/m</t>
  </si>
  <si>
    <t>73,2*0,00041 'Přepočtené koeficientem množství</t>
  </si>
  <si>
    <t>106</t>
  </si>
  <si>
    <t>997013112</t>
  </si>
  <si>
    <t>Vnitrostaveništní doprava suti a vybouraných hmot pro budovy v přes 6 do 9 m</t>
  </si>
  <si>
    <t>-2001005769</t>
  </si>
  <si>
    <t>107</t>
  </si>
  <si>
    <t>289788013</t>
  </si>
  <si>
    <t>108</t>
  </si>
  <si>
    <t>-628678872</t>
  </si>
  <si>
    <t>2,478*20</t>
  </si>
  <si>
    <t>109</t>
  </si>
  <si>
    <t>-698969845</t>
  </si>
  <si>
    <t>110</t>
  </si>
  <si>
    <t>-69922010</t>
  </si>
  <si>
    <t>111</t>
  </si>
  <si>
    <t>711111001</t>
  </si>
  <si>
    <t>Provedení izolace proti zemní vlhkosti vodorovné za studena nátěrem penetračním</t>
  </si>
  <si>
    <t>-1306901753</t>
  </si>
  <si>
    <t>"venkovní schody"2,2*1,6*2</t>
  </si>
  <si>
    <t>112</t>
  </si>
  <si>
    <t>11163150</t>
  </si>
  <si>
    <t>lak penetrační asfaltový</t>
  </si>
  <si>
    <t>1366636500</t>
  </si>
  <si>
    <t>Poznámka k položce:_x000d_
Spotřeba 0,3-0,4kg/m2</t>
  </si>
  <si>
    <t>242,9*0,0003 'Přepočtené koeficientem množství</t>
  </si>
  <si>
    <t>113</t>
  </si>
  <si>
    <t>711112001</t>
  </si>
  <si>
    <t>Provedení izolace proti zemní vlhkosti svislé za studena nátěrem penetračním</t>
  </si>
  <si>
    <t>995731088</t>
  </si>
  <si>
    <t>F022+F023</t>
  </si>
  <si>
    <t>114</t>
  </si>
  <si>
    <t>11163153</t>
  </si>
  <si>
    <t>emulze asfaltová penetrační</t>
  </si>
  <si>
    <t>litr</t>
  </si>
  <si>
    <t>962749609</t>
  </si>
  <si>
    <t>43,2*0,00034 'Přepočtené koeficientem množství</t>
  </si>
  <si>
    <t>115</t>
  </si>
  <si>
    <t>711141559</t>
  </si>
  <si>
    <t>Provedení izolace proti zemní vlhkosti pásy přitavením vodorovné NAIP</t>
  </si>
  <si>
    <t>-1922018375</t>
  </si>
  <si>
    <t>116</t>
  </si>
  <si>
    <t>62853004</t>
  </si>
  <si>
    <t>pás asfaltový natavitelný modifikovaný SBS s vložkou ze skleněné tkaniny a spalitelnou PE fólií nebo jemnozrnným minerálním posypem na horním povrchu tl 4,0mm</t>
  </si>
  <si>
    <t>-1701198552</t>
  </si>
  <si>
    <t>249,94*1,1655 'Přepočtené koeficientem množství</t>
  </si>
  <si>
    <t>117</t>
  </si>
  <si>
    <t>711142559</t>
  </si>
  <si>
    <t>Provedení izolace proti zemní vlhkosti pásy přitavením svislé NAIP</t>
  </si>
  <si>
    <t>302777369</t>
  </si>
  <si>
    <t>118</t>
  </si>
  <si>
    <t>62855001</t>
  </si>
  <si>
    <t>pás asfaltový natavitelný modifikovaný SBS s vložkou z polyesterové rohože a spalitelnou PE fólií nebo jemnozrnným minerálním posypem na horním povrchu tl 4,0mm</t>
  </si>
  <si>
    <t>697537900</t>
  </si>
  <si>
    <t>43,2*1,221 'Přepočtené koeficientem množství</t>
  </si>
  <si>
    <t>119</t>
  </si>
  <si>
    <t>711161273</t>
  </si>
  <si>
    <t>Provedení izolace proti zemní vlhkosti svislé z nopové fólie</t>
  </si>
  <si>
    <t>2116563194</t>
  </si>
  <si>
    <t>F023*1,2</t>
  </si>
  <si>
    <t>120</t>
  </si>
  <si>
    <t>28323005</t>
  </si>
  <si>
    <t>fólie profilovaná (nopová) drenážní HDPE s výškou nopů 8mm</t>
  </si>
  <si>
    <t>-1325430848</t>
  </si>
  <si>
    <t>29,376*1,221 'Přepočtené koeficientem množství</t>
  </si>
  <si>
    <t>121</t>
  </si>
  <si>
    <t>711161384</t>
  </si>
  <si>
    <t>Izolace proti zemní vlhkosti nopovou fólií ukončení provětrávací lištou</t>
  </si>
  <si>
    <t>-1546364767</t>
  </si>
  <si>
    <t>122</t>
  </si>
  <si>
    <t>998711202</t>
  </si>
  <si>
    <t>Přesun hmot procentní pro izolace proti vodě, vlhkosti a plynům v objektech v přes 6 do 12 m</t>
  </si>
  <si>
    <t>%</t>
  </si>
  <si>
    <t>1219702907</t>
  </si>
  <si>
    <t>123</t>
  </si>
  <si>
    <t>712341559</t>
  </si>
  <si>
    <t>Provedení povlakové krytiny střech do 10° pásy NAIP přitavením v plné ploše</t>
  </si>
  <si>
    <t>205822728</t>
  </si>
  <si>
    <t>F028+F029+F030</t>
  </si>
  <si>
    <t>124</t>
  </si>
  <si>
    <t>-1629888499</t>
  </si>
  <si>
    <t>351,975*1,1655 'Přepočtené koeficientem množství</t>
  </si>
  <si>
    <t>125</t>
  </si>
  <si>
    <t>712363353</t>
  </si>
  <si>
    <t>Povlakové krytiny střech do 10° z tvarovaných poplastovaných lišt délky 2 m koutová lišta vnější rš 100 mm</t>
  </si>
  <si>
    <t>586443891</t>
  </si>
  <si>
    <t>"specifikace dle PD K/05"138,12</t>
  </si>
  <si>
    <t>"specifikace dle PD K/06"141,72</t>
  </si>
  <si>
    <t>126</t>
  </si>
  <si>
    <t>712363406</t>
  </si>
  <si>
    <t>Provedení povlak krytiny mechanicky kotvenou do betonu TI tl do 100 mm rohové pole, budova v do 18 m</t>
  </si>
  <si>
    <t>1043629047</t>
  </si>
  <si>
    <t>F029+F030</t>
  </si>
  <si>
    <t>127</t>
  </si>
  <si>
    <t>28322001</t>
  </si>
  <si>
    <t>fólie hydroizolační střešní mPVC mechanicky kotvená barevná tl 2,0mm</t>
  </si>
  <si>
    <t>931153649</t>
  </si>
  <si>
    <t>80,79*1,1655 'Přepočtené koeficientem množství</t>
  </si>
  <si>
    <t>128</t>
  </si>
  <si>
    <t>712363545</t>
  </si>
  <si>
    <t>Provedení povlak krytiny mechanicky kotvenou do betonu TI tl přes 200 do 240 mm krajní pole, budova v do 18 m</t>
  </si>
  <si>
    <t>-1541344911</t>
  </si>
  <si>
    <t>129</t>
  </si>
  <si>
    <t>-1757904860</t>
  </si>
  <si>
    <t>271,185*1,1655 'Přepočtené koeficientem množství</t>
  </si>
  <si>
    <t>130</t>
  </si>
  <si>
    <t>R712363357.01</t>
  </si>
  <si>
    <t>Povlakové krytiny střech do 10° z tvarovaných poplastovaných lišt délky 2 m okapnice široká rš 300 mm</t>
  </si>
  <si>
    <t>387574725</t>
  </si>
  <si>
    <t>"specifikace dle PD K/04"81,14</t>
  </si>
  <si>
    <t>131</t>
  </si>
  <si>
    <t>998712202</t>
  </si>
  <si>
    <t>Přesun hmot procentní pro krytiny povlakové v objektech v přes 6 do 12 m</t>
  </si>
  <si>
    <t>880225070</t>
  </si>
  <si>
    <t>713</t>
  </si>
  <si>
    <t>Izolace tepelné</t>
  </si>
  <si>
    <t>132</t>
  </si>
  <si>
    <t>713141151</t>
  </si>
  <si>
    <t>Montáž izolace tepelné střech plochých kladené volně 1 vrstva rohoží, pásů, dílců, desek</t>
  </si>
  <si>
    <t>764160569</t>
  </si>
  <si>
    <t>133</t>
  </si>
  <si>
    <t>28375912</t>
  </si>
  <si>
    <t>deska EPS 150 pro konstrukce s vysokým zatížením λ=0,035 tl 80mm</t>
  </si>
  <si>
    <t>88704083</t>
  </si>
  <si>
    <t>36,045*1,05 'Přepočtené koeficientem množství</t>
  </si>
  <si>
    <t>134</t>
  </si>
  <si>
    <t>713141152</t>
  </si>
  <si>
    <t>Montáž izolace tepelné střech plochých kladené volně 2 vrstvy rohoží, pásů, dílců, desek</t>
  </si>
  <si>
    <t>1884564876</t>
  </si>
  <si>
    <t>135</t>
  </si>
  <si>
    <t>28375990</t>
  </si>
  <si>
    <t>deska EPS 150 pro konstrukce s vysokým zatížením λ=0,035 tl 140mm</t>
  </si>
  <si>
    <t>-2023294279</t>
  </si>
  <si>
    <t>271,185*2,1 'Přepočtené koeficientem množství</t>
  </si>
  <si>
    <t>136</t>
  </si>
  <si>
    <t>713141222</t>
  </si>
  <si>
    <t>Přikotvení tepelné izolace šrouby do trapézového plechu nebo do dřeva pro izolaci tl přes 60 do 100 mm</t>
  </si>
  <si>
    <t>-498048260</t>
  </si>
  <si>
    <t>137</t>
  </si>
  <si>
    <t>713141253</t>
  </si>
  <si>
    <t>Přikotvení tepelné izolace šrouby do betonu pro izolaci tl přes 200 do 240 mm</t>
  </si>
  <si>
    <t>250876836</t>
  </si>
  <si>
    <t>138</t>
  </si>
  <si>
    <t>713191132</t>
  </si>
  <si>
    <t>Montáž izolace tepelné podlah, stropů vrchem nebo střech překrytí separační fólií z PE</t>
  </si>
  <si>
    <t>-713185233</t>
  </si>
  <si>
    <t>139</t>
  </si>
  <si>
    <t>69311020</t>
  </si>
  <si>
    <t>geotextilie netkaná separační, ochranná, filtrační, drenážní PP 130g/m2</t>
  </si>
  <si>
    <t>-653386682</t>
  </si>
  <si>
    <t>140</t>
  </si>
  <si>
    <t>998713202</t>
  </si>
  <si>
    <t>Přesun hmot procentní pro izolace tepelné v objektech v přes 6 do 12 m</t>
  </si>
  <si>
    <t>-2022210290</t>
  </si>
  <si>
    <t>141</t>
  </si>
  <si>
    <t>721279153</t>
  </si>
  <si>
    <t>Montáž hlavice ventilační polypropylen PP DN 110 ostatní typ</t>
  </si>
  <si>
    <t>1099033109</t>
  </si>
  <si>
    <t>142</t>
  </si>
  <si>
    <t>56231222</t>
  </si>
  <si>
    <t>souprava ventilační střešní PP DN 110 s manžetou PVC-P</t>
  </si>
  <si>
    <t>1439389</t>
  </si>
  <si>
    <t>143</t>
  </si>
  <si>
    <t>998721202</t>
  </si>
  <si>
    <t>Přesun hmot procentní pro vnitřní kanalizaci v objektech v přes 6 do 12 m</t>
  </si>
  <si>
    <t>410445500</t>
  </si>
  <si>
    <t>725</t>
  </si>
  <si>
    <t>Zdravotechnika - zařizovací předměty</t>
  </si>
  <si>
    <t>144</t>
  </si>
  <si>
    <t>725291631</t>
  </si>
  <si>
    <t>Doplňky zařízení koupelen a záchodů nerezové zásobník papírových ručníků</t>
  </si>
  <si>
    <t>soubor</t>
  </si>
  <si>
    <t>-760912534</t>
  </si>
  <si>
    <t>"specifikace dle PD - Výpis ostatních výrobků, ozn. OST/17"6</t>
  </si>
  <si>
    <t>145</t>
  </si>
  <si>
    <t>R725291621.01</t>
  </si>
  <si>
    <t>Doplňky zařízení koupelen a záchodů nerezové zásobník toaletních papírů_velké role</t>
  </si>
  <si>
    <t>-348521426</t>
  </si>
  <si>
    <t>"specifikace dle PD - Výpis ostatních výrobků, ozn. OST/11"4</t>
  </si>
  <si>
    <t>146</t>
  </si>
  <si>
    <t>R725291621.02</t>
  </si>
  <si>
    <t>Doplňky zařízení koupelen a záchodů nerezové zásobník toaletních papírů</t>
  </si>
  <si>
    <t>1369781963</t>
  </si>
  <si>
    <t>"specifikace dle PD - Výpis ostatních výrobků, ozn. OST/11"1</t>
  </si>
  <si>
    <t>147</t>
  </si>
  <si>
    <t>R725291621.1</t>
  </si>
  <si>
    <t>Doplňky zařízení koupelen a záchodů nerezové dávkovač tekutého mýdla na 500 ml</t>
  </si>
  <si>
    <t>1082509074</t>
  </si>
  <si>
    <t>"specifikace dle PD - Výpis ostatních výrobků, ozn. OST/14"9</t>
  </si>
  <si>
    <t>148</t>
  </si>
  <si>
    <t>R725291621.2</t>
  </si>
  <si>
    <t>Doplňky zařízení - odpadkový koš, nerez, 12l.</t>
  </si>
  <si>
    <t>-682725083</t>
  </si>
  <si>
    <t>"specifikace dle PD - Výpis ostatních výrobků, ozn. OST/18"5</t>
  </si>
  <si>
    <t>149</t>
  </si>
  <si>
    <t>R725291621.3</t>
  </si>
  <si>
    <t>Doplňky zařízení koupelen a záchodů nerezové závěsná miska a WC štětka</t>
  </si>
  <si>
    <t>-357804862</t>
  </si>
  <si>
    <t>"specifikace dle PD - Výpis ostatních výrobků, ozn. OST/13"5</t>
  </si>
  <si>
    <t>150</t>
  </si>
  <si>
    <t>R725291621.4</t>
  </si>
  <si>
    <t>Doplňky zařízení koupelen a záchodů nerezové dvojháček na ručníky</t>
  </si>
  <si>
    <t>1972878472</t>
  </si>
  <si>
    <t>"specifikace dle PD - Výpis ostatních výrobků, ozn. OST/15"9</t>
  </si>
  <si>
    <t>151</t>
  </si>
  <si>
    <t>R725291621.5</t>
  </si>
  <si>
    <t>Doplňky zařízení koupelen a záchodů nerezové nástěnný zásobník hygyinických sáčků</t>
  </si>
  <si>
    <t>1039013629</t>
  </si>
  <si>
    <t>"specifikace dle PD - Výpis ostatních výrobků, ozn. OST/16"2</t>
  </si>
  <si>
    <t>152</t>
  </si>
  <si>
    <t>R725291621.6</t>
  </si>
  <si>
    <t>Doplňky zařízení - odpadkový koš, nerez, 30l</t>
  </si>
  <si>
    <t>-1733589229</t>
  </si>
  <si>
    <t>"specifikace dle PD - Výpis ostatních výrobků, ozn. OST/19"2</t>
  </si>
  <si>
    <t>153</t>
  </si>
  <si>
    <t>R725980121.01</t>
  </si>
  <si>
    <t>D+M revizní dvířka 15/15, specifikace dle PD OST/01</t>
  </si>
  <si>
    <t>-2079465468</t>
  </si>
  <si>
    <t>154</t>
  </si>
  <si>
    <t>R725980121.02</t>
  </si>
  <si>
    <t>D+M revizní dvířka 15/15, specifikace dle PD OST/02</t>
  </si>
  <si>
    <t>2126096652</t>
  </si>
  <si>
    <t>155</t>
  </si>
  <si>
    <t>998725202</t>
  </si>
  <si>
    <t>Přesun hmot procentní pro zařizovací předměty v objektech v přes 6 do 12 m</t>
  </si>
  <si>
    <t>1977886405</t>
  </si>
  <si>
    <t>156</t>
  </si>
  <si>
    <t>742420021</t>
  </si>
  <si>
    <t>Montáž anténního stožáru včetně upevňovacího materiálu</t>
  </si>
  <si>
    <t>-467965787</t>
  </si>
  <si>
    <t>157</t>
  </si>
  <si>
    <t>31686010</t>
  </si>
  <si>
    <t>stožár anténní kov žárový zinek plastová záslepka průměr 48mm délka 1m</t>
  </si>
  <si>
    <t>53430793</t>
  </si>
  <si>
    <t>"specifikace dle PD Z/14"3</t>
  </si>
  <si>
    <t>158</t>
  </si>
  <si>
    <t>998742202</t>
  </si>
  <si>
    <t>Přesun hmot procentní pro slaboproud v objektech v do 12 m</t>
  </si>
  <si>
    <t>-1798450771</t>
  </si>
  <si>
    <t>762</t>
  </si>
  <si>
    <t>Konstrukce tesařské</t>
  </si>
  <si>
    <t>159</t>
  </si>
  <si>
    <t>762361332</t>
  </si>
  <si>
    <t>Konstrukční a vyrovnávací vrstva pod klempířské prvky (atiky) z vodovzdorné překližky tl 21 mm</t>
  </si>
  <si>
    <t>879183575</t>
  </si>
  <si>
    <t>"výdřeva pod oplechování k středovému žlabu"F029*0,5</t>
  </si>
  <si>
    <t>160</t>
  </si>
  <si>
    <t>998762202</t>
  </si>
  <si>
    <t>Přesun hmot procentní pro kce tesařské v objektech v přes 6 do 12 m</t>
  </si>
  <si>
    <t>1605652085</t>
  </si>
  <si>
    <t>763</t>
  </si>
  <si>
    <t>Konstrukce suché výstavby</t>
  </si>
  <si>
    <t>161</t>
  </si>
  <si>
    <t>763121465</t>
  </si>
  <si>
    <t>SDK stěna předsazená tl 75 mm profil CW+UW 50 desky 2xDFH2 12,5 s izolací EI 45</t>
  </si>
  <si>
    <t>-1826748066</t>
  </si>
  <si>
    <t>162</t>
  </si>
  <si>
    <t>763121714</t>
  </si>
  <si>
    <t>SDK stěna předsazená základní penetrační nátěr</t>
  </si>
  <si>
    <t>2078961899</t>
  </si>
  <si>
    <t>F006+F007</t>
  </si>
  <si>
    <t>163</t>
  </si>
  <si>
    <t>763131411</t>
  </si>
  <si>
    <t>SDK podhled desky 1xA 12,5 bez izolace dvouvrstvá spodní kce profil CD+UD</t>
  </si>
  <si>
    <t>-1552047362</t>
  </si>
  <si>
    <t>"SDK truhlík pro zakrytí VZT instalace, půdorys 1np, ozn 4"(1,7+1,5+3)*0,5</t>
  </si>
  <si>
    <t>164</t>
  </si>
  <si>
    <t>763131714</t>
  </si>
  <si>
    <t>SDK podhled základní penetrační nátěr</t>
  </si>
  <si>
    <t>-512221847</t>
  </si>
  <si>
    <t>165</t>
  </si>
  <si>
    <t>R763121483.01</t>
  </si>
  <si>
    <t>SDK stěna předsazená akustická tl 115 mm, specifikace dle PD</t>
  </si>
  <si>
    <t>1198633320</t>
  </si>
  <si>
    <t>166</t>
  </si>
  <si>
    <t>998763402</t>
  </si>
  <si>
    <t>Přesun hmot procentní pro konstrukce montované z desek v objektech v přes 6 do 12 m</t>
  </si>
  <si>
    <t>-995719970</t>
  </si>
  <si>
    <t>167</t>
  </si>
  <si>
    <t>764341403</t>
  </si>
  <si>
    <t>Lemování rovných zdí střech s krytinou prejzovou nebo vlnitou z TiZn předzvětralého plechu rš 250 mm</t>
  </si>
  <si>
    <t>1093105981</t>
  </si>
  <si>
    <t>"specifikace dle PD K/02"3,08*3</t>
  </si>
  <si>
    <t>168</t>
  </si>
  <si>
    <t>998764202</t>
  </si>
  <si>
    <t>Přesun hmot procentní pro konstrukce klempířské v objektech v přes 6 do 12 m</t>
  </si>
  <si>
    <t>-125602213</t>
  </si>
  <si>
    <t>169</t>
  </si>
  <si>
    <t>R764543406.01</t>
  </si>
  <si>
    <t>Žlaby nástřešní oblého tvaru včetně háků, čel a hrdel z TiZn předzvětralého plechu rš 210 mm</t>
  </si>
  <si>
    <t>1354464977</t>
  </si>
  <si>
    <t>"specifikace dle PD K/01"3,08*3</t>
  </si>
  <si>
    <t>170</t>
  </si>
  <si>
    <t>766211211</t>
  </si>
  <si>
    <t>Montáž madel schodišťových středových dřevěných průběžných šířky do 150 mm</t>
  </si>
  <si>
    <t>1487989468</t>
  </si>
  <si>
    <t>171</t>
  </si>
  <si>
    <t>052R17100.01</t>
  </si>
  <si>
    <t>madlo dřevěné, specifikace dle PD Z/01</t>
  </si>
  <si>
    <t>303625724</t>
  </si>
  <si>
    <t>12,3*1,1 'Přepočtené koeficientem množství</t>
  </si>
  <si>
    <t>172</t>
  </si>
  <si>
    <t>766211811</t>
  </si>
  <si>
    <t>Demontáž schodišťového madla upevněného na středovou konstrukci</t>
  </si>
  <si>
    <t>1757962644</t>
  </si>
  <si>
    <t>173</t>
  </si>
  <si>
    <t>766622133</t>
  </si>
  <si>
    <t>Montáž plastových oken plochy přes 1 m2 otevíravých v přes 2,5 m s rámem do zdiva</t>
  </si>
  <si>
    <t>-430635650</t>
  </si>
  <si>
    <t>155,52+4,86</t>
  </si>
  <si>
    <t>174</t>
  </si>
  <si>
    <t>611R40054.01</t>
  </si>
  <si>
    <t>okno plastové 2400/2400mm, specidfikace dle PD O/01</t>
  </si>
  <si>
    <t>782584078</t>
  </si>
  <si>
    <t>2,4*2,4*27</t>
  </si>
  <si>
    <t>175</t>
  </si>
  <si>
    <t>611R40054.02</t>
  </si>
  <si>
    <t>okno plastové 900/900mm, specidfikace dle PD O/02</t>
  </si>
  <si>
    <t>-1882642508</t>
  </si>
  <si>
    <t>0,9*0,9*6</t>
  </si>
  <si>
    <t>176</t>
  </si>
  <si>
    <t>766629631</t>
  </si>
  <si>
    <t>Montáž těsnění připojovací spáry ostění nebo nadpraží komprimační páskou</t>
  </si>
  <si>
    <t>-779684570</t>
  </si>
  <si>
    <t>"tesnění pod venkovním parapetem, viz. Detail C"F026</t>
  </si>
  <si>
    <t>177</t>
  </si>
  <si>
    <t>27344336</t>
  </si>
  <si>
    <t>těsnění okenní samolepící 9x4mm</t>
  </si>
  <si>
    <t>2027882172</t>
  </si>
  <si>
    <t>70,2*1,1 'Přepočtené koeficientem množství</t>
  </si>
  <si>
    <t>178</t>
  </si>
  <si>
    <t>766660001</t>
  </si>
  <si>
    <t>Montáž dveřních křídel otvíravých jednokřídlových š do 0,8 m do ocelové zárubně</t>
  </si>
  <si>
    <t>81575889</t>
  </si>
  <si>
    <t>179</t>
  </si>
  <si>
    <t>61162086</t>
  </si>
  <si>
    <t>dveře jednokřídlé dřevotřískové povrch laminátový plné 800x1970-2100mm</t>
  </si>
  <si>
    <t>-114629741</t>
  </si>
  <si>
    <t>"specifikace dle PD D/06"2</t>
  </si>
  <si>
    <t>"specifikace dle PD D/10"6</t>
  </si>
  <si>
    <t>180</t>
  </si>
  <si>
    <t>611R62086.01</t>
  </si>
  <si>
    <t>dveře jednokřídlé dřevotřískové povrch laminátový částečně prosklené 800x1970-2100mm</t>
  </si>
  <si>
    <t>367068855</t>
  </si>
  <si>
    <t>"specifikace dle PD D/14"3</t>
  </si>
  <si>
    <t>181</t>
  </si>
  <si>
    <t>61162085</t>
  </si>
  <si>
    <t>dveře jednokřídlé dřevotřískové povrch laminátový plné 700x1970-2100mm</t>
  </si>
  <si>
    <t>-1493681796</t>
  </si>
  <si>
    <t>"specifikace dle PD D/07"2</t>
  </si>
  <si>
    <t>"specifikace dle PD D/11"5</t>
  </si>
  <si>
    <t>182</t>
  </si>
  <si>
    <t>61162084</t>
  </si>
  <si>
    <t>dveře jednokřídlé dřevotřískové povrch laminátový plné 600x1970-2100mm</t>
  </si>
  <si>
    <t>-255413911</t>
  </si>
  <si>
    <t>"specifikace dle PD D/08"3</t>
  </si>
  <si>
    <t>"specifikace dle PD D/12"1</t>
  </si>
  <si>
    <t>183</t>
  </si>
  <si>
    <t>766660002</t>
  </si>
  <si>
    <t>Montáž dveřních křídel otvíravých jednokřídlových š přes 0,8 m do ocelové zárubně</t>
  </si>
  <si>
    <t>1515043110</t>
  </si>
  <si>
    <t>184</t>
  </si>
  <si>
    <t>61162087</t>
  </si>
  <si>
    <t>dveře jednokřídlé dřevotřískové povrch laminátový plné 900x1970-2100mm</t>
  </si>
  <si>
    <t>1020255914</t>
  </si>
  <si>
    <t>"specifikace dle PD D/09"4</t>
  </si>
  <si>
    <t>185</t>
  </si>
  <si>
    <t>611R62087</t>
  </si>
  <si>
    <t>dveře jednokřídlé dřevotřískové povrch laminátový částečně prosklené 900x1970-2100mm</t>
  </si>
  <si>
    <t>970604952</t>
  </si>
  <si>
    <t>"specifikace dle PD D/13"2</t>
  </si>
  <si>
    <t>186</t>
  </si>
  <si>
    <t>766660720</t>
  </si>
  <si>
    <t>Osazení větrací mřížky s vyříznutím otvoru</t>
  </si>
  <si>
    <t>-870563342</t>
  </si>
  <si>
    <t>187</t>
  </si>
  <si>
    <t>55341421</t>
  </si>
  <si>
    <t>průvětrník bez klapek se sítí 150x300mm</t>
  </si>
  <si>
    <t>-304208864</t>
  </si>
  <si>
    <t>188</t>
  </si>
  <si>
    <t>766660728</t>
  </si>
  <si>
    <t>Montáž dveřního interiérového kování - zámku</t>
  </si>
  <si>
    <t>2096659521</t>
  </si>
  <si>
    <t>189</t>
  </si>
  <si>
    <t>54924004</t>
  </si>
  <si>
    <t>zámek zadlabací mezipokojový levý pro cylindrickou vložku rozteč 72x55mm</t>
  </si>
  <si>
    <t>-49143871</t>
  </si>
  <si>
    <t>190</t>
  </si>
  <si>
    <t>54924005</t>
  </si>
  <si>
    <t>zámek zadlabací mezipokojový levý pro WC kování rozteč 72x55mm</t>
  </si>
  <si>
    <t>-517373728</t>
  </si>
  <si>
    <t>191</t>
  </si>
  <si>
    <t>766660729</t>
  </si>
  <si>
    <t>Montáž dveřního interiérového kování - štítku s klikou</t>
  </si>
  <si>
    <t>1546644689</t>
  </si>
  <si>
    <t>192</t>
  </si>
  <si>
    <t>54914123</t>
  </si>
  <si>
    <t>kování rozetové klika/klika</t>
  </si>
  <si>
    <t>-207696186</t>
  </si>
  <si>
    <t>193</t>
  </si>
  <si>
    <t>54964121</t>
  </si>
  <si>
    <t>vložka cylindrická 35+50</t>
  </si>
  <si>
    <t>430892034</t>
  </si>
  <si>
    <t>194</t>
  </si>
  <si>
    <t>766694116</t>
  </si>
  <si>
    <t>Montáž parapetních desek dřevěných nebo plastových š do 30 cm</t>
  </si>
  <si>
    <t>-240169637</t>
  </si>
  <si>
    <t>195</t>
  </si>
  <si>
    <t>60794101</t>
  </si>
  <si>
    <t>parapet dřevotřískový vnitřní povrch laminátový š 200mm</t>
  </si>
  <si>
    <t>-1574402032</t>
  </si>
  <si>
    <t>"specifikace dle PD O/01"2,4*27</t>
  </si>
  <si>
    <t>"specifikace dle PD O/02"0,9*6</t>
  </si>
  <si>
    <t>196</t>
  </si>
  <si>
    <t>R1900110243.01</t>
  </si>
  <si>
    <t>D+M výlez kopulový střešní, specifikace dle PD O/03</t>
  </si>
  <si>
    <t>-530979908</t>
  </si>
  <si>
    <t>Poznámka k položce:_x000d_
šířka: 60 cm , délka: 90 cm , výška: 15 cm , typ: výlez , typ křídla: otevíravé , otevírání: pneumatické písty , tvar zasklení: kopule , typ zasklení: PMMA kopule + PC deska , barva: čirá , materiál rámu: plast , barva rámu: bílá , reakce na oheň: E , výrobce: DEK_x000d_
průhledný střešní výlez určený k přístupu na střechu, rám plastový, běžné zasklení PMMA kopule + PC deska, barva zasklení čirá, barva rámu bílá, manžeta výšky 15 cm, rozměry, 60×90 cm</t>
  </si>
  <si>
    <t>197</t>
  </si>
  <si>
    <t>766629214</t>
  </si>
  <si>
    <t>Příplatek k montáži oken za izolaci pro rovné ostění připojovací spára do 15 mm - páska</t>
  </si>
  <si>
    <t>-786517193</t>
  </si>
  <si>
    <t>9,6*27+3,6*6</t>
  </si>
  <si>
    <t>198</t>
  </si>
  <si>
    <t>R766811111.01</t>
  </si>
  <si>
    <t>D + M kuchyňské linky včetně digestoře , specifikace dle PD OST/22</t>
  </si>
  <si>
    <t>kpl</t>
  </si>
  <si>
    <t>868138232</t>
  </si>
  <si>
    <t>Poznámka k položce:_x000d_
Specifikace digestoře dle technické zprávy.</t>
  </si>
  <si>
    <t>199</t>
  </si>
  <si>
    <t>R766811111.02</t>
  </si>
  <si>
    <t>D + M sklokeramické varné desky, specifikace dle PD OST/22</t>
  </si>
  <si>
    <t>797254585</t>
  </si>
  <si>
    <t>200</t>
  </si>
  <si>
    <t>R766811111.03</t>
  </si>
  <si>
    <t>D + M vestavná lednice, specifikace dle PD OST/22</t>
  </si>
  <si>
    <t>-419560061</t>
  </si>
  <si>
    <t>201</t>
  </si>
  <si>
    <t>R766811111.04</t>
  </si>
  <si>
    <t>D + M mikrovlnná trouba, specifikace dle PD OST/22</t>
  </si>
  <si>
    <t>643410100</t>
  </si>
  <si>
    <t>202</t>
  </si>
  <si>
    <t>998766202</t>
  </si>
  <si>
    <t>Přesun hmot procentní pro kce truhlářské v objektech v přes 6 do 12 m</t>
  </si>
  <si>
    <t>39657450</t>
  </si>
  <si>
    <t>203</t>
  </si>
  <si>
    <t>767531121</t>
  </si>
  <si>
    <t>Osazení zapuštěného rámu z L profilů k čisticím rohožím</t>
  </si>
  <si>
    <t>1112276418</t>
  </si>
  <si>
    <t>"specifikace dle PD Z/12"(0,5+1,1)*2*3</t>
  </si>
  <si>
    <t>"specifikace dle PD Z/13"(0,5+1)*2*2</t>
  </si>
  <si>
    <t>204</t>
  </si>
  <si>
    <t>69752160</t>
  </si>
  <si>
    <t>rám pro zapuštění profil L-30/30 25/25 20/30 15/30-Al</t>
  </si>
  <si>
    <t>-242091440</t>
  </si>
  <si>
    <t>15,6*1,1 'Přepočtené koeficientem množství</t>
  </si>
  <si>
    <t>205</t>
  </si>
  <si>
    <t>767531212</t>
  </si>
  <si>
    <t>Montáž vstupních kovových nebo plastových rohoží čisticích zón plochy přes 0,5 do 1 m2</t>
  </si>
  <si>
    <t>1618425405</t>
  </si>
  <si>
    <t>206</t>
  </si>
  <si>
    <t>69752030</t>
  </si>
  <si>
    <t>rohož vstupní provedení hliník nebo mosaz/gumové vlnovky/</t>
  </si>
  <si>
    <t>-977257600</t>
  </si>
  <si>
    <t>"specifikace dle PD Z/12"0,5*1,1*3</t>
  </si>
  <si>
    <t>1,65*1,1 'Přepočtené koeficientem množství</t>
  </si>
  <si>
    <t>207</t>
  </si>
  <si>
    <t>697R52030.01</t>
  </si>
  <si>
    <t>rohož vstupní provedení hliník nebo mosaz/gumové vlnovky/ - lamely</t>
  </si>
  <si>
    <t>-17269946</t>
  </si>
  <si>
    <t>"specifikace dle PD Z/13"0,5*1*2</t>
  </si>
  <si>
    <t>1*1,1 'Přepočtené koeficientem množství</t>
  </si>
  <si>
    <t>208</t>
  </si>
  <si>
    <t>767531232</t>
  </si>
  <si>
    <t>Osazení záchytné vany pod vstupní rohož čisticích zón plochy přes 0,5 do 1 m2</t>
  </si>
  <si>
    <t>-1501570588</t>
  </si>
  <si>
    <t>"specifikace dle PD Z/12"3</t>
  </si>
  <si>
    <t>"specifikace dle PD Z/13"2</t>
  </si>
  <si>
    <t>209</t>
  </si>
  <si>
    <t>69752169</t>
  </si>
  <si>
    <t>vana záchytná čistících zón z pozinkovaného plechu včetně rámu přes 0,5 do 1,0m2</t>
  </si>
  <si>
    <t>-2051219153</t>
  </si>
  <si>
    <t>"specifikace dle PD Z/12"(0,5*1,1)*3</t>
  </si>
  <si>
    <t>"specifikace dle PD Z/13"(0,5*1)*2</t>
  </si>
  <si>
    <t>210</t>
  </si>
  <si>
    <t>767640111</t>
  </si>
  <si>
    <t>Montáž dveří ocelových nebo hliníkových vchodových jednokřídlových bez nadsvětlíku</t>
  </si>
  <si>
    <t>1819332673</t>
  </si>
  <si>
    <t>211</t>
  </si>
  <si>
    <t>55341330</t>
  </si>
  <si>
    <t>dveře jednokřídlé Al plné max rozměru otvoru 2,42m2 bezpečnostní třídy RC2</t>
  </si>
  <si>
    <t>-353852392</t>
  </si>
  <si>
    <t>Poznámka k položce:_x000d_
rám/zárubeň, kování a zámek v ceně</t>
  </si>
  <si>
    <t>"specifikace dle PD D/03"1*2,05</t>
  </si>
  <si>
    <t>212</t>
  </si>
  <si>
    <t>767640112</t>
  </si>
  <si>
    <t>Montáž dveří ocelových nebo hliníkových vchodových jednokřídlových s nadsvětlíkem</t>
  </si>
  <si>
    <t>-795232283</t>
  </si>
  <si>
    <t>213</t>
  </si>
  <si>
    <t>55341336</t>
  </si>
  <si>
    <t>dveře jednokřídlé Al plné s nadsvětlíkem max rozměru otvoru 3,3m2 bezpečnostní třídy RC2</t>
  </si>
  <si>
    <t>1338791758</t>
  </si>
  <si>
    <t>"specifikace dle PD D/02"1,1*2,74</t>
  </si>
  <si>
    <t>214</t>
  </si>
  <si>
    <t>767640224</t>
  </si>
  <si>
    <t>Montáž dveří ocelových nebo hliníkových vchodových dvoukřídlových s pevným bočním dílem a nadsvětlíkem</t>
  </si>
  <si>
    <t>990866557</t>
  </si>
  <si>
    <t>215</t>
  </si>
  <si>
    <t>553R41336.01</t>
  </si>
  <si>
    <t>prosklená stěna 2400/3340 mm, specifikace dle PD D/01</t>
  </si>
  <si>
    <t>1453064816</t>
  </si>
  <si>
    <t>2,4*3,34</t>
  </si>
  <si>
    <t>216</t>
  </si>
  <si>
    <t>767640322</t>
  </si>
  <si>
    <t>Montáž dveří ocelových nebo hliníkových vnitřních dvoukřídlových</t>
  </si>
  <si>
    <t>1279520893</t>
  </si>
  <si>
    <t>217</t>
  </si>
  <si>
    <t>553R41327.01</t>
  </si>
  <si>
    <t>dveře dvoukřídlé hliníkové, prosklené specifikace dle PD D/05</t>
  </si>
  <si>
    <t>1286770193</t>
  </si>
  <si>
    <t>1,6*2,07</t>
  </si>
  <si>
    <t>218</t>
  </si>
  <si>
    <t>767881112</t>
  </si>
  <si>
    <t>Montáž bodů záchytného systému do železobetonu chemickou kotvou</t>
  </si>
  <si>
    <t>-746313991</t>
  </si>
  <si>
    <t>219</t>
  </si>
  <si>
    <t>70921328</t>
  </si>
  <si>
    <t>kotvicí bod pro betonové konstrukce pomocí rozpěrné kotvy nebo chemické kotvy dl 400mm</t>
  </si>
  <si>
    <t>-636248830</t>
  </si>
  <si>
    <t>Poznámka k položce:_x000d_
beton min C20/25 roznášecí deska 150x150mm</t>
  </si>
  <si>
    <t>220</t>
  </si>
  <si>
    <t>767881161</t>
  </si>
  <si>
    <t>Montáž lana do nástavců v záchytném systému poddajného kotvícího vedení</t>
  </si>
  <si>
    <t>-1854913038</t>
  </si>
  <si>
    <t>221</t>
  </si>
  <si>
    <t>31452200</t>
  </si>
  <si>
    <t>nerezové lano určené pro systémy s požadavkem na permanentní kotvicí vedení tl 6mm</t>
  </si>
  <si>
    <t>645475187</t>
  </si>
  <si>
    <t>222</t>
  </si>
  <si>
    <t>R767640322.01</t>
  </si>
  <si>
    <t xml:space="preserve">Montáž dveří  hliníkových vnitřních dvoukřídlových s bočními díly</t>
  </si>
  <si>
    <t>486643179</t>
  </si>
  <si>
    <t>223</t>
  </si>
  <si>
    <t>553R41025</t>
  </si>
  <si>
    <t>prosklená stěna 2700/2300 mm, specifikace dle PD D/04</t>
  </si>
  <si>
    <t>900828910</t>
  </si>
  <si>
    <t>2,7*2,3</t>
  </si>
  <si>
    <t>224</t>
  </si>
  <si>
    <t>R767893126.01</t>
  </si>
  <si>
    <t>D+M stříška nad vstup, specifikace dle PD Z/08</t>
  </si>
  <si>
    <t>1649222883</t>
  </si>
  <si>
    <t>225</t>
  </si>
  <si>
    <t>R767995112.01</t>
  </si>
  <si>
    <t>D+ M kotevní prvek MIV, specifikace dle PD Z/02</t>
  </si>
  <si>
    <t>-658412842</t>
  </si>
  <si>
    <t>226</t>
  </si>
  <si>
    <t>R767995112.02</t>
  </si>
  <si>
    <t>D+ M kotevní prvek MIV, specifikace dle PD Z/03</t>
  </si>
  <si>
    <t>1687788652</t>
  </si>
  <si>
    <t>227</t>
  </si>
  <si>
    <t>R767995112.03</t>
  </si>
  <si>
    <t>D+ M kotevní prvek MIV, specifikace dle PD Z/04</t>
  </si>
  <si>
    <t>-994093459</t>
  </si>
  <si>
    <t>228</t>
  </si>
  <si>
    <t>R767995112.04</t>
  </si>
  <si>
    <t>D+ M kotevní prvek MIV, specifikace dle PD Z/05</t>
  </si>
  <si>
    <t>-1098783337</t>
  </si>
  <si>
    <t>229</t>
  </si>
  <si>
    <t>R767995112.05</t>
  </si>
  <si>
    <t>D+ M kotevní prvek MIV, specifikace dle PD Z/06</t>
  </si>
  <si>
    <t>-763857999</t>
  </si>
  <si>
    <t>230</t>
  </si>
  <si>
    <t>R767995112.06</t>
  </si>
  <si>
    <t>D+ M kotevní prvek MIV, specifikace dle PD Z/07</t>
  </si>
  <si>
    <t>1175305472</t>
  </si>
  <si>
    <t>231</t>
  </si>
  <si>
    <t>R767995112.07</t>
  </si>
  <si>
    <t>D+ M kotevní prvek, specifikace dle PD Z/09</t>
  </si>
  <si>
    <t>-1806094309</t>
  </si>
  <si>
    <t>232</t>
  </si>
  <si>
    <t>R767995112.08</t>
  </si>
  <si>
    <t>D+ M kotevní prvek, specifikace dle PD Z/10</t>
  </si>
  <si>
    <t>-1494734375</t>
  </si>
  <si>
    <t>233</t>
  </si>
  <si>
    <t>R767995112.09</t>
  </si>
  <si>
    <t>D+ M kotevní prvek, specifikace dle PD Z/15</t>
  </si>
  <si>
    <t>279813987</t>
  </si>
  <si>
    <t>234</t>
  </si>
  <si>
    <t>R767995112.10</t>
  </si>
  <si>
    <t>D+ M kotevní prvek, specifikace dle PD Z/16A, Z/16B</t>
  </si>
  <si>
    <t>-1439778564</t>
  </si>
  <si>
    <t>235</t>
  </si>
  <si>
    <t>998767202</t>
  </si>
  <si>
    <t>Přesun hmot procentní pro zámečnické konstrukce v objektech v přes 6 do 12 m</t>
  </si>
  <si>
    <t>-8510868</t>
  </si>
  <si>
    <t>236</t>
  </si>
  <si>
    <t>771121011</t>
  </si>
  <si>
    <t>Nátěr penetrační na podlahu</t>
  </si>
  <si>
    <t>1104594050</t>
  </si>
  <si>
    <t>237</t>
  </si>
  <si>
    <t>771474113</t>
  </si>
  <si>
    <t>Montáž soklů z dlaždic keramických rovných lepených cementovým flexibilním lepidlem v přes 90 do 120 mm</t>
  </si>
  <si>
    <t>-292494033</t>
  </si>
  <si>
    <t>238</t>
  </si>
  <si>
    <t>59761175</t>
  </si>
  <si>
    <t>sokl keramický mrazuvzdorný povrch hladký/matný tl do 10mm výšky přes 90 do 120mm</t>
  </si>
  <si>
    <t>526246390</t>
  </si>
  <si>
    <t>20,1*1,1 'Přepočtené koeficientem množství</t>
  </si>
  <si>
    <t>239</t>
  </si>
  <si>
    <t>771574436</t>
  </si>
  <si>
    <t>Montáž podlah keramických reliéfních nebo z dekorů lepených cementovým flexibilním lepidlem přes 9 do 12 ks/m2</t>
  </si>
  <si>
    <t>-2146406905</t>
  </si>
  <si>
    <t>240</t>
  </si>
  <si>
    <t>59761151</t>
  </si>
  <si>
    <t>dlažba keramická slinutá mrazuvzdorná R9 povrch reliéfní/matný tl do 10mm přes 9 do 12ks/m2</t>
  </si>
  <si>
    <t>-1363985670</t>
  </si>
  <si>
    <t>179,82*1,1 'Přepočtené koeficientem množství</t>
  </si>
  <si>
    <t>241</t>
  </si>
  <si>
    <t>771591112</t>
  </si>
  <si>
    <t>Izolace pod dlažbu nátěrem nebo stěrkou ve dvou vrstvách</t>
  </si>
  <si>
    <t>-1163798523</t>
  </si>
  <si>
    <t>"1.05b"1,85</t>
  </si>
  <si>
    <t>"1.06"3,66</t>
  </si>
  <si>
    <t>"1.07a"3,27</t>
  </si>
  <si>
    <t>"1.07b"1,53</t>
  </si>
  <si>
    <t>"1.08"2,16</t>
  </si>
  <si>
    <t>"1.13"5,78</t>
  </si>
  <si>
    <t>"1.14"2,27</t>
  </si>
  <si>
    <t>"2.04"3,79</t>
  </si>
  <si>
    <t>"2.05a"4,81</t>
  </si>
  <si>
    <t>"2.05b"3,67</t>
  </si>
  <si>
    <t>"2.05c"1,11</t>
  </si>
  <si>
    <t>"2.06"2,16</t>
  </si>
  <si>
    <t>242</t>
  </si>
  <si>
    <t>771591264</t>
  </si>
  <si>
    <t>Izolace těsnícími pásy mezi podlahou a stěnou</t>
  </si>
  <si>
    <t>-566681074</t>
  </si>
  <si>
    <t>"1.05a"4,2</t>
  </si>
  <si>
    <t>"1.05b"5,3</t>
  </si>
  <si>
    <t>"1.06"6,1</t>
  </si>
  <si>
    <t>"1.07a"5,5</t>
  </si>
  <si>
    <t>"1.07b"4,7</t>
  </si>
  <si>
    <t>"1.08"6,9</t>
  </si>
  <si>
    <t>"1.13"9,5</t>
  </si>
  <si>
    <t>"1.14"5,9</t>
  </si>
  <si>
    <t>"2.04"6,2</t>
  </si>
  <si>
    <t>"2.05a"7,2</t>
  </si>
  <si>
    <t>"2.05b"7,9</t>
  </si>
  <si>
    <t>"2.05c"3,7</t>
  </si>
  <si>
    <t>"2.06"6,1</t>
  </si>
  <si>
    <t>243</t>
  </si>
  <si>
    <t>998771202</t>
  </si>
  <si>
    <t>Přesun hmot procentní pro podlahy z dlaždic v objektech v přes 6 do 12 m</t>
  </si>
  <si>
    <t>1778780577</t>
  </si>
  <si>
    <t>244</t>
  </si>
  <si>
    <t>775111311</t>
  </si>
  <si>
    <t>Vysátí podkladu skládaných podlah</t>
  </si>
  <si>
    <t>-1950370830</t>
  </si>
  <si>
    <t>245</t>
  </si>
  <si>
    <t>775111411</t>
  </si>
  <si>
    <t>Montáž pásky dilatační skládaných podlah</t>
  </si>
  <si>
    <t>-2128438382</t>
  </si>
  <si>
    <t>32+22,9+32,2</t>
  </si>
  <si>
    <t>246</t>
  </si>
  <si>
    <t>28616320</t>
  </si>
  <si>
    <t>pás dilatační okrajový extrud PE samolepicí</t>
  </si>
  <si>
    <t>1757490006</t>
  </si>
  <si>
    <t>87,1*1,02 'Přepočtené koeficientem množství</t>
  </si>
  <si>
    <t>247</t>
  </si>
  <si>
    <t>775121111</t>
  </si>
  <si>
    <t>Vodou ředitelná penetrace savého podkladu skládaných podlah</t>
  </si>
  <si>
    <t>-1949741443</t>
  </si>
  <si>
    <t>248</t>
  </si>
  <si>
    <t>775141111</t>
  </si>
  <si>
    <t>Stěrka podlahová nivelační pro vyrovnání podkladu skládaných podlah pevnosti 20 MPa tl do 3 mm</t>
  </si>
  <si>
    <t>-1247935397</t>
  </si>
  <si>
    <t>249</t>
  </si>
  <si>
    <t>775511411</t>
  </si>
  <si>
    <t>Podlahy z vlysů lepených tl do 22 mm š přes 40 do 50 mm dl přes 240 do 300 mm dub I</t>
  </si>
  <si>
    <t>-785353602</t>
  </si>
  <si>
    <t>F013*0,1</t>
  </si>
  <si>
    <t>250</t>
  </si>
  <si>
    <t>R775413320.01</t>
  </si>
  <si>
    <t>Montáž soklíku ze dřeva tvrdého nebo měkkého připevněného vruty s přetmelením, včetně nátěru</t>
  </si>
  <si>
    <t>609731667</t>
  </si>
  <si>
    <t>251</t>
  </si>
  <si>
    <t>61418155</t>
  </si>
  <si>
    <t>lišta soklová dřevěná š 15.0 mm, h 60.0 mm</t>
  </si>
  <si>
    <t>-1622458241</t>
  </si>
  <si>
    <t>87,1*1,08 'Přepočtené koeficientem množství</t>
  </si>
  <si>
    <t>252</t>
  </si>
  <si>
    <t>R775511411.01</t>
  </si>
  <si>
    <t>Montáž podlahy z vlysů lepených tl do 22 mm z demontovaného materiálu</t>
  </si>
  <si>
    <t>2075227657</t>
  </si>
  <si>
    <t>F013*0,9</t>
  </si>
  <si>
    <t>253</t>
  </si>
  <si>
    <t>998775202</t>
  </si>
  <si>
    <t>Přesun hmot procentní pro podlahy skládané v objektech v přes 6 do 12 m</t>
  </si>
  <si>
    <t>-1525279203</t>
  </si>
  <si>
    <t>254</t>
  </si>
  <si>
    <t>776111112</t>
  </si>
  <si>
    <t>Broušení betonového podkladu povlakových podlah</t>
  </si>
  <si>
    <t>2145813919</t>
  </si>
  <si>
    <t>F012+F014+F013+F010</t>
  </si>
  <si>
    <t>255</t>
  </si>
  <si>
    <t>776141111</t>
  </si>
  <si>
    <t>Stěrka podlahová nivelační pro vyrovnání podkladu povlakových podlah pevnosti 20 MPa tl do 3 mm</t>
  </si>
  <si>
    <t>537242346</t>
  </si>
  <si>
    <t>256</t>
  </si>
  <si>
    <t>776231111</t>
  </si>
  <si>
    <t>Lepení lamel a čtverců z vinylu standardním lepidlem</t>
  </si>
  <si>
    <t>-1459263113</t>
  </si>
  <si>
    <t>257</t>
  </si>
  <si>
    <t>28411111</t>
  </si>
  <si>
    <t>PVC vinyl LVT dílec zátěžový pro renovace na starý podklad tl 6mm, nášlapná vrstva 0,7mm, hořlavost Bfl-s1, smykové tření µ 0,5, třída zátěže 34/43, rozměrová stálost &lt;=0,15</t>
  </si>
  <si>
    <t>1238259822</t>
  </si>
  <si>
    <t>95,21*1,1 'Přepočtené koeficientem množství</t>
  </si>
  <si>
    <t>258</t>
  </si>
  <si>
    <t>776321111</t>
  </si>
  <si>
    <t>Montáž podlahovin z PVC na stupnice šířky do 300 mm</t>
  </si>
  <si>
    <t>-154907957</t>
  </si>
  <si>
    <t>12*1,2*2</t>
  </si>
  <si>
    <t>259</t>
  </si>
  <si>
    <t>28411105</t>
  </si>
  <si>
    <t>PVC vinyl heterogenní zátěžový akustický tl 3,35mm, nášlapná vrstva 0,65mm, hořlavost Bfl-s1, smykové tření µ &gt;=0,5, třída zátěže 34/42, útlum 19dB, otlak 0,08</t>
  </si>
  <si>
    <t>559700237</t>
  </si>
  <si>
    <t>(12*0,3*1,2)*2</t>
  </si>
  <si>
    <t>8,64*0,4 'Přepočtené koeficientem množství</t>
  </si>
  <si>
    <t>260</t>
  </si>
  <si>
    <t>776321211</t>
  </si>
  <si>
    <t>Montáž podlahovin z PVC na podstupnice výšky do 200 mm</t>
  </si>
  <si>
    <t>-247080016</t>
  </si>
  <si>
    <t>261</t>
  </si>
  <si>
    <t>-1832270409</t>
  </si>
  <si>
    <t>12*1,2*2*0,15</t>
  </si>
  <si>
    <t>4,32*0,22 'Přepočtené koeficientem množství</t>
  </si>
  <si>
    <t>262</t>
  </si>
  <si>
    <t>776411111</t>
  </si>
  <si>
    <t>Montáž obvodových soklíků výšky do 80 mm</t>
  </si>
  <si>
    <t>220357955</t>
  </si>
  <si>
    <t>7,9+17,3+14,4+18,8+14,6+18,4</t>
  </si>
  <si>
    <t>263</t>
  </si>
  <si>
    <t>284R11008.01</t>
  </si>
  <si>
    <t>lišta soklová PVC 16x60mm</t>
  </si>
  <si>
    <t>881213093</t>
  </si>
  <si>
    <t>91,4*1,02 'Přepočtené koeficientem množství</t>
  </si>
  <si>
    <t>264</t>
  </si>
  <si>
    <t>776411121</t>
  </si>
  <si>
    <t>Montáž schodišťových soklíků výšky do 60 mm</t>
  </si>
  <si>
    <t>1905085157</t>
  </si>
  <si>
    <t>(0,15+0,3)*24</t>
  </si>
  <si>
    <t>265</t>
  </si>
  <si>
    <t>28411008</t>
  </si>
  <si>
    <t>1536423096</t>
  </si>
  <si>
    <t>10,8*1,02 'Přepočtené koeficientem množství</t>
  </si>
  <si>
    <t>266</t>
  </si>
  <si>
    <t>776421312</t>
  </si>
  <si>
    <t>Montáž přechodových šroubovaných lišt</t>
  </si>
  <si>
    <t>-715651248</t>
  </si>
  <si>
    <t>0,8*12+0,7*7+0,6*4+0,9*6</t>
  </si>
  <si>
    <t>267</t>
  </si>
  <si>
    <t>59054115</t>
  </si>
  <si>
    <t>profil přechodový Al s pohyblivým ramenem matně eloxovaný 20x40mm</t>
  </si>
  <si>
    <t>-1597998753</t>
  </si>
  <si>
    <t>22,3*1,02 'Přepočtené koeficientem množství</t>
  </si>
  <si>
    <t>268</t>
  </si>
  <si>
    <t>776421711</t>
  </si>
  <si>
    <t>Vložení nařezaných pásků z podlahoviny do lišt</t>
  </si>
  <si>
    <t>-62911232</t>
  </si>
  <si>
    <t>269</t>
  </si>
  <si>
    <t>-1623845153</t>
  </si>
  <si>
    <t>91,4*0,11 'Přepočtené koeficientem množství</t>
  </si>
  <si>
    <t>270</t>
  </si>
  <si>
    <t>776431111</t>
  </si>
  <si>
    <t>Montáž schodišťových hran lepených</t>
  </si>
  <si>
    <t>-2061924451</t>
  </si>
  <si>
    <t>1,2*24</t>
  </si>
  <si>
    <t>271</t>
  </si>
  <si>
    <t>28342160</t>
  </si>
  <si>
    <t>hrana schodová s lemovým ukončením z PVC 30x35x3mm</t>
  </si>
  <si>
    <t>-1388469204</t>
  </si>
  <si>
    <t>28,8*1,02 'Přepočtené koeficientem množství</t>
  </si>
  <si>
    <t>272</t>
  </si>
  <si>
    <t>998776212</t>
  </si>
  <si>
    <t>Přesun hmot procentní pro podlahy povlakové s omezením mechanizace v objektech v přes 6 do 12 m</t>
  </si>
  <si>
    <t>-653102657</t>
  </si>
  <si>
    <t>781</t>
  </si>
  <si>
    <t>Dokončovací práce - obklady</t>
  </si>
  <si>
    <t>273</t>
  </si>
  <si>
    <t>781121011</t>
  </si>
  <si>
    <t>Nátěr penetrační na stěnu</t>
  </si>
  <si>
    <t>790511801</t>
  </si>
  <si>
    <t>274</t>
  </si>
  <si>
    <t>781131112</t>
  </si>
  <si>
    <t>Izolace pod obklad nátěrem nebo stěrkou ve dvou vrstvách</t>
  </si>
  <si>
    <t>-294391387</t>
  </si>
  <si>
    <t>275</t>
  </si>
  <si>
    <t>781131241</t>
  </si>
  <si>
    <t>Izolace pod obklad těsnícími pásy vnitřní kout</t>
  </si>
  <si>
    <t>734060434</t>
  </si>
  <si>
    <t>15*0,3/2,5+0,2</t>
  </si>
  <si>
    <t>276</t>
  </si>
  <si>
    <t>781472216</t>
  </si>
  <si>
    <t>Montáž obkladů keramických hladkých lepených cementovým flexibilním lepidlem přes 9 do 12 ks/m2</t>
  </si>
  <si>
    <t>510863260</t>
  </si>
  <si>
    <t>277</t>
  </si>
  <si>
    <t>59761729</t>
  </si>
  <si>
    <t>obklad keramický nemrazuvzdorný povrch reliéfní/matný tl do 10mm přes 6 do 9ks/m2</t>
  </si>
  <si>
    <t>1542650834</t>
  </si>
  <si>
    <t>278</t>
  </si>
  <si>
    <t>781491011</t>
  </si>
  <si>
    <t>Montáž zrcadel plochy do 1 m2 lepených silikonovým tmelem na podkladní omítku</t>
  </si>
  <si>
    <t>422364304</t>
  </si>
  <si>
    <t>279</t>
  </si>
  <si>
    <t>63465122</t>
  </si>
  <si>
    <t>zrcadlo nemontované čiré tl 3mm max rozměr 3210x2250mm</t>
  </si>
  <si>
    <t>2097342843</t>
  </si>
  <si>
    <t>"specifikace dle PD OST/20"0,6*0,8*7</t>
  </si>
  <si>
    <t>"specifikace dle PD OST/21"0,4*0,6*4</t>
  </si>
  <si>
    <t>4,32*1,1 'Přepočtené koeficientem množství</t>
  </si>
  <si>
    <t>280</t>
  </si>
  <si>
    <t>998781202</t>
  </si>
  <si>
    <t>Přesun hmot procentní pro obklady keramické v objektech v přes 6 do 12 m</t>
  </si>
  <si>
    <t>1811813180</t>
  </si>
  <si>
    <t>783</t>
  </si>
  <si>
    <t>Dokončovací práce - nátěry</t>
  </si>
  <si>
    <t>281</t>
  </si>
  <si>
    <t>783304100</t>
  </si>
  <si>
    <t>Provedení základního jednonásobného nátěru zámečnických konstrukcí</t>
  </si>
  <si>
    <t>-648448360</t>
  </si>
  <si>
    <t>"zábradlí , specifikace dle PD Z/01"12,3*1*2</t>
  </si>
  <si>
    <t>"žebřík , specifikace dle PD Z/"0,4*3*2</t>
  </si>
  <si>
    <t>"nátěr plotu a brány"67,5*1,8*2</t>
  </si>
  <si>
    <t>282</t>
  </si>
  <si>
    <t>24623010</t>
  </si>
  <si>
    <t>hmota nátěrová epoxidová základní na kovy</t>
  </si>
  <si>
    <t>261989267</t>
  </si>
  <si>
    <t>Poznámka k položce:_x000d_
Spotřeba: 0,11 kg/m2</t>
  </si>
  <si>
    <t>270*0,1 'Přepočtené koeficientem množství</t>
  </si>
  <si>
    <t>283</t>
  </si>
  <si>
    <t>783305100</t>
  </si>
  <si>
    <t>Provedení jednonásobného mezinátěru zámečnických konstrukcí</t>
  </si>
  <si>
    <t>-578947419</t>
  </si>
  <si>
    <t>"zárubně ocelové"F018</t>
  </si>
  <si>
    <t>284</t>
  </si>
  <si>
    <t>24623055</t>
  </si>
  <si>
    <t>hmota nátěrová epoxidová vrchní (email) odstín bílý</t>
  </si>
  <si>
    <t>-1011545781</t>
  </si>
  <si>
    <t>305,958*0,15 'Přepočtené koeficientem množství</t>
  </si>
  <si>
    <t>285</t>
  </si>
  <si>
    <t>783306801</t>
  </si>
  <si>
    <t>Odstranění nátěru ze zámečnických konstrukcí obroušením</t>
  </si>
  <si>
    <t>1530941400</t>
  </si>
  <si>
    <t>286</t>
  </si>
  <si>
    <t>783307100</t>
  </si>
  <si>
    <t>Provedení krycího jednonásobného nátěru zámečnických konstrukcí</t>
  </si>
  <si>
    <t>-38877949</t>
  </si>
  <si>
    <t>287</t>
  </si>
  <si>
    <t>246R23055.01</t>
  </si>
  <si>
    <t>hmota nátěrová epoxidová vrchní (email) odstín RAL 7016</t>
  </si>
  <si>
    <t>1063285937</t>
  </si>
  <si>
    <t>305,958*0,015 'Přepočtené koeficientem množství</t>
  </si>
  <si>
    <t>288</t>
  </si>
  <si>
    <t>783901453</t>
  </si>
  <si>
    <t>Vysátí betonových podlah před provedením nátěru</t>
  </si>
  <si>
    <t>-564277522</t>
  </si>
  <si>
    <t>289</t>
  </si>
  <si>
    <t>783918211</t>
  </si>
  <si>
    <t>Lakovací dvojnásobný syntetický transparentní nátěr dřevěné podlahy</t>
  </si>
  <si>
    <t>1350854048</t>
  </si>
  <si>
    <t>"parketové podlahy"F013</t>
  </si>
  <si>
    <t>290</t>
  </si>
  <si>
    <t>783933151</t>
  </si>
  <si>
    <t>Penetrační epoxidový nátěr hladkých betonových podlah</t>
  </si>
  <si>
    <t>-137877048</t>
  </si>
  <si>
    <t>291</t>
  </si>
  <si>
    <t>R783306801.01</t>
  </si>
  <si>
    <t>Odstranění vegetace ze stávajícího plotu</t>
  </si>
  <si>
    <t>1776455821</t>
  </si>
  <si>
    <t>30*1,8</t>
  </si>
  <si>
    <t>292</t>
  </si>
  <si>
    <t>R783937163.01</t>
  </si>
  <si>
    <t>Krycí dvojnásobný epoxidový rozpouštědlový nátěr betonové podlahy</t>
  </si>
  <si>
    <t>-2019724473</t>
  </si>
  <si>
    <t>"specifikace dle PD P/01"F014</t>
  </si>
  <si>
    <t>784</t>
  </si>
  <si>
    <t>Dokončovací práce - malby a tapety</t>
  </si>
  <si>
    <t>293</t>
  </si>
  <si>
    <t>784121001</t>
  </si>
  <si>
    <t>Oškrabání malby v místnostech v do 3,80 m</t>
  </si>
  <si>
    <t>-1974167576</t>
  </si>
  <si>
    <t>294</t>
  </si>
  <si>
    <t>784131101</t>
  </si>
  <si>
    <t>Odstranění linkrustace v místnostech v do 3,80 m</t>
  </si>
  <si>
    <t>564201421</t>
  </si>
  <si>
    <t>295</t>
  </si>
  <si>
    <t>784181001</t>
  </si>
  <si>
    <t>Jednonásobné pačokování v místnostech v do 3,80 m</t>
  </si>
  <si>
    <t>93685068</t>
  </si>
  <si>
    <t>-F011</t>
  </si>
  <si>
    <t>296</t>
  </si>
  <si>
    <t>784211101</t>
  </si>
  <si>
    <t>Dvojnásobné bílé malby ze směsí za mokra výborně oděruvzdorných v místnostech v do 3,80 m</t>
  </si>
  <si>
    <t>145610430</t>
  </si>
  <si>
    <t>297</t>
  </si>
  <si>
    <t>784211163</t>
  </si>
  <si>
    <t>Příplatek k cenám 2x maleb ze směsí za mokra oděruvzdorných za barevnou malbu středně sytého odstínu</t>
  </si>
  <si>
    <t>-1891245070</t>
  </si>
  <si>
    <t>298</t>
  </si>
  <si>
    <t>R784321031.01</t>
  </si>
  <si>
    <t>penetrace pro epoxydový nátěr stěn, tónovaný do 1,5m výšky</t>
  </si>
  <si>
    <t>-654077191</t>
  </si>
  <si>
    <t>"specifikace dle PD"F011</t>
  </si>
  <si>
    <t>299</t>
  </si>
  <si>
    <t>R784321031.02</t>
  </si>
  <si>
    <t>Epoxydový nátěr stěn, tónovaný do 1,5m výšky</t>
  </si>
  <si>
    <t>-1489039858</t>
  </si>
  <si>
    <t>300</t>
  </si>
  <si>
    <t>R784385011.01</t>
  </si>
  <si>
    <t>Provedení estetického prvku na fasádě</t>
  </si>
  <si>
    <t>-1462328423</t>
  </si>
  <si>
    <t>786</t>
  </si>
  <si>
    <t>Dokončovací práce - čalounické úpravy</t>
  </si>
  <si>
    <t>301</t>
  </si>
  <si>
    <t>786623023</t>
  </si>
  <si>
    <t>Montáž fasádní žaluzie před okenní nebo dveřní otvor ovládané motorem pl přes 4 do 6 m2</t>
  </si>
  <si>
    <t>795032373</t>
  </si>
  <si>
    <t>302</t>
  </si>
  <si>
    <t>55342550</t>
  </si>
  <si>
    <t>žaluzie Z-90 fasádní ovládaná základním motorem příslušenství plochy do 6,0m2</t>
  </si>
  <si>
    <t>-1357903990</t>
  </si>
  <si>
    <t>Poznámka k položce:_x000d_
příslušenství = krycí Al plech, vodící Al profil včetně držáků</t>
  </si>
  <si>
    <t>"specifikace dle PD OST/07"2,4*2,4*6</t>
  </si>
  <si>
    <t>303</t>
  </si>
  <si>
    <t>786626121</t>
  </si>
  <si>
    <t>Montáž lamelové žaluzie vnitřní nebo do oken dvojitých kovových</t>
  </si>
  <si>
    <t>-744667823</t>
  </si>
  <si>
    <t>155,52+8,016</t>
  </si>
  <si>
    <t>304</t>
  </si>
  <si>
    <t>553R46200.01</t>
  </si>
  <si>
    <t>žaluzie horizontální interiérové pro okno O01</t>
  </si>
  <si>
    <t>-2072126230</t>
  </si>
  <si>
    <t>"specifikace dle PD OST/05"1,2*2,4*54</t>
  </si>
  <si>
    <t>305</t>
  </si>
  <si>
    <t>553R46200.02</t>
  </si>
  <si>
    <t>žaluzie horizontální interiérové pro dveře D01</t>
  </si>
  <si>
    <t>1707093951</t>
  </si>
  <si>
    <t>"specifikace dle PD OST/06"0,8*3,34*3</t>
  </si>
  <si>
    <t>306</t>
  </si>
  <si>
    <t>998786202</t>
  </si>
  <si>
    <t>Přesun hmot procentní pro stínění a čalounické úpravy v objektech v přes 6 do 12 m</t>
  </si>
  <si>
    <t>-159021536</t>
  </si>
  <si>
    <t>03 - zdravotechnické instalace</t>
  </si>
  <si>
    <t>D1 - Vnitřní kanalizace</t>
  </si>
  <si>
    <t xml:space="preserve">    D2 - Potrubí</t>
  </si>
  <si>
    <t xml:space="preserve">    D3 - Upevňovací technika</t>
  </si>
  <si>
    <t xml:space="preserve">    D4 - Koncové prvky</t>
  </si>
  <si>
    <t xml:space="preserve">    D5 - Podlahové vpusti</t>
  </si>
  <si>
    <t xml:space="preserve">    D6 - Střešní vtoky</t>
  </si>
  <si>
    <t xml:space="preserve">    D7 - Ostatní</t>
  </si>
  <si>
    <t xml:space="preserve">    D8 - Zemní práce</t>
  </si>
  <si>
    <t>D9 - Vnitřní vodovod</t>
  </si>
  <si>
    <t xml:space="preserve">    D10 - Potrubí </t>
  </si>
  <si>
    <t xml:space="preserve">    D11 - Tepelné izolace</t>
  </si>
  <si>
    <t xml:space="preserve">    D12 - Armatury</t>
  </si>
  <si>
    <t>734421102 - Tlakoměr s pevným stonkem a zpětnou klapkou tlak 0-16 bar průměr 63 mm spodní připojení</t>
  </si>
  <si>
    <t xml:space="preserve">    D13 - Hydrantové systémy</t>
  </si>
  <si>
    <t xml:space="preserve">    D14 - Technologická zařízení</t>
  </si>
  <si>
    <t>D15 - Zařizovací předměty</t>
  </si>
  <si>
    <t xml:space="preserve">    D16 - WC - Klozety</t>
  </si>
  <si>
    <t xml:space="preserve">    D17 - WC1 - Klozety děti</t>
  </si>
  <si>
    <t xml:space="preserve">    D18 - Bi1 - Bidety děti</t>
  </si>
  <si>
    <t xml:space="preserve">    D19 - PS - Pisoáry děti</t>
  </si>
  <si>
    <t xml:space="preserve">    D20 - VÝL - Výlevky</t>
  </si>
  <si>
    <t xml:space="preserve">    D21 - V - Vany</t>
  </si>
  <si>
    <t xml:space="preserve">    D22 - U - Umyvadla</t>
  </si>
  <si>
    <t xml:space="preserve">    D23 - U1 - Umyvadla děti</t>
  </si>
  <si>
    <t xml:space="preserve">    D24 - UM - Umývátka</t>
  </si>
  <si>
    <t xml:space="preserve">    D25 - D - Dřezy</t>
  </si>
  <si>
    <t>D26 - Demontáže</t>
  </si>
  <si>
    <t xml:space="preserve">    D1 - Vnitřní kanalizace</t>
  </si>
  <si>
    <t xml:space="preserve">    D9 - Vnitřní vodovod</t>
  </si>
  <si>
    <t>D27 - Ostatní položky</t>
  </si>
  <si>
    <t>D1</t>
  </si>
  <si>
    <t>Vnitřní kanalizace</t>
  </si>
  <si>
    <t>D2</t>
  </si>
  <si>
    <t>Potrubí</t>
  </si>
  <si>
    <t>721173401.OSM</t>
  </si>
  <si>
    <t>Potrubí kanalizační KG-Systém SN 4 svodné DN 110</t>
  </si>
  <si>
    <t>721173402.OSM</t>
  </si>
  <si>
    <t>Potrubí kanalizační KG-Systém SN 4 svodné DN 125</t>
  </si>
  <si>
    <t>721173403.OSM</t>
  </si>
  <si>
    <t>Potrubí kanalizační KG-Systém SN 4 svodné DN 160</t>
  </si>
  <si>
    <t>721174024.OSM</t>
  </si>
  <si>
    <t>Potrubí kanalizační odpadní HT-Systém DN 75</t>
  </si>
  <si>
    <t>721174025.OSM</t>
  </si>
  <si>
    <t>Potrubí kanalizační odpadní HT-Systém DN 110</t>
  </si>
  <si>
    <t>721174042.OSM</t>
  </si>
  <si>
    <t>Potrubí kanalizační připojovací HT-Systém DN 40</t>
  </si>
  <si>
    <t>721174043.OSM</t>
  </si>
  <si>
    <t>Potrubí kanalizační připojovací HT-Systém DN 50</t>
  </si>
  <si>
    <t>721174045.OSM</t>
  </si>
  <si>
    <t>Potrubí kanalizační připojovací HT-Systém DN 110</t>
  </si>
  <si>
    <t>721290111</t>
  </si>
  <si>
    <t>Zkouška těsnosti potrubí kanalizace vodou do DN 125</t>
  </si>
  <si>
    <t>721290112</t>
  </si>
  <si>
    <t>Zkouška těsnosti potrubí kanalizace vodou DN 150/DN 200</t>
  </si>
  <si>
    <t>899722113</t>
  </si>
  <si>
    <t>Krytí potrubí z plastů výstražnou fólií z PVC 34cm</t>
  </si>
  <si>
    <t>721194104</t>
  </si>
  <si>
    <t>Vyvedení a upevnění odpadních výpustek DN 40</t>
  </si>
  <si>
    <t>721194105</t>
  </si>
  <si>
    <t>Vyvedení a upevnění odpadních výpustek DN 50</t>
  </si>
  <si>
    <t>721194109</t>
  </si>
  <si>
    <t>Vyvedení a upevnění odpadních výpustek DN 110</t>
  </si>
  <si>
    <t>Pol1</t>
  </si>
  <si>
    <t>Čistící kus DN75 odpadního potrubí z PP</t>
  </si>
  <si>
    <t>Pol2</t>
  </si>
  <si>
    <t>Čistící kus DN110 odpadního potrubí z PP</t>
  </si>
  <si>
    <t>Pol3</t>
  </si>
  <si>
    <t>Zvuková a tepelná návleková izolace z pěnového polyetylenu (PE pěna) snižující hlučnost svodů - 110/5 mm</t>
  </si>
  <si>
    <t>Pol4</t>
  </si>
  <si>
    <t>Montáž zvukové a tepelné izolace</t>
  </si>
  <si>
    <t>D3</t>
  </si>
  <si>
    <t>Upevňovací technika</t>
  </si>
  <si>
    <t>28615656</t>
  </si>
  <si>
    <t>Instalační objímka pevná dvoušroubová HTPO DN 40</t>
  </si>
  <si>
    <t>28615657</t>
  </si>
  <si>
    <t>Instalační objímka pevná dvoušroubová HTPO DN 50</t>
  </si>
  <si>
    <t>28615658</t>
  </si>
  <si>
    <t>Instalační objímka pevná dvoušroubová HTPO DN 75</t>
  </si>
  <si>
    <t>28615659</t>
  </si>
  <si>
    <t>Instalační objímka pevná dvoušroubová HTPO DN 110</t>
  </si>
  <si>
    <t>Pol5</t>
  </si>
  <si>
    <t>Montáž objímek dvoušroubových</t>
  </si>
  <si>
    <t>31197002</t>
  </si>
  <si>
    <t>Tyč závitová Pz 4.6 M8</t>
  </si>
  <si>
    <t>31197003</t>
  </si>
  <si>
    <t>Tyč závitová Pz 4.6 M10</t>
  </si>
  <si>
    <t>Pol6</t>
  </si>
  <si>
    <t>Montáž závitové tyče</t>
  </si>
  <si>
    <t>D4</t>
  </si>
  <si>
    <t>Koncové prvky</t>
  </si>
  <si>
    <t>HLE.HL2001</t>
  </si>
  <si>
    <t>Manžeta DN110 pro připojení WC excentrická s těsnícími lamelami.</t>
  </si>
  <si>
    <t>Pol7</t>
  </si>
  <si>
    <t xml:space="preserve">ZU1 -  Zápachová uzávěrka, vtok (nálevka) DN32 se zápachovou uzávěrkou a kuličkou pro suchý stav.</t>
  </si>
  <si>
    <t>751613140</t>
  </si>
  <si>
    <t>Montáž sifonu pro odvod kondenzátu</t>
  </si>
  <si>
    <t>Pol8</t>
  </si>
  <si>
    <t>Zápachová uzávěrka DN100, se šroubením, odpadní, PE-HD, černá</t>
  </si>
  <si>
    <t>Pol9</t>
  </si>
  <si>
    <t>Pračka - sifon pračkový podomítkový DN50, s připojovacím kolenem, krycí deska z nerezové oceli.</t>
  </si>
  <si>
    <t>725869218</t>
  </si>
  <si>
    <t>Montáž zápachových uzávěrek U-sifonů</t>
  </si>
  <si>
    <t>721273152</t>
  </si>
  <si>
    <t>Hlavice ventilační polypropylen, typ PP DN 75</t>
  </si>
  <si>
    <t>721279152</t>
  </si>
  <si>
    <t>Montáž hlavice ventilační polypropylen PP DN 75 ostatní typ</t>
  </si>
  <si>
    <t>721273153</t>
  </si>
  <si>
    <t>Hlavice ventilační polypropylen, typ PP DN 110</t>
  </si>
  <si>
    <t>D5</t>
  </si>
  <si>
    <t>Podlahové vpusti</t>
  </si>
  <si>
    <t>Pol10</t>
  </si>
  <si>
    <t>VP70 - Podlahová vpusť nerez. teleskopická, svislý odtok DN70, pachový uzávěr (sifon) suchý, 150x150mm, krycí rošt K3</t>
  </si>
  <si>
    <t>721211912</t>
  </si>
  <si>
    <t>Montáž vpustí podlahových DN 50/75 ostatní typ</t>
  </si>
  <si>
    <t>D6</t>
  </si>
  <si>
    <t>Střešní vtoky</t>
  </si>
  <si>
    <t>Pol11</t>
  </si>
  <si>
    <t>Střešní vtok DN110 se svislým odtokem pro ploché střechy, s izolační svorkou a křídl. maticemi z nerezové oceli, s elektrickým ohřevem se samoregulací (10-30W, 230V), se záchytným košem</t>
  </si>
  <si>
    <t>721239114</t>
  </si>
  <si>
    <t>Montáž střešního vtoku svislý odtok do DN 160 ostatní typ</t>
  </si>
  <si>
    <t>D7</t>
  </si>
  <si>
    <t>Ostatní</t>
  </si>
  <si>
    <t>899623141</t>
  </si>
  <si>
    <t>Obetonování potrubí nebo zdiva stok betonem prostým tř. C 12/15 otevřený výkop</t>
  </si>
  <si>
    <t>Pol12</t>
  </si>
  <si>
    <t>Napojení do stávající betonové revizní šachty DN1000 - úprava dna a vývrt stěny šachty</t>
  </si>
  <si>
    <t>Pol13</t>
  </si>
  <si>
    <t>Čištění kanalizace tlakovým vozem, dopravné tlakového vozu. Délka čištěné kanalizace - 100 m.</t>
  </si>
  <si>
    <t>Pol14</t>
  </si>
  <si>
    <t>Kontrola kanalizace kamerou Dn100 - Dn1200, tech. zpráva (video, text, grafika), dopravné kamerové soupravy. Délka kontroly kanalizace - 100 m.</t>
  </si>
  <si>
    <t>998721201</t>
  </si>
  <si>
    <t>Přesun hmot procentní pro vnitřní kanalizace v objektech v do 6 m</t>
  </si>
  <si>
    <t>D8</t>
  </si>
  <si>
    <t>132554103</t>
  </si>
  <si>
    <t>Hloubení rýh zapažených š do 800 mm v hornině třídy těžitelnosti III skupiny 6 objem do 100 m3 strojně</t>
  </si>
  <si>
    <t>961055111</t>
  </si>
  <si>
    <t>Bourání základové desky a podlahy ze ŽB</t>
  </si>
  <si>
    <t>151101101</t>
  </si>
  <si>
    <t>Zřízení příložného pažení a rozepření stěn rýh hl do 2 m</t>
  </si>
  <si>
    <t>151101111</t>
  </si>
  <si>
    <t>Odstranění příložného pažení a rozepření stěn rýh hl do 2 m</t>
  </si>
  <si>
    <t>175111101</t>
  </si>
  <si>
    <t>Obsypání potrubí ručně sypaninou bez prohození, uloženou do 3 m</t>
  </si>
  <si>
    <t>174151101</t>
  </si>
  <si>
    <t>Zásyp jam, šachet rýh nebo kolem objektů sypaninou se zhutněním, strojně</t>
  </si>
  <si>
    <t>58337308</t>
  </si>
  <si>
    <t>Štěrkopísek frakce 0/2</t>
  </si>
  <si>
    <t>451572111</t>
  </si>
  <si>
    <t>Lože pod potrubí otevřený výkop z kameniva drobného těženého</t>
  </si>
  <si>
    <t>161151123</t>
  </si>
  <si>
    <t>Svislé přemístění výkopku z horniny třídy těžitelnosti III, skupiny 6 a 7 hl výkopu přes 4 do 8 m</t>
  </si>
  <si>
    <t>167151103</t>
  </si>
  <si>
    <t>Nakládání výkopku z hornin třídy těžitelnosti III skupiny 6 a 7 do 100 m3</t>
  </si>
  <si>
    <t>167151123</t>
  </si>
  <si>
    <t>Skládání nebo překládání výkopku z horniny třídy těžitelnosti III, skupiny 6 a 7</t>
  </si>
  <si>
    <t>171251201</t>
  </si>
  <si>
    <t>Uložení sypaniny na skládky nebo meziskládky</t>
  </si>
  <si>
    <t>D9</t>
  </si>
  <si>
    <t>Vnitřní vodovod</t>
  </si>
  <si>
    <t>D10</t>
  </si>
  <si>
    <t xml:space="preserve">Potrubí </t>
  </si>
  <si>
    <t>722175002</t>
  </si>
  <si>
    <t>Potrubí vodovodní plastové PP-RCT svar polyfúze D 20x2,3 mm</t>
  </si>
  <si>
    <t>722175003</t>
  </si>
  <si>
    <t>Potrubí vodovodní plastové PP-RCT svar polyfúze D 25x2,8 mm</t>
  </si>
  <si>
    <t>722175004</t>
  </si>
  <si>
    <t>Potrubí vodovodní plastové PP-RCT svar polyfúze D 32x3,6 mm</t>
  </si>
  <si>
    <t>722175005</t>
  </si>
  <si>
    <t>Potrubí vodovodní plastové PP-RCT svar polyfúze D 40x4,5 mm</t>
  </si>
  <si>
    <t>722175007</t>
  </si>
  <si>
    <t>Potrubí vodovodní plastové PP-RCT svar polyfúze D 63x7,1 mm</t>
  </si>
  <si>
    <t>722130236</t>
  </si>
  <si>
    <t>Potrubí vodovodní ocelové závitové pozinkované svařované běžné DN 50</t>
  </si>
  <si>
    <t>722290215</t>
  </si>
  <si>
    <t>Zkouška těsnosti vodovodního potrubí hrdlového nebo přírubového do DN 100</t>
  </si>
  <si>
    <t>722290226</t>
  </si>
  <si>
    <t>Zkouška těsnosti vodovodního potrubí závitového DN do 50</t>
  </si>
  <si>
    <t>722290234</t>
  </si>
  <si>
    <t>Proplach a dezinfekce vodovodního potrubí do DN 80</t>
  </si>
  <si>
    <t>42390142</t>
  </si>
  <si>
    <t>Objímka potrubí dvoušroubová M8 20–23 1/2"</t>
  </si>
  <si>
    <t>42390143</t>
  </si>
  <si>
    <t>Objímka potrubí dvoušroubová M8 25–30 3/4"</t>
  </si>
  <si>
    <t>42390144</t>
  </si>
  <si>
    <t>Objímka potrubí dvoušroubová M8 31–38 1"</t>
  </si>
  <si>
    <t>42390145</t>
  </si>
  <si>
    <t>Objímka potrubí dvoušroubová M8 40–46 5/4"</t>
  </si>
  <si>
    <t>42390146</t>
  </si>
  <si>
    <t>Objímka potrubí dvoušroubová M8 48–53 6/4"</t>
  </si>
  <si>
    <t>42390148</t>
  </si>
  <si>
    <t>Objímka potrubí dvoušroubová M8/M10 60–64 2"</t>
  </si>
  <si>
    <t>Pol15</t>
  </si>
  <si>
    <t>Závěsný systém - nosník pozinkový střední zatížení délka 700 mm, objímkový fixační čep, kluzné uložení valivé, vč.příslušenství</t>
  </si>
  <si>
    <t>Pol16</t>
  </si>
  <si>
    <t>Závěsný systém - nosník pozinkový střední zatížení délka 700 mm, objímkový fixační čep, pevný bod, vč.příslušenství</t>
  </si>
  <si>
    <t>722182011</t>
  </si>
  <si>
    <t>Podpůrný žlab pro potrubí D 20</t>
  </si>
  <si>
    <t>722182012</t>
  </si>
  <si>
    <t>Podpůrný žlab pro potrubí D 25</t>
  </si>
  <si>
    <t>722182013</t>
  </si>
  <si>
    <t>Podpůrný žlab pro potrubí D 32</t>
  </si>
  <si>
    <t>722182014</t>
  </si>
  <si>
    <t>Podpůrný žlab pro potrubí D 40</t>
  </si>
  <si>
    <t>722182016</t>
  </si>
  <si>
    <t>Podpůrný žlab pro potrubí D 63</t>
  </si>
  <si>
    <t>D11</t>
  </si>
  <si>
    <t>Tepelné izolace</t>
  </si>
  <si>
    <t>MLT.I00000702</t>
  </si>
  <si>
    <t>Izolace potrubí PE 20x13mm</t>
  </si>
  <si>
    <t>MLT.I00000703</t>
  </si>
  <si>
    <t>Izolace potrubí PE 20x20mm</t>
  </si>
  <si>
    <t>MLT.I00001002</t>
  </si>
  <si>
    <t>Izolace potrubí PE 28x13mm</t>
  </si>
  <si>
    <t>MLT.I00001003</t>
  </si>
  <si>
    <t>Izolace potrubí PE 28x20mm</t>
  </si>
  <si>
    <t>MLT.I00001102</t>
  </si>
  <si>
    <t>Izolace potrubí PE 32x13mm</t>
  </si>
  <si>
    <t>MLT.I00001103</t>
  </si>
  <si>
    <t>Izolace potrubí PE 32x20mm</t>
  </si>
  <si>
    <t>MLT.I00001901</t>
  </si>
  <si>
    <t>Izolace potrubí PE 63x13mm</t>
  </si>
  <si>
    <t>713463411</t>
  </si>
  <si>
    <t>Montáž izolace tepelné potrubí a ohybů návlekovými izolačními pouzdry</t>
  </si>
  <si>
    <t>RKW.109051</t>
  </si>
  <si>
    <t>Potrubní pouzdra z minerální vlny, vnitřní D 22mm, tloušťka izolace 30mm</t>
  </si>
  <si>
    <t>RKW.32036</t>
  </si>
  <si>
    <t>Potrubní pouzdra z minerální vlny, vnitřní D 28mm, tloušťka izolace 30mm</t>
  </si>
  <si>
    <t>RKW.32038</t>
  </si>
  <si>
    <t>Potrubní pouzdra z minerální vlny, vnitřní D 35mm, tloušťka izolace 30mm</t>
  </si>
  <si>
    <t>RKW.32040</t>
  </si>
  <si>
    <t>Potrubní pouzdra z minerální vlny, vnitřní D 42mm, tloušťka izolace 30mm</t>
  </si>
  <si>
    <t>713463311</t>
  </si>
  <si>
    <t>Montáž izolace tepelné potrubí potrubními pouzdry s Al fólií s přesahem Al páskou 1x D do 50 mm</t>
  </si>
  <si>
    <t>D12</t>
  </si>
  <si>
    <t>Armatury</t>
  </si>
  <si>
    <t>722190401</t>
  </si>
  <si>
    <t>Vyvedení a upevnění výpustku do DN 25</t>
  </si>
  <si>
    <t>722220152</t>
  </si>
  <si>
    <t>Nástěnka závitová plastová PPR PN 20 DN 20 x G 1/2"</t>
  </si>
  <si>
    <t>722220161</t>
  </si>
  <si>
    <t>Nástěnný komplet plastový PPR PN 20 DN 20 x G 1/2"</t>
  </si>
  <si>
    <t>Pol17</t>
  </si>
  <si>
    <t>Ventil rohový se zpětnou klapkou 3/8" x 1/2" chrom bez připojovací trubičky nebo flexi hadičky</t>
  </si>
  <si>
    <t>Pol18</t>
  </si>
  <si>
    <t>Ventil pračkový se zpětnou klapkou 1/2" x 3/4" chrom</t>
  </si>
  <si>
    <t>722229101</t>
  </si>
  <si>
    <t>Montáž vodovodních armatur s jedním závitem G 1/2" ostatní typ</t>
  </si>
  <si>
    <t>722229102</t>
  </si>
  <si>
    <t>Montáž vodovodních armatur s jedním závitem G 3/4" ostatní typ</t>
  </si>
  <si>
    <t>722239101</t>
  </si>
  <si>
    <t>Montáž armatur vodovodních se dvěma závity G 1/2"</t>
  </si>
  <si>
    <t>722239102</t>
  </si>
  <si>
    <t>Montáž armatur vodovodních se dvěma závity G 3/4"</t>
  </si>
  <si>
    <t>722239103</t>
  </si>
  <si>
    <t>Montáž armatur vodovodních se dvěma závity G 1"</t>
  </si>
  <si>
    <t>722239105</t>
  </si>
  <si>
    <t>Montáž armatur vodovodních se dvěma závity G 6/4"</t>
  </si>
  <si>
    <t>722239106</t>
  </si>
  <si>
    <t>Montáž armatur vodovodních se dvěma závity G 2"</t>
  </si>
  <si>
    <t>722224115</t>
  </si>
  <si>
    <t>Kohout plnicí nebo vypouštěcí G 1/2" PN 10 s jedním závitem</t>
  </si>
  <si>
    <t>722232061</t>
  </si>
  <si>
    <t>Kohout kulový přímý G 1/2" PN 42 do 185°C vnitřní závit s vypouštěním</t>
  </si>
  <si>
    <t>722232062</t>
  </si>
  <si>
    <t>Kohout kulový přímý G 3/4" PN 42 do 185°C vnitřní závit s vypouštěním</t>
  </si>
  <si>
    <t>722232063</t>
  </si>
  <si>
    <t>Kohout kulový přímý G 1" PN 42 do 185°C vnitřní závit s vypouštěním</t>
  </si>
  <si>
    <t>722232044</t>
  </si>
  <si>
    <t>Kohout kulový přímý G 3/4" PN 42 do 185°C vnitřní závit</t>
  </si>
  <si>
    <t>722232045</t>
  </si>
  <si>
    <t>Kohout kulový přímý G 1" PN 42 do 185°C vnitřní závit</t>
  </si>
  <si>
    <t>722232048</t>
  </si>
  <si>
    <t>Kohout kulový přímý G 2" PN 42 do 185°C vnitřní závit</t>
  </si>
  <si>
    <t>Pol19</t>
  </si>
  <si>
    <t>Kontrolovatelný zpětný ventil, ochrana dle ČSN EN 1717 do rizikové třídy 2 (EA), pitná voda do 65°C, PN16, se dvěma závity, DN20, vnitřní závity 3/4"</t>
  </si>
  <si>
    <t>Pol20</t>
  </si>
  <si>
    <t>Kontrolovatelný zpětný ventil, ochrana dle ČSN EN 1717 do rizikové třídy 2 (EA), pitná voda do 65°C, PN16, se dvěma závity, DN25, vnitřní závity 1"</t>
  </si>
  <si>
    <t>Pol21</t>
  </si>
  <si>
    <t>Potrubní oddělovač, tělo z mosazi bez obsahu olova, ochrana dle ČSN EN 1717 do rizikové třídy 4 (BA), voda do 65°C, PN10, DN50, 2"</t>
  </si>
  <si>
    <t>722234265</t>
  </si>
  <si>
    <t>Filtr mosazný G 1" PN 20 do 80°C s 2x vnitřním závitem</t>
  </si>
  <si>
    <t>Pol22</t>
  </si>
  <si>
    <t>Vodní jemný proplachovatelný filtr DN50, připojení šroubením 1 1/2", vestavěný filtr 100 mikronů, pitná voda do 40°C, PN16.</t>
  </si>
  <si>
    <t>Pol23</t>
  </si>
  <si>
    <t>Cirkulační vyvažovací ventil STAD-B, G 1/2", kvs 2,32, vnitřní závit</t>
  </si>
  <si>
    <t>734411103</t>
  </si>
  <si>
    <t>Teploměr technický s pevným stonkem a jímkou zadní připojení průměr 63 mm délky 100 mm</t>
  </si>
  <si>
    <t>734421102</t>
  </si>
  <si>
    <t>Tlakoměr s pevným stonkem a zpětnou klapkou tlak 0-16 bar průměr 63 mm spodní připojení</t>
  </si>
  <si>
    <t>722231222</t>
  </si>
  <si>
    <t>Ventil pojistný mosazný G 3/4" PN 6 do 100°C k bojleru s vnitřním x vnějším závitem</t>
  </si>
  <si>
    <t>D13</t>
  </si>
  <si>
    <t>Hydrantové systémy</t>
  </si>
  <si>
    <t>722254126</t>
  </si>
  <si>
    <t>Hydrantový systém se sploštitelnou hadicí C52 délky 20 m</t>
  </si>
  <si>
    <t>Poznámka k položce:_x000d_
vystrojení: ● požární proudnice C52 Tajfun Turbo (ekv.12mm) ● hadice C52, délky 20 m ● hydrantový ventil Al C52 ● ocelová skříň 500x570x210mm ● koš</t>
  </si>
  <si>
    <t>Pol24</t>
  </si>
  <si>
    <t>Revize požárních hydrantů vnitřních</t>
  </si>
  <si>
    <t>D14</t>
  </si>
  <si>
    <t>Technologická zařízení</t>
  </si>
  <si>
    <t>725532318.DZD</t>
  </si>
  <si>
    <t>Stacionární elektrický ohřívače pitné vody o objemu 157 litrů, 0,6 MPa (topná přírubová jednotka TPK 210-12/2,2 kW)</t>
  </si>
  <si>
    <t>725539302</t>
  </si>
  <si>
    <t>Montáž ohřívačů zásobníkových stacionárních tlakových přes 100 do 160 l</t>
  </si>
  <si>
    <t>724233013.RFX</t>
  </si>
  <si>
    <t>Nádoba expanzní tlaková pro akumulační ohřev TV průtočná s membránou závitové připojení PN 1,0 o objemu 18 l</t>
  </si>
  <si>
    <t>RFX.9116799</t>
  </si>
  <si>
    <t>Armatura Flowjet 3/4"</t>
  </si>
  <si>
    <t>724239112</t>
  </si>
  <si>
    <t>Montáž nádoby expanzní tlakové do 80 l vertikální ostatní typ</t>
  </si>
  <si>
    <t>Pol25</t>
  </si>
  <si>
    <t>Vodoměr závitový suchoběžný jednovtokový, PN 10, do 100°C, G 3/4"x 110 mm, DN15, Qn 2,5 m3/h</t>
  </si>
  <si>
    <t>722260922</t>
  </si>
  <si>
    <t>Zpětná montáž vodoměrů závitových G 3/4</t>
  </si>
  <si>
    <t>Pol26</t>
  </si>
  <si>
    <t>Napojení nových potrubí do stávajících rozvodů vody SV - PPR PN 16 63x8,6, TV - PPR PN 16 40x5,5, CIR - PPR PN 16 32x4,4</t>
  </si>
  <si>
    <t>998722201</t>
  </si>
  <si>
    <t>Přesun hmot procentní pro vnitřní vodovod v objektech v do 6 m</t>
  </si>
  <si>
    <t>D15</t>
  </si>
  <si>
    <t>Zařizovací předměty</t>
  </si>
  <si>
    <t>D16</t>
  </si>
  <si>
    <t>WC - Klozety</t>
  </si>
  <si>
    <t>725112022</t>
  </si>
  <si>
    <t>Klozet keramický závěsný na nosné stěny s hlubokým splachováním odpad vodorovný, vč. klozetového sedátka</t>
  </si>
  <si>
    <t>725119125</t>
  </si>
  <si>
    <t>Montáž klozetových mís závěsných na nosné stěny</t>
  </si>
  <si>
    <t>726131041.GBT</t>
  </si>
  <si>
    <t>Instalační předstěna pro klozet závěsný v 1120 mm s ovládáním zepředu do lehkých stěn s kovovou kcí, vč. ovládacího tlačítka</t>
  </si>
  <si>
    <t>726191002</t>
  </si>
  <si>
    <t>Souprava pro předstěnovou montáž</t>
  </si>
  <si>
    <t>726191001</t>
  </si>
  <si>
    <t>Zvukoizolační souprava pro klozet a bidet</t>
  </si>
  <si>
    <t>D17</t>
  </si>
  <si>
    <t>WC1 - Klozety děti</t>
  </si>
  <si>
    <t>725112022.1</t>
  </si>
  <si>
    <t>Klozet keramický závěsný pro děti na nosné stěny s hlubokým splachováním odpad vodorovný, vč. klozetového sedátka</t>
  </si>
  <si>
    <t>D18</t>
  </si>
  <si>
    <t>Bi1 - Bidety děti</t>
  </si>
  <si>
    <t>725231203</t>
  </si>
  <si>
    <t>Bidet pro děti bez armatur výtokových keramický závěsný se zápachovou uzávěrkou</t>
  </si>
  <si>
    <t>725239101</t>
  </si>
  <si>
    <t>Montáž bidetů bez výtokových armatur ostatní typ</t>
  </si>
  <si>
    <t>726131011</t>
  </si>
  <si>
    <t>Instalační předstěna pro bidet v 1120 mm do lehkých stěn s kovovou kcí</t>
  </si>
  <si>
    <t>725863311</t>
  </si>
  <si>
    <t>Zápachová uzávěrka pro bidety DN 40</t>
  </si>
  <si>
    <t>Pol27</t>
  </si>
  <si>
    <t>Stojánkové bidetová termostatická baterie páková úsporná, vč. výpustě, s pojistkou proti opaření</t>
  </si>
  <si>
    <t>308</t>
  </si>
  <si>
    <t>725829141</t>
  </si>
  <si>
    <t>Montáž baterie bidetové stojánkové soupravy pákové ostatní typ</t>
  </si>
  <si>
    <t>310</t>
  </si>
  <si>
    <t>D19</t>
  </si>
  <si>
    <t>PS - Pisoáry děti</t>
  </si>
  <si>
    <t>725121525</t>
  </si>
  <si>
    <t>Pisoárový záchodek pro děti automatický s radarovým senzorem, keramický bez splachovací nádrže s odsáváním a s vodorovným přívodem vody, splachovač automatický s napájením s kulovým ventilem.</t>
  </si>
  <si>
    <t>312</t>
  </si>
  <si>
    <t>725129102</t>
  </si>
  <si>
    <t>Montáž pisoáru s automatickým splachováním</t>
  </si>
  <si>
    <t>314</t>
  </si>
  <si>
    <t>Pol28</t>
  </si>
  <si>
    <t>Uzávěrka zápachová pro pisoáry DN 50 odsávací</t>
  </si>
  <si>
    <t>316</t>
  </si>
  <si>
    <t>726131021.GBT</t>
  </si>
  <si>
    <t>Instalační předstěna pro pisoár v 1300 mm do lehkých stěn s kovovou kcí</t>
  </si>
  <si>
    <t>318</t>
  </si>
  <si>
    <t>320</t>
  </si>
  <si>
    <t>D20</t>
  </si>
  <si>
    <t>VÝL - Výlevky</t>
  </si>
  <si>
    <t>Pol29</t>
  </si>
  <si>
    <t>Výlevky závěsná DN100 keram. bílá, zadní odpad, bez výtokových armatur a splachovací nádrže, se sklopnou plastovou mřížkou 500 mm</t>
  </si>
  <si>
    <t>322</t>
  </si>
  <si>
    <t>725339111</t>
  </si>
  <si>
    <t>Montáž výlevky</t>
  </si>
  <si>
    <t>324</t>
  </si>
  <si>
    <t>Pol30</t>
  </si>
  <si>
    <t>Instalační předstěna pro výlevku závěsnou, v 1750 mm se splachovací nádržkou, s ovládáním zepředu do lehkých stěn s kovovou kcí, vč. ovládacího tlačítka, nástěnná armatura na omítku</t>
  </si>
  <si>
    <t>326</t>
  </si>
  <si>
    <t>328</t>
  </si>
  <si>
    <t>725821311</t>
  </si>
  <si>
    <t>Baterie dřezová nástěnná páková s otáčivým kulatým ústím a délkou ramínka 200 mm</t>
  </si>
  <si>
    <t>330</t>
  </si>
  <si>
    <t>725829101</t>
  </si>
  <si>
    <t>Montáž baterie nástěnné dřezové pákové a klasické</t>
  </si>
  <si>
    <t>332</t>
  </si>
  <si>
    <t>D21</t>
  </si>
  <si>
    <t>V - Vany</t>
  </si>
  <si>
    <t>725222169</t>
  </si>
  <si>
    <t>Vana obdélníková s nohami 800x1700mm, akrylátová bílá, bez armatur výtokových</t>
  </si>
  <si>
    <t>334</t>
  </si>
  <si>
    <t>Pol31</t>
  </si>
  <si>
    <t>Vanová odtoková a přepadová souprava s otočným ovládáním a přívodem, d52, délka 26 cm, souprava pro kompletaci, chrom</t>
  </si>
  <si>
    <t>336</t>
  </si>
  <si>
    <t>725229103</t>
  </si>
  <si>
    <t>Montáž vany se zápachovou uzávěrkou akrylátových</t>
  </si>
  <si>
    <t>338</t>
  </si>
  <si>
    <t>Pol32</t>
  </si>
  <si>
    <t>Baterie vanová nástěnná páková s příslušenstvím a pohyblivým držákem, chrom, nastavitelný omezovač průtoku s omezovačem teploty, přepínač vany/sprchy, perlátor, integrovaný zpětný ventil ve výtoku sprchy 1/2"</t>
  </si>
  <si>
    <t>340</t>
  </si>
  <si>
    <t>725839102</t>
  </si>
  <si>
    <t>Montáž baterie vanové nástěnné G 3/4" ostatní typ</t>
  </si>
  <si>
    <t>342</t>
  </si>
  <si>
    <t>D22</t>
  </si>
  <si>
    <t>U - Umyvadla</t>
  </si>
  <si>
    <t>725211616</t>
  </si>
  <si>
    <t>Umyvadlo keramické bílé šířky 550 mm s krytem na sifon připevněné na stěnu šrouby, vč. zápachové uzávěrky DN40</t>
  </si>
  <si>
    <t>344</t>
  </si>
  <si>
    <t>725219102</t>
  </si>
  <si>
    <t>Montáž umyvadla připevněného na šrouby do zdiva</t>
  </si>
  <si>
    <t>346</t>
  </si>
  <si>
    <t>726131001.GBT</t>
  </si>
  <si>
    <t>Instalační předstěna pro umyvadlo v 1120 mm se stojánkovou baterií do lehkých stěn s kovovou kcí</t>
  </si>
  <si>
    <t>348</t>
  </si>
  <si>
    <t>350</t>
  </si>
  <si>
    <t>Pol33</t>
  </si>
  <si>
    <t>Baterie umyvadlová stojánková klasická úsporná, nastavitelný omezovač průtoku s omezovačem teploty, chrom, odtoková souprava s funkcí click-clack, flexibilní připojovací hadice</t>
  </si>
  <si>
    <t>352</t>
  </si>
  <si>
    <t>725829131</t>
  </si>
  <si>
    <t>Montáž baterie umyvadlové stojánkové G 1/2" ostatní typ</t>
  </si>
  <si>
    <t>354</t>
  </si>
  <si>
    <t>D23</t>
  </si>
  <si>
    <t>U1 - Umyvadla děti</t>
  </si>
  <si>
    <t>725211616.1</t>
  </si>
  <si>
    <t>Umyvadlo pro děti keramické bílé šířky 550 mm s krytem na sifon připevněné na stěnu šrouby, vč. zápachové uzávěrky DN40</t>
  </si>
  <si>
    <t>356</t>
  </si>
  <si>
    <t>358</t>
  </si>
  <si>
    <t>360</t>
  </si>
  <si>
    <t>362</t>
  </si>
  <si>
    <t>Pol34</t>
  </si>
  <si>
    <t>Baterie umyvadlová stojánková termostatická úsporná, termostat s ochranou proti opaření při výpadku přívodu studené vody - bezpečnostní pojistka při 38 °C, chrom, odtoková souprava s funkcí click-clack, flexibilní připojovací hadice</t>
  </si>
  <si>
    <t>364</t>
  </si>
  <si>
    <t>366</t>
  </si>
  <si>
    <t>D24</t>
  </si>
  <si>
    <t>UM - Umývátka</t>
  </si>
  <si>
    <t>725211616.2</t>
  </si>
  <si>
    <t>Umývátko keramické bílé šířky 450 mm s krytem na sifon připevněné na stěnu šrouby, vč. zápachové uzávěrky DN40</t>
  </si>
  <si>
    <t>368</t>
  </si>
  <si>
    <t>370</t>
  </si>
  <si>
    <t>372</t>
  </si>
  <si>
    <t>374</t>
  </si>
  <si>
    <t>D25</t>
  </si>
  <si>
    <t>D - Dřezy</t>
  </si>
  <si>
    <t>725311121</t>
  </si>
  <si>
    <t>Dřez jednoduchý nerezový/granitový s odkapávací plochou 560x480 mm a miskou</t>
  </si>
  <si>
    <t>376</t>
  </si>
  <si>
    <t>725319111</t>
  </si>
  <si>
    <t>Montáž dřezu ostatních typů</t>
  </si>
  <si>
    <t>378</t>
  </si>
  <si>
    <t>Pol35</t>
  </si>
  <si>
    <t>Zápachová uzávěrka DN50x6/4”s přípojkou pro pračku nebo myčku nádobí se zpětným uzávěrem a stavitelným kulovým kloubem na odtoku</t>
  </si>
  <si>
    <t>380</t>
  </si>
  <si>
    <t>Pol36</t>
  </si>
  <si>
    <t>Montáž zápachových uzávěrek dřezových jednodílných DN 50</t>
  </si>
  <si>
    <t>382</t>
  </si>
  <si>
    <t>725821325</t>
  </si>
  <si>
    <t>Baterie dřezová stojánková páková s otáčivým kulatým ústím a délkou ramínka 220 mm</t>
  </si>
  <si>
    <t>384</t>
  </si>
  <si>
    <t>725829111</t>
  </si>
  <si>
    <t>Montáž baterie stojánkové dřezové G 1/2"</t>
  </si>
  <si>
    <t>386</t>
  </si>
  <si>
    <t>998725201</t>
  </si>
  <si>
    <t>Přesun hmot procentní pro zařizovací předměty v objektech v do 6 m</t>
  </si>
  <si>
    <t>388</t>
  </si>
  <si>
    <t>D26</t>
  </si>
  <si>
    <t>Demontáže</t>
  </si>
  <si>
    <t>721110806</t>
  </si>
  <si>
    <t>Demontáž potrubí kameninové DN přes 100 do 200</t>
  </si>
  <si>
    <t>390</t>
  </si>
  <si>
    <t>721140802</t>
  </si>
  <si>
    <t>Demontáž potrubí litinové DN do 100</t>
  </si>
  <si>
    <t>392</t>
  </si>
  <si>
    <t>721171808</t>
  </si>
  <si>
    <t>Demontáž potrubí z PVC D do 114</t>
  </si>
  <si>
    <t>394</t>
  </si>
  <si>
    <t>725210821</t>
  </si>
  <si>
    <t>Demontáž umyvadel bez výtokových armatur</t>
  </si>
  <si>
    <t>396</t>
  </si>
  <si>
    <t>725110814</t>
  </si>
  <si>
    <t>Demontáž klozetu Kombi</t>
  </si>
  <si>
    <t>398</t>
  </si>
  <si>
    <t>725330820</t>
  </si>
  <si>
    <t>Demontáž výlevky</t>
  </si>
  <si>
    <t>400</t>
  </si>
  <si>
    <t>725310823</t>
  </si>
  <si>
    <t>Demontáž dřez jednoduchý vestavěný v kuchyňských sestavách bez výtokových armatur</t>
  </si>
  <si>
    <t>402</t>
  </si>
  <si>
    <t>725220841</t>
  </si>
  <si>
    <t>Demontáž van ocelová</t>
  </si>
  <si>
    <t>404</t>
  </si>
  <si>
    <t>722170804</t>
  </si>
  <si>
    <t>Demontáž rozvodů vody z plastů do 50</t>
  </si>
  <si>
    <t>406</t>
  </si>
  <si>
    <t>722130803</t>
  </si>
  <si>
    <t>Demontáž potrubí ocelové pozinkované závitové DN přes 40 do 50</t>
  </si>
  <si>
    <t>408</t>
  </si>
  <si>
    <t>722181852</t>
  </si>
  <si>
    <t>Demontáž termoizolačních trubic z trub do 89</t>
  </si>
  <si>
    <t>410</t>
  </si>
  <si>
    <t>722220862</t>
  </si>
  <si>
    <t>Demontáž armatur závitových se dvěma závity G do 5/4</t>
  </si>
  <si>
    <t>412</t>
  </si>
  <si>
    <t>725820802</t>
  </si>
  <si>
    <t>Demontáž baterie stojánkové do jednoho otvoru</t>
  </si>
  <si>
    <t>414</t>
  </si>
  <si>
    <t>725820801</t>
  </si>
  <si>
    <t>Demontáž baterie nástěnné do G 3/4</t>
  </si>
  <si>
    <t>416</t>
  </si>
  <si>
    <t>725810811</t>
  </si>
  <si>
    <t>Demontáž ventilů výtokových nástěnných</t>
  </si>
  <si>
    <t>418</t>
  </si>
  <si>
    <t>725530823</t>
  </si>
  <si>
    <t>Demontáž ohřívač elektrický tlakový přes 50 do 200 l</t>
  </si>
  <si>
    <t>420</t>
  </si>
  <si>
    <t>Pol37</t>
  </si>
  <si>
    <t>Demontáž hydrantu C52, vč. odelové skříně</t>
  </si>
  <si>
    <t>422</t>
  </si>
  <si>
    <t>998725201.1</t>
  </si>
  <si>
    <t>Přesun demontovaných hmot procentní v objektech v do 6 m</t>
  </si>
  <si>
    <t>424</t>
  </si>
  <si>
    <t>D27</t>
  </si>
  <si>
    <t>Ostatní položky</t>
  </si>
  <si>
    <t>Pol38</t>
  </si>
  <si>
    <t>Funkční zkoušky, zprovoznění zařízení včetně zaregulování a komplexních zkoušek po dokončení vč. protokolu</t>
  </si>
  <si>
    <t>hod</t>
  </si>
  <si>
    <t>426</t>
  </si>
  <si>
    <t>Pol39</t>
  </si>
  <si>
    <t>Uvedení do provozu</t>
  </si>
  <si>
    <t>428</t>
  </si>
  <si>
    <t>Pol40</t>
  </si>
  <si>
    <t>Značení systému (šipky, popisy potrubí, informační tabulky, schémata)</t>
  </si>
  <si>
    <t>430</t>
  </si>
  <si>
    <t>Pol47</t>
  </si>
  <si>
    <t>Kompletní dokladová část pro zahájení užívání stavby (zkušební provoz, kolaudace)</t>
  </si>
  <si>
    <t>444</t>
  </si>
  <si>
    <t>Pol48</t>
  </si>
  <si>
    <t>Odvoz a ekologická likvidace odpadového materiálu - ochranných obalů, převozních palet, naložení a složení nákladu, vč. poplatku za skládku</t>
  </si>
  <si>
    <t>446</t>
  </si>
  <si>
    <t>Pol49</t>
  </si>
  <si>
    <t>Ostatní stavební přípomoce</t>
  </si>
  <si>
    <t>448</t>
  </si>
  <si>
    <t>04 - vzduchotechnika</t>
  </si>
  <si>
    <t>D1 - Zař. č.1</t>
  </si>
  <si>
    <t>D2 - Zař. č.2</t>
  </si>
  <si>
    <t>D3 - Zař. č.3</t>
  </si>
  <si>
    <t>D4 - Montážní nateriál</t>
  </si>
  <si>
    <t>D5 - Montáž a doprava</t>
  </si>
  <si>
    <t>Zař. č.1</t>
  </si>
  <si>
    <t>1.1</t>
  </si>
  <si>
    <t>Ventilátor pr. 100 mm , Q = 50 m3/h, p=20 Pa, N = 20 W / 230 V</t>
  </si>
  <si>
    <t>1.2</t>
  </si>
  <si>
    <t>Potrubí kruhové Spiro pr. 100 mm (včetně odbočky a přechodky na pr. 125 mm)</t>
  </si>
  <si>
    <t>bm</t>
  </si>
  <si>
    <t>1.3</t>
  </si>
  <si>
    <t>Potrubí kruhové Spiro pr. 125 mm</t>
  </si>
  <si>
    <t>1655049293</t>
  </si>
  <si>
    <t>Zař. č.2</t>
  </si>
  <si>
    <t>2.1</t>
  </si>
  <si>
    <t>2.2</t>
  </si>
  <si>
    <t>2.3</t>
  </si>
  <si>
    <t>2019586144</t>
  </si>
  <si>
    <t>Zař. č.3</t>
  </si>
  <si>
    <t>3.1</t>
  </si>
  <si>
    <t>Potrubí kruhové 125</t>
  </si>
  <si>
    <t>Montážní nateriál</t>
  </si>
  <si>
    <t>Materiál</t>
  </si>
  <si>
    <t>Montáž a doprava</t>
  </si>
  <si>
    <t>Pol50</t>
  </si>
  <si>
    <t>Montáž</t>
  </si>
  <si>
    <t>Pol51</t>
  </si>
  <si>
    <t>Doprava dle specifikace</t>
  </si>
  <si>
    <t>05 - vytápění</t>
  </si>
  <si>
    <t>713 - Izolace tepelné</t>
  </si>
  <si>
    <t>732 - Strojovny</t>
  </si>
  <si>
    <t>733 - Rozvod potrubí</t>
  </si>
  <si>
    <t>734 - Armatury</t>
  </si>
  <si>
    <t>735 - Otopná tělesa</t>
  </si>
  <si>
    <t>783 - Nátěry</t>
  </si>
  <si>
    <t>750VD - Demontáže</t>
  </si>
  <si>
    <t>997 - Doprava suti a vybouraných hmot</t>
  </si>
  <si>
    <t>900VD - Ostatní konstrukce a práce</t>
  </si>
  <si>
    <t>Pol52</t>
  </si>
  <si>
    <t>Návleková izolace ve standardu např. pipo als na potrubí ocel 1/2", tl 25 mm</t>
  </si>
  <si>
    <t>Pol53</t>
  </si>
  <si>
    <t>Návleková izolace ve standardu např. pipo als na potrubí ocel 3/4", tl 30 mm</t>
  </si>
  <si>
    <t>Pol54</t>
  </si>
  <si>
    <t>Návleková izolace ve standardu např. pipo als na potrubí ocel 1", tl 30 mm</t>
  </si>
  <si>
    <t>Pol55</t>
  </si>
  <si>
    <t>Návleková izolace ve standardu např. pipo als na potrubí ocel 5/4", tl 40 mm</t>
  </si>
  <si>
    <t>28377236.A</t>
  </si>
  <si>
    <t>Trubice izolační stabil na potrubí ocel 1/2", tl 13mm (potrubí v podlaze)</t>
  </si>
  <si>
    <t>283772373</t>
  </si>
  <si>
    <t>Trubice izolačnína stabil potrubí ocel 3/4", tl 13mm (potrubí v podlaze)</t>
  </si>
  <si>
    <t>722182014RT1</t>
  </si>
  <si>
    <t>Montáž izolačních skruží na potrubí přímé do DN 40</t>
  </si>
  <si>
    <t>722182094R00</t>
  </si>
  <si>
    <t>Příplatek za montáž izolačních tvarovek do DN 40</t>
  </si>
  <si>
    <t>Pol56</t>
  </si>
  <si>
    <t>příplatek za montáž ve stísněných podmínkách (montáž v tepelném kanálu)</t>
  </si>
  <si>
    <t>732</t>
  </si>
  <si>
    <t>Strojovny</t>
  </si>
  <si>
    <t>732429111R00</t>
  </si>
  <si>
    <t>Montáž čerpadel oběhových spirálních, DN 30</t>
  </si>
  <si>
    <t>732421311RM1</t>
  </si>
  <si>
    <t>Čerpadlo oběhové ve standardu např. pico 30/ 1-8 (230V, 4-75W)</t>
  </si>
  <si>
    <t>Pol57</t>
  </si>
  <si>
    <t>Úprava parametrizace zájmové topné větve (dílny) ve strojovně vytápění</t>
  </si>
  <si>
    <t>733</t>
  </si>
  <si>
    <t>Rozvod potrubí</t>
  </si>
  <si>
    <t>733111103R00</t>
  </si>
  <si>
    <t xml:space="preserve">Potrubí závitové bezešvé běžné  DN 15</t>
  </si>
  <si>
    <t>733111104R00</t>
  </si>
  <si>
    <t xml:space="preserve">Potrubí závitové bezešvé běžné  DN 20</t>
  </si>
  <si>
    <t>733111105R00</t>
  </si>
  <si>
    <t xml:space="preserve">Potrubí závitové bezešvé běžné  DN 25</t>
  </si>
  <si>
    <t>733111106R00</t>
  </si>
  <si>
    <t xml:space="preserve">Potrubí závitové bezešvé běžné  DN 32</t>
  </si>
  <si>
    <t>733190107R00</t>
  </si>
  <si>
    <t>Tlaková zkouška potrubí do DN 40</t>
  </si>
  <si>
    <t>Pol58</t>
  </si>
  <si>
    <t>Systémové uložení potrubí (závěsy, držáky, konzoly, obímky...) + MTZ</t>
  </si>
  <si>
    <t>734294104R00</t>
  </si>
  <si>
    <t>Růžice pro potrubí krycí</t>
  </si>
  <si>
    <t>734</t>
  </si>
  <si>
    <t>734226232R00</t>
  </si>
  <si>
    <t xml:space="preserve">Ventil radiátorový ve standardu např.  V-exact DT 15, (kv =0,049-0,67  při  XP= 2 )</t>
  </si>
  <si>
    <t>734266222R00</t>
  </si>
  <si>
    <t xml:space="preserve">Šroubení regulační  s uzavíraním a vypouštěním DN 15, (kv=0,09-1,31)</t>
  </si>
  <si>
    <t>734226232R00.1</t>
  </si>
  <si>
    <t xml:space="preserve">Ventil radiátorový ve standardu např.  Multilux DT 15, (kv =0,049-0,66  při  XP= 2 )</t>
  </si>
  <si>
    <t>Pol59</t>
  </si>
  <si>
    <t>Termostat. hlavice zabezpečený model pro veřejné prostory + MTZ</t>
  </si>
  <si>
    <t>Pol60</t>
  </si>
  <si>
    <t xml:space="preserve">Kulový kohout  G 1/2"</t>
  </si>
  <si>
    <t>722223131R00</t>
  </si>
  <si>
    <t>Kulový kohout napouštěcí a vypouštěcí DN 1/2"</t>
  </si>
  <si>
    <t>Pol61</t>
  </si>
  <si>
    <t>Kulový kohout G 1"</t>
  </si>
  <si>
    <t>734209115R00</t>
  </si>
  <si>
    <t>Montáž armatur závitových do G 1</t>
  </si>
  <si>
    <t>Pol62</t>
  </si>
  <si>
    <t xml:space="preserve">Kulový kohout  G 5/4"</t>
  </si>
  <si>
    <t>Pol63</t>
  </si>
  <si>
    <t xml:space="preserve">Regulátor průtoku se stupnicí - vyvažovací ventil,  ve standardu např. setter Bypass 100 DN 5/4" (20-70 l/min, kvs=17)</t>
  </si>
  <si>
    <t>734209116T00</t>
  </si>
  <si>
    <t>Montáž armatur závitových, G 5/4</t>
  </si>
  <si>
    <t>Pol64</t>
  </si>
  <si>
    <t xml:space="preserve">Regulátor dif. tlaku ve standardu DA 516 (5-30 kPa) DN 5/4",  kvs 12 (potřebné montážní  příslušenství,včetně kapiláry)   + MTZ</t>
  </si>
  <si>
    <t>735</t>
  </si>
  <si>
    <t>Otopná tělesa</t>
  </si>
  <si>
    <t>or.cena</t>
  </si>
  <si>
    <t>Otopná těleso koupelnové ve standardu KLMM-1820x600</t>
  </si>
  <si>
    <t>735179110R00</t>
  </si>
  <si>
    <t>El. topné těleso 400 W s integrovaným regulátorem teploty pro tělesa koupelnová, IP 44 + MTZ</t>
  </si>
  <si>
    <t>735179110R00.1</t>
  </si>
  <si>
    <t>Montáž otopných těles koupelnových (žebříků)</t>
  </si>
  <si>
    <t>Pol65</t>
  </si>
  <si>
    <t>Tlaková zkoužka otopných těles koupelnových (žebříků)</t>
  </si>
  <si>
    <t>Pol66</t>
  </si>
  <si>
    <t>Otopná tělesa panelová typ klasik 10-060060</t>
  </si>
  <si>
    <t>Pol67</t>
  </si>
  <si>
    <t>Otopná tělesa panelová typ klasik 10-070060</t>
  </si>
  <si>
    <t>Pol68</t>
  </si>
  <si>
    <t>Otopná tělesa panelová typ klasik 10-090040</t>
  </si>
  <si>
    <t>Pol69</t>
  </si>
  <si>
    <t>Otopná tělesa panelová typ klasik 10-090050</t>
  </si>
  <si>
    <t>Pol70</t>
  </si>
  <si>
    <t>Otopná tělesa panelová typ klasik 11-090040</t>
  </si>
  <si>
    <t>Pol71</t>
  </si>
  <si>
    <t>Otopná tělesa panelová typ klasik 11-090070</t>
  </si>
  <si>
    <t>Pol72</t>
  </si>
  <si>
    <t>Otopná tělesa panelová typ klasik 20-060120</t>
  </si>
  <si>
    <t>Pol73</t>
  </si>
  <si>
    <t>Otopná tělesa panelová typ klasik 21-060120</t>
  </si>
  <si>
    <t>Pol74</t>
  </si>
  <si>
    <t>Otopná tělesa panelová typ klasik 21-060140</t>
  </si>
  <si>
    <t>Pol75</t>
  </si>
  <si>
    <t>Otopná tělesa panelová typ klasik 21-090060</t>
  </si>
  <si>
    <t>Pol76</t>
  </si>
  <si>
    <t>Otopná tělesa panelová typ klasik21-090070</t>
  </si>
  <si>
    <t>735159111R00</t>
  </si>
  <si>
    <t>Montáž panelových těles do délky 1600 mm</t>
  </si>
  <si>
    <t>Pol77</t>
  </si>
  <si>
    <t>Otopná tělesa panelová typ klasik 21-060160</t>
  </si>
  <si>
    <t>Pol78</t>
  </si>
  <si>
    <t>Otopná tělesa panelová typ klasik 22-060200</t>
  </si>
  <si>
    <t>735159121R00</t>
  </si>
  <si>
    <t>Montáž panelových těles nad délku 1600 mm</t>
  </si>
  <si>
    <t>735158220R00</t>
  </si>
  <si>
    <t>Tlakové zkoušky panelových těles</t>
  </si>
  <si>
    <t>Nátěry</t>
  </si>
  <si>
    <t>783424140R00</t>
  </si>
  <si>
    <t xml:space="preserve">Nátěr syntetický potrubí do DN 50 mm  Z + 2x</t>
  </si>
  <si>
    <t>750VD</t>
  </si>
  <si>
    <t>733110806R00</t>
  </si>
  <si>
    <t>Demontáž potrubí ocelového závitového do DN 15-32</t>
  </si>
  <si>
    <t>733110808R00</t>
  </si>
  <si>
    <t>Demontáž potrubí ocelového závitového do DN 40-50</t>
  </si>
  <si>
    <t>735151831R00</t>
  </si>
  <si>
    <t>Demontáž otopných těles</t>
  </si>
  <si>
    <t>734200812R00</t>
  </si>
  <si>
    <t>Demontáž armatur do G 1</t>
  </si>
  <si>
    <t>734200814R00</t>
  </si>
  <si>
    <t>Demontáž armatur do G 2</t>
  </si>
  <si>
    <t>Pol79</t>
  </si>
  <si>
    <t>Demontáž ostatní</t>
  </si>
  <si>
    <t>Pol80</t>
  </si>
  <si>
    <t>příplatek za demontáž oddílu ve stísněných podmínkách tepelný kanál)</t>
  </si>
  <si>
    <t>732420811R00</t>
  </si>
  <si>
    <t>Demontáž čerpadel oběhových spirálních DN 25</t>
  </si>
  <si>
    <t>Doprava suti a vybouraných hmot</t>
  </si>
  <si>
    <t>-599737545</t>
  </si>
  <si>
    <t>389559265</t>
  </si>
  <si>
    <t>3,233*20</t>
  </si>
  <si>
    <t>900VD</t>
  </si>
  <si>
    <t>Ostatní konstrukce a práce</t>
  </si>
  <si>
    <t>230260013R00</t>
  </si>
  <si>
    <t>Topná zkouška</t>
  </si>
  <si>
    <t>h</t>
  </si>
  <si>
    <t>9001VD</t>
  </si>
  <si>
    <t>Zednické výpomoci (drážky, průrazy včetně atd., potřebného materiálu)</t>
  </si>
  <si>
    <t>06 - elektroinstalace</t>
  </si>
  <si>
    <t>Soupis:</t>
  </si>
  <si>
    <t>6.01 - elektroinstalační práce</t>
  </si>
  <si>
    <t>M - Práce a dodávky M</t>
  </si>
  <si>
    <t xml:space="preserve">    21-M - Elektromontáže</t>
  </si>
  <si>
    <t>741130005</t>
  </si>
  <si>
    <t>Ukončení vodičů izolovaných s označením a zapojením v rozváděči nebo na přístroji, průřezu žíly do 10 mm2</t>
  </si>
  <si>
    <t>741112001</t>
  </si>
  <si>
    <t>Montáž krabic elektroinstalačních bez napojení na trubky a lišty, demontáže a montáže víčka a přístroje protahovacích nebo odbočných zapuštěných plastových kruhových</t>
  </si>
  <si>
    <t>34571450</t>
  </si>
  <si>
    <t>krabice pod omítku PVC přístrojová kruhová D 70mm</t>
  </si>
  <si>
    <t>34571457</t>
  </si>
  <si>
    <t>krabice pod omítku PVC odbočná kruhová D 70mm s víčkem</t>
  </si>
  <si>
    <t>741310101</t>
  </si>
  <si>
    <t>Montáž spínačů jedno nebo dvoupólových polozapuštěných nebo zapuštěných se zapojením vodičů bezšroubové připojení spínačů, řazení 1-jednopólových</t>
  </si>
  <si>
    <t>34539010</t>
  </si>
  <si>
    <t>přístroj spínače jednopólového, řazení 1, 1So bezšroubové svorky, kompletní včetně rámečku</t>
  </si>
  <si>
    <t>34539010.1</t>
  </si>
  <si>
    <t>přístroj spínačetlačítkového, řazení 1/0 bezšroubové svorky, kompletní včetně rámečku</t>
  </si>
  <si>
    <t>741310121</t>
  </si>
  <si>
    <t>Montáž přepínač (polo)zapuštěný bezšroubové připojení 5-seriový se zapojením vodičů</t>
  </si>
  <si>
    <t>34539012</t>
  </si>
  <si>
    <t>přístroj přepínače sériového, řazení 5 bezšroubové svorky, kompletní včetně rámečku</t>
  </si>
  <si>
    <t>34539013</t>
  </si>
  <si>
    <t>přístroj přepínače sériového, řazení 5 bezšroubové svorky, na povrch, IP44, kompletní včetně rámečku</t>
  </si>
  <si>
    <t>741310022</t>
  </si>
  <si>
    <t>Montáž spínačů jedno nebo dvoupólových nástěnných se zapojením vodičů, pro prostředí normální přepínačů, řazení 6-střídavých</t>
  </si>
  <si>
    <t>34535018</t>
  </si>
  <si>
    <t>přepínač nástěnný střídavý, řazení 6, šroubové svorky, kompletní včetně rámečku</t>
  </si>
  <si>
    <t>34535019</t>
  </si>
  <si>
    <t>přepínač nástěnný střídavý, řazení 6, šroubové svorky, na povrch, IP44, kompletní včetně rámečku</t>
  </si>
  <si>
    <t>741310023</t>
  </si>
  <si>
    <t>Montáž spínačů jedno nebo dvoupólových nástěnných se zapojením vodičů, pro prostředí normální přepínačů, řazení 7-křížových</t>
  </si>
  <si>
    <t>34535020</t>
  </si>
  <si>
    <t>přepínač nástěnný střídavý, řazení 7, šroubové svorky, kompletní včetně rámečku</t>
  </si>
  <si>
    <t>741313002</t>
  </si>
  <si>
    <t>Montáž zásuvek domovních se zapojením vodičů bezšroubové připojení polozapuštěných nebo zapuštěných 10/16 A, provedení 2P + PE dvojí zapojení pro průběžnou montáž</t>
  </si>
  <si>
    <t>34555241</t>
  </si>
  <si>
    <t>přístroj zásuvky zápustné jednonásobné, krytka s clonkami, bezšroubové svorky, kompletní včetně rámečku</t>
  </si>
  <si>
    <t>34555242</t>
  </si>
  <si>
    <t>Zásuvka na povrch jednonásobné, krytka s clonkami, bezšroubové svorky, IP44, kompletní včetně rámečku</t>
  </si>
  <si>
    <t>741210001</t>
  </si>
  <si>
    <t>Montáž rozvodnic oceloplechových nebo plastových bez zapojení vodičů běžných, hmotnosti do 20 kg</t>
  </si>
  <si>
    <t>3457</t>
  </si>
  <si>
    <t>Ochranná přípojnice +MET, podružná +ET</t>
  </si>
  <si>
    <t>741372154</t>
  </si>
  <si>
    <t>Montáž svítidlo LED přisazené stropní se zapojením vodičů</t>
  </si>
  <si>
    <t>3475</t>
  </si>
  <si>
    <t>Svítidlo A - LED viz. Legenda svítidel</t>
  </si>
  <si>
    <t>3476</t>
  </si>
  <si>
    <t>Svítidlo B1 - LED viz. Legenda svítidel</t>
  </si>
  <si>
    <t>3477</t>
  </si>
  <si>
    <t>Svítidlo B2 - LED viz. Legenda svítidel</t>
  </si>
  <si>
    <t>3478</t>
  </si>
  <si>
    <t>Svítidlo C1 - LED viz. Legenda svítidel</t>
  </si>
  <si>
    <t>34778</t>
  </si>
  <si>
    <t>Svítidlo C2 - LED viz. Legenda svítidel</t>
  </si>
  <si>
    <t>34779</t>
  </si>
  <si>
    <t>Svítidlo D - LED viz. Legenda svítidel</t>
  </si>
  <si>
    <t>34779.1</t>
  </si>
  <si>
    <t>Svítidlo I - LED viz. Legenda svítidel</t>
  </si>
  <si>
    <t>3483</t>
  </si>
  <si>
    <t>Svítidlo nouzové s piktogramem NA1 - LED viz. legenda svítidel</t>
  </si>
  <si>
    <t>3484</t>
  </si>
  <si>
    <t>Svítidlo nouzové N1, širokozářič - LED viz. legenda svítidel</t>
  </si>
  <si>
    <t>3485</t>
  </si>
  <si>
    <t>Svítidlo nouzové N2 na chodbu - LED viz. legenda svítidel</t>
  </si>
  <si>
    <t>3486</t>
  </si>
  <si>
    <t>Svítidlo pokojové do bytu školníka, výběr typu po dohodě s investorem</t>
  </si>
  <si>
    <t>3487</t>
  </si>
  <si>
    <t>Svítidlo chodbové do bytu školníka, výběr typu po dohodě s investorem</t>
  </si>
  <si>
    <t>3488</t>
  </si>
  <si>
    <t>Svítidlo koupelnové bytu školníka, výběr typu po dohodě s investorem</t>
  </si>
  <si>
    <t>3494</t>
  </si>
  <si>
    <t>Poplatek za recyklaci svítidla</t>
  </si>
  <si>
    <t>4101</t>
  </si>
  <si>
    <t>Svorka ochranného pospojování</t>
  </si>
  <si>
    <t>7404</t>
  </si>
  <si>
    <t>Montáž svorky ochranného pospojování</t>
  </si>
  <si>
    <t>3499</t>
  </si>
  <si>
    <t>Kabelové štítky dle ČSN 332000-5-52 ed.2, čl. NA.4.5.2.5</t>
  </si>
  <si>
    <t>3500</t>
  </si>
  <si>
    <t>Ostatní potřebné blíže nespecifikované položky, podružný a montážní materiál</t>
  </si>
  <si>
    <t>741810003</t>
  </si>
  <si>
    <t>Zkoušky a prohlídky elektrických rozvodů a zařízení celková prohlídka a vyhotovení revizní zprávy pro objem montážních prací přes 500 do 1000 tis. Kč</t>
  </si>
  <si>
    <t>3497</t>
  </si>
  <si>
    <t>Provedení protipožárního zabezpečení prostupů EI30 pomocí minerální plsti 140kg/m3 a protipožárního povlaku, provedení oprávněnou osobou včetně certifikátu</t>
  </si>
  <si>
    <t>7405</t>
  </si>
  <si>
    <t>Protipožární utěsnění kabelových prostupů dle ČSN 332000-552 ed.2</t>
  </si>
  <si>
    <t>Práce a dodávky M</t>
  </si>
  <si>
    <t>21-M</t>
  </si>
  <si>
    <t>Elektromontáže</t>
  </si>
  <si>
    <t>210220452</t>
  </si>
  <si>
    <t>Montáž hromosvodného vedení ochranných prvků a doplňků ochranného pospojování pevně</t>
  </si>
  <si>
    <t>34141029</t>
  </si>
  <si>
    <t>vodič propojovací flexibilní jádro Cu lanované izolace PVC 450/750V (H07V-K) 1x25mm2</t>
  </si>
  <si>
    <t>34141026</t>
  </si>
  <si>
    <t>vodič propojovací flexibilní jádro Cu lanované izolace PVC 450/750V 1x4mm2</t>
  </si>
  <si>
    <t>34141027</t>
  </si>
  <si>
    <t>vodič propojovací flexibilní jádro Cu lanované izolace PVC 450/750V 1x6mm2</t>
  </si>
  <si>
    <t>741122015</t>
  </si>
  <si>
    <t>Montáž kabelů měděných bez ukončení uložených pod omítku plných kulatých, počtu a průřezu žil 3x1,5 mm2</t>
  </si>
  <si>
    <t>Kabel 1-CXKH-V 3x1,5, P60R</t>
  </si>
  <si>
    <t>Kabel CYKY-J 3x1,5</t>
  </si>
  <si>
    <t>Kabel CYKY-O 3x1,5</t>
  </si>
  <si>
    <t>741122015.1</t>
  </si>
  <si>
    <t>Montáž kabelů měděných bez ukončení uložených pod omítku plných kulatých, počtu a průřezu žil 5x1,5 mm2</t>
  </si>
  <si>
    <t>Kabel CYKY-J 5x1,5</t>
  </si>
  <si>
    <t>741122016</t>
  </si>
  <si>
    <t>Montáž kabelů měděných bez ukončení uložených pod omítku plných kulatých, počtu a průřezu žil 3x2,5 až 6 mm2</t>
  </si>
  <si>
    <t>Kabel CYKY-J 3x2,5</t>
  </si>
  <si>
    <t>Kabel CGSG 5x2,5</t>
  </si>
  <si>
    <t>Kabel CYKY-J 5x2,5</t>
  </si>
  <si>
    <t>Kabel CYKY-J 5x6</t>
  </si>
  <si>
    <t>741122031</t>
  </si>
  <si>
    <t>Montáž kabel Cu bez ukončení uložený pod omítku plný kulatý 4x16 až 35 mm2 (např. CYKY)</t>
  </si>
  <si>
    <t>Kabel CYKY-J 4x16</t>
  </si>
  <si>
    <t>6.02 - Pomocné stavební práce</t>
  </si>
  <si>
    <t xml:space="preserve">    46-M - Zemní práce při extr.mont.pracích</t>
  </si>
  <si>
    <t>46-M</t>
  </si>
  <si>
    <t>Zemní práce při extr.mont.pracích</t>
  </si>
  <si>
    <t>468091111</t>
  </si>
  <si>
    <t>Vysekání kapes nebo výklenků ve zdivu pro osazení kotevních prvků nebo elektroinstalačního zařízení z lehkých betonů, dutých cihel nebo tvárnic, velikosti 7x7x5 cm</t>
  </si>
  <si>
    <t>468101112</t>
  </si>
  <si>
    <t>Vysekání rýh pro montáž trubek a kabelů v kamenných nebo betonových zdech hloubky do 3 cm a šířky přes 3 do 5 cm</t>
  </si>
  <si>
    <t>460941213</t>
  </si>
  <si>
    <t>Vyplnění rýh vyplnění a omítnutí rýh ve stěnách hloubky do 3 cm a šířky přes 5 do 7 cm</t>
  </si>
  <si>
    <t>469972111</t>
  </si>
  <si>
    <t>Odvoz suti a vybouraných hmot odvoz suti a vybouraných hmot do 1 km</t>
  </si>
  <si>
    <t>469972121</t>
  </si>
  <si>
    <t>Odvoz suti a vybouraných hmot odvoz suti a vybouraných hmot Příplatek k ceně za každý další i započatý 1 km</t>
  </si>
  <si>
    <t>6.03 - Rozváděče</t>
  </si>
  <si>
    <t>HSV - HSV</t>
  </si>
  <si>
    <t xml:space="preserve">    1.Rozváděče - 1.Rozváděče</t>
  </si>
  <si>
    <t xml:space="preserve">      a. - Rozváděče</t>
  </si>
  <si>
    <t xml:space="preserve">      c. - RACK </t>
  </si>
  <si>
    <t xml:space="preserve">      9 - Ostatní konstrukce a práce, bourání</t>
  </si>
  <si>
    <t>HSV</t>
  </si>
  <si>
    <t>1.Rozváděče</t>
  </si>
  <si>
    <t>a.</t>
  </si>
  <si>
    <t>3571</t>
  </si>
  <si>
    <t xml:space="preserve">ROZVÁDĚČ OCELOPLECHOVÝ ZAPUŠTĚNÝ  +R1, obsah rozváděče viz Seznam vývodů zrozváděče</t>
  </si>
  <si>
    <t>3572</t>
  </si>
  <si>
    <t xml:space="preserve">ROZVÁDĚČ OCELOPLECHOVÝ ZAPUŠTĚNÝ  +R2, obsah rozváděče viz Seznam vývodů zrozváděče</t>
  </si>
  <si>
    <t>3573</t>
  </si>
  <si>
    <t xml:space="preserve">ROZVÁDĚČ OCELOPLECHOVÝ ZAPUŠTĚNÝ  +RB, obsah rozváděče viz Seznam vývodů zrozváděče</t>
  </si>
  <si>
    <t>3574</t>
  </si>
  <si>
    <t xml:space="preserve">ROZVÁDĚČ OCELOPLECHOVÝ ZAPUŠTĚNÝ  +RE, dvousazbový, s HDO, hl. jistič 3x25/B, HDO 1x2A/B, standard EG.D, provedení pod omítku</t>
  </si>
  <si>
    <t>3575</t>
  </si>
  <si>
    <t>Pojistková skříň SS200 v plastovém pilíři, včetně montáže</t>
  </si>
  <si>
    <t>c.</t>
  </si>
  <si>
    <t xml:space="preserve">RACK </t>
  </si>
  <si>
    <t>3576</t>
  </si>
  <si>
    <t xml:space="preserve">Rack,vertikální lišty, organizátor 1U, Police, switch až 48 portů, vč. POE, modulární patch panel pro až 48xRJ-45, KEYSTONE CAT6 UTP,  patch kabely apod. + včetně montáže, nastavení, zprovoznění</t>
  </si>
  <si>
    <t>973031151</t>
  </si>
  <si>
    <t>Příprava niky pro osazení rozváděče</t>
  </si>
  <si>
    <t>741210003</t>
  </si>
  <si>
    <t>Montáž rozvodnic oceloplechových nebo plastových bez zapojení vodičů běžných, hmotnosti do 100 kg</t>
  </si>
  <si>
    <t>741811011</t>
  </si>
  <si>
    <t>Zkoušky a prohlídky rozvodných zařízení kontrola rozváděčů nn, (1 pole) silových, hmotnosti do 200 kg</t>
  </si>
  <si>
    <t>06.4 - Ostatní - VRN</t>
  </si>
  <si>
    <t>VRN - Vedlejší rozpočtové náklady</t>
  </si>
  <si>
    <t xml:space="preserve">    VRN4 - Inženýrská činnost</t>
  </si>
  <si>
    <t xml:space="preserve">    VRN9 - Ostatní náklady</t>
  </si>
  <si>
    <t>Odvoz suti a vybouraných hmot při elektromontážích do 1 km</t>
  </si>
  <si>
    <t>1406557336</t>
  </si>
  <si>
    <t>Příplatek k odvozu suti a vybouraných hmot při elektromontážích za každý další 1 km</t>
  </si>
  <si>
    <t>-584176868</t>
  </si>
  <si>
    <t>0,3*20</t>
  </si>
  <si>
    <t>469973116</t>
  </si>
  <si>
    <t>-337105161</t>
  </si>
  <si>
    <t>VRN</t>
  </si>
  <si>
    <t>Vedlejší rozpočtové náklady</t>
  </si>
  <si>
    <t>VRN4</t>
  </si>
  <si>
    <t>Inženýrská činnost</t>
  </si>
  <si>
    <t>045002000</t>
  </si>
  <si>
    <t>Kompletační a koordinační činnost</t>
  </si>
  <si>
    <t>VRN9</t>
  </si>
  <si>
    <t>Ostatní náklady</t>
  </si>
  <si>
    <t>Demontáž stávajících koncových prvků, stávajících svítidel, stávajících rozvodů, stávajících rozváděčů, stávajícího vzdušného propoje do vedlejší budovy. Zjištění skutečného zapojení stávajících rozvodů</t>
  </si>
  <si>
    <t>Doprava osob a materiálu, použití montážních mechanismů apod.</t>
  </si>
  <si>
    <t>Nastavení dodaných zařízení a kompletů, včetně jejich zprovoznění</t>
  </si>
  <si>
    <t>Provozní a funkční zkoušky</t>
  </si>
  <si>
    <t>Zajištění dokladů, nutných pro uvedení stavby do užívání</t>
  </si>
  <si>
    <t>Zajištění nezbytných dokladů a podkladů a uvedení zařízení do provozu, vypracování dokumentace pro údržbu</t>
  </si>
  <si>
    <t>Funkční zkouška nouzového osvětlení, štítky a označení nouzového svítidla, včetně vypracování dokumentace nouzového osvětlení</t>
  </si>
  <si>
    <t>09</t>
  </si>
  <si>
    <t>Přípravné a pomocné práce mimo specifikaci</t>
  </si>
  <si>
    <t>Oznámení zahájení montáže dle požadavků zákona č. 250/2021 Sb.</t>
  </si>
  <si>
    <t>Odborné a závazné stanovisko dle požadavků zákona č. 250/2021 Sb.</t>
  </si>
  <si>
    <t>07 - hromosvod</t>
  </si>
  <si>
    <t>7400</t>
  </si>
  <si>
    <t>Ochrana proti korozi při přechodu země-vzduch</t>
  </si>
  <si>
    <t>7414</t>
  </si>
  <si>
    <t>Montáž příchytky svodu</t>
  </si>
  <si>
    <t>35442270.1</t>
  </si>
  <si>
    <t xml:space="preserve">podpěra vedení na střechu pr. 140 mm,  plastový zámek, výška vedení 100 mm</t>
  </si>
  <si>
    <t>741420002</t>
  </si>
  <si>
    <t>Montáž drát nebo lano hromosvodné svodové D přes 10 mm s podpěrou</t>
  </si>
  <si>
    <t>35441077</t>
  </si>
  <si>
    <t>drát D 8mm AlMgSi (cca 150 m)</t>
  </si>
  <si>
    <t>741420022</t>
  </si>
  <si>
    <t>Montáž svorka hromosvodná se 3 a více šrouby</t>
  </si>
  <si>
    <t>3545.1</t>
  </si>
  <si>
    <t>Svorka hromosvodová zkušební v nerezovém provedení v chodníkové krabici</t>
  </si>
  <si>
    <t>3546</t>
  </si>
  <si>
    <t>Svorka potenciálového vyrovnání V4A</t>
  </si>
  <si>
    <t>741420083</t>
  </si>
  <si>
    <t>Montáž vedení hromosvodné-štítek k označení svodu</t>
  </si>
  <si>
    <t>35442117.1</t>
  </si>
  <si>
    <t>štítek plastový</t>
  </si>
  <si>
    <t>741410001</t>
  </si>
  <si>
    <t>Montáž vodič uzemňovací pásek D do 120 mm2 na stojato</t>
  </si>
  <si>
    <t>35442062</t>
  </si>
  <si>
    <t>pás zemnící 30x4mm FeZn</t>
  </si>
  <si>
    <t>35441073</t>
  </si>
  <si>
    <t>drát D 10mm FeZn</t>
  </si>
  <si>
    <t>741430012</t>
  </si>
  <si>
    <t>Montáž jímacích tyčí délky do 2 m</t>
  </si>
  <si>
    <t>3548</t>
  </si>
  <si>
    <t>Jímací stožár o délce 1,5m</t>
  </si>
  <si>
    <t>35441885</t>
  </si>
  <si>
    <t>svorka spojovací pro lano D 8-10mm</t>
  </si>
  <si>
    <t>35442040.1</t>
  </si>
  <si>
    <t>svorka uzemnění pro zemnící pásku</t>
  </si>
  <si>
    <t>35442040.2</t>
  </si>
  <si>
    <t>svorka uzemnění pro spojení zemnící pásku/drátu</t>
  </si>
  <si>
    <t>7418</t>
  </si>
  <si>
    <t>Pořízení fotodokumentace během výstavby</t>
  </si>
  <si>
    <t>7419</t>
  </si>
  <si>
    <t>Revize hromosvodu a uzemnění</t>
  </si>
  <si>
    <t>Přípravné a pomocné práce mimo specifikaci, spolupráce s revizním technikem</t>
  </si>
  <si>
    <t>08 -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</si>
  <si>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</si>
  <si>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</si>
  <si>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</si>
  <si>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>VRN1</t>
  </si>
  <si>
    <t>Průzkumné, zeměměřičské a projektové práce</t>
  </si>
  <si>
    <t>012444000</t>
  </si>
  <si>
    <t>Geodetické měření skutečného provedení stavby</t>
  </si>
  <si>
    <t>1024</t>
  </si>
  <si>
    <t>-2077358847</t>
  </si>
  <si>
    <t>VRN3</t>
  </si>
  <si>
    <t>Zařízení staveniště</t>
  </si>
  <si>
    <t>030001000</t>
  </si>
  <si>
    <t>1004304627</t>
  </si>
  <si>
    <t>Poznámka k položce:_x000d_
Společné pro všechny dotčené profese</t>
  </si>
  <si>
    <t>040001000</t>
  </si>
  <si>
    <t>PD skutečného provedení</t>
  </si>
  <si>
    <t>432309380</t>
  </si>
  <si>
    <t>VRN7</t>
  </si>
  <si>
    <t>Provozní vlivy</t>
  </si>
  <si>
    <t>071103000</t>
  </si>
  <si>
    <t>Provoz investora</t>
  </si>
  <si>
    <t>-833576139</t>
  </si>
  <si>
    <t>094104000</t>
  </si>
  <si>
    <t>Náklady na opatření BOZP</t>
  </si>
  <si>
    <t>-446365064</t>
  </si>
  <si>
    <t>SEZNAM FIGUR</t>
  </si>
  <si>
    <t>Výměra</t>
  </si>
  <si>
    <t>"výměra převzata z PD"27</t>
  </si>
  <si>
    <t>Použití figury:</t>
  </si>
  <si>
    <t>"výměra převzata z PD"23</t>
  </si>
  <si>
    <t>"1.01"10,87</t>
  </si>
  <si>
    <t>"1.02"32,58</t>
  </si>
  <si>
    <t>"1.03"14,8</t>
  </si>
  <si>
    <t>"1.05a"1,91</t>
  </si>
  <si>
    <t>"1.09"68,36</t>
  </si>
  <si>
    <t>"1.10"5,84</t>
  </si>
  <si>
    <t>"1.11"5,97</t>
  </si>
  <si>
    <t>"1.12"2,73</t>
  </si>
  <si>
    <t>"1.15"3,48</t>
  </si>
  <si>
    <t>"1.16"4,53</t>
  </si>
  <si>
    <t>"1.17"15,86</t>
  </si>
  <si>
    <t>"1.18"13,22</t>
  </si>
  <si>
    <t>"1.19"28,55</t>
  </si>
  <si>
    <t>"1.20"13,68</t>
  </si>
  <si>
    <t>"2.01"19,37</t>
  </si>
  <si>
    <t>"2.02"23,65</t>
  </si>
  <si>
    <t>"2.03"14,7</t>
  </si>
  <si>
    <t>"2.07"38,64</t>
  </si>
  <si>
    <t>"2.08"58,06</t>
  </si>
  <si>
    <t>"2.09"25,02</t>
  </si>
  <si>
    <t>"2.10"58,85</t>
  </si>
  <si>
    <t>"jih 1np, MIV"0,45*2,4*1+0,6*2,4*8</t>
  </si>
  <si>
    <t>"sever 1np"2,4*1,2*2</t>
  </si>
  <si>
    <t>"sever 1np, MIV"(0,6+0,7)*2,4</t>
  </si>
  <si>
    <t>"jih 2np, MIV"0,45*2,4*2+0,6*2,4*9</t>
  </si>
  <si>
    <t>"sever 2np, MIV"0,45*2,4</t>
  </si>
  <si>
    <t>"sever 2np, "3,*2,4*5</t>
  </si>
  <si>
    <t>"2np"2*2</t>
  </si>
  <si>
    <t>"1np"(2,1*3,4)</t>
  </si>
  <si>
    <t>"2np"1,2*3,4</t>
  </si>
  <si>
    <t>"1 np"(1,9+2,65+2,7+2,7+1,48+2,1+1,9+0,45+0,15+8,8+0,8)*3,4+0,9*2*2-(1,4*6)</t>
  </si>
  <si>
    <t>"1np sociál"(1,92+0,27+0,15+0,5+0,4+1,93+1,85+1,1+0,3+0,3)*3,4-(1,4*2)</t>
  </si>
  <si>
    <t>"1np sociál-polopříčka"(1,83+2,93+1,7+1)*2,3-(1,4*4)</t>
  </si>
  <si>
    <t>"2 np"(0,25+0,44+0,15+0,95+0,15+0,35+0,35+0,25+0,45)*3,4</t>
  </si>
  <si>
    <t>"2 np sociál"(2,31+0,4+0,35+0,5+0,5+0,4+0,5+0,35*3)*3,4-1,4</t>
  </si>
  <si>
    <t>"2np sociál-polopříčka"(2,31+3,8+1,15+2,55)*2,3-(1,4*4)</t>
  </si>
  <si>
    <t>"1np"(4,6+1,45)*3,4</t>
  </si>
  <si>
    <t>"1 np"1,9*3,4</t>
  </si>
  <si>
    <t>"2 np"(1,48+0,85+1,7)*3,4</t>
  </si>
  <si>
    <t>"1.04"11,14</t>
  </si>
  <si>
    <t>Mezisoučet</t>
  </si>
  <si>
    <t>"trám boky"7*0,8*8,4*2</t>
  </si>
  <si>
    <t>"1.05a"9,66</t>
  </si>
  <si>
    <t>"1.05b"10,81</t>
  </si>
  <si>
    <t>"1.06"14,03</t>
  </si>
  <si>
    <t>"1.07a"12,65</t>
  </si>
  <si>
    <t>"1.07b"10,81</t>
  </si>
  <si>
    <t>"1.08"15,87</t>
  </si>
  <si>
    <t>"1.10"1,26</t>
  </si>
  <si>
    <t>"1.13"21,85</t>
  </si>
  <si>
    <t>"1.14"13,57</t>
  </si>
  <si>
    <t>"1.19"3,2</t>
  </si>
  <si>
    <t>"2.04"14,26</t>
  </si>
  <si>
    <t>"2.05a"16,56</t>
  </si>
  <si>
    <t>"2.05b"16,79</t>
  </si>
  <si>
    <t>"2.05c"8,51</t>
  </si>
  <si>
    <t>"2.06"14,03</t>
  </si>
  <si>
    <t>"2.08"2,1</t>
  </si>
  <si>
    <t>"2.10"1,68</t>
  </si>
  <si>
    <t>"1.04-podesta schodiště"3,29</t>
  </si>
  <si>
    <t>"1.01"13,5</t>
  </si>
  <si>
    <t>"1.02"44,25</t>
  </si>
  <si>
    <t>"1.09"52,2</t>
  </si>
  <si>
    <t>"1.10"12,15</t>
  </si>
  <si>
    <t>"schodiště"12</t>
  </si>
  <si>
    <t>"2.02"30,15</t>
  </si>
  <si>
    <t>"2.07"59,4</t>
  </si>
  <si>
    <t>"venkovní schody"(0,9+0,175+0,175+0,3)*2,2*3,5</t>
  </si>
  <si>
    <t>"1.01"35,43</t>
  </si>
  <si>
    <t>"1.02"88,81</t>
  </si>
  <si>
    <t>"1.03"26,7</t>
  </si>
  <si>
    <t>"1.04"45,61</t>
  </si>
  <si>
    <t>"1.05a"16,17</t>
  </si>
  <si>
    <t>"1.05b"18,9</t>
  </si>
  <si>
    <t>"1.06"22,87</t>
  </si>
  <si>
    <t>"1.07a"20,7</t>
  </si>
  <si>
    <t>"1.07b"16,87</t>
  </si>
  <si>
    <t>"1.08"18,41</t>
  </si>
  <si>
    <t>"1.09"97,52</t>
  </si>
  <si>
    <t>"1.10"29,77</t>
  </si>
  <si>
    <t>"1.11"24,21</t>
  </si>
  <si>
    <t>"1.12"20,79</t>
  </si>
  <si>
    <t>"1.13"31,48</t>
  </si>
  <si>
    <t>"1.14"19,98</t>
  </si>
  <si>
    <t>"1.15"23,7</t>
  </si>
  <si>
    <t>"1.16"28,35</t>
  </si>
  <si>
    <t>"1.17"67,78</t>
  </si>
  <si>
    <t>"1.18"44,04</t>
  </si>
  <si>
    <t>"1.19"59</t>
  </si>
  <si>
    <t>"1.20"44,71</t>
  </si>
  <si>
    <t>"2.01"57,94</t>
  </si>
  <si>
    <t>"2.02"60,4</t>
  </si>
  <si>
    <t>"2.03"41,5</t>
  </si>
  <si>
    <t>"2.04"23,36</t>
  </si>
  <si>
    <t>"2.05a"28,48</t>
  </si>
  <si>
    <t>"2.05b"27,86</t>
  </si>
  <si>
    <t>"2.05c"13,58</t>
  </si>
  <si>
    <t>"2.06"15,84</t>
  </si>
  <si>
    <t>"2.07"122,51</t>
  </si>
  <si>
    <t>"2.08"92,81</t>
  </si>
  <si>
    <t>"2.09"73,39</t>
  </si>
  <si>
    <t>"2.10"93,49</t>
  </si>
  <si>
    <t>"1.01"9</t>
  </si>
  <si>
    <t>"1.02"29,5</t>
  </si>
  <si>
    <t>"1.03"7,9</t>
  </si>
  <si>
    <t>"1.04"15,2</t>
  </si>
  <si>
    <t>"1.09"34,8</t>
  </si>
  <si>
    <t>"1.10"8,1</t>
  </si>
  <si>
    <t>"1.11"8,2</t>
  </si>
  <si>
    <t>"1.12"6,1</t>
  </si>
  <si>
    <t>"1.15"7</t>
  </si>
  <si>
    <t>"2.07"39,6</t>
  </si>
  <si>
    <t>"2.02"20,1</t>
  </si>
  <si>
    <t>"1.19"4</t>
  </si>
  <si>
    <t>83,2*0,3</t>
  </si>
  <si>
    <t>F018</t>
  </si>
  <si>
    <t>nátěr ocelových zárubní - plocha</t>
  </si>
  <si>
    <t>(2+0,6+2)*0,26*4</t>
  </si>
  <si>
    <t>(2+0,8+2)*0,26*12</t>
  </si>
  <si>
    <t>(2+0,7+2)*0,26*7</t>
  </si>
  <si>
    <t>(2+0,9+2)*0,26*6</t>
  </si>
  <si>
    <t>(30,6+9,6)*2*10-3,6*3,5</t>
  </si>
  <si>
    <t>((30,6*2+9,6*2)-1,6*3-3,6)*0,26</t>
  </si>
  <si>
    <t>((30,6*2+9,6*2)-1,6*3-3,6)*0,34</t>
  </si>
  <si>
    <t>(30,6+9,6)*2*8,4</t>
  </si>
  <si>
    <t>-"spojovačka"3,6*3,2</t>
  </si>
  <si>
    <t>-F027</t>
  </si>
  <si>
    <t>2,4*3*27+0,9*36</t>
  </si>
  <si>
    <t>3,34+2,4+3,34</t>
  </si>
  <si>
    <t>2,74+1,1+2,74</t>
  </si>
  <si>
    <t>2,05+1+2,05</t>
  </si>
  <si>
    <t>2,4*27+0,9*6</t>
  </si>
  <si>
    <t>F027</t>
  </si>
  <si>
    <t>Otvory na fasádě - plocha</t>
  </si>
  <si>
    <t>1,1*2,74</t>
  </si>
  <si>
    <t>1*2,05</t>
  </si>
  <si>
    <t>8,95*30,3</t>
  </si>
  <si>
    <t>(9,35+30,7)*2*0,45</t>
  </si>
  <si>
    <t>(8,95+30,3)*2*0,57</t>
  </si>
  <si>
    <t>"převzato z PD"90,4</t>
  </si>
  <si>
    <t>33*1,5</t>
  </si>
  <si>
    <t>33+33+37,5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</si>
</sst>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2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0" xfId="0" applyNumberFormat="1" applyFont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3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31" fillId="0" borderId="0" xfId="0" applyFont="1" applyAlignment="1">
      <alignment horizontal="left" vertical="center" wrapText="1"/>
    </xf>
    <xf numFmtId="0" fontId="39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7" fillId="2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5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styles" Target="styles.xml" /><Relationship Id="rId15" Type="http://schemas.openxmlformats.org/officeDocument/2006/relationships/theme" Target="theme/theme1.xml" /><Relationship Id="rId16" Type="http://schemas.openxmlformats.org/officeDocument/2006/relationships/calcChain" Target="calcChain.xml" /><Relationship Id="rId1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34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35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2023-04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Stavební úpravy - Družina ZŠ Zborovská, Tábor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p.č. 1502/99, 1502/463 k.ú. Tábor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27. 2. 2025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Tábor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KOSTKA PROJEKT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KOSTKA PROJEKT s.r.o.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ROUND(AG95+SUM(AG96:AG100)+AG105+AG106,2)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ROUND(AS95+SUM(AS96:AS100)+AS105+AS106,2)</f>
        <v>0</v>
      </c>
      <c r="AT94" s="114">
        <f>ROUND(SUM(AV94:AW94),2)</f>
        <v>0</v>
      </c>
      <c r="AU94" s="115">
        <f>ROUND(AU95+SUM(AU96:AU100)+AU105+AU106,5)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ROUND(AZ95+SUM(AZ96:AZ100)+AZ105+AZ106,2)</f>
        <v>0</v>
      </c>
      <c r="BA94" s="114">
        <f>ROUND(BA95+SUM(BA96:BA100)+BA105+BA106,2)</f>
        <v>0</v>
      </c>
      <c r="BB94" s="114">
        <f>ROUND(BB95+SUM(BB96:BB100)+BB105+BB106,2)</f>
        <v>0</v>
      </c>
      <c r="BC94" s="114">
        <f>ROUND(BC95+SUM(BC96:BC100)+BC105+BC106,2)</f>
        <v>0</v>
      </c>
      <c r="BD94" s="116">
        <f>ROUND(BD95+SUM(BD96:BD100)+BD105+BD106,2)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bourací práce'!J30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'01 - bourací práce'!P133</f>
        <v>0</v>
      </c>
      <c r="AV95" s="128">
        <f>'01 - bourací práce'!J33</f>
        <v>0</v>
      </c>
      <c r="AW95" s="128">
        <f>'01 - bourací práce'!J34</f>
        <v>0</v>
      </c>
      <c r="AX95" s="128">
        <f>'01 - bourací práce'!J35</f>
        <v>0</v>
      </c>
      <c r="AY95" s="128">
        <f>'01 - bourací práce'!J36</f>
        <v>0</v>
      </c>
      <c r="AZ95" s="128">
        <f>'01 - bourací práce'!F33</f>
        <v>0</v>
      </c>
      <c r="BA95" s="128">
        <f>'01 - bourací práce'!F34</f>
        <v>0</v>
      </c>
      <c r="BB95" s="128">
        <f>'01 - bourací práce'!F35</f>
        <v>0</v>
      </c>
      <c r="BC95" s="128">
        <f>'01 - bourací práce'!F36</f>
        <v>0</v>
      </c>
      <c r="BD95" s="130">
        <f>'01 - bourací práce'!F37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stavební úpravy'!J30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'02 - stavební úpravy'!P144</f>
        <v>0</v>
      </c>
      <c r="AV96" s="128">
        <f>'02 - stavební úpravy'!J33</f>
        <v>0</v>
      </c>
      <c r="AW96" s="128">
        <f>'02 - stavební úpravy'!J34</f>
        <v>0</v>
      </c>
      <c r="AX96" s="128">
        <f>'02 - stavební úpravy'!J35</f>
        <v>0</v>
      </c>
      <c r="AY96" s="128">
        <f>'02 - stavební úpravy'!J36</f>
        <v>0</v>
      </c>
      <c r="AZ96" s="128">
        <f>'02 - stavební úpravy'!F33</f>
        <v>0</v>
      </c>
      <c r="BA96" s="128">
        <f>'02 - stavební úpravy'!F34</f>
        <v>0</v>
      </c>
      <c r="BB96" s="128">
        <f>'02 - stavební úpravy'!F35</f>
        <v>0</v>
      </c>
      <c r="BC96" s="128">
        <f>'02 - stavební úpravy'!F36</f>
        <v>0</v>
      </c>
      <c r="BD96" s="130">
        <f>'02 - stavební úpravy'!F37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zdravotechnické inst...'!J30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'03 - zdravotechnické inst...'!P148</f>
        <v>0</v>
      </c>
      <c r="AV97" s="128">
        <f>'03 - zdravotechnické inst...'!J33</f>
        <v>0</v>
      </c>
      <c r="AW97" s="128">
        <f>'03 - zdravotechnické inst...'!J34</f>
        <v>0</v>
      </c>
      <c r="AX97" s="128">
        <f>'03 - zdravotechnické inst...'!J35</f>
        <v>0</v>
      </c>
      <c r="AY97" s="128">
        <f>'03 - zdravotechnické inst...'!J36</f>
        <v>0</v>
      </c>
      <c r="AZ97" s="128">
        <f>'03 - zdravotechnické inst...'!F33</f>
        <v>0</v>
      </c>
      <c r="BA97" s="128">
        <f>'03 - zdravotechnické inst...'!F34</f>
        <v>0</v>
      </c>
      <c r="BB97" s="128">
        <f>'03 - zdravotechnické inst...'!F35</f>
        <v>0</v>
      </c>
      <c r="BC97" s="128">
        <f>'03 - zdravotechnické inst...'!F36</f>
        <v>0</v>
      </c>
      <c r="BD97" s="130">
        <f>'03 - zdravotechnické inst...'!F37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'04 - vzduchotechnika'!J30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27">
        <v>0</v>
      </c>
      <c r="AT98" s="128">
        <f>ROUND(SUM(AV98:AW98),2)</f>
        <v>0</v>
      </c>
      <c r="AU98" s="129">
        <f>'04 - vzduchotechnika'!P121</f>
        <v>0</v>
      </c>
      <c r="AV98" s="128">
        <f>'04 - vzduchotechnika'!J33</f>
        <v>0</v>
      </c>
      <c r="AW98" s="128">
        <f>'04 - vzduchotechnika'!J34</f>
        <v>0</v>
      </c>
      <c r="AX98" s="128">
        <f>'04 - vzduchotechnika'!J35</f>
        <v>0</v>
      </c>
      <c r="AY98" s="128">
        <f>'04 - vzduchotechnika'!J36</f>
        <v>0</v>
      </c>
      <c r="AZ98" s="128">
        <f>'04 - vzduchotechnika'!F33</f>
        <v>0</v>
      </c>
      <c r="BA98" s="128">
        <f>'04 - vzduchotechnika'!F34</f>
        <v>0</v>
      </c>
      <c r="BB98" s="128">
        <f>'04 - vzduchotechnika'!F35</f>
        <v>0</v>
      </c>
      <c r="BC98" s="128">
        <f>'04 - vzduchotechnika'!F36</f>
        <v>0</v>
      </c>
      <c r="BD98" s="130">
        <f>'04 - vzduchotechnika'!F37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7" customFormat="1" ht="16.5" customHeight="1">
      <c r="A99" s="119" t="s">
        <v>80</v>
      </c>
      <c r="B99" s="120"/>
      <c r="C99" s="121"/>
      <c r="D99" s="122" t="s">
        <v>96</v>
      </c>
      <c r="E99" s="122"/>
      <c r="F99" s="122"/>
      <c r="G99" s="122"/>
      <c r="H99" s="122"/>
      <c r="I99" s="123"/>
      <c r="J99" s="122" t="s">
        <v>97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'05 - vytápění'!J30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83</v>
      </c>
      <c r="AR99" s="126"/>
      <c r="AS99" s="127">
        <v>0</v>
      </c>
      <c r="AT99" s="128">
        <f>ROUND(SUM(AV99:AW99),2)</f>
        <v>0</v>
      </c>
      <c r="AU99" s="129">
        <f>'05 - vytápění'!P125</f>
        <v>0</v>
      </c>
      <c r="AV99" s="128">
        <f>'05 - vytápění'!J33</f>
        <v>0</v>
      </c>
      <c r="AW99" s="128">
        <f>'05 - vytápění'!J34</f>
        <v>0</v>
      </c>
      <c r="AX99" s="128">
        <f>'05 - vytápění'!J35</f>
        <v>0</v>
      </c>
      <c r="AY99" s="128">
        <f>'05 - vytápění'!J36</f>
        <v>0</v>
      </c>
      <c r="AZ99" s="128">
        <f>'05 - vytápění'!F33</f>
        <v>0</v>
      </c>
      <c r="BA99" s="128">
        <f>'05 - vytápění'!F34</f>
        <v>0</v>
      </c>
      <c r="BB99" s="128">
        <f>'05 - vytápění'!F35</f>
        <v>0</v>
      </c>
      <c r="BC99" s="128">
        <f>'05 - vytápění'!F36</f>
        <v>0</v>
      </c>
      <c r="BD99" s="130">
        <f>'05 - vytápění'!F37</f>
        <v>0</v>
      </c>
      <c r="BE99" s="7"/>
      <c r="BT99" s="131" t="s">
        <v>84</v>
      </c>
      <c r="BV99" s="131" t="s">
        <v>78</v>
      </c>
      <c r="BW99" s="131" t="s">
        <v>98</v>
      </c>
      <c r="BX99" s="131" t="s">
        <v>5</v>
      </c>
      <c r="CL99" s="131" t="s">
        <v>1</v>
      </c>
      <c r="CM99" s="131" t="s">
        <v>86</v>
      </c>
    </row>
    <row r="100" s="7" customFormat="1" ht="16.5" customHeight="1">
      <c r="A100" s="7"/>
      <c r="B100" s="120"/>
      <c r="C100" s="121"/>
      <c r="D100" s="122" t="s">
        <v>99</v>
      </c>
      <c r="E100" s="122"/>
      <c r="F100" s="122"/>
      <c r="G100" s="122"/>
      <c r="H100" s="122"/>
      <c r="I100" s="123"/>
      <c r="J100" s="122" t="s">
        <v>100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32">
        <f>ROUND(SUM(AG101:AG104),2)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83</v>
      </c>
      <c r="AR100" s="126"/>
      <c r="AS100" s="127">
        <f>ROUND(SUM(AS101:AS104),2)</f>
        <v>0</v>
      </c>
      <c r="AT100" s="128">
        <f>ROUND(SUM(AV100:AW100),2)</f>
        <v>0</v>
      </c>
      <c r="AU100" s="129">
        <f>ROUND(SUM(AU101:AU104),5)</f>
        <v>0</v>
      </c>
      <c r="AV100" s="128">
        <f>ROUND(AZ100*L29,2)</f>
        <v>0</v>
      </c>
      <c r="AW100" s="128">
        <f>ROUND(BA100*L30,2)</f>
        <v>0</v>
      </c>
      <c r="AX100" s="128">
        <f>ROUND(BB100*L29,2)</f>
        <v>0</v>
      </c>
      <c r="AY100" s="128">
        <f>ROUND(BC100*L30,2)</f>
        <v>0</v>
      </c>
      <c r="AZ100" s="128">
        <f>ROUND(SUM(AZ101:AZ104),2)</f>
        <v>0</v>
      </c>
      <c r="BA100" s="128">
        <f>ROUND(SUM(BA101:BA104),2)</f>
        <v>0</v>
      </c>
      <c r="BB100" s="128">
        <f>ROUND(SUM(BB101:BB104),2)</f>
        <v>0</v>
      </c>
      <c r="BC100" s="128">
        <f>ROUND(SUM(BC101:BC104),2)</f>
        <v>0</v>
      </c>
      <c r="BD100" s="130">
        <f>ROUND(SUM(BD101:BD104),2)</f>
        <v>0</v>
      </c>
      <c r="BE100" s="7"/>
      <c r="BS100" s="131" t="s">
        <v>75</v>
      </c>
      <c r="BT100" s="131" t="s">
        <v>84</v>
      </c>
      <c r="BU100" s="131" t="s">
        <v>77</v>
      </c>
      <c r="BV100" s="131" t="s">
        <v>78</v>
      </c>
      <c r="BW100" s="131" t="s">
        <v>101</v>
      </c>
      <c r="BX100" s="131" t="s">
        <v>5</v>
      </c>
      <c r="CL100" s="131" t="s">
        <v>1</v>
      </c>
      <c r="CM100" s="131" t="s">
        <v>86</v>
      </c>
    </row>
    <row r="101" s="4" customFormat="1" ht="16.5" customHeight="1">
      <c r="A101" s="119" t="s">
        <v>80</v>
      </c>
      <c r="B101" s="70"/>
      <c r="C101" s="133"/>
      <c r="D101" s="133"/>
      <c r="E101" s="134" t="s">
        <v>102</v>
      </c>
      <c r="F101" s="134"/>
      <c r="G101" s="134"/>
      <c r="H101" s="134"/>
      <c r="I101" s="134"/>
      <c r="J101" s="133"/>
      <c r="K101" s="134" t="s">
        <v>103</v>
      </c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  <c r="AA101" s="134"/>
      <c r="AB101" s="134"/>
      <c r="AC101" s="134"/>
      <c r="AD101" s="134"/>
      <c r="AE101" s="134"/>
      <c r="AF101" s="134"/>
      <c r="AG101" s="135">
        <f>'6.01 - elektroinstalační ...'!J32</f>
        <v>0</v>
      </c>
      <c r="AH101" s="133"/>
      <c r="AI101" s="133"/>
      <c r="AJ101" s="133"/>
      <c r="AK101" s="133"/>
      <c r="AL101" s="133"/>
      <c r="AM101" s="133"/>
      <c r="AN101" s="135">
        <f>SUM(AG101,AT101)</f>
        <v>0</v>
      </c>
      <c r="AO101" s="133"/>
      <c r="AP101" s="133"/>
      <c r="AQ101" s="136" t="s">
        <v>104</v>
      </c>
      <c r="AR101" s="72"/>
      <c r="AS101" s="137">
        <v>0</v>
      </c>
      <c r="AT101" s="138">
        <f>ROUND(SUM(AV101:AW101),2)</f>
        <v>0</v>
      </c>
      <c r="AU101" s="139">
        <f>'6.01 - elektroinstalační ...'!P124</f>
        <v>0</v>
      </c>
      <c r="AV101" s="138">
        <f>'6.01 - elektroinstalační ...'!J35</f>
        <v>0</v>
      </c>
      <c r="AW101" s="138">
        <f>'6.01 - elektroinstalační ...'!J36</f>
        <v>0</v>
      </c>
      <c r="AX101" s="138">
        <f>'6.01 - elektroinstalační ...'!J37</f>
        <v>0</v>
      </c>
      <c r="AY101" s="138">
        <f>'6.01 - elektroinstalační ...'!J38</f>
        <v>0</v>
      </c>
      <c r="AZ101" s="138">
        <f>'6.01 - elektroinstalační ...'!F35</f>
        <v>0</v>
      </c>
      <c r="BA101" s="138">
        <f>'6.01 - elektroinstalační ...'!F36</f>
        <v>0</v>
      </c>
      <c r="BB101" s="138">
        <f>'6.01 - elektroinstalační ...'!F37</f>
        <v>0</v>
      </c>
      <c r="BC101" s="138">
        <f>'6.01 - elektroinstalační ...'!F38</f>
        <v>0</v>
      </c>
      <c r="BD101" s="140">
        <f>'6.01 - elektroinstalační ...'!F39</f>
        <v>0</v>
      </c>
      <c r="BE101" s="4"/>
      <c r="BT101" s="141" t="s">
        <v>86</v>
      </c>
      <c r="BV101" s="141" t="s">
        <v>78</v>
      </c>
      <c r="BW101" s="141" t="s">
        <v>105</v>
      </c>
      <c r="BX101" s="141" t="s">
        <v>101</v>
      </c>
      <c r="CL101" s="141" t="s">
        <v>1</v>
      </c>
    </row>
    <row r="102" s="4" customFormat="1" ht="16.5" customHeight="1">
      <c r="A102" s="119" t="s">
        <v>80</v>
      </c>
      <c r="B102" s="70"/>
      <c r="C102" s="133"/>
      <c r="D102" s="133"/>
      <c r="E102" s="134" t="s">
        <v>106</v>
      </c>
      <c r="F102" s="134"/>
      <c r="G102" s="134"/>
      <c r="H102" s="134"/>
      <c r="I102" s="134"/>
      <c r="J102" s="133"/>
      <c r="K102" s="134" t="s">
        <v>107</v>
      </c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  <c r="AA102" s="134"/>
      <c r="AB102" s="134"/>
      <c r="AC102" s="134"/>
      <c r="AD102" s="134"/>
      <c r="AE102" s="134"/>
      <c r="AF102" s="134"/>
      <c r="AG102" s="135">
        <f>'6.02 - Pomocné stavební p...'!J32</f>
        <v>0</v>
      </c>
      <c r="AH102" s="133"/>
      <c r="AI102" s="133"/>
      <c r="AJ102" s="133"/>
      <c r="AK102" s="133"/>
      <c r="AL102" s="133"/>
      <c r="AM102" s="133"/>
      <c r="AN102" s="135">
        <f>SUM(AG102,AT102)</f>
        <v>0</v>
      </c>
      <c r="AO102" s="133"/>
      <c r="AP102" s="133"/>
      <c r="AQ102" s="136" t="s">
        <v>104</v>
      </c>
      <c r="AR102" s="72"/>
      <c r="AS102" s="137">
        <v>0</v>
      </c>
      <c r="AT102" s="138">
        <f>ROUND(SUM(AV102:AW102),2)</f>
        <v>0</v>
      </c>
      <c r="AU102" s="139">
        <f>'6.02 - Pomocné stavební p...'!P122</f>
        <v>0</v>
      </c>
      <c r="AV102" s="138">
        <f>'6.02 - Pomocné stavební p...'!J35</f>
        <v>0</v>
      </c>
      <c r="AW102" s="138">
        <f>'6.02 - Pomocné stavební p...'!J36</f>
        <v>0</v>
      </c>
      <c r="AX102" s="138">
        <f>'6.02 - Pomocné stavební p...'!J37</f>
        <v>0</v>
      </c>
      <c r="AY102" s="138">
        <f>'6.02 - Pomocné stavební p...'!J38</f>
        <v>0</v>
      </c>
      <c r="AZ102" s="138">
        <f>'6.02 - Pomocné stavební p...'!F35</f>
        <v>0</v>
      </c>
      <c r="BA102" s="138">
        <f>'6.02 - Pomocné stavební p...'!F36</f>
        <v>0</v>
      </c>
      <c r="BB102" s="138">
        <f>'6.02 - Pomocné stavební p...'!F37</f>
        <v>0</v>
      </c>
      <c r="BC102" s="138">
        <f>'6.02 - Pomocné stavební p...'!F38</f>
        <v>0</v>
      </c>
      <c r="BD102" s="140">
        <f>'6.02 - Pomocné stavební p...'!F39</f>
        <v>0</v>
      </c>
      <c r="BE102" s="4"/>
      <c r="BT102" s="141" t="s">
        <v>86</v>
      </c>
      <c r="BV102" s="141" t="s">
        <v>78</v>
      </c>
      <c r="BW102" s="141" t="s">
        <v>108</v>
      </c>
      <c r="BX102" s="141" t="s">
        <v>101</v>
      </c>
      <c r="CL102" s="141" t="s">
        <v>1</v>
      </c>
    </row>
    <row r="103" s="4" customFormat="1" ht="16.5" customHeight="1">
      <c r="A103" s="119" t="s">
        <v>80</v>
      </c>
      <c r="B103" s="70"/>
      <c r="C103" s="133"/>
      <c r="D103" s="133"/>
      <c r="E103" s="134" t="s">
        <v>109</v>
      </c>
      <c r="F103" s="134"/>
      <c r="G103" s="134"/>
      <c r="H103" s="134"/>
      <c r="I103" s="134"/>
      <c r="J103" s="133"/>
      <c r="K103" s="134" t="s">
        <v>110</v>
      </c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  <c r="AA103" s="134"/>
      <c r="AB103" s="134"/>
      <c r="AC103" s="134"/>
      <c r="AD103" s="134"/>
      <c r="AE103" s="134"/>
      <c r="AF103" s="134"/>
      <c r="AG103" s="135">
        <f>'6.03 - Rozváděče'!J32</f>
        <v>0</v>
      </c>
      <c r="AH103" s="133"/>
      <c r="AI103" s="133"/>
      <c r="AJ103" s="133"/>
      <c r="AK103" s="133"/>
      <c r="AL103" s="133"/>
      <c r="AM103" s="133"/>
      <c r="AN103" s="135">
        <f>SUM(AG103,AT103)</f>
        <v>0</v>
      </c>
      <c r="AO103" s="133"/>
      <c r="AP103" s="133"/>
      <c r="AQ103" s="136" t="s">
        <v>104</v>
      </c>
      <c r="AR103" s="72"/>
      <c r="AS103" s="137">
        <v>0</v>
      </c>
      <c r="AT103" s="138">
        <f>ROUND(SUM(AV103:AW103),2)</f>
        <v>0</v>
      </c>
      <c r="AU103" s="139">
        <f>'6.03 - Rozváděče'!P127</f>
        <v>0</v>
      </c>
      <c r="AV103" s="138">
        <f>'6.03 - Rozváděče'!J35</f>
        <v>0</v>
      </c>
      <c r="AW103" s="138">
        <f>'6.03 - Rozváděče'!J36</f>
        <v>0</v>
      </c>
      <c r="AX103" s="138">
        <f>'6.03 - Rozváděče'!J37</f>
        <v>0</v>
      </c>
      <c r="AY103" s="138">
        <f>'6.03 - Rozváděče'!J38</f>
        <v>0</v>
      </c>
      <c r="AZ103" s="138">
        <f>'6.03 - Rozváděče'!F35</f>
        <v>0</v>
      </c>
      <c r="BA103" s="138">
        <f>'6.03 - Rozváděče'!F36</f>
        <v>0</v>
      </c>
      <c r="BB103" s="138">
        <f>'6.03 - Rozváděče'!F37</f>
        <v>0</v>
      </c>
      <c r="BC103" s="138">
        <f>'6.03 - Rozváděče'!F38</f>
        <v>0</v>
      </c>
      <c r="BD103" s="140">
        <f>'6.03 - Rozváděče'!F39</f>
        <v>0</v>
      </c>
      <c r="BE103" s="4"/>
      <c r="BT103" s="141" t="s">
        <v>86</v>
      </c>
      <c r="BV103" s="141" t="s">
        <v>78</v>
      </c>
      <c r="BW103" s="141" t="s">
        <v>111</v>
      </c>
      <c r="BX103" s="141" t="s">
        <v>101</v>
      </c>
      <c r="CL103" s="141" t="s">
        <v>1</v>
      </c>
    </row>
    <row r="104" s="4" customFormat="1" ht="16.5" customHeight="1">
      <c r="A104" s="119" t="s">
        <v>80</v>
      </c>
      <c r="B104" s="70"/>
      <c r="C104" s="133"/>
      <c r="D104" s="133"/>
      <c r="E104" s="134" t="s">
        <v>112</v>
      </c>
      <c r="F104" s="134"/>
      <c r="G104" s="134"/>
      <c r="H104" s="134"/>
      <c r="I104" s="134"/>
      <c r="J104" s="133"/>
      <c r="K104" s="134" t="s">
        <v>113</v>
      </c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5">
        <f>'06.4 - Ostatní - VRN'!J32</f>
        <v>0</v>
      </c>
      <c r="AH104" s="133"/>
      <c r="AI104" s="133"/>
      <c r="AJ104" s="133"/>
      <c r="AK104" s="133"/>
      <c r="AL104" s="133"/>
      <c r="AM104" s="133"/>
      <c r="AN104" s="135">
        <f>SUM(AG104,AT104)</f>
        <v>0</v>
      </c>
      <c r="AO104" s="133"/>
      <c r="AP104" s="133"/>
      <c r="AQ104" s="136" t="s">
        <v>104</v>
      </c>
      <c r="AR104" s="72"/>
      <c r="AS104" s="137">
        <v>0</v>
      </c>
      <c r="AT104" s="138">
        <f>ROUND(SUM(AV104:AW104),2)</f>
        <v>0</v>
      </c>
      <c r="AU104" s="139">
        <f>'06.4 - Ostatní - VRN'!P124</f>
        <v>0</v>
      </c>
      <c r="AV104" s="138">
        <f>'06.4 - Ostatní - VRN'!J35</f>
        <v>0</v>
      </c>
      <c r="AW104" s="138">
        <f>'06.4 - Ostatní - VRN'!J36</f>
        <v>0</v>
      </c>
      <c r="AX104" s="138">
        <f>'06.4 - Ostatní - VRN'!J37</f>
        <v>0</v>
      </c>
      <c r="AY104" s="138">
        <f>'06.4 - Ostatní - VRN'!J38</f>
        <v>0</v>
      </c>
      <c r="AZ104" s="138">
        <f>'06.4 - Ostatní - VRN'!F35</f>
        <v>0</v>
      </c>
      <c r="BA104" s="138">
        <f>'06.4 - Ostatní - VRN'!F36</f>
        <v>0</v>
      </c>
      <c r="BB104" s="138">
        <f>'06.4 - Ostatní - VRN'!F37</f>
        <v>0</v>
      </c>
      <c r="BC104" s="138">
        <f>'06.4 - Ostatní - VRN'!F38</f>
        <v>0</v>
      </c>
      <c r="BD104" s="140">
        <f>'06.4 - Ostatní - VRN'!F39</f>
        <v>0</v>
      </c>
      <c r="BE104" s="4"/>
      <c r="BT104" s="141" t="s">
        <v>86</v>
      </c>
      <c r="BV104" s="141" t="s">
        <v>78</v>
      </c>
      <c r="BW104" s="141" t="s">
        <v>114</v>
      </c>
      <c r="BX104" s="141" t="s">
        <v>101</v>
      </c>
      <c r="CL104" s="141" t="s">
        <v>1</v>
      </c>
    </row>
    <row r="105" s="7" customFormat="1" ht="16.5" customHeight="1">
      <c r="A105" s="119" t="s">
        <v>80</v>
      </c>
      <c r="B105" s="120"/>
      <c r="C105" s="121"/>
      <c r="D105" s="122" t="s">
        <v>115</v>
      </c>
      <c r="E105" s="122"/>
      <c r="F105" s="122"/>
      <c r="G105" s="122"/>
      <c r="H105" s="122"/>
      <c r="I105" s="123"/>
      <c r="J105" s="122" t="s">
        <v>116</v>
      </c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4">
        <f>'07 - hromosvod'!J30</f>
        <v>0</v>
      </c>
      <c r="AH105" s="123"/>
      <c r="AI105" s="123"/>
      <c r="AJ105" s="123"/>
      <c r="AK105" s="123"/>
      <c r="AL105" s="123"/>
      <c r="AM105" s="123"/>
      <c r="AN105" s="124">
        <f>SUM(AG105,AT105)</f>
        <v>0</v>
      </c>
      <c r="AO105" s="123"/>
      <c r="AP105" s="123"/>
      <c r="AQ105" s="125" t="s">
        <v>83</v>
      </c>
      <c r="AR105" s="126"/>
      <c r="AS105" s="127">
        <v>0</v>
      </c>
      <c r="AT105" s="128">
        <f>ROUND(SUM(AV105:AW105),2)</f>
        <v>0</v>
      </c>
      <c r="AU105" s="129">
        <f>'07 - hromosvod'!P120</f>
        <v>0</v>
      </c>
      <c r="AV105" s="128">
        <f>'07 - hromosvod'!J33</f>
        <v>0</v>
      </c>
      <c r="AW105" s="128">
        <f>'07 - hromosvod'!J34</f>
        <v>0</v>
      </c>
      <c r="AX105" s="128">
        <f>'07 - hromosvod'!J35</f>
        <v>0</v>
      </c>
      <c r="AY105" s="128">
        <f>'07 - hromosvod'!J36</f>
        <v>0</v>
      </c>
      <c r="AZ105" s="128">
        <f>'07 - hromosvod'!F33</f>
        <v>0</v>
      </c>
      <c r="BA105" s="128">
        <f>'07 - hromosvod'!F34</f>
        <v>0</v>
      </c>
      <c r="BB105" s="128">
        <f>'07 - hromosvod'!F35</f>
        <v>0</v>
      </c>
      <c r="BC105" s="128">
        <f>'07 - hromosvod'!F36</f>
        <v>0</v>
      </c>
      <c r="BD105" s="130">
        <f>'07 - hromosvod'!F37</f>
        <v>0</v>
      </c>
      <c r="BE105" s="7"/>
      <c r="BT105" s="131" t="s">
        <v>84</v>
      </c>
      <c r="BV105" s="131" t="s">
        <v>78</v>
      </c>
      <c r="BW105" s="131" t="s">
        <v>117</v>
      </c>
      <c r="BX105" s="131" t="s">
        <v>5</v>
      </c>
      <c r="CL105" s="131" t="s">
        <v>1</v>
      </c>
      <c r="CM105" s="131" t="s">
        <v>86</v>
      </c>
    </row>
    <row r="106" s="7" customFormat="1" ht="16.5" customHeight="1">
      <c r="A106" s="119" t="s">
        <v>80</v>
      </c>
      <c r="B106" s="120"/>
      <c r="C106" s="121"/>
      <c r="D106" s="122" t="s">
        <v>118</v>
      </c>
      <c r="E106" s="122"/>
      <c r="F106" s="122"/>
      <c r="G106" s="122"/>
      <c r="H106" s="122"/>
      <c r="I106" s="123"/>
      <c r="J106" s="122" t="s">
        <v>119</v>
      </c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4">
        <f>'08 - vedlejší rozpočtové ...'!J30</f>
        <v>0</v>
      </c>
      <c r="AH106" s="123"/>
      <c r="AI106" s="123"/>
      <c r="AJ106" s="123"/>
      <c r="AK106" s="123"/>
      <c r="AL106" s="123"/>
      <c r="AM106" s="123"/>
      <c r="AN106" s="124">
        <f>SUM(AG106,AT106)</f>
        <v>0</v>
      </c>
      <c r="AO106" s="123"/>
      <c r="AP106" s="123"/>
      <c r="AQ106" s="125" t="s">
        <v>83</v>
      </c>
      <c r="AR106" s="126"/>
      <c r="AS106" s="142">
        <v>0</v>
      </c>
      <c r="AT106" s="143">
        <f>ROUND(SUM(AV106:AW106),2)</f>
        <v>0</v>
      </c>
      <c r="AU106" s="144">
        <f>'08 - vedlejší rozpočtové ...'!P122</f>
        <v>0</v>
      </c>
      <c r="AV106" s="143">
        <f>'08 - vedlejší rozpočtové ...'!J33</f>
        <v>0</v>
      </c>
      <c r="AW106" s="143">
        <f>'08 - vedlejší rozpočtové ...'!J34</f>
        <v>0</v>
      </c>
      <c r="AX106" s="143">
        <f>'08 - vedlejší rozpočtové ...'!J35</f>
        <v>0</v>
      </c>
      <c r="AY106" s="143">
        <f>'08 - vedlejší rozpočtové ...'!J36</f>
        <v>0</v>
      </c>
      <c r="AZ106" s="143">
        <f>'08 - vedlejší rozpočtové ...'!F33</f>
        <v>0</v>
      </c>
      <c r="BA106" s="143">
        <f>'08 - vedlejší rozpočtové ...'!F34</f>
        <v>0</v>
      </c>
      <c r="BB106" s="143">
        <f>'08 - vedlejší rozpočtové ...'!F35</f>
        <v>0</v>
      </c>
      <c r="BC106" s="143">
        <f>'08 - vedlejší rozpočtové ...'!F36</f>
        <v>0</v>
      </c>
      <c r="BD106" s="145">
        <f>'08 - vedlejší rozpočtové ...'!F37</f>
        <v>0</v>
      </c>
      <c r="BE106" s="7"/>
      <c r="BT106" s="131" t="s">
        <v>84</v>
      </c>
      <c r="BV106" s="131" t="s">
        <v>78</v>
      </c>
      <c r="BW106" s="131" t="s">
        <v>120</v>
      </c>
      <c r="BX106" s="131" t="s">
        <v>5</v>
      </c>
      <c r="CL106" s="131" t="s">
        <v>1</v>
      </c>
      <c r="CM106" s="131" t="s">
        <v>86</v>
      </c>
    </row>
    <row r="107" s="2" customFormat="1" ht="30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4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="2" customFormat="1" ht="6.96" customHeight="1">
      <c r="A108" s="38"/>
      <c r="B108" s="66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  <c r="AM108" s="67"/>
      <c r="AN108" s="67"/>
      <c r="AO108" s="67"/>
      <c r="AP108" s="67"/>
      <c r="AQ108" s="67"/>
      <c r="AR108" s="44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</sheetData>
  <sheetProtection sheet="1" formatColumns="0" formatRows="0" objects="1" scenarios="1" spinCount="100000" saltValue="3VmOB2RSRZnyN53lLfsNzTxECMy/0ygsktYrVsXlUfQT5dDh22xNqW16o1PTdk7Tr/oHBoHutisBGuTgx5cZ0w==" hashValue="A++KiBBkmfKjJydMQTOaKVEl0i+fmcIp2Dj123ySvYNce3VOoIKfiZP2teKTm2CUYJsZ+1p32KD04+rLDwjbaQ==" algorithmName="SHA-512" password="C569"/>
  <mergeCells count="86">
    <mergeCell ref="C92:G92"/>
    <mergeCell ref="D100:H100"/>
    <mergeCell ref="D99:H99"/>
    <mergeCell ref="D98:H98"/>
    <mergeCell ref="D97:H97"/>
    <mergeCell ref="D95:H95"/>
    <mergeCell ref="D96:H96"/>
    <mergeCell ref="E104:I104"/>
    <mergeCell ref="E103:I103"/>
    <mergeCell ref="E102:I102"/>
    <mergeCell ref="E101:I101"/>
    <mergeCell ref="I92:AF92"/>
    <mergeCell ref="J100:AF100"/>
    <mergeCell ref="J99:AF99"/>
    <mergeCell ref="J97:AF97"/>
    <mergeCell ref="J96:AF96"/>
    <mergeCell ref="J98:AF98"/>
    <mergeCell ref="J95:AF95"/>
    <mergeCell ref="K103:AF103"/>
    <mergeCell ref="K104:AF104"/>
    <mergeCell ref="K101:AF101"/>
    <mergeCell ref="K102:AF102"/>
    <mergeCell ref="L85:AO85"/>
    <mergeCell ref="D105:H105"/>
    <mergeCell ref="J105:AF105"/>
    <mergeCell ref="D106:H106"/>
    <mergeCell ref="J106:AF106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96:AM96"/>
    <mergeCell ref="AG100:AM100"/>
    <mergeCell ref="AG102:AM102"/>
    <mergeCell ref="AG99:AM99"/>
    <mergeCell ref="AG92:AM92"/>
    <mergeCell ref="AG98:AM98"/>
    <mergeCell ref="AG103:AM103"/>
    <mergeCell ref="AG97:AM97"/>
    <mergeCell ref="AG95:AM95"/>
    <mergeCell ref="AG104:AM104"/>
    <mergeCell ref="AG101:AM101"/>
    <mergeCell ref="AM87:AN87"/>
    <mergeCell ref="AM90:AP90"/>
    <mergeCell ref="AM89:AP89"/>
    <mergeCell ref="AN101:AP101"/>
    <mergeCell ref="AN100:AP100"/>
    <mergeCell ref="AN102:AP102"/>
    <mergeCell ref="AN92:AP92"/>
    <mergeCell ref="AN99:AP99"/>
    <mergeCell ref="AN98:AP98"/>
    <mergeCell ref="AN97:AP97"/>
    <mergeCell ref="AN103:AP103"/>
    <mergeCell ref="AN104:AP104"/>
    <mergeCell ref="AN95:AP95"/>
    <mergeCell ref="AN96:AP96"/>
    <mergeCell ref="AS89:AT91"/>
    <mergeCell ref="AN105:AP105"/>
    <mergeCell ref="AG105:AM105"/>
    <mergeCell ref="AN106:AP106"/>
    <mergeCell ref="AG106:AM106"/>
    <mergeCell ref="AN94:AP94"/>
  </mergeCells>
  <hyperlinks>
    <hyperlink ref="A95" location="'01 - bourací práce'!C2" display="/"/>
    <hyperlink ref="A96" location="'02 - stavební úpravy'!C2" display="/"/>
    <hyperlink ref="A97" location="'03 - zdravotechnické inst...'!C2" display="/"/>
    <hyperlink ref="A98" location="'04 - vzduchotechnika'!C2" display="/"/>
    <hyperlink ref="A99" location="'05 - vytápění'!C2" display="/"/>
    <hyperlink ref="A101" location="'6.01 - elektroinstalační ...'!C2" display="/"/>
    <hyperlink ref="A102" location="'6.02 - Pomocné stavební p...'!C2" display="/"/>
    <hyperlink ref="A103" location="'6.03 - Rozváděče'!C2" display="/"/>
    <hyperlink ref="A104" location="'06.4 - Ostatní - VRN'!C2" display="/"/>
    <hyperlink ref="A105" location="'07 - hromosvod'!C2" display="/"/>
    <hyperlink ref="A106" location="'08 - vedlejší rozpočtové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114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129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Stavební úpravy - Družina ZŠ Zborovská, Tábor</v>
      </c>
      <c r="F7" s="151"/>
      <c r="G7" s="151"/>
      <c r="H7" s="151"/>
      <c r="L7" s="20"/>
    </row>
    <row r="8" s="1" customFormat="1" ht="12" customHeight="1">
      <c r="B8" s="20"/>
      <c r="D8" s="151" t="s">
        <v>136</v>
      </c>
      <c r="L8" s="20"/>
    </row>
    <row r="9" s="2" customFormat="1" ht="16.5" customHeight="1">
      <c r="A9" s="38"/>
      <c r="B9" s="44"/>
      <c r="C9" s="38"/>
      <c r="D9" s="38"/>
      <c r="E9" s="152" t="s">
        <v>2713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2714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2873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27. 2. 2025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1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31</v>
      </c>
      <c r="F26" s="38"/>
      <c r="G26" s="38"/>
      <c r="H26" s="38"/>
      <c r="I26" s="151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34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36</v>
      </c>
      <c r="E32" s="38"/>
      <c r="F32" s="38"/>
      <c r="G32" s="38"/>
      <c r="H32" s="38"/>
      <c r="I32" s="38"/>
      <c r="J32" s="161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38</v>
      </c>
      <c r="G34" s="38"/>
      <c r="H34" s="38"/>
      <c r="I34" s="162" t="s">
        <v>37</v>
      </c>
      <c r="J34" s="162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40</v>
      </c>
      <c r="E35" s="151" t="s">
        <v>41</v>
      </c>
      <c r="F35" s="164">
        <f>ROUND((SUM(BE124:BE143)),  2)</f>
        <v>0</v>
      </c>
      <c r="G35" s="38"/>
      <c r="H35" s="38"/>
      <c r="I35" s="165">
        <v>0.20999999999999999</v>
      </c>
      <c r="J35" s="164">
        <f>ROUND(((SUM(BE124:BE143))*I35),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42</v>
      </c>
      <c r="F36" s="164">
        <f>ROUND((SUM(BF124:BF143)),  2)</f>
        <v>0</v>
      </c>
      <c r="G36" s="38"/>
      <c r="H36" s="38"/>
      <c r="I36" s="165">
        <v>0.12</v>
      </c>
      <c r="J36" s="164">
        <f>ROUND(((SUM(BF124:BF143))*I36),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43</v>
      </c>
      <c r="F37" s="164">
        <f>ROUND((SUM(BG124:BG143)),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44</v>
      </c>
      <c r="F38" s="164">
        <f>ROUND((SUM(BH124:BH143)),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45</v>
      </c>
      <c r="F39" s="164">
        <f>ROUND((SUM(BI124:BI143)),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46</v>
      </c>
      <c r="E41" s="168"/>
      <c r="F41" s="168"/>
      <c r="G41" s="169" t="s">
        <v>47</v>
      </c>
      <c r="H41" s="170" t="s">
        <v>48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Stavební úpravy - Družina ZŠ Zborovská, Tábor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2713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2714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06.4 - Ostatní - VRN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p.č. 1502/99, 1502/463 k.ú. Tábor</v>
      </c>
      <c r="G91" s="40"/>
      <c r="H91" s="40"/>
      <c r="I91" s="32" t="s">
        <v>22</v>
      </c>
      <c r="J91" s="79" t="str">
        <f>IF(J14="","",J14)</f>
        <v>27. 2. 2025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Město Tábor</v>
      </c>
      <c r="G93" s="40"/>
      <c r="H93" s="40"/>
      <c r="I93" s="32" t="s">
        <v>30</v>
      </c>
      <c r="J93" s="36" t="str">
        <f>E23</f>
        <v>KOSTKA PROJEKT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5.6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KOSTKA PROJEKT s.r.o.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139</v>
      </c>
      <c r="D96" s="186"/>
      <c r="E96" s="186"/>
      <c r="F96" s="186"/>
      <c r="G96" s="186"/>
      <c r="H96" s="186"/>
      <c r="I96" s="186"/>
      <c r="J96" s="187" t="s">
        <v>140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141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142</v>
      </c>
    </row>
    <row r="99" s="9" customFormat="1" ht="24.96" customHeight="1">
      <c r="A99" s="9"/>
      <c r="B99" s="189"/>
      <c r="C99" s="190"/>
      <c r="D99" s="191" t="s">
        <v>2716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2874</v>
      </c>
      <c r="E100" s="192"/>
      <c r="F100" s="192"/>
      <c r="G100" s="192"/>
      <c r="H100" s="192"/>
      <c r="I100" s="192"/>
      <c r="J100" s="193">
        <f>J130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5"/>
      <c r="C101" s="133"/>
      <c r="D101" s="196" t="s">
        <v>2875</v>
      </c>
      <c r="E101" s="197"/>
      <c r="F101" s="197"/>
      <c r="G101" s="197"/>
      <c r="H101" s="197"/>
      <c r="I101" s="197"/>
      <c r="J101" s="198">
        <f>J131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3"/>
      <c r="D102" s="196" t="s">
        <v>2876</v>
      </c>
      <c r="E102" s="197"/>
      <c r="F102" s="197"/>
      <c r="G102" s="197"/>
      <c r="H102" s="197"/>
      <c r="I102" s="197"/>
      <c r="J102" s="198">
        <f>J133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160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4" t="str">
        <f>E7</f>
        <v>Stavební úpravy - Družina ZŠ Zborovská, Tábor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136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4" t="s">
        <v>2713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2714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06.4 - Ostatní - VRN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p.č. 1502/99, 1502/463 k.ú. Tábor</v>
      </c>
      <c r="G118" s="40"/>
      <c r="H118" s="40"/>
      <c r="I118" s="32" t="s">
        <v>22</v>
      </c>
      <c r="J118" s="79" t="str">
        <f>IF(J14="","",J14)</f>
        <v>27. 2. 2025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5.65" customHeight="1">
      <c r="A120" s="38"/>
      <c r="B120" s="39"/>
      <c r="C120" s="32" t="s">
        <v>24</v>
      </c>
      <c r="D120" s="40"/>
      <c r="E120" s="40"/>
      <c r="F120" s="27" t="str">
        <f>E17</f>
        <v>Město Tábor</v>
      </c>
      <c r="G120" s="40"/>
      <c r="H120" s="40"/>
      <c r="I120" s="32" t="s">
        <v>30</v>
      </c>
      <c r="J120" s="36" t="str">
        <f>E23</f>
        <v>KOSTKA PROJEKT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28</v>
      </c>
      <c r="D121" s="40"/>
      <c r="E121" s="40"/>
      <c r="F121" s="27" t="str">
        <f>IF(E20="","",E20)</f>
        <v>Vyplň údaj</v>
      </c>
      <c r="G121" s="40"/>
      <c r="H121" s="40"/>
      <c r="I121" s="32" t="s">
        <v>33</v>
      </c>
      <c r="J121" s="36" t="str">
        <f>E26</f>
        <v>KOSTKA PROJEKT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200"/>
      <c r="B123" s="201"/>
      <c r="C123" s="202" t="s">
        <v>161</v>
      </c>
      <c r="D123" s="203" t="s">
        <v>61</v>
      </c>
      <c r="E123" s="203" t="s">
        <v>57</v>
      </c>
      <c r="F123" s="203" t="s">
        <v>58</v>
      </c>
      <c r="G123" s="203" t="s">
        <v>162</v>
      </c>
      <c r="H123" s="203" t="s">
        <v>163</v>
      </c>
      <c r="I123" s="203" t="s">
        <v>164</v>
      </c>
      <c r="J123" s="204" t="s">
        <v>140</v>
      </c>
      <c r="K123" s="205" t="s">
        <v>165</v>
      </c>
      <c r="L123" s="206"/>
      <c r="M123" s="100" t="s">
        <v>1</v>
      </c>
      <c r="N123" s="101" t="s">
        <v>40</v>
      </c>
      <c r="O123" s="101" t="s">
        <v>166</v>
      </c>
      <c r="P123" s="101" t="s">
        <v>167</v>
      </c>
      <c r="Q123" s="101" t="s">
        <v>168</v>
      </c>
      <c r="R123" s="101" t="s">
        <v>169</v>
      </c>
      <c r="S123" s="101" t="s">
        <v>170</v>
      </c>
      <c r="T123" s="102" t="s">
        <v>171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8"/>
      <c r="B124" s="39"/>
      <c r="C124" s="107" t="s">
        <v>172</v>
      </c>
      <c r="D124" s="40"/>
      <c r="E124" s="40"/>
      <c r="F124" s="40"/>
      <c r="G124" s="40"/>
      <c r="H124" s="40"/>
      <c r="I124" s="40"/>
      <c r="J124" s="207">
        <f>BK124</f>
        <v>0</v>
      </c>
      <c r="K124" s="40"/>
      <c r="L124" s="44"/>
      <c r="M124" s="103"/>
      <c r="N124" s="208"/>
      <c r="O124" s="104"/>
      <c r="P124" s="209">
        <f>P125+P130</f>
        <v>0</v>
      </c>
      <c r="Q124" s="104"/>
      <c r="R124" s="209">
        <f>R125+R130</f>
        <v>0</v>
      </c>
      <c r="S124" s="104"/>
      <c r="T124" s="210">
        <f>T125+T130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142</v>
      </c>
      <c r="BK124" s="211">
        <f>BK125+BK130</f>
        <v>0</v>
      </c>
    </row>
    <row r="125" s="12" customFormat="1" ht="25.92" customHeight="1">
      <c r="A125" s="12"/>
      <c r="B125" s="212"/>
      <c r="C125" s="213"/>
      <c r="D125" s="214" t="s">
        <v>75</v>
      </c>
      <c r="E125" s="215" t="s">
        <v>240</v>
      </c>
      <c r="F125" s="215" t="s">
        <v>2802</v>
      </c>
      <c r="G125" s="213"/>
      <c r="H125" s="213"/>
      <c r="I125" s="216"/>
      <c r="J125" s="217">
        <f>BK125</f>
        <v>0</v>
      </c>
      <c r="K125" s="213"/>
      <c r="L125" s="218"/>
      <c r="M125" s="219"/>
      <c r="N125" s="220"/>
      <c r="O125" s="220"/>
      <c r="P125" s="221">
        <f>SUM(P126:P129)</f>
        <v>0</v>
      </c>
      <c r="Q125" s="220"/>
      <c r="R125" s="221">
        <f>SUM(R126:R129)</f>
        <v>0</v>
      </c>
      <c r="S125" s="220"/>
      <c r="T125" s="222">
        <f>SUM(T126:T129)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3" t="s">
        <v>125</v>
      </c>
      <c r="AT125" s="224" t="s">
        <v>75</v>
      </c>
      <c r="AU125" s="224" t="s">
        <v>76</v>
      </c>
      <c r="AY125" s="223" t="s">
        <v>174</v>
      </c>
      <c r="BK125" s="225">
        <f>SUM(BK126:BK129)</f>
        <v>0</v>
      </c>
    </row>
    <row r="126" s="2" customFormat="1" ht="24.15" customHeight="1">
      <c r="A126" s="38"/>
      <c r="B126" s="39"/>
      <c r="C126" s="226" t="s">
        <v>84</v>
      </c>
      <c r="D126" s="226" t="s">
        <v>175</v>
      </c>
      <c r="E126" s="227" t="s">
        <v>2840</v>
      </c>
      <c r="F126" s="228" t="s">
        <v>2877</v>
      </c>
      <c r="G126" s="229" t="s">
        <v>230</v>
      </c>
      <c r="H126" s="230">
        <v>0.29999999999999999</v>
      </c>
      <c r="I126" s="231"/>
      <c r="J126" s="232">
        <f>ROUND(I126*H126,2)</f>
        <v>0</v>
      </c>
      <c r="K126" s="233"/>
      <c r="L126" s="44"/>
      <c r="M126" s="234" t="s">
        <v>1</v>
      </c>
      <c r="N126" s="235" t="s">
        <v>41</v>
      </c>
      <c r="O126" s="91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849</v>
      </c>
      <c r="AT126" s="238" t="s">
        <v>175</v>
      </c>
      <c r="AU126" s="238" t="s">
        <v>84</v>
      </c>
      <c r="AY126" s="17" t="s">
        <v>174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84</v>
      </c>
      <c r="BK126" s="239">
        <f>ROUND(I126*H126,2)</f>
        <v>0</v>
      </c>
      <c r="BL126" s="17" t="s">
        <v>849</v>
      </c>
      <c r="BM126" s="238" t="s">
        <v>2878</v>
      </c>
    </row>
    <row r="127" s="2" customFormat="1" ht="24.15" customHeight="1">
      <c r="A127" s="38"/>
      <c r="B127" s="39"/>
      <c r="C127" s="226" t="s">
        <v>86</v>
      </c>
      <c r="D127" s="226" t="s">
        <v>175</v>
      </c>
      <c r="E127" s="227" t="s">
        <v>2842</v>
      </c>
      <c r="F127" s="228" t="s">
        <v>2879</v>
      </c>
      <c r="G127" s="229" t="s">
        <v>230</v>
      </c>
      <c r="H127" s="230">
        <v>6</v>
      </c>
      <c r="I127" s="231"/>
      <c r="J127" s="232">
        <f>ROUND(I127*H127,2)</f>
        <v>0</v>
      </c>
      <c r="K127" s="233"/>
      <c r="L127" s="44"/>
      <c r="M127" s="234" t="s">
        <v>1</v>
      </c>
      <c r="N127" s="235" t="s">
        <v>41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849</v>
      </c>
      <c r="AT127" s="238" t="s">
        <v>175</v>
      </c>
      <c r="AU127" s="238" t="s">
        <v>84</v>
      </c>
      <c r="AY127" s="17" t="s">
        <v>174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84</v>
      </c>
      <c r="BK127" s="239">
        <f>ROUND(I127*H127,2)</f>
        <v>0</v>
      </c>
      <c r="BL127" s="17" t="s">
        <v>849</v>
      </c>
      <c r="BM127" s="238" t="s">
        <v>2880</v>
      </c>
    </row>
    <row r="128" s="13" customFormat="1">
      <c r="A128" s="13"/>
      <c r="B128" s="240"/>
      <c r="C128" s="241"/>
      <c r="D128" s="242" t="s">
        <v>180</v>
      </c>
      <c r="E128" s="243" t="s">
        <v>1</v>
      </c>
      <c r="F128" s="244" t="s">
        <v>2881</v>
      </c>
      <c r="G128" s="241"/>
      <c r="H128" s="245">
        <v>6</v>
      </c>
      <c r="I128" s="246"/>
      <c r="J128" s="241"/>
      <c r="K128" s="241"/>
      <c r="L128" s="247"/>
      <c r="M128" s="248"/>
      <c r="N128" s="249"/>
      <c r="O128" s="249"/>
      <c r="P128" s="249"/>
      <c r="Q128" s="249"/>
      <c r="R128" s="249"/>
      <c r="S128" s="249"/>
      <c r="T128" s="25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1" t="s">
        <v>180</v>
      </c>
      <c r="AU128" s="251" t="s">
        <v>84</v>
      </c>
      <c r="AV128" s="13" t="s">
        <v>86</v>
      </c>
      <c r="AW128" s="13" t="s">
        <v>32</v>
      </c>
      <c r="AX128" s="13" t="s">
        <v>84</v>
      </c>
      <c r="AY128" s="251" t="s">
        <v>174</v>
      </c>
    </row>
    <row r="129" s="2" customFormat="1" ht="33" customHeight="1">
      <c r="A129" s="38"/>
      <c r="B129" s="39"/>
      <c r="C129" s="226" t="s">
        <v>125</v>
      </c>
      <c r="D129" s="226" t="s">
        <v>175</v>
      </c>
      <c r="E129" s="227" t="s">
        <v>2882</v>
      </c>
      <c r="F129" s="228" t="s">
        <v>366</v>
      </c>
      <c r="G129" s="229" t="s">
        <v>230</v>
      </c>
      <c r="H129" s="230">
        <v>0.29999999999999999</v>
      </c>
      <c r="I129" s="231"/>
      <c r="J129" s="232">
        <f>ROUND(I129*H129,2)</f>
        <v>0</v>
      </c>
      <c r="K129" s="233"/>
      <c r="L129" s="44"/>
      <c r="M129" s="234" t="s">
        <v>1</v>
      </c>
      <c r="N129" s="235" t="s">
        <v>41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849</v>
      </c>
      <c r="AT129" s="238" t="s">
        <v>175</v>
      </c>
      <c r="AU129" s="238" t="s">
        <v>84</v>
      </c>
      <c r="AY129" s="17" t="s">
        <v>174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84</v>
      </c>
      <c r="BK129" s="239">
        <f>ROUND(I129*H129,2)</f>
        <v>0</v>
      </c>
      <c r="BL129" s="17" t="s">
        <v>849</v>
      </c>
      <c r="BM129" s="238" t="s">
        <v>2883</v>
      </c>
    </row>
    <row r="130" s="12" customFormat="1" ht="25.92" customHeight="1">
      <c r="A130" s="12"/>
      <c r="B130" s="212"/>
      <c r="C130" s="213"/>
      <c r="D130" s="214" t="s">
        <v>75</v>
      </c>
      <c r="E130" s="215" t="s">
        <v>2884</v>
      </c>
      <c r="F130" s="215" t="s">
        <v>2885</v>
      </c>
      <c r="G130" s="213"/>
      <c r="H130" s="213"/>
      <c r="I130" s="216"/>
      <c r="J130" s="217">
        <f>BK130</f>
        <v>0</v>
      </c>
      <c r="K130" s="213"/>
      <c r="L130" s="218"/>
      <c r="M130" s="219"/>
      <c r="N130" s="220"/>
      <c r="O130" s="220"/>
      <c r="P130" s="221">
        <f>P131+P133</f>
        <v>0</v>
      </c>
      <c r="Q130" s="220"/>
      <c r="R130" s="221">
        <f>R131+R133</f>
        <v>0</v>
      </c>
      <c r="S130" s="220"/>
      <c r="T130" s="222">
        <f>T131+T133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3" t="s">
        <v>199</v>
      </c>
      <c r="AT130" s="224" t="s">
        <v>75</v>
      </c>
      <c r="AU130" s="224" t="s">
        <v>76</v>
      </c>
      <c r="AY130" s="223" t="s">
        <v>174</v>
      </c>
      <c r="BK130" s="225">
        <f>BK131+BK133</f>
        <v>0</v>
      </c>
    </row>
    <row r="131" s="12" customFormat="1" ht="22.8" customHeight="1">
      <c r="A131" s="12"/>
      <c r="B131" s="212"/>
      <c r="C131" s="213"/>
      <c r="D131" s="214" t="s">
        <v>75</v>
      </c>
      <c r="E131" s="284" t="s">
        <v>2886</v>
      </c>
      <c r="F131" s="284" t="s">
        <v>2887</v>
      </c>
      <c r="G131" s="213"/>
      <c r="H131" s="213"/>
      <c r="I131" s="216"/>
      <c r="J131" s="285">
        <f>BK131</f>
        <v>0</v>
      </c>
      <c r="K131" s="213"/>
      <c r="L131" s="218"/>
      <c r="M131" s="219"/>
      <c r="N131" s="220"/>
      <c r="O131" s="220"/>
      <c r="P131" s="221">
        <f>P132</f>
        <v>0</v>
      </c>
      <c r="Q131" s="220"/>
      <c r="R131" s="221">
        <f>R132</f>
        <v>0</v>
      </c>
      <c r="S131" s="220"/>
      <c r="T131" s="222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3" t="s">
        <v>199</v>
      </c>
      <c r="AT131" s="224" t="s">
        <v>75</v>
      </c>
      <c r="AU131" s="224" t="s">
        <v>84</v>
      </c>
      <c r="AY131" s="223" t="s">
        <v>174</v>
      </c>
      <c r="BK131" s="225">
        <f>BK132</f>
        <v>0</v>
      </c>
    </row>
    <row r="132" s="2" customFormat="1" ht="16.5" customHeight="1">
      <c r="A132" s="38"/>
      <c r="B132" s="39"/>
      <c r="C132" s="226" t="s">
        <v>178</v>
      </c>
      <c r="D132" s="226" t="s">
        <v>175</v>
      </c>
      <c r="E132" s="227" t="s">
        <v>2888</v>
      </c>
      <c r="F132" s="228" t="s">
        <v>2889</v>
      </c>
      <c r="G132" s="229" t="s">
        <v>1466</v>
      </c>
      <c r="H132" s="230">
        <v>1</v>
      </c>
      <c r="I132" s="231"/>
      <c r="J132" s="232">
        <f>ROUND(I132*H132,2)</f>
        <v>0</v>
      </c>
      <c r="K132" s="233"/>
      <c r="L132" s="44"/>
      <c r="M132" s="234" t="s">
        <v>1</v>
      </c>
      <c r="N132" s="235" t="s">
        <v>41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178</v>
      </c>
      <c r="AT132" s="238" t="s">
        <v>175</v>
      </c>
      <c r="AU132" s="238" t="s">
        <v>86</v>
      </c>
      <c r="AY132" s="17" t="s">
        <v>174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84</v>
      </c>
      <c r="BK132" s="239">
        <f>ROUND(I132*H132,2)</f>
        <v>0</v>
      </c>
      <c r="BL132" s="17" t="s">
        <v>178</v>
      </c>
      <c r="BM132" s="238" t="s">
        <v>213</v>
      </c>
    </row>
    <row r="133" s="12" customFormat="1" ht="22.8" customHeight="1">
      <c r="A133" s="12"/>
      <c r="B133" s="212"/>
      <c r="C133" s="213"/>
      <c r="D133" s="214" t="s">
        <v>75</v>
      </c>
      <c r="E133" s="284" t="s">
        <v>2890</v>
      </c>
      <c r="F133" s="284" t="s">
        <v>2891</v>
      </c>
      <c r="G133" s="213"/>
      <c r="H133" s="213"/>
      <c r="I133" s="216"/>
      <c r="J133" s="285">
        <f>BK133</f>
        <v>0</v>
      </c>
      <c r="K133" s="213"/>
      <c r="L133" s="218"/>
      <c r="M133" s="219"/>
      <c r="N133" s="220"/>
      <c r="O133" s="220"/>
      <c r="P133" s="221">
        <f>SUM(P134:P143)</f>
        <v>0</v>
      </c>
      <c r="Q133" s="220"/>
      <c r="R133" s="221">
        <f>SUM(R134:R143)</f>
        <v>0</v>
      </c>
      <c r="S133" s="220"/>
      <c r="T133" s="222">
        <f>SUM(T134:T143)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3" t="s">
        <v>199</v>
      </c>
      <c r="AT133" s="224" t="s">
        <v>75</v>
      </c>
      <c r="AU133" s="224" t="s">
        <v>84</v>
      </c>
      <c r="AY133" s="223" t="s">
        <v>174</v>
      </c>
      <c r="BK133" s="225">
        <f>SUM(BK134:BK143)</f>
        <v>0</v>
      </c>
    </row>
    <row r="134" s="2" customFormat="1" ht="49.05" customHeight="1">
      <c r="A134" s="38"/>
      <c r="B134" s="39"/>
      <c r="C134" s="226" t="s">
        <v>199</v>
      </c>
      <c r="D134" s="226" t="s">
        <v>175</v>
      </c>
      <c r="E134" s="227" t="s">
        <v>81</v>
      </c>
      <c r="F134" s="228" t="s">
        <v>2892</v>
      </c>
      <c r="G134" s="229" t="s">
        <v>236</v>
      </c>
      <c r="H134" s="230">
        <v>1</v>
      </c>
      <c r="I134" s="231"/>
      <c r="J134" s="232">
        <f>ROUND(I134*H134,2)</f>
        <v>0</v>
      </c>
      <c r="K134" s="233"/>
      <c r="L134" s="44"/>
      <c r="M134" s="234" t="s">
        <v>1</v>
      </c>
      <c r="N134" s="235" t="s">
        <v>41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178</v>
      </c>
      <c r="AT134" s="238" t="s">
        <v>175</v>
      </c>
      <c r="AU134" s="238" t="s">
        <v>86</v>
      </c>
      <c r="AY134" s="17" t="s">
        <v>174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84</v>
      </c>
      <c r="BK134" s="239">
        <f>ROUND(I134*H134,2)</f>
        <v>0</v>
      </c>
      <c r="BL134" s="17" t="s">
        <v>178</v>
      </c>
      <c r="BM134" s="238" t="s">
        <v>223</v>
      </c>
    </row>
    <row r="135" s="2" customFormat="1" ht="24.15" customHeight="1">
      <c r="A135" s="38"/>
      <c r="B135" s="39"/>
      <c r="C135" s="226" t="s">
        <v>205</v>
      </c>
      <c r="D135" s="226" t="s">
        <v>175</v>
      </c>
      <c r="E135" s="227" t="s">
        <v>87</v>
      </c>
      <c r="F135" s="228" t="s">
        <v>2893</v>
      </c>
      <c r="G135" s="229" t="s">
        <v>236</v>
      </c>
      <c r="H135" s="230">
        <v>1</v>
      </c>
      <c r="I135" s="231"/>
      <c r="J135" s="232">
        <f>ROUND(I135*H135,2)</f>
        <v>0</v>
      </c>
      <c r="K135" s="233"/>
      <c r="L135" s="44"/>
      <c r="M135" s="234" t="s">
        <v>1</v>
      </c>
      <c r="N135" s="235" t="s">
        <v>41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178</v>
      </c>
      <c r="AT135" s="238" t="s">
        <v>175</v>
      </c>
      <c r="AU135" s="238" t="s">
        <v>86</v>
      </c>
      <c r="AY135" s="17" t="s">
        <v>174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84</v>
      </c>
      <c r="BK135" s="239">
        <f>ROUND(I135*H135,2)</f>
        <v>0</v>
      </c>
      <c r="BL135" s="17" t="s">
        <v>178</v>
      </c>
      <c r="BM135" s="238" t="s">
        <v>8</v>
      </c>
    </row>
    <row r="136" s="2" customFormat="1" ht="24.15" customHeight="1">
      <c r="A136" s="38"/>
      <c r="B136" s="39"/>
      <c r="C136" s="226" t="s">
        <v>209</v>
      </c>
      <c r="D136" s="226" t="s">
        <v>175</v>
      </c>
      <c r="E136" s="227" t="s">
        <v>93</v>
      </c>
      <c r="F136" s="228" t="s">
        <v>2894</v>
      </c>
      <c r="G136" s="229" t="s">
        <v>236</v>
      </c>
      <c r="H136" s="230">
        <v>1</v>
      </c>
      <c r="I136" s="231"/>
      <c r="J136" s="232">
        <f>ROUND(I136*H136,2)</f>
        <v>0</v>
      </c>
      <c r="K136" s="233"/>
      <c r="L136" s="44"/>
      <c r="M136" s="234" t="s">
        <v>1</v>
      </c>
      <c r="N136" s="235" t="s">
        <v>41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178</v>
      </c>
      <c r="AT136" s="238" t="s">
        <v>175</v>
      </c>
      <c r="AU136" s="238" t="s">
        <v>86</v>
      </c>
      <c r="AY136" s="17" t="s">
        <v>174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84</v>
      </c>
      <c r="BK136" s="239">
        <f>ROUND(I136*H136,2)</f>
        <v>0</v>
      </c>
      <c r="BL136" s="17" t="s">
        <v>178</v>
      </c>
      <c r="BM136" s="238" t="s">
        <v>263</v>
      </c>
    </row>
    <row r="137" s="2" customFormat="1" ht="16.5" customHeight="1">
      <c r="A137" s="38"/>
      <c r="B137" s="39"/>
      <c r="C137" s="226" t="s">
        <v>213</v>
      </c>
      <c r="D137" s="226" t="s">
        <v>175</v>
      </c>
      <c r="E137" s="227" t="s">
        <v>96</v>
      </c>
      <c r="F137" s="228" t="s">
        <v>2895</v>
      </c>
      <c r="G137" s="229" t="s">
        <v>236</v>
      </c>
      <c r="H137" s="230">
        <v>1</v>
      </c>
      <c r="I137" s="231"/>
      <c r="J137" s="232">
        <f>ROUND(I137*H137,2)</f>
        <v>0</v>
      </c>
      <c r="K137" s="233"/>
      <c r="L137" s="44"/>
      <c r="M137" s="234" t="s">
        <v>1</v>
      </c>
      <c r="N137" s="235" t="s">
        <v>41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178</v>
      </c>
      <c r="AT137" s="238" t="s">
        <v>175</v>
      </c>
      <c r="AU137" s="238" t="s">
        <v>86</v>
      </c>
      <c r="AY137" s="17" t="s">
        <v>174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84</v>
      </c>
      <c r="BK137" s="239">
        <f>ROUND(I137*H137,2)</f>
        <v>0</v>
      </c>
      <c r="BL137" s="17" t="s">
        <v>178</v>
      </c>
      <c r="BM137" s="238" t="s">
        <v>273</v>
      </c>
    </row>
    <row r="138" s="2" customFormat="1" ht="24.15" customHeight="1">
      <c r="A138" s="38"/>
      <c r="B138" s="39"/>
      <c r="C138" s="226" t="s">
        <v>218</v>
      </c>
      <c r="D138" s="226" t="s">
        <v>175</v>
      </c>
      <c r="E138" s="227" t="s">
        <v>99</v>
      </c>
      <c r="F138" s="228" t="s">
        <v>2896</v>
      </c>
      <c r="G138" s="229" t="s">
        <v>236</v>
      </c>
      <c r="H138" s="230">
        <v>1</v>
      </c>
      <c r="I138" s="231"/>
      <c r="J138" s="232">
        <f>ROUND(I138*H138,2)</f>
        <v>0</v>
      </c>
      <c r="K138" s="233"/>
      <c r="L138" s="44"/>
      <c r="M138" s="234" t="s">
        <v>1</v>
      </c>
      <c r="N138" s="235" t="s">
        <v>41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178</v>
      </c>
      <c r="AT138" s="238" t="s">
        <v>175</v>
      </c>
      <c r="AU138" s="238" t="s">
        <v>86</v>
      </c>
      <c r="AY138" s="17" t="s">
        <v>174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84</v>
      </c>
      <c r="BK138" s="239">
        <f>ROUND(I138*H138,2)</f>
        <v>0</v>
      </c>
      <c r="BL138" s="17" t="s">
        <v>178</v>
      </c>
      <c r="BM138" s="238" t="s">
        <v>283</v>
      </c>
    </row>
    <row r="139" s="2" customFormat="1" ht="37.8" customHeight="1">
      <c r="A139" s="38"/>
      <c r="B139" s="39"/>
      <c r="C139" s="226" t="s">
        <v>223</v>
      </c>
      <c r="D139" s="226" t="s">
        <v>175</v>
      </c>
      <c r="E139" s="227" t="s">
        <v>115</v>
      </c>
      <c r="F139" s="228" t="s">
        <v>2897</v>
      </c>
      <c r="G139" s="229" t="s">
        <v>236</v>
      </c>
      <c r="H139" s="230">
        <v>1</v>
      </c>
      <c r="I139" s="231"/>
      <c r="J139" s="232">
        <f>ROUND(I139*H139,2)</f>
        <v>0</v>
      </c>
      <c r="K139" s="233"/>
      <c r="L139" s="44"/>
      <c r="M139" s="234" t="s">
        <v>1</v>
      </c>
      <c r="N139" s="235" t="s">
        <v>41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178</v>
      </c>
      <c r="AT139" s="238" t="s">
        <v>175</v>
      </c>
      <c r="AU139" s="238" t="s">
        <v>86</v>
      </c>
      <c r="AY139" s="17" t="s">
        <v>174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84</v>
      </c>
      <c r="BK139" s="239">
        <f>ROUND(I139*H139,2)</f>
        <v>0</v>
      </c>
      <c r="BL139" s="17" t="s">
        <v>178</v>
      </c>
      <c r="BM139" s="238" t="s">
        <v>292</v>
      </c>
    </row>
    <row r="140" s="2" customFormat="1" ht="37.8" customHeight="1">
      <c r="A140" s="38"/>
      <c r="B140" s="39"/>
      <c r="C140" s="226" t="s">
        <v>227</v>
      </c>
      <c r="D140" s="226" t="s">
        <v>175</v>
      </c>
      <c r="E140" s="227" t="s">
        <v>118</v>
      </c>
      <c r="F140" s="228" t="s">
        <v>2898</v>
      </c>
      <c r="G140" s="229" t="s">
        <v>236</v>
      </c>
      <c r="H140" s="230">
        <v>1</v>
      </c>
      <c r="I140" s="231"/>
      <c r="J140" s="232">
        <f>ROUND(I140*H140,2)</f>
        <v>0</v>
      </c>
      <c r="K140" s="233"/>
      <c r="L140" s="44"/>
      <c r="M140" s="234" t="s">
        <v>1</v>
      </c>
      <c r="N140" s="235" t="s">
        <v>41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178</v>
      </c>
      <c r="AT140" s="238" t="s">
        <v>175</v>
      </c>
      <c r="AU140" s="238" t="s">
        <v>86</v>
      </c>
      <c r="AY140" s="17" t="s">
        <v>174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84</v>
      </c>
      <c r="BK140" s="239">
        <f>ROUND(I140*H140,2)</f>
        <v>0</v>
      </c>
      <c r="BL140" s="17" t="s">
        <v>178</v>
      </c>
      <c r="BM140" s="238" t="s">
        <v>300</v>
      </c>
    </row>
    <row r="141" s="2" customFormat="1" ht="16.5" customHeight="1">
      <c r="A141" s="38"/>
      <c r="B141" s="39"/>
      <c r="C141" s="226" t="s">
        <v>8</v>
      </c>
      <c r="D141" s="226" t="s">
        <v>175</v>
      </c>
      <c r="E141" s="227" t="s">
        <v>2899</v>
      </c>
      <c r="F141" s="228" t="s">
        <v>2900</v>
      </c>
      <c r="G141" s="229" t="s">
        <v>2516</v>
      </c>
      <c r="H141" s="230">
        <v>10</v>
      </c>
      <c r="I141" s="231"/>
      <c r="J141" s="232">
        <f>ROUND(I141*H141,2)</f>
        <v>0</v>
      </c>
      <c r="K141" s="233"/>
      <c r="L141" s="44"/>
      <c r="M141" s="234" t="s">
        <v>1</v>
      </c>
      <c r="N141" s="235" t="s">
        <v>41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178</v>
      </c>
      <c r="AT141" s="238" t="s">
        <v>175</v>
      </c>
      <c r="AU141" s="238" t="s">
        <v>86</v>
      </c>
      <c r="AY141" s="17" t="s">
        <v>174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84</v>
      </c>
      <c r="BK141" s="239">
        <f>ROUND(I141*H141,2)</f>
        <v>0</v>
      </c>
      <c r="BL141" s="17" t="s">
        <v>178</v>
      </c>
      <c r="BM141" s="238" t="s">
        <v>311</v>
      </c>
    </row>
    <row r="142" s="2" customFormat="1" ht="24.15" customHeight="1">
      <c r="A142" s="38"/>
      <c r="B142" s="39"/>
      <c r="C142" s="226" t="s">
        <v>239</v>
      </c>
      <c r="D142" s="226" t="s">
        <v>175</v>
      </c>
      <c r="E142" s="227" t="s">
        <v>223</v>
      </c>
      <c r="F142" s="228" t="s">
        <v>2901</v>
      </c>
      <c r="G142" s="229" t="s">
        <v>236</v>
      </c>
      <c r="H142" s="230">
        <v>1</v>
      </c>
      <c r="I142" s="231"/>
      <c r="J142" s="232">
        <f>ROUND(I142*H142,2)</f>
        <v>0</v>
      </c>
      <c r="K142" s="233"/>
      <c r="L142" s="44"/>
      <c r="M142" s="234" t="s">
        <v>1</v>
      </c>
      <c r="N142" s="235" t="s">
        <v>41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178</v>
      </c>
      <c r="AT142" s="238" t="s">
        <v>175</v>
      </c>
      <c r="AU142" s="238" t="s">
        <v>86</v>
      </c>
      <c r="AY142" s="17" t="s">
        <v>174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84</v>
      </c>
      <c r="BK142" s="239">
        <f>ROUND(I142*H142,2)</f>
        <v>0</v>
      </c>
      <c r="BL142" s="17" t="s">
        <v>178</v>
      </c>
      <c r="BM142" s="238" t="s">
        <v>322</v>
      </c>
    </row>
    <row r="143" s="2" customFormat="1" ht="24.15" customHeight="1">
      <c r="A143" s="38"/>
      <c r="B143" s="39"/>
      <c r="C143" s="226" t="s">
        <v>246</v>
      </c>
      <c r="D143" s="226" t="s">
        <v>175</v>
      </c>
      <c r="E143" s="227" t="s">
        <v>227</v>
      </c>
      <c r="F143" s="228" t="s">
        <v>2902</v>
      </c>
      <c r="G143" s="229" t="s">
        <v>236</v>
      </c>
      <c r="H143" s="230">
        <v>1</v>
      </c>
      <c r="I143" s="231"/>
      <c r="J143" s="232">
        <f>ROUND(I143*H143,2)</f>
        <v>0</v>
      </c>
      <c r="K143" s="233"/>
      <c r="L143" s="44"/>
      <c r="M143" s="295" t="s">
        <v>1</v>
      </c>
      <c r="N143" s="296" t="s">
        <v>41</v>
      </c>
      <c r="O143" s="297"/>
      <c r="P143" s="298">
        <f>O143*H143</f>
        <v>0</v>
      </c>
      <c r="Q143" s="298">
        <v>0</v>
      </c>
      <c r="R143" s="298">
        <f>Q143*H143</f>
        <v>0</v>
      </c>
      <c r="S143" s="298">
        <v>0</v>
      </c>
      <c r="T143" s="29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178</v>
      </c>
      <c r="AT143" s="238" t="s">
        <v>175</v>
      </c>
      <c r="AU143" s="238" t="s">
        <v>86</v>
      </c>
      <c r="AY143" s="17" t="s">
        <v>174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84</v>
      </c>
      <c r="BK143" s="239">
        <f>ROUND(I143*H143,2)</f>
        <v>0</v>
      </c>
      <c r="BL143" s="17" t="s">
        <v>178</v>
      </c>
      <c r="BM143" s="238" t="s">
        <v>333</v>
      </c>
    </row>
    <row r="144" s="2" customFormat="1" ht="6.96" customHeight="1">
      <c r="A144" s="38"/>
      <c r="B144" s="66"/>
      <c r="C144" s="67"/>
      <c r="D144" s="67"/>
      <c r="E144" s="67"/>
      <c r="F144" s="67"/>
      <c r="G144" s="67"/>
      <c r="H144" s="67"/>
      <c r="I144" s="67"/>
      <c r="J144" s="67"/>
      <c r="K144" s="67"/>
      <c r="L144" s="44"/>
      <c r="M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</sheetData>
  <sheetProtection sheet="1" autoFilter="0" formatColumns="0" formatRows="0" objects="1" scenarios="1" spinCount="100000" saltValue="fsl4ZQHMYse92HrTvBqYIPEQBiSFL2GaWuCbJRghSjCsZdOHXVIhHHaVLU+r/tUfw6GyCSTr6zWXGNgeudH1lQ==" hashValue="pN+adssH7+8ZvNpc9VT4IqbwuCUK0Iv+5jRQykIpSK4iuGu3tRyVu3AtEo44F0eumFTqbEk7Evba5h6W/4wcaA==" algorithmName="SHA-512" password="C569"/>
  <autoFilter ref="C123:K14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117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129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Stavební úpravy - Družina ZŠ Zborovská, Tábor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2903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27. 2. 2025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1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31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36</v>
      </c>
      <c r="E30" s="38"/>
      <c r="F30" s="38"/>
      <c r="G30" s="38"/>
      <c r="H30" s="38"/>
      <c r="I30" s="38"/>
      <c r="J30" s="16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38</v>
      </c>
      <c r="G32" s="38"/>
      <c r="H32" s="38"/>
      <c r="I32" s="162" t="s">
        <v>37</v>
      </c>
      <c r="J32" s="16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40</v>
      </c>
      <c r="E33" s="151" t="s">
        <v>41</v>
      </c>
      <c r="F33" s="164">
        <f>ROUND((SUM(BE120:BE146)),  2)</f>
        <v>0</v>
      </c>
      <c r="G33" s="38"/>
      <c r="H33" s="38"/>
      <c r="I33" s="165">
        <v>0.20999999999999999</v>
      </c>
      <c r="J33" s="164">
        <f>ROUND(((SUM(BE120:BE146))*I33),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42</v>
      </c>
      <c r="F34" s="164">
        <f>ROUND((SUM(BF120:BF146)),  2)</f>
        <v>0</v>
      </c>
      <c r="G34" s="38"/>
      <c r="H34" s="38"/>
      <c r="I34" s="165">
        <v>0.12</v>
      </c>
      <c r="J34" s="164">
        <f>ROUND(((SUM(BF120:BF146))*I34),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43</v>
      </c>
      <c r="F35" s="164">
        <f>ROUND((SUM(BG120:BG146)),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44</v>
      </c>
      <c r="F36" s="164">
        <f>ROUND((SUM(BH120:BH146)),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45</v>
      </c>
      <c r="F37" s="164">
        <f>ROUND((SUM(BI120:BI146)),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46</v>
      </c>
      <c r="E39" s="168"/>
      <c r="F39" s="168"/>
      <c r="G39" s="169" t="s">
        <v>47</v>
      </c>
      <c r="H39" s="170" t="s">
        <v>48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Stavební úpravy - Družina ZŠ Zborovská, Tábor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07 - hromosvod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p.č. 1502/99, 1502/463 k.ú. Tábor</v>
      </c>
      <c r="G89" s="40"/>
      <c r="H89" s="40"/>
      <c r="I89" s="32" t="s">
        <v>22</v>
      </c>
      <c r="J89" s="79" t="str">
        <f>IF(J12="","",J12)</f>
        <v>27. 2. 2025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Tábor</v>
      </c>
      <c r="G91" s="40"/>
      <c r="H91" s="40"/>
      <c r="I91" s="32" t="s">
        <v>30</v>
      </c>
      <c r="J91" s="36" t="str">
        <f>E21</f>
        <v>KOSTKA PROJEKT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KOSTKA PROJEKT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139</v>
      </c>
      <c r="D94" s="186"/>
      <c r="E94" s="186"/>
      <c r="F94" s="186"/>
      <c r="G94" s="186"/>
      <c r="H94" s="186"/>
      <c r="I94" s="186"/>
      <c r="J94" s="187" t="s">
        <v>140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141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142</v>
      </c>
    </row>
    <row r="97" s="9" customFormat="1" ht="24.96" customHeight="1">
      <c r="A97" s="9"/>
      <c r="B97" s="189"/>
      <c r="C97" s="190"/>
      <c r="D97" s="191" t="s">
        <v>148</v>
      </c>
      <c r="E97" s="192"/>
      <c r="F97" s="192"/>
      <c r="G97" s="192"/>
      <c r="H97" s="192"/>
      <c r="I97" s="192"/>
      <c r="J97" s="193">
        <f>J121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152</v>
      </c>
      <c r="E98" s="197"/>
      <c r="F98" s="197"/>
      <c r="G98" s="197"/>
      <c r="H98" s="197"/>
      <c r="I98" s="197"/>
      <c r="J98" s="198">
        <f>J122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9"/>
      <c r="C99" s="190"/>
      <c r="D99" s="191" t="s">
        <v>2874</v>
      </c>
      <c r="E99" s="192"/>
      <c r="F99" s="192"/>
      <c r="G99" s="192"/>
      <c r="H99" s="192"/>
      <c r="I99" s="192"/>
      <c r="J99" s="193">
        <f>J144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3"/>
      <c r="D100" s="196" t="s">
        <v>2876</v>
      </c>
      <c r="E100" s="197"/>
      <c r="F100" s="197"/>
      <c r="G100" s="197"/>
      <c r="H100" s="197"/>
      <c r="I100" s="197"/>
      <c r="J100" s="198">
        <f>J145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160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84" t="str">
        <f>E7</f>
        <v>Stavební úpravy - Družina ZŠ Zborovská, Tábor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136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07 - hromosvod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>p.č. 1502/99, 1502/463 k.ú. Tábor</v>
      </c>
      <c r="G114" s="40"/>
      <c r="H114" s="40"/>
      <c r="I114" s="32" t="s">
        <v>22</v>
      </c>
      <c r="J114" s="79" t="str">
        <f>IF(J12="","",J12)</f>
        <v>27. 2. 2025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5.65" customHeight="1">
      <c r="A116" s="38"/>
      <c r="B116" s="39"/>
      <c r="C116" s="32" t="s">
        <v>24</v>
      </c>
      <c r="D116" s="40"/>
      <c r="E116" s="40"/>
      <c r="F116" s="27" t="str">
        <f>E15</f>
        <v>Město Tábor</v>
      </c>
      <c r="G116" s="40"/>
      <c r="H116" s="40"/>
      <c r="I116" s="32" t="s">
        <v>30</v>
      </c>
      <c r="J116" s="36" t="str">
        <f>E21</f>
        <v>KOSTKA PROJEKT s.r.o.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5.6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KOSTKA PROJEKT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200"/>
      <c r="B119" s="201"/>
      <c r="C119" s="202" t="s">
        <v>161</v>
      </c>
      <c r="D119" s="203" t="s">
        <v>61</v>
      </c>
      <c r="E119" s="203" t="s">
        <v>57</v>
      </c>
      <c r="F119" s="203" t="s">
        <v>58</v>
      </c>
      <c r="G119" s="203" t="s">
        <v>162</v>
      </c>
      <c r="H119" s="203" t="s">
        <v>163</v>
      </c>
      <c r="I119" s="203" t="s">
        <v>164</v>
      </c>
      <c r="J119" s="204" t="s">
        <v>140</v>
      </c>
      <c r="K119" s="205" t="s">
        <v>165</v>
      </c>
      <c r="L119" s="206"/>
      <c r="M119" s="100" t="s">
        <v>1</v>
      </c>
      <c r="N119" s="101" t="s">
        <v>40</v>
      </c>
      <c r="O119" s="101" t="s">
        <v>166</v>
      </c>
      <c r="P119" s="101" t="s">
        <v>167</v>
      </c>
      <c r="Q119" s="101" t="s">
        <v>168</v>
      </c>
      <c r="R119" s="101" t="s">
        <v>169</v>
      </c>
      <c r="S119" s="101" t="s">
        <v>170</v>
      </c>
      <c r="T119" s="102" t="s">
        <v>171</v>
      </c>
      <c r="U119" s="200"/>
      <c r="V119" s="200"/>
      <c r="W119" s="200"/>
      <c r="X119" s="200"/>
      <c r="Y119" s="200"/>
      <c r="Z119" s="200"/>
      <c r="AA119" s="200"/>
      <c r="AB119" s="200"/>
      <c r="AC119" s="200"/>
      <c r="AD119" s="200"/>
      <c r="AE119" s="200"/>
    </row>
    <row r="120" s="2" customFormat="1" ht="22.8" customHeight="1">
      <c r="A120" s="38"/>
      <c r="B120" s="39"/>
      <c r="C120" s="107" t="s">
        <v>172</v>
      </c>
      <c r="D120" s="40"/>
      <c r="E120" s="40"/>
      <c r="F120" s="40"/>
      <c r="G120" s="40"/>
      <c r="H120" s="40"/>
      <c r="I120" s="40"/>
      <c r="J120" s="207">
        <f>BK120</f>
        <v>0</v>
      </c>
      <c r="K120" s="40"/>
      <c r="L120" s="44"/>
      <c r="M120" s="103"/>
      <c r="N120" s="208"/>
      <c r="O120" s="104"/>
      <c r="P120" s="209">
        <f>P121+P144</f>
        <v>0</v>
      </c>
      <c r="Q120" s="104"/>
      <c r="R120" s="209">
        <f>R121+R144</f>
        <v>0</v>
      </c>
      <c r="S120" s="104"/>
      <c r="T120" s="210">
        <f>T121+T144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142</v>
      </c>
      <c r="BK120" s="211">
        <f>BK121+BK144</f>
        <v>0</v>
      </c>
    </row>
    <row r="121" s="12" customFormat="1" ht="25.92" customHeight="1">
      <c r="A121" s="12"/>
      <c r="B121" s="212"/>
      <c r="C121" s="213"/>
      <c r="D121" s="214" t="s">
        <v>75</v>
      </c>
      <c r="E121" s="215" t="s">
        <v>394</v>
      </c>
      <c r="F121" s="215" t="s">
        <v>395</v>
      </c>
      <c r="G121" s="213"/>
      <c r="H121" s="213"/>
      <c r="I121" s="216"/>
      <c r="J121" s="217">
        <f>BK121</f>
        <v>0</v>
      </c>
      <c r="K121" s="213"/>
      <c r="L121" s="218"/>
      <c r="M121" s="219"/>
      <c r="N121" s="220"/>
      <c r="O121" s="220"/>
      <c r="P121" s="221">
        <f>P122</f>
        <v>0</v>
      </c>
      <c r="Q121" s="220"/>
      <c r="R121" s="221">
        <f>R122</f>
        <v>0</v>
      </c>
      <c r="S121" s="220"/>
      <c r="T121" s="222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3" t="s">
        <v>86</v>
      </c>
      <c r="AT121" s="224" t="s">
        <v>75</v>
      </c>
      <c r="AU121" s="224" t="s">
        <v>76</v>
      </c>
      <c r="AY121" s="223" t="s">
        <v>174</v>
      </c>
      <c r="BK121" s="225">
        <f>BK122</f>
        <v>0</v>
      </c>
    </row>
    <row r="122" s="12" customFormat="1" ht="22.8" customHeight="1">
      <c r="A122" s="12"/>
      <c r="B122" s="212"/>
      <c r="C122" s="213"/>
      <c r="D122" s="214" t="s">
        <v>75</v>
      </c>
      <c r="E122" s="284" t="s">
        <v>416</v>
      </c>
      <c r="F122" s="284" t="s">
        <v>417</v>
      </c>
      <c r="G122" s="213"/>
      <c r="H122" s="213"/>
      <c r="I122" s="216"/>
      <c r="J122" s="285">
        <f>BK122</f>
        <v>0</v>
      </c>
      <c r="K122" s="213"/>
      <c r="L122" s="218"/>
      <c r="M122" s="219"/>
      <c r="N122" s="220"/>
      <c r="O122" s="220"/>
      <c r="P122" s="221">
        <f>SUM(P123:P143)</f>
        <v>0</v>
      </c>
      <c r="Q122" s="220"/>
      <c r="R122" s="221">
        <f>SUM(R123:R143)</f>
        <v>0</v>
      </c>
      <c r="S122" s="220"/>
      <c r="T122" s="222">
        <f>SUM(T123:T143)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3" t="s">
        <v>86</v>
      </c>
      <c r="AT122" s="224" t="s">
        <v>75</v>
      </c>
      <c r="AU122" s="224" t="s">
        <v>84</v>
      </c>
      <c r="AY122" s="223" t="s">
        <v>174</v>
      </c>
      <c r="BK122" s="225">
        <f>SUM(BK123:BK143)</f>
        <v>0</v>
      </c>
    </row>
    <row r="123" s="2" customFormat="1" ht="16.5" customHeight="1">
      <c r="A123" s="38"/>
      <c r="B123" s="39"/>
      <c r="C123" s="226" t="s">
        <v>84</v>
      </c>
      <c r="D123" s="226" t="s">
        <v>175</v>
      </c>
      <c r="E123" s="227" t="s">
        <v>2904</v>
      </c>
      <c r="F123" s="228" t="s">
        <v>2905</v>
      </c>
      <c r="G123" s="229" t="s">
        <v>691</v>
      </c>
      <c r="H123" s="230">
        <v>6</v>
      </c>
      <c r="I123" s="231"/>
      <c r="J123" s="232">
        <f>ROUND(I123*H123,2)</f>
        <v>0</v>
      </c>
      <c r="K123" s="233"/>
      <c r="L123" s="44"/>
      <c r="M123" s="234" t="s">
        <v>1</v>
      </c>
      <c r="N123" s="235" t="s">
        <v>41</v>
      </c>
      <c r="O123" s="91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8" t="s">
        <v>263</v>
      </c>
      <c r="AT123" s="238" t="s">
        <v>175</v>
      </c>
      <c r="AU123" s="238" t="s">
        <v>86</v>
      </c>
      <c r="AY123" s="17" t="s">
        <v>174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7" t="s">
        <v>84</v>
      </c>
      <c r="BK123" s="239">
        <f>ROUND(I123*H123,2)</f>
        <v>0</v>
      </c>
      <c r="BL123" s="17" t="s">
        <v>263</v>
      </c>
      <c r="BM123" s="238" t="s">
        <v>86</v>
      </c>
    </row>
    <row r="124" s="2" customFormat="1" ht="16.5" customHeight="1">
      <c r="A124" s="38"/>
      <c r="B124" s="39"/>
      <c r="C124" s="226" t="s">
        <v>86</v>
      </c>
      <c r="D124" s="226" t="s">
        <v>175</v>
      </c>
      <c r="E124" s="227" t="s">
        <v>2906</v>
      </c>
      <c r="F124" s="228" t="s">
        <v>2907</v>
      </c>
      <c r="G124" s="229" t="s">
        <v>691</v>
      </c>
      <c r="H124" s="230">
        <v>120</v>
      </c>
      <c r="I124" s="231"/>
      <c r="J124" s="232">
        <f>ROUND(I124*H124,2)</f>
        <v>0</v>
      </c>
      <c r="K124" s="233"/>
      <c r="L124" s="44"/>
      <c r="M124" s="234" t="s">
        <v>1</v>
      </c>
      <c r="N124" s="235" t="s">
        <v>41</v>
      </c>
      <c r="O124" s="91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8" t="s">
        <v>263</v>
      </c>
      <c r="AT124" s="238" t="s">
        <v>175</v>
      </c>
      <c r="AU124" s="238" t="s">
        <v>86</v>
      </c>
      <c r="AY124" s="17" t="s">
        <v>174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7" t="s">
        <v>84</v>
      </c>
      <c r="BK124" s="239">
        <f>ROUND(I124*H124,2)</f>
        <v>0</v>
      </c>
      <c r="BL124" s="17" t="s">
        <v>263</v>
      </c>
      <c r="BM124" s="238" t="s">
        <v>178</v>
      </c>
    </row>
    <row r="125" s="2" customFormat="1" ht="24.15" customHeight="1">
      <c r="A125" s="38"/>
      <c r="B125" s="39"/>
      <c r="C125" s="263" t="s">
        <v>125</v>
      </c>
      <c r="D125" s="263" t="s">
        <v>240</v>
      </c>
      <c r="E125" s="264" t="s">
        <v>2908</v>
      </c>
      <c r="F125" s="265" t="s">
        <v>2909</v>
      </c>
      <c r="G125" s="266" t="s">
        <v>236</v>
      </c>
      <c r="H125" s="267">
        <v>120</v>
      </c>
      <c r="I125" s="268"/>
      <c r="J125" s="269">
        <f>ROUND(I125*H125,2)</f>
        <v>0</v>
      </c>
      <c r="K125" s="270"/>
      <c r="L125" s="271"/>
      <c r="M125" s="272" t="s">
        <v>1</v>
      </c>
      <c r="N125" s="273" t="s">
        <v>41</v>
      </c>
      <c r="O125" s="91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8" t="s">
        <v>345</v>
      </c>
      <c r="AT125" s="238" t="s">
        <v>240</v>
      </c>
      <c r="AU125" s="238" t="s">
        <v>86</v>
      </c>
      <c r="AY125" s="17" t="s">
        <v>174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7" t="s">
        <v>84</v>
      </c>
      <c r="BK125" s="239">
        <f>ROUND(I125*H125,2)</f>
        <v>0</v>
      </c>
      <c r="BL125" s="17" t="s">
        <v>263</v>
      </c>
      <c r="BM125" s="238" t="s">
        <v>205</v>
      </c>
    </row>
    <row r="126" s="2" customFormat="1" ht="24.15" customHeight="1">
      <c r="A126" s="38"/>
      <c r="B126" s="39"/>
      <c r="C126" s="226" t="s">
        <v>178</v>
      </c>
      <c r="D126" s="226" t="s">
        <v>175</v>
      </c>
      <c r="E126" s="227" t="s">
        <v>2910</v>
      </c>
      <c r="F126" s="228" t="s">
        <v>2911</v>
      </c>
      <c r="G126" s="229" t="s">
        <v>243</v>
      </c>
      <c r="H126" s="230">
        <v>150</v>
      </c>
      <c r="I126" s="231"/>
      <c r="J126" s="232">
        <f>ROUND(I126*H126,2)</f>
        <v>0</v>
      </c>
      <c r="K126" s="233"/>
      <c r="L126" s="44"/>
      <c r="M126" s="234" t="s">
        <v>1</v>
      </c>
      <c r="N126" s="235" t="s">
        <v>41</v>
      </c>
      <c r="O126" s="91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263</v>
      </c>
      <c r="AT126" s="238" t="s">
        <v>175</v>
      </c>
      <c r="AU126" s="238" t="s">
        <v>86</v>
      </c>
      <c r="AY126" s="17" t="s">
        <v>174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84</v>
      </c>
      <c r="BK126" s="239">
        <f>ROUND(I126*H126,2)</f>
        <v>0</v>
      </c>
      <c r="BL126" s="17" t="s">
        <v>263</v>
      </c>
      <c r="BM126" s="238" t="s">
        <v>213</v>
      </c>
    </row>
    <row r="127" s="2" customFormat="1" ht="16.5" customHeight="1">
      <c r="A127" s="38"/>
      <c r="B127" s="39"/>
      <c r="C127" s="263" t="s">
        <v>199</v>
      </c>
      <c r="D127" s="263" t="s">
        <v>240</v>
      </c>
      <c r="E127" s="264" t="s">
        <v>2912</v>
      </c>
      <c r="F127" s="265" t="s">
        <v>2913</v>
      </c>
      <c r="G127" s="266" t="s">
        <v>629</v>
      </c>
      <c r="H127" s="267">
        <v>21</v>
      </c>
      <c r="I127" s="268"/>
      <c r="J127" s="269">
        <f>ROUND(I127*H127,2)</f>
        <v>0</v>
      </c>
      <c r="K127" s="270"/>
      <c r="L127" s="271"/>
      <c r="M127" s="272" t="s">
        <v>1</v>
      </c>
      <c r="N127" s="273" t="s">
        <v>41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345</v>
      </c>
      <c r="AT127" s="238" t="s">
        <v>240</v>
      </c>
      <c r="AU127" s="238" t="s">
        <v>86</v>
      </c>
      <c r="AY127" s="17" t="s">
        <v>174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84</v>
      </c>
      <c r="BK127" s="239">
        <f>ROUND(I127*H127,2)</f>
        <v>0</v>
      </c>
      <c r="BL127" s="17" t="s">
        <v>263</v>
      </c>
      <c r="BM127" s="238" t="s">
        <v>223</v>
      </c>
    </row>
    <row r="128" s="2" customFormat="1" ht="16.5" customHeight="1">
      <c r="A128" s="38"/>
      <c r="B128" s="39"/>
      <c r="C128" s="226" t="s">
        <v>205</v>
      </c>
      <c r="D128" s="226" t="s">
        <v>175</v>
      </c>
      <c r="E128" s="227" t="s">
        <v>2914</v>
      </c>
      <c r="F128" s="228" t="s">
        <v>2915</v>
      </c>
      <c r="G128" s="229" t="s">
        <v>236</v>
      </c>
      <c r="H128" s="230">
        <v>6</v>
      </c>
      <c r="I128" s="231"/>
      <c r="J128" s="232">
        <f>ROUND(I128*H128,2)</f>
        <v>0</v>
      </c>
      <c r="K128" s="233"/>
      <c r="L128" s="44"/>
      <c r="M128" s="234" t="s">
        <v>1</v>
      </c>
      <c r="N128" s="235" t="s">
        <v>41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263</v>
      </c>
      <c r="AT128" s="238" t="s">
        <v>175</v>
      </c>
      <c r="AU128" s="238" t="s">
        <v>86</v>
      </c>
      <c r="AY128" s="17" t="s">
        <v>174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84</v>
      </c>
      <c r="BK128" s="239">
        <f>ROUND(I128*H128,2)</f>
        <v>0</v>
      </c>
      <c r="BL128" s="17" t="s">
        <v>263</v>
      </c>
      <c r="BM128" s="238" t="s">
        <v>8</v>
      </c>
    </row>
    <row r="129" s="2" customFormat="1" ht="24.15" customHeight="1">
      <c r="A129" s="38"/>
      <c r="B129" s="39"/>
      <c r="C129" s="263" t="s">
        <v>209</v>
      </c>
      <c r="D129" s="263" t="s">
        <v>240</v>
      </c>
      <c r="E129" s="264" t="s">
        <v>2916</v>
      </c>
      <c r="F129" s="265" t="s">
        <v>2917</v>
      </c>
      <c r="G129" s="266" t="s">
        <v>691</v>
      </c>
      <c r="H129" s="267">
        <v>20</v>
      </c>
      <c r="I129" s="268"/>
      <c r="J129" s="269">
        <f>ROUND(I129*H129,2)</f>
        <v>0</v>
      </c>
      <c r="K129" s="270"/>
      <c r="L129" s="271"/>
      <c r="M129" s="272" t="s">
        <v>1</v>
      </c>
      <c r="N129" s="273" t="s">
        <v>41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345</v>
      </c>
      <c r="AT129" s="238" t="s">
        <v>240</v>
      </c>
      <c r="AU129" s="238" t="s">
        <v>86</v>
      </c>
      <c r="AY129" s="17" t="s">
        <v>174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84</v>
      </c>
      <c r="BK129" s="239">
        <f>ROUND(I129*H129,2)</f>
        <v>0</v>
      </c>
      <c r="BL129" s="17" t="s">
        <v>263</v>
      </c>
      <c r="BM129" s="238" t="s">
        <v>246</v>
      </c>
    </row>
    <row r="130" s="2" customFormat="1" ht="16.5" customHeight="1">
      <c r="A130" s="38"/>
      <c r="B130" s="39"/>
      <c r="C130" s="263" t="s">
        <v>213</v>
      </c>
      <c r="D130" s="263" t="s">
        <v>240</v>
      </c>
      <c r="E130" s="264" t="s">
        <v>2918</v>
      </c>
      <c r="F130" s="265" t="s">
        <v>2919</v>
      </c>
      <c r="G130" s="266" t="s">
        <v>691</v>
      </c>
      <c r="H130" s="267">
        <v>20</v>
      </c>
      <c r="I130" s="268"/>
      <c r="J130" s="269">
        <f>ROUND(I130*H130,2)</f>
        <v>0</v>
      </c>
      <c r="K130" s="270"/>
      <c r="L130" s="271"/>
      <c r="M130" s="272" t="s">
        <v>1</v>
      </c>
      <c r="N130" s="273" t="s">
        <v>41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345</v>
      </c>
      <c r="AT130" s="238" t="s">
        <v>240</v>
      </c>
      <c r="AU130" s="238" t="s">
        <v>86</v>
      </c>
      <c r="AY130" s="17" t="s">
        <v>174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84</v>
      </c>
      <c r="BK130" s="239">
        <f>ROUND(I130*H130,2)</f>
        <v>0</v>
      </c>
      <c r="BL130" s="17" t="s">
        <v>263</v>
      </c>
      <c r="BM130" s="238" t="s">
        <v>263</v>
      </c>
    </row>
    <row r="131" s="2" customFormat="1" ht="21.75" customHeight="1">
      <c r="A131" s="38"/>
      <c r="B131" s="39"/>
      <c r="C131" s="226" t="s">
        <v>218</v>
      </c>
      <c r="D131" s="226" t="s">
        <v>175</v>
      </c>
      <c r="E131" s="227" t="s">
        <v>2920</v>
      </c>
      <c r="F131" s="228" t="s">
        <v>2921</v>
      </c>
      <c r="G131" s="229" t="s">
        <v>236</v>
      </c>
      <c r="H131" s="230">
        <v>6</v>
      </c>
      <c r="I131" s="231"/>
      <c r="J131" s="232">
        <f>ROUND(I131*H131,2)</f>
        <v>0</v>
      </c>
      <c r="K131" s="233"/>
      <c r="L131" s="44"/>
      <c r="M131" s="234" t="s">
        <v>1</v>
      </c>
      <c r="N131" s="235" t="s">
        <v>41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263</v>
      </c>
      <c r="AT131" s="238" t="s">
        <v>175</v>
      </c>
      <c r="AU131" s="238" t="s">
        <v>86</v>
      </c>
      <c r="AY131" s="17" t="s">
        <v>174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84</v>
      </c>
      <c r="BK131" s="239">
        <f>ROUND(I131*H131,2)</f>
        <v>0</v>
      </c>
      <c r="BL131" s="17" t="s">
        <v>263</v>
      </c>
      <c r="BM131" s="238" t="s">
        <v>273</v>
      </c>
    </row>
    <row r="132" s="2" customFormat="1" ht="16.5" customHeight="1">
      <c r="A132" s="38"/>
      <c r="B132" s="39"/>
      <c r="C132" s="263" t="s">
        <v>223</v>
      </c>
      <c r="D132" s="263" t="s">
        <v>240</v>
      </c>
      <c r="E132" s="264" t="s">
        <v>2922</v>
      </c>
      <c r="F132" s="265" t="s">
        <v>2923</v>
      </c>
      <c r="G132" s="266" t="s">
        <v>236</v>
      </c>
      <c r="H132" s="267">
        <v>6</v>
      </c>
      <c r="I132" s="268"/>
      <c r="J132" s="269">
        <f>ROUND(I132*H132,2)</f>
        <v>0</v>
      </c>
      <c r="K132" s="270"/>
      <c r="L132" s="271"/>
      <c r="M132" s="272" t="s">
        <v>1</v>
      </c>
      <c r="N132" s="273" t="s">
        <v>41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345</v>
      </c>
      <c r="AT132" s="238" t="s">
        <v>240</v>
      </c>
      <c r="AU132" s="238" t="s">
        <v>86</v>
      </c>
      <c r="AY132" s="17" t="s">
        <v>174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84</v>
      </c>
      <c r="BK132" s="239">
        <f>ROUND(I132*H132,2)</f>
        <v>0</v>
      </c>
      <c r="BL132" s="17" t="s">
        <v>263</v>
      </c>
      <c r="BM132" s="238" t="s">
        <v>283</v>
      </c>
    </row>
    <row r="133" s="2" customFormat="1" ht="24.15" customHeight="1">
      <c r="A133" s="38"/>
      <c r="B133" s="39"/>
      <c r="C133" s="226" t="s">
        <v>227</v>
      </c>
      <c r="D133" s="226" t="s">
        <v>175</v>
      </c>
      <c r="E133" s="227" t="s">
        <v>2924</v>
      </c>
      <c r="F133" s="228" t="s">
        <v>2925</v>
      </c>
      <c r="G133" s="229" t="s">
        <v>243</v>
      </c>
      <c r="H133" s="230">
        <v>160</v>
      </c>
      <c r="I133" s="231"/>
      <c r="J133" s="232">
        <f>ROUND(I133*H133,2)</f>
        <v>0</v>
      </c>
      <c r="K133" s="233"/>
      <c r="L133" s="44"/>
      <c r="M133" s="234" t="s">
        <v>1</v>
      </c>
      <c r="N133" s="235" t="s">
        <v>41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263</v>
      </c>
      <c r="AT133" s="238" t="s">
        <v>175</v>
      </c>
      <c r="AU133" s="238" t="s">
        <v>86</v>
      </c>
      <c r="AY133" s="17" t="s">
        <v>174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84</v>
      </c>
      <c r="BK133" s="239">
        <f>ROUND(I133*H133,2)</f>
        <v>0</v>
      </c>
      <c r="BL133" s="17" t="s">
        <v>263</v>
      </c>
      <c r="BM133" s="238" t="s">
        <v>292</v>
      </c>
    </row>
    <row r="134" s="2" customFormat="1" ht="16.5" customHeight="1">
      <c r="A134" s="38"/>
      <c r="B134" s="39"/>
      <c r="C134" s="263" t="s">
        <v>8</v>
      </c>
      <c r="D134" s="263" t="s">
        <v>240</v>
      </c>
      <c r="E134" s="264" t="s">
        <v>2926</v>
      </c>
      <c r="F134" s="265" t="s">
        <v>2927</v>
      </c>
      <c r="G134" s="266" t="s">
        <v>629</v>
      </c>
      <c r="H134" s="267">
        <v>105</v>
      </c>
      <c r="I134" s="268"/>
      <c r="J134" s="269">
        <f>ROUND(I134*H134,2)</f>
        <v>0</v>
      </c>
      <c r="K134" s="270"/>
      <c r="L134" s="271"/>
      <c r="M134" s="272" t="s">
        <v>1</v>
      </c>
      <c r="N134" s="273" t="s">
        <v>41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345</v>
      </c>
      <c r="AT134" s="238" t="s">
        <v>240</v>
      </c>
      <c r="AU134" s="238" t="s">
        <v>86</v>
      </c>
      <c r="AY134" s="17" t="s">
        <v>174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84</v>
      </c>
      <c r="BK134" s="239">
        <f>ROUND(I134*H134,2)</f>
        <v>0</v>
      </c>
      <c r="BL134" s="17" t="s">
        <v>263</v>
      </c>
      <c r="BM134" s="238" t="s">
        <v>300</v>
      </c>
    </row>
    <row r="135" s="2" customFormat="1" ht="16.5" customHeight="1">
      <c r="A135" s="38"/>
      <c r="B135" s="39"/>
      <c r="C135" s="263" t="s">
        <v>239</v>
      </c>
      <c r="D135" s="263" t="s">
        <v>240</v>
      </c>
      <c r="E135" s="264" t="s">
        <v>2928</v>
      </c>
      <c r="F135" s="265" t="s">
        <v>2929</v>
      </c>
      <c r="G135" s="266" t="s">
        <v>629</v>
      </c>
      <c r="H135" s="267">
        <v>40</v>
      </c>
      <c r="I135" s="268"/>
      <c r="J135" s="269">
        <f>ROUND(I135*H135,2)</f>
        <v>0</v>
      </c>
      <c r="K135" s="270"/>
      <c r="L135" s="271"/>
      <c r="M135" s="272" t="s">
        <v>1</v>
      </c>
      <c r="N135" s="273" t="s">
        <v>41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345</v>
      </c>
      <c r="AT135" s="238" t="s">
        <v>240</v>
      </c>
      <c r="AU135" s="238" t="s">
        <v>86</v>
      </c>
      <c r="AY135" s="17" t="s">
        <v>174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84</v>
      </c>
      <c r="BK135" s="239">
        <f>ROUND(I135*H135,2)</f>
        <v>0</v>
      </c>
      <c r="BL135" s="17" t="s">
        <v>263</v>
      </c>
      <c r="BM135" s="238" t="s">
        <v>311</v>
      </c>
    </row>
    <row r="136" s="2" customFormat="1" ht="16.5" customHeight="1">
      <c r="A136" s="38"/>
      <c r="B136" s="39"/>
      <c r="C136" s="226" t="s">
        <v>246</v>
      </c>
      <c r="D136" s="226" t="s">
        <v>175</v>
      </c>
      <c r="E136" s="227" t="s">
        <v>2930</v>
      </c>
      <c r="F136" s="228" t="s">
        <v>2931</v>
      </c>
      <c r="G136" s="229" t="s">
        <v>236</v>
      </c>
      <c r="H136" s="230">
        <v>6</v>
      </c>
      <c r="I136" s="231"/>
      <c r="J136" s="232">
        <f>ROUND(I136*H136,2)</f>
        <v>0</v>
      </c>
      <c r="K136" s="233"/>
      <c r="L136" s="44"/>
      <c r="M136" s="234" t="s">
        <v>1</v>
      </c>
      <c r="N136" s="235" t="s">
        <v>41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263</v>
      </c>
      <c r="AT136" s="238" t="s">
        <v>175</v>
      </c>
      <c r="AU136" s="238" t="s">
        <v>86</v>
      </c>
      <c r="AY136" s="17" t="s">
        <v>174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84</v>
      </c>
      <c r="BK136" s="239">
        <f>ROUND(I136*H136,2)</f>
        <v>0</v>
      </c>
      <c r="BL136" s="17" t="s">
        <v>263</v>
      </c>
      <c r="BM136" s="238" t="s">
        <v>322</v>
      </c>
    </row>
    <row r="137" s="2" customFormat="1" ht="16.5" customHeight="1">
      <c r="A137" s="38"/>
      <c r="B137" s="39"/>
      <c r="C137" s="263" t="s">
        <v>251</v>
      </c>
      <c r="D137" s="263" t="s">
        <v>240</v>
      </c>
      <c r="E137" s="264" t="s">
        <v>2932</v>
      </c>
      <c r="F137" s="265" t="s">
        <v>2933</v>
      </c>
      <c r="G137" s="266" t="s">
        <v>691</v>
      </c>
      <c r="H137" s="267">
        <v>6</v>
      </c>
      <c r="I137" s="268"/>
      <c r="J137" s="269">
        <f>ROUND(I137*H137,2)</f>
        <v>0</v>
      </c>
      <c r="K137" s="270"/>
      <c r="L137" s="271"/>
      <c r="M137" s="272" t="s">
        <v>1</v>
      </c>
      <c r="N137" s="273" t="s">
        <v>41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345</v>
      </c>
      <c r="AT137" s="238" t="s">
        <v>240</v>
      </c>
      <c r="AU137" s="238" t="s">
        <v>86</v>
      </c>
      <c r="AY137" s="17" t="s">
        <v>174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84</v>
      </c>
      <c r="BK137" s="239">
        <f>ROUND(I137*H137,2)</f>
        <v>0</v>
      </c>
      <c r="BL137" s="17" t="s">
        <v>263</v>
      </c>
      <c r="BM137" s="238" t="s">
        <v>333</v>
      </c>
    </row>
    <row r="138" s="2" customFormat="1" ht="16.5" customHeight="1">
      <c r="A138" s="38"/>
      <c r="B138" s="39"/>
      <c r="C138" s="226" t="s">
        <v>263</v>
      </c>
      <c r="D138" s="226" t="s">
        <v>175</v>
      </c>
      <c r="E138" s="227" t="s">
        <v>2914</v>
      </c>
      <c r="F138" s="228" t="s">
        <v>2915</v>
      </c>
      <c r="G138" s="229" t="s">
        <v>236</v>
      </c>
      <c r="H138" s="230">
        <v>49</v>
      </c>
      <c r="I138" s="231"/>
      <c r="J138" s="232">
        <f>ROUND(I138*H138,2)</f>
        <v>0</v>
      </c>
      <c r="K138" s="233"/>
      <c r="L138" s="44"/>
      <c r="M138" s="234" t="s">
        <v>1</v>
      </c>
      <c r="N138" s="235" t="s">
        <v>41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263</v>
      </c>
      <c r="AT138" s="238" t="s">
        <v>175</v>
      </c>
      <c r="AU138" s="238" t="s">
        <v>86</v>
      </c>
      <c r="AY138" s="17" t="s">
        <v>174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84</v>
      </c>
      <c r="BK138" s="239">
        <f>ROUND(I138*H138,2)</f>
        <v>0</v>
      </c>
      <c r="BL138" s="17" t="s">
        <v>263</v>
      </c>
      <c r="BM138" s="238" t="s">
        <v>345</v>
      </c>
    </row>
    <row r="139" s="2" customFormat="1" ht="16.5" customHeight="1">
      <c r="A139" s="38"/>
      <c r="B139" s="39"/>
      <c r="C139" s="263" t="s">
        <v>268</v>
      </c>
      <c r="D139" s="263" t="s">
        <v>240</v>
      </c>
      <c r="E139" s="264" t="s">
        <v>2934</v>
      </c>
      <c r="F139" s="265" t="s">
        <v>2935</v>
      </c>
      <c r="G139" s="266" t="s">
        <v>236</v>
      </c>
      <c r="H139" s="267">
        <v>12</v>
      </c>
      <c r="I139" s="268"/>
      <c r="J139" s="269">
        <f>ROUND(I139*H139,2)</f>
        <v>0</v>
      </c>
      <c r="K139" s="270"/>
      <c r="L139" s="271"/>
      <c r="M139" s="272" t="s">
        <v>1</v>
      </c>
      <c r="N139" s="273" t="s">
        <v>41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345</v>
      </c>
      <c r="AT139" s="238" t="s">
        <v>240</v>
      </c>
      <c r="AU139" s="238" t="s">
        <v>86</v>
      </c>
      <c r="AY139" s="17" t="s">
        <v>174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84</v>
      </c>
      <c r="BK139" s="239">
        <f>ROUND(I139*H139,2)</f>
        <v>0</v>
      </c>
      <c r="BL139" s="17" t="s">
        <v>263</v>
      </c>
      <c r="BM139" s="238" t="s">
        <v>354</v>
      </c>
    </row>
    <row r="140" s="2" customFormat="1" ht="16.5" customHeight="1">
      <c r="A140" s="38"/>
      <c r="B140" s="39"/>
      <c r="C140" s="263" t="s">
        <v>273</v>
      </c>
      <c r="D140" s="263" t="s">
        <v>240</v>
      </c>
      <c r="E140" s="264" t="s">
        <v>2936</v>
      </c>
      <c r="F140" s="265" t="s">
        <v>2937</v>
      </c>
      <c r="G140" s="266" t="s">
        <v>236</v>
      </c>
      <c r="H140" s="267">
        <v>20</v>
      </c>
      <c r="I140" s="268"/>
      <c r="J140" s="269">
        <f>ROUND(I140*H140,2)</f>
        <v>0</v>
      </c>
      <c r="K140" s="270"/>
      <c r="L140" s="271"/>
      <c r="M140" s="272" t="s">
        <v>1</v>
      </c>
      <c r="N140" s="273" t="s">
        <v>41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345</v>
      </c>
      <c r="AT140" s="238" t="s">
        <v>240</v>
      </c>
      <c r="AU140" s="238" t="s">
        <v>86</v>
      </c>
      <c r="AY140" s="17" t="s">
        <v>174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84</v>
      </c>
      <c r="BK140" s="239">
        <f>ROUND(I140*H140,2)</f>
        <v>0</v>
      </c>
      <c r="BL140" s="17" t="s">
        <v>263</v>
      </c>
      <c r="BM140" s="238" t="s">
        <v>364</v>
      </c>
    </row>
    <row r="141" s="2" customFormat="1" ht="16.5" customHeight="1">
      <c r="A141" s="38"/>
      <c r="B141" s="39"/>
      <c r="C141" s="263" t="s">
        <v>278</v>
      </c>
      <c r="D141" s="263" t="s">
        <v>240</v>
      </c>
      <c r="E141" s="264" t="s">
        <v>2938</v>
      </c>
      <c r="F141" s="265" t="s">
        <v>2939</v>
      </c>
      <c r="G141" s="266" t="s">
        <v>236</v>
      </c>
      <c r="H141" s="267">
        <v>16</v>
      </c>
      <c r="I141" s="268"/>
      <c r="J141" s="269">
        <f>ROUND(I141*H141,2)</f>
        <v>0</v>
      </c>
      <c r="K141" s="270"/>
      <c r="L141" s="271"/>
      <c r="M141" s="272" t="s">
        <v>1</v>
      </c>
      <c r="N141" s="273" t="s">
        <v>41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345</v>
      </c>
      <c r="AT141" s="238" t="s">
        <v>240</v>
      </c>
      <c r="AU141" s="238" t="s">
        <v>86</v>
      </c>
      <c r="AY141" s="17" t="s">
        <v>174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84</v>
      </c>
      <c r="BK141" s="239">
        <f>ROUND(I141*H141,2)</f>
        <v>0</v>
      </c>
      <c r="BL141" s="17" t="s">
        <v>263</v>
      </c>
      <c r="BM141" s="238" t="s">
        <v>374</v>
      </c>
    </row>
    <row r="142" s="2" customFormat="1" ht="16.5" customHeight="1">
      <c r="A142" s="38"/>
      <c r="B142" s="39"/>
      <c r="C142" s="226" t="s">
        <v>283</v>
      </c>
      <c r="D142" s="226" t="s">
        <v>175</v>
      </c>
      <c r="E142" s="227" t="s">
        <v>2940</v>
      </c>
      <c r="F142" s="228" t="s">
        <v>2941</v>
      </c>
      <c r="G142" s="229" t="s">
        <v>691</v>
      </c>
      <c r="H142" s="230">
        <v>1</v>
      </c>
      <c r="I142" s="231"/>
      <c r="J142" s="232">
        <f>ROUND(I142*H142,2)</f>
        <v>0</v>
      </c>
      <c r="K142" s="233"/>
      <c r="L142" s="44"/>
      <c r="M142" s="234" t="s">
        <v>1</v>
      </c>
      <c r="N142" s="235" t="s">
        <v>41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263</v>
      </c>
      <c r="AT142" s="238" t="s">
        <v>175</v>
      </c>
      <c r="AU142" s="238" t="s">
        <v>86</v>
      </c>
      <c r="AY142" s="17" t="s">
        <v>174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84</v>
      </c>
      <c r="BK142" s="239">
        <f>ROUND(I142*H142,2)</f>
        <v>0</v>
      </c>
      <c r="BL142" s="17" t="s">
        <v>263</v>
      </c>
      <c r="BM142" s="238" t="s">
        <v>383</v>
      </c>
    </row>
    <row r="143" s="2" customFormat="1" ht="16.5" customHeight="1">
      <c r="A143" s="38"/>
      <c r="B143" s="39"/>
      <c r="C143" s="226" t="s">
        <v>7</v>
      </c>
      <c r="D143" s="226" t="s">
        <v>175</v>
      </c>
      <c r="E143" s="227" t="s">
        <v>2942</v>
      </c>
      <c r="F143" s="228" t="s">
        <v>2943</v>
      </c>
      <c r="G143" s="229" t="s">
        <v>691</v>
      </c>
      <c r="H143" s="230">
        <v>1</v>
      </c>
      <c r="I143" s="231"/>
      <c r="J143" s="232">
        <f>ROUND(I143*H143,2)</f>
        <v>0</v>
      </c>
      <c r="K143" s="233"/>
      <c r="L143" s="44"/>
      <c r="M143" s="234" t="s">
        <v>1</v>
      </c>
      <c r="N143" s="235" t="s">
        <v>41</v>
      </c>
      <c r="O143" s="91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263</v>
      </c>
      <c r="AT143" s="238" t="s">
        <v>175</v>
      </c>
      <c r="AU143" s="238" t="s">
        <v>86</v>
      </c>
      <c r="AY143" s="17" t="s">
        <v>174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84</v>
      </c>
      <c r="BK143" s="239">
        <f>ROUND(I143*H143,2)</f>
        <v>0</v>
      </c>
      <c r="BL143" s="17" t="s">
        <v>263</v>
      </c>
      <c r="BM143" s="238" t="s">
        <v>398</v>
      </c>
    </row>
    <row r="144" s="12" customFormat="1" ht="25.92" customHeight="1">
      <c r="A144" s="12"/>
      <c r="B144" s="212"/>
      <c r="C144" s="213"/>
      <c r="D144" s="214" t="s">
        <v>75</v>
      </c>
      <c r="E144" s="215" t="s">
        <v>2884</v>
      </c>
      <c r="F144" s="215" t="s">
        <v>2885</v>
      </c>
      <c r="G144" s="213"/>
      <c r="H144" s="213"/>
      <c r="I144" s="216"/>
      <c r="J144" s="217">
        <f>BK144</f>
        <v>0</v>
      </c>
      <c r="K144" s="213"/>
      <c r="L144" s="218"/>
      <c r="M144" s="219"/>
      <c r="N144" s="220"/>
      <c r="O144" s="220"/>
      <c r="P144" s="221">
        <f>P145</f>
        <v>0</v>
      </c>
      <c r="Q144" s="220"/>
      <c r="R144" s="221">
        <f>R145</f>
        <v>0</v>
      </c>
      <c r="S144" s="220"/>
      <c r="T144" s="222">
        <f>T145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3" t="s">
        <v>199</v>
      </c>
      <c r="AT144" s="224" t="s">
        <v>75</v>
      </c>
      <c r="AU144" s="224" t="s">
        <v>76</v>
      </c>
      <c r="AY144" s="223" t="s">
        <v>174</v>
      </c>
      <c r="BK144" s="225">
        <f>BK145</f>
        <v>0</v>
      </c>
    </row>
    <row r="145" s="12" customFormat="1" ht="22.8" customHeight="1">
      <c r="A145" s="12"/>
      <c r="B145" s="212"/>
      <c r="C145" s="213"/>
      <c r="D145" s="214" t="s">
        <v>75</v>
      </c>
      <c r="E145" s="284" t="s">
        <v>2890</v>
      </c>
      <c r="F145" s="284" t="s">
        <v>2891</v>
      </c>
      <c r="G145" s="213"/>
      <c r="H145" s="213"/>
      <c r="I145" s="216"/>
      <c r="J145" s="285">
        <f>BK145</f>
        <v>0</v>
      </c>
      <c r="K145" s="213"/>
      <c r="L145" s="218"/>
      <c r="M145" s="219"/>
      <c r="N145" s="220"/>
      <c r="O145" s="220"/>
      <c r="P145" s="221">
        <f>P146</f>
        <v>0</v>
      </c>
      <c r="Q145" s="220"/>
      <c r="R145" s="221">
        <f>R146</f>
        <v>0</v>
      </c>
      <c r="S145" s="220"/>
      <c r="T145" s="222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3" t="s">
        <v>199</v>
      </c>
      <c r="AT145" s="224" t="s">
        <v>75</v>
      </c>
      <c r="AU145" s="224" t="s">
        <v>84</v>
      </c>
      <c r="AY145" s="223" t="s">
        <v>174</v>
      </c>
      <c r="BK145" s="225">
        <f>BK146</f>
        <v>0</v>
      </c>
    </row>
    <row r="146" s="2" customFormat="1" ht="24.15" customHeight="1">
      <c r="A146" s="38"/>
      <c r="B146" s="39"/>
      <c r="C146" s="226" t="s">
        <v>292</v>
      </c>
      <c r="D146" s="226" t="s">
        <v>175</v>
      </c>
      <c r="E146" s="227" t="s">
        <v>2899</v>
      </c>
      <c r="F146" s="228" t="s">
        <v>2944</v>
      </c>
      <c r="G146" s="229" t="s">
        <v>2516</v>
      </c>
      <c r="H146" s="230">
        <v>20</v>
      </c>
      <c r="I146" s="231"/>
      <c r="J146" s="232">
        <f>ROUND(I146*H146,2)</f>
        <v>0</v>
      </c>
      <c r="K146" s="233"/>
      <c r="L146" s="44"/>
      <c r="M146" s="295" t="s">
        <v>1</v>
      </c>
      <c r="N146" s="296" t="s">
        <v>41</v>
      </c>
      <c r="O146" s="297"/>
      <c r="P146" s="298">
        <f>O146*H146</f>
        <v>0</v>
      </c>
      <c r="Q146" s="298">
        <v>0</v>
      </c>
      <c r="R146" s="298">
        <f>Q146*H146</f>
        <v>0</v>
      </c>
      <c r="S146" s="298">
        <v>0</v>
      </c>
      <c r="T146" s="29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178</v>
      </c>
      <c r="AT146" s="238" t="s">
        <v>175</v>
      </c>
      <c r="AU146" s="238" t="s">
        <v>86</v>
      </c>
      <c r="AY146" s="17" t="s">
        <v>174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84</v>
      </c>
      <c r="BK146" s="239">
        <f>ROUND(I146*H146,2)</f>
        <v>0</v>
      </c>
      <c r="BL146" s="17" t="s">
        <v>178</v>
      </c>
      <c r="BM146" s="238" t="s">
        <v>411</v>
      </c>
    </row>
    <row r="147" s="2" customFormat="1" ht="6.96" customHeight="1">
      <c r="A147" s="38"/>
      <c r="B147" s="66"/>
      <c r="C147" s="67"/>
      <c r="D147" s="67"/>
      <c r="E147" s="67"/>
      <c r="F147" s="67"/>
      <c r="G147" s="67"/>
      <c r="H147" s="67"/>
      <c r="I147" s="67"/>
      <c r="J147" s="67"/>
      <c r="K147" s="67"/>
      <c r="L147" s="44"/>
      <c r="M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</row>
  </sheetData>
  <sheetProtection sheet="1" autoFilter="0" formatColumns="0" formatRows="0" objects="1" scenarios="1" spinCount="100000" saltValue="mrjfhDxgJqQSfCnlXiGgsQYT6t4znfvf+00y+HE2kwqTneUN5DFhruifNYwsadDGlwOU2+XXEgq+1xtvRfS6OA==" hashValue="iarS2BPn+f84L2QeQP7tvjbIQ2UZAHWv/AgHjORbZluZoLkmweeWWG+Ucgr3/hSB9OJw1c729ZA+fx+u17JRhA==" algorithmName="SHA-512" password="C569"/>
  <autoFilter ref="C119:K14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120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129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Stavební úpravy - Družina ZŠ Zborovská, Tábor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2945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27. 2. 2025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1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31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36</v>
      </c>
      <c r="E30" s="38"/>
      <c r="F30" s="38"/>
      <c r="G30" s="38"/>
      <c r="H30" s="38"/>
      <c r="I30" s="38"/>
      <c r="J30" s="16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38</v>
      </c>
      <c r="G32" s="38"/>
      <c r="H32" s="38"/>
      <c r="I32" s="162" t="s">
        <v>37</v>
      </c>
      <c r="J32" s="16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40</v>
      </c>
      <c r="E33" s="151" t="s">
        <v>41</v>
      </c>
      <c r="F33" s="164">
        <f>ROUND((SUM(BE122:BE137)),  2)</f>
        <v>0</v>
      </c>
      <c r="G33" s="38"/>
      <c r="H33" s="38"/>
      <c r="I33" s="165">
        <v>0.20999999999999999</v>
      </c>
      <c r="J33" s="164">
        <f>ROUND(((SUM(BE122:BE137))*I33),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42</v>
      </c>
      <c r="F34" s="164">
        <f>ROUND((SUM(BF122:BF137)),  2)</f>
        <v>0</v>
      </c>
      <c r="G34" s="38"/>
      <c r="H34" s="38"/>
      <c r="I34" s="165">
        <v>0.12</v>
      </c>
      <c r="J34" s="164">
        <f>ROUND(((SUM(BF122:BF137))*I34),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43</v>
      </c>
      <c r="F35" s="164">
        <f>ROUND((SUM(BG122:BG137)),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44</v>
      </c>
      <c r="F36" s="164">
        <f>ROUND((SUM(BH122:BH137)),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45</v>
      </c>
      <c r="F37" s="164">
        <f>ROUND((SUM(BI122:BI137)),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46</v>
      </c>
      <c r="E39" s="168"/>
      <c r="F39" s="168"/>
      <c r="G39" s="169" t="s">
        <v>47</v>
      </c>
      <c r="H39" s="170" t="s">
        <v>48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Stavební úpravy - Družina ZŠ Zborovská, Tábor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08 - vedlejší rozpočtové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p.č. 1502/99, 1502/463 k.ú. Tábor</v>
      </c>
      <c r="G89" s="40"/>
      <c r="H89" s="40"/>
      <c r="I89" s="32" t="s">
        <v>22</v>
      </c>
      <c r="J89" s="79" t="str">
        <f>IF(J12="","",J12)</f>
        <v>27. 2. 2025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Tábor</v>
      </c>
      <c r="G91" s="40"/>
      <c r="H91" s="40"/>
      <c r="I91" s="32" t="s">
        <v>30</v>
      </c>
      <c r="J91" s="36" t="str">
        <f>E21</f>
        <v>KOSTKA PROJEKT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KOSTKA PROJEKT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139</v>
      </c>
      <c r="D94" s="186"/>
      <c r="E94" s="186"/>
      <c r="F94" s="186"/>
      <c r="G94" s="186"/>
      <c r="H94" s="186"/>
      <c r="I94" s="186"/>
      <c r="J94" s="187" t="s">
        <v>140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141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142</v>
      </c>
    </row>
    <row r="97" s="9" customFormat="1" ht="24.96" customHeight="1">
      <c r="A97" s="9"/>
      <c r="B97" s="189"/>
      <c r="C97" s="190"/>
      <c r="D97" s="191" t="s">
        <v>2874</v>
      </c>
      <c r="E97" s="192"/>
      <c r="F97" s="192"/>
      <c r="G97" s="192"/>
      <c r="H97" s="192"/>
      <c r="I97" s="192"/>
      <c r="J97" s="193">
        <f>J123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2946</v>
      </c>
      <c r="E98" s="197"/>
      <c r="F98" s="197"/>
      <c r="G98" s="197"/>
      <c r="H98" s="197"/>
      <c r="I98" s="197"/>
      <c r="J98" s="198">
        <f>J124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2947</v>
      </c>
      <c r="E99" s="197"/>
      <c r="F99" s="197"/>
      <c r="G99" s="197"/>
      <c r="H99" s="197"/>
      <c r="I99" s="197"/>
      <c r="J99" s="198">
        <f>J126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2875</v>
      </c>
      <c r="E100" s="197"/>
      <c r="F100" s="197"/>
      <c r="G100" s="197"/>
      <c r="H100" s="197"/>
      <c r="I100" s="197"/>
      <c r="J100" s="198">
        <f>J129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2948</v>
      </c>
      <c r="E101" s="197"/>
      <c r="F101" s="197"/>
      <c r="G101" s="197"/>
      <c r="H101" s="197"/>
      <c r="I101" s="197"/>
      <c r="J101" s="198">
        <f>J132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3"/>
      <c r="D102" s="196" t="s">
        <v>2876</v>
      </c>
      <c r="E102" s="197"/>
      <c r="F102" s="197"/>
      <c r="G102" s="197"/>
      <c r="H102" s="197"/>
      <c r="I102" s="197"/>
      <c r="J102" s="198">
        <f>J135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160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4" t="str">
        <f>E7</f>
        <v>Stavební úpravy - Družina ZŠ Zborovská, Tábor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136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08 - vedlejší rozpočtové náklady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p.č. 1502/99, 1502/463 k.ú. Tábor</v>
      </c>
      <c r="G116" s="40"/>
      <c r="H116" s="40"/>
      <c r="I116" s="32" t="s">
        <v>22</v>
      </c>
      <c r="J116" s="79" t="str">
        <f>IF(J12="","",J12)</f>
        <v>27. 2. 2025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24</v>
      </c>
      <c r="D118" s="40"/>
      <c r="E118" s="40"/>
      <c r="F118" s="27" t="str">
        <f>E15</f>
        <v>Město Tábor</v>
      </c>
      <c r="G118" s="40"/>
      <c r="H118" s="40"/>
      <c r="I118" s="32" t="s">
        <v>30</v>
      </c>
      <c r="J118" s="36" t="str">
        <f>E21</f>
        <v>KOSTKA PROJEKT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5.6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>KOSTKA PROJEKT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200"/>
      <c r="B121" s="201"/>
      <c r="C121" s="202" t="s">
        <v>161</v>
      </c>
      <c r="D121" s="203" t="s">
        <v>61</v>
      </c>
      <c r="E121" s="203" t="s">
        <v>57</v>
      </c>
      <c r="F121" s="203" t="s">
        <v>58</v>
      </c>
      <c r="G121" s="203" t="s">
        <v>162</v>
      </c>
      <c r="H121" s="203" t="s">
        <v>163</v>
      </c>
      <c r="I121" s="203" t="s">
        <v>164</v>
      </c>
      <c r="J121" s="204" t="s">
        <v>140</v>
      </c>
      <c r="K121" s="205" t="s">
        <v>165</v>
      </c>
      <c r="L121" s="206"/>
      <c r="M121" s="100" t="s">
        <v>1</v>
      </c>
      <c r="N121" s="101" t="s">
        <v>40</v>
      </c>
      <c r="O121" s="101" t="s">
        <v>166</v>
      </c>
      <c r="P121" s="101" t="s">
        <v>167</v>
      </c>
      <c r="Q121" s="101" t="s">
        <v>168</v>
      </c>
      <c r="R121" s="101" t="s">
        <v>169</v>
      </c>
      <c r="S121" s="101" t="s">
        <v>170</v>
      </c>
      <c r="T121" s="102" t="s">
        <v>171</v>
      </c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</row>
    <row r="122" s="2" customFormat="1" ht="22.8" customHeight="1">
      <c r="A122" s="38"/>
      <c r="B122" s="39"/>
      <c r="C122" s="107" t="s">
        <v>172</v>
      </c>
      <c r="D122" s="40"/>
      <c r="E122" s="40"/>
      <c r="F122" s="40"/>
      <c r="G122" s="40"/>
      <c r="H122" s="40"/>
      <c r="I122" s="40"/>
      <c r="J122" s="207">
        <f>BK122</f>
        <v>0</v>
      </c>
      <c r="K122" s="40"/>
      <c r="L122" s="44"/>
      <c r="M122" s="103"/>
      <c r="N122" s="208"/>
      <c r="O122" s="104"/>
      <c r="P122" s="209">
        <f>P123</f>
        <v>0</v>
      </c>
      <c r="Q122" s="104"/>
      <c r="R122" s="209">
        <f>R123</f>
        <v>0</v>
      </c>
      <c r="S122" s="104"/>
      <c r="T122" s="210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142</v>
      </c>
      <c r="BK122" s="211">
        <f>BK123</f>
        <v>0</v>
      </c>
    </row>
    <row r="123" s="12" customFormat="1" ht="25.92" customHeight="1">
      <c r="A123" s="12"/>
      <c r="B123" s="212"/>
      <c r="C123" s="213"/>
      <c r="D123" s="214" t="s">
        <v>75</v>
      </c>
      <c r="E123" s="215" t="s">
        <v>2884</v>
      </c>
      <c r="F123" s="215" t="s">
        <v>2885</v>
      </c>
      <c r="G123" s="213"/>
      <c r="H123" s="213"/>
      <c r="I123" s="216"/>
      <c r="J123" s="217">
        <f>BK123</f>
        <v>0</v>
      </c>
      <c r="K123" s="213"/>
      <c r="L123" s="218"/>
      <c r="M123" s="219"/>
      <c r="N123" s="220"/>
      <c r="O123" s="220"/>
      <c r="P123" s="221">
        <f>P124+P126+P129+P132+P135</f>
        <v>0</v>
      </c>
      <c r="Q123" s="220"/>
      <c r="R123" s="221">
        <f>R124+R126+R129+R132+R135</f>
        <v>0</v>
      </c>
      <c r="S123" s="220"/>
      <c r="T123" s="222">
        <f>T124+T126+T129+T132+T135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3" t="s">
        <v>199</v>
      </c>
      <c r="AT123" s="224" t="s">
        <v>75</v>
      </c>
      <c r="AU123" s="224" t="s">
        <v>76</v>
      </c>
      <c r="AY123" s="223" t="s">
        <v>174</v>
      </c>
      <c r="BK123" s="225">
        <f>BK124+BK126+BK129+BK132+BK135</f>
        <v>0</v>
      </c>
    </row>
    <row r="124" s="12" customFormat="1" ht="22.8" customHeight="1">
      <c r="A124" s="12"/>
      <c r="B124" s="212"/>
      <c r="C124" s="213"/>
      <c r="D124" s="214" t="s">
        <v>75</v>
      </c>
      <c r="E124" s="284" t="s">
        <v>2949</v>
      </c>
      <c r="F124" s="284" t="s">
        <v>2950</v>
      </c>
      <c r="G124" s="213"/>
      <c r="H124" s="213"/>
      <c r="I124" s="216"/>
      <c r="J124" s="285">
        <f>BK124</f>
        <v>0</v>
      </c>
      <c r="K124" s="213"/>
      <c r="L124" s="218"/>
      <c r="M124" s="219"/>
      <c r="N124" s="220"/>
      <c r="O124" s="220"/>
      <c r="P124" s="221">
        <f>P125</f>
        <v>0</v>
      </c>
      <c r="Q124" s="220"/>
      <c r="R124" s="221">
        <f>R125</f>
        <v>0</v>
      </c>
      <c r="S124" s="220"/>
      <c r="T124" s="222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3" t="s">
        <v>199</v>
      </c>
      <c r="AT124" s="224" t="s">
        <v>75</v>
      </c>
      <c r="AU124" s="224" t="s">
        <v>84</v>
      </c>
      <c r="AY124" s="223" t="s">
        <v>174</v>
      </c>
      <c r="BK124" s="225">
        <f>BK125</f>
        <v>0</v>
      </c>
    </row>
    <row r="125" s="2" customFormat="1" ht="16.5" customHeight="1">
      <c r="A125" s="38"/>
      <c r="B125" s="39"/>
      <c r="C125" s="226" t="s">
        <v>84</v>
      </c>
      <c r="D125" s="226" t="s">
        <v>175</v>
      </c>
      <c r="E125" s="227" t="s">
        <v>2951</v>
      </c>
      <c r="F125" s="228" t="s">
        <v>2952</v>
      </c>
      <c r="G125" s="229" t="s">
        <v>1211</v>
      </c>
      <c r="H125" s="230">
        <v>1</v>
      </c>
      <c r="I125" s="231"/>
      <c r="J125" s="232">
        <f>ROUND(I125*H125,2)</f>
        <v>0</v>
      </c>
      <c r="K125" s="233"/>
      <c r="L125" s="44"/>
      <c r="M125" s="234" t="s">
        <v>1</v>
      </c>
      <c r="N125" s="235" t="s">
        <v>41</v>
      </c>
      <c r="O125" s="91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8" t="s">
        <v>2953</v>
      </c>
      <c r="AT125" s="238" t="s">
        <v>175</v>
      </c>
      <c r="AU125" s="238" t="s">
        <v>86</v>
      </c>
      <c r="AY125" s="17" t="s">
        <v>174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7" t="s">
        <v>84</v>
      </c>
      <c r="BK125" s="239">
        <f>ROUND(I125*H125,2)</f>
        <v>0</v>
      </c>
      <c r="BL125" s="17" t="s">
        <v>2953</v>
      </c>
      <c r="BM125" s="238" t="s">
        <v>2954</v>
      </c>
    </row>
    <row r="126" s="12" customFormat="1" ht="22.8" customHeight="1">
      <c r="A126" s="12"/>
      <c r="B126" s="212"/>
      <c r="C126" s="213"/>
      <c r="D126" s="214" t="s">
        <v>75</v>
      </c>
      <c r="E126" s="284" t="s">
        <v>2955</v>
      </c>
      <c r="F126" s="284" t="s">
        <v>2956</v>
      </c>
      <c r="G126" s="213"/>
      <c r="H126" s="213"/>
      <c r="I126" s="216"/>
      <c r="J126" s="285">
        <f>BK126</f>
        <v>0</v>
      </c>
      <c r="K126" s="213"/>
      <c r="L126" s="218"/>
      <c r="M126" s="219"/>
      <c r="N126" s="220"/>
      <c r="O126" s="220"/>
      <c r="P126" s="221">
        <f>SUM(P127:P128)</f>
        <v>0</v>
      </c>
      <c r="Q126" s="220"/>
      <c r="R126" s="221">
        <f>SUM(R127:R128)</f>
        <v>0</v>
      </c>
      <c r="S126" s="220"/>
      <c r="T126" s="222">
        <f>SUM(T127:T128)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3" t="s">
        <v>199</v>
      </c>
      <c r="AT126" s="224" t="s">
        <v>75</v>
      </c>
      <c r="AU126" s="224" t="s">
        <v>84</v>
      </c>
      <c r="AY126" s="223" t="s">
        <v>174</v>
      </c>
      <c r="BK126" s="225">
        <f>SUM(BK127:BK128)</f>
        <v>0</v>
      </c>
    </row>
    <row r="127" s="2" customFormat="1" ht="16.5" customHeight="1">
      <c r="A127" s="38"/>
      <c r="B127" s="39"/>
      <c r="C127" s="226" t="s">
        <v>86</v>
      </c>
      <c r="D127" s="226" t="s">
        <v>175</v>
      </c>
      <c r="E127" s="227" t="s">
        <v>2957</v>
      </c>
      <c r="F127" s="228" t="s">
        <v>2956</v>
      </c>
      <c r="G127" s="229" t="s">
        <v>1211</v>
      </c>
      <c r="H127" s="230">
        <v>1</v>
      </c>
      <c r="I127" s="231"/>
      <c r="J127" s="232">
        <f>ROUND(I127*H127,2)</f>
        <v>0</v>
      </c>
      <c r="K127" s="233"/>
      <c r="L127" s="44"/>
      <c r="M127" s="234" t="s">
        <v>1</v>
      </c>
      <c r="N127" s="235" t="s">
        <v>41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2953</v>
      </c>
      <c r="AT127" s="238" t="s">
        <v>175</v>
      </c>
      <c r="AU127" s="238" t="s">
        <v>86</v>
      </c>
      <c r="AY127" s="17" t="s">
        <v>174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84</v>
      </c>
      <c r="BK127" s="239">
        <f>ROUND(I127*H127,2)</f>
        <v>0</v>
      </c>
      <c r="BL127" s="17" t="s">
        <v>2953</v>
      </c>
      <c r="BM127" s="238" t="s">
        <v>2958</v>
      </c>
    </row>
    <row r="128" s="2" customFormat="1">
      <c r="A128" s="38"/>
      <c r="B128" s="39"/>
      <c r="C128" s="40"/>
      <c r="D128" s="242" t="s">
        <v>709</v>
      </c>
      <c r="E128" s="40"/>
      <c r="F128" s="290" t="s">
        <v>2959</v>
      </c>
      <c r="G128" s="40"/>
      <c r="H128" s="40"/>
      <c r="I128" s="291"/>
      <c r="J128" s="40"/>
      <c r="K128" s="40"/>
      <c r="L128" s="44"/>
      <c r="M128" s="292"/>
      <c r="N128" s="293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709</v>
      </c>
      <c r="AU128" s="17" t="s">
        <v>86</v>
      </c>
    </row>
    <row r="129" s="12" customFormat="1" ht="22.8" customHeight="1">
      <c r="A129" s="12"/>
      <c r="B129" s="212"/>
      <c r="C129" s="213"/>
      <c r="D129" s="214" t="s">
        <v>75</v>
      </c>
      <c r="E129" s="284" t="s">
        <v>2886</v>
      </c>
      <c r="F129" s="284" t="s">
        <v>2887</v>
      </c>
      <c r="G129" s="213"/>
      <c r="H129" s="213"/>
      <c r="I129" s="216"/>
      <c r="J129" s="285">
        <f>BK129</f>
        <v>0</v>
      </c>
      <c r="K129" s="213"/>
      <c r="L129" s="218"/>
      <c r="M129" s="219"/>
      <c r="N129" s="220"/>
      <c r="O129" s="220"/>
      <c r="P129" s="221">
        <f>SUM(P130:P131)</f>
        <v>0</v>
      </c>
      <c r="Q129" s="220"/>
      <c r="R129" s="221">
        <f>SUM(R130:R131)</f>
        <v>0</v>
      </c>
      <c r="S129" s="220"/>
      <c r="T129" s="222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3" t="s">
        <v>199</v>
      </c>
      <c r="AT129" s="224" t="s">
        <v>75</v>
      </c>
      <c r="AU129" s="224" t="s">
        <v>84</v>
      </c>
      <c r="AY129" s="223" t="s">
        <v>174</v>
      </c>
      <c r="BK129" s="225">
        <f>SUM(BK130:BK131)</f>
        <v>0</v>
      </c>
    </row>
    <row r="130" s="2" customFormat="1" ht="16.5" customHeight="1">
      <c r="A130" s="38"/>
      <c r="B130" s="39"/>
      <c r="C130" s="226" t="s">
        <v>125</v>
      </c>
      <c r="D130" s="226" t="s">
        <v>175</v>
      </c>
      <c r="E130" s="227" t="s">
        <v>2960</v>
      </c>
      <c r="F130" s="228" t="s">
        <v>2961</v>
      </c>
      <c r="G130" s="229" t="s">
        <v>1211</v>
      </c>
      <c r="H130" s="230">
        <v>1</v>
      </c>
      <c r="I130" s="231"/>
      <c r="J130" s="232">
        <f>ROUND(I130*H130,2)</f>
        <v>0</v>
      </c>
      <c r="K130" s="233"/>
      <c r="L130" s="44"/>
      <c r="M130" s="234" t="s">
        <v>1</v>
      </c>
      <c r="N130" s="235" t="s">
        <v>41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2953</v>
      </c>
      <c r="AT130" s="238" t="s">
        <v>175</v>
      </c>
      <c r="AU130" s="238" t="s">
        <v>86</v>
      </c>
      <c r="AY130" s="17" t="s">
        <v>174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84</v>
      </c>
      <c r="BK130" s="239">
        <f>ROUND(I130*H130,2)</f>
        <v>0</v>
      </c>
      <c r="BL130" s="17" t="s">
        <v>2953</v>
      </c>
      <c r="BM130" s="238" t="s">
        <v>2962</v>
      </c>
    </row>
    <row r="131" s="2" customFormat="1">
      <c r="A131" s="38"/>
      <c r="B131" s="39"/>
      <c r="C131" s="40"/>
      <c r="D131" s="242" t="s">
        <v>709</v>
      </c>
      <c r="E131" s="40"/>
      <c r="F131" s="290" t="s">
        <v>2959</v>
      </c>
      <c r="G131" s="40"/>
      <c r="H131" s="40"/>
      <c r="I131" s="291"/>
      <c r="J131" s="40"/>
      <c r="K131" s="40"/>
      <c r="L131" s="44"/>
      <c r="M131" s="292"/>
      <c r="N131" s="293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709</v>
      </c>
      <c r="AU131" s="17" t="s">
        <v>86</v>
      </c>
    </row>
    <row r="132" s="12" customFormat="1" ht="22.8" customHeight="1">
      <c r="A132" s="12"/>
      <c r="B132" s="212"/>
      <c r="C132" s="213"/>
      <c r="D132" s="214" t="s">
        <v>75</v>
      </c>
      <c r="E132" s="284" t="s">
        <v>2963</v>
      </c>
      <c r="F132" s="284" t="s">
        <v>2964</v>
      </c>
      <c r="G132" s="213"/>
      <c r="H132" s="213"/>
      <c r="I132" s="216"/>
      <c r="J132" s="285">
        <f>BK132</f>
        <v>0</v>
      </c>
      <c r="K132" s="213"/>
      <c r="L132" s="218"/>
      <c r="M132" s="219"/>
      <c r="N132" s="220"/>
      <c r="O132" s="220"/>
      <c r="P132" s="221">
        <f>SUM(P133:P134)</f>
        <v>0</v>
      </c>
      <c r="Q132" s="220"/>
      <c r="R132" s="221">
        <f>SUM(R133:R134)</f>
        <v>0</v>
      </c>
      <c r="S132" s="220"/>
      <c r="T132" s="222">
        <f>SUM(T133:T134)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3" t="s">
        <v>199</v>
      </c>
      <c r="AT132" s="224" t="s">
        <v>75</v>
      </c>
      <c r="AU132" s="224" t="s">
        <v>84</v>
      </c>
      <c r="AY132" s="223" t="s">
        <v>174</v>
      </c>
      <c r="BK132" s="225">
        <f>SUM(BK133:BK134)</f>
        <v>0</v>
      </c>
    </row>
    <row r="133" s="2" customFormat="1" ht="16.5" customHeight="1">
      <c r="A133" s="38"/>
      <c r="B133" s="39"/>
      <c r="C133" s="226" t="s">
        <v>178</v>
      </c>
      <c r="D133" s="226" t="s">
        <v>175</v>
      </c>
      <c r="E133" s="227" t="s">
        <v>2965</v>
      </c>
      <c r="F133" s="228" t="s">
        <v>2966</v>
      </c>
      <c r="G133" s="229" t="s">
        <v>1211</v>
      </c>
      <c r="H133" s="230">
        <v>1</v>
      </c>
      <c r="I133" s="231"/>
      <c r="J133" s="232">
        <f>ROUND(I133*H133,2)</f>
        <v>0</v>
      </c>
      <c r="K133" s="233"/>
      <c r="L133" s="44"/>
      <c r="M133" s="234" t="s">
        <v>1</v>
      </c>
      <c r="N133" s="235" t="s">
        <v>41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2953</v>
      </c>
      <c r="AT133" s="238" t="s">
        <v>175</v>
      </c>
      <c r="AU133" s="238" t="s">
        <v>86</v>
      </c>
      <c r="AY133" s="17" t="s">
        <v>174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84</v>
      </c>
      <c r="BK133" s="239">
        <f>ROUND(I133*H133,2)</f>
        <v>0</v>
      </c>
      <c r="BL133" s="17" t="s">
        <v>2953</v>
      </c>
      <c r="BM133" s="238" t="s">
        <v>2967</v>
      </c>
    </row>
    <row r="134" s="2" customFormat="1">
      <c r="A134" s="38"/>
      <c r="B134" s="39"/>
      <c r="C134" s="40"/>
      <c r="D134" s="242" t="s">
        <v>709</v>
      </c>
      <c r="E134" s="40"/>
      <c r="F134" s="290" t="s">
        <v>2959</v>
      </c>
      <c r="G134" s="40"/>
      <c r="H134" s="40"/>
      <c r="I134" s="291"/>
      <c r="J134" s="40"/>
      <c r="K134" s="40"/>
      <c r="L134" s="44"/>
      <c r="M134" s="292"/>
      <c r="N134" s="293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709</v>
      </c>
      <c r="AU134" s="17" t="s">
        <v>86</v>
      </c>
    </row>
    <row r="135" s="12" customFormat="1" ht="22.8" customHeight="1">
      <c r="A135" s="12"/>
      <c r="B135" s="212"/>
      <c r="C135" s="213"/>
      <c r="D135" s="214" t="s">
        <v>75</v>
      </c>
      <c r="E135" s="284" t="s">
        <v>2890</v>
      </c>
      <c r="F135" s="284" t="s">
        <v>2891</v>
      </c>
      <c r="G135" s="213"/>
      <c r="H135" s="213"/>
      <c r="I135" s="216"/>
      <c r="J135" s="285">
        <f>BK135</f>
        <v>0</v>
      </c>
      <c r="K135" s="213"/>
      <c r="L135" s="218"/>
      <c r="M135" s="219"/>
      <c r="N135" s="220"/>
      <c r="O135" s="220"/>
      <c r="P135" s="221">
        <f>SUM(P136:P137)</f>
        <v>0</v>
      </c>
      <c r="Q135" s="220"/>
      <c r="R135" s="221">
        <f>SUM(R136:R137)</f>
        <v>0</v>
      </c>
      <c r="S135" s="220"/>
      <c r="T135" s="222">
        <f>SUM(T136:T137)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3" t="s">
        <v>199</v>
      </c>
      <c r="AT135" s="224" t="s">
        <v>75</v>
      </c>
      <c r="AU135" s="224" t="s">
        <v>84</v>
      </c>
      <c r="AY135" s="223" t="s">
        <v>174</v>
      </c>
      <c r="BK135" s="225">
        <f>SUM(BK136:BK137)</f>
        <v>0</v>
      </c>
    </row>
    <row r="136" s="2" customFormat="1" ht="16.5" customHeight="1">
      <c r="A136" s="38"/>
      <c r="B136" s="39"/>
      <c r="C136" s="226" t="s">
        <v>199</v>
      </c>
      <c r="D136" s="226" t="s">
        <v>175</v>
      </c>
      <c r="E136" s="227" t="s">
        <v>2968</v>
      </c>
      <c r="F136" s="228" t="s">
        <v>2969</v>
      </c>
      <c r="G136" s="229" t="s">
        <v>1211</v>
      </c>
      <c r="H136" s="230">
        <v>1</v>
      </c>
      <c r="I136" s="231"/>
      <c r="J136" s="232">
        <f>ROUND(I136*H136,2)</f>
        <v>0</v>
      </c>
      <c r="K136" s="233"/>
      <c r="L136" s="44"/>
      <c r="M136" s="234" t="s">
        <v>1</v>
      </c>
      <c r="N136" s="235" t="s">
        <v>41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2953</v>
      </c>
      <c r="AT136" s="238" t="s">
        <v>175</v>
      </c>
      <c r="AU136" s="238" t="s">
        <v>86</v>
      </c>
      <c r="AY136" s="17" t="s">
        <v>174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84</v>
      </c>
      <c r="BK136" s="239">
        <f>ROUND(I136*H136,2)</f>
        <v>0</v>
      </c>
      <c r="BL136" s="17" t="s">
        <v>2953</v>
      </c>
      <c r="BM136" s="238" t="s">
        <v>2970</v>
      </c>
    </row>
    <row r="137" s="2" customFormat="1">
      <c r="A137" s="38"/>
      <c r="B137" s="39"/>
      <c r="C137" s="40"/>
      <c r="D137" s="242" t="s">
        <v>709</v>
      </c>
      <c r="E137" s="40"/>
      <c r="F137" s="290" t="s">
        <v>2959</v>
      </c>
      <c r="G137" s="40"/>
      <c r="H137" s="40"/>
      <c r="I137" s="291"/>
      <c r="J137" s="40"/>
      <c r="K137" s="40"/>
      <c r="L137" s="44"/>
      <c r="M137" s="302"/>
      <c r="N137" s="303"/>
      <c r="O137" s="297"/>
      <c r="P137" s="297"/>
      <c r="Q137" s="297"/>
      <c r="R137" s="297"/>
      <c r="S137" s="297"/>
      <c r="T137" s="304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709</v>
      </c>
      <c r="AU137" s="17" t="s">
        <v>86</v>
      </c>
    </row>
    <row r="138" s="2" customFormat="1" ht="6.96" customHeight="1">
      <c r="A138" s="38"/>
      <c r="B138" s="66"/>
      <c r="C138" s="67"/>
      <c r="D138" s="67"/>
      <c r="E138" s="67"/>
      <c r="F138" s="67"/>
      <c r="G138" s="67"/>
      <c r="H138" s="67"/>
      <c r="I138" s="67"/>
      <c r="J138" s="67"/>
      <c r="K138" s="67"/>
      <c r="L138" s="44"/>
      <c r="M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</sheetData>
  <sheetProtection sheet="1" autoFilter="0" formatColumns="0" formatRows="0" objects="1" scenarios="1" spinCount="100000" saltValue="Kxv+18p6KyUjSzo6Fq+Om4WP4rybbA2cGEW+REgjeNmGsd1l9TzpGWWEjJJff7YCn01pZrlnui7t3oN7ROME0g==" hashValue="J+WFqQo26hRv+PoAh6odJd1Q5ggo49g9fRJ3DlKmNEvPgiusV9j7TsRdbt4D/j1NiiGCWz8Umv19+A0AoBcSWA==" algorithmName="SHA-512" password="C569"/>
  <autoFilter ref="C121:K13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47"/>
      <c r="C3" s="148"/>
      <c r="D3" s="148"/>
      <c r="E3" s="148"/>
      <c r="F3" s="148"/>
      <c r="G3" s="148"/>
      <c r="H3" s="20"/>
    </row>
    <row r="4" s="1" customFormat="1" ht="24.96" customHeight="1">
      <c r="B4" s="20"/>
      <c r="C4" s="149" t="s">
        <v>2971</v>
      </c>
      <c r="H4" s="20"/>
    </row>
    <row r="5" s="1" customFormat="1" ht="12" customHeight="1">
      <c r="B5" s="20"/>
      <c r="C5" s="305" t="s">
        <v>13</v>
      </c>
      <c r="D5" s="157" t="s">
        <v>14</v>
      </c>
      <c r="E5" s="1"/>
      <c r="F5" s="1"/>
      <c r="H5" s="20"/>
    </row>
    <row r="6" s="1" customFormat="1" ht="36.96" customHeight="1">
      <c r="B6" s="20"/>
      <c r="C6" s="306" t="s">
        <v>16</v>
      </c>
      <c r="D6" s="307" t="s">
        <v>17</v>
      </c>
      <c r="E6" s="1"/>
      <c r="F6" s="1"/>
      <c r="H6" s="20"/>
    </row>
    <row r="7" s="1" customFormat="1" ht="16.5" customHeight="1">
      <c r="B7" s="20"/>
      <c r="C7" s="151" t="s">
        <v>22</v>
      </c>
      <c r="D7" s="154" t="str">
        <f>'Rekapitulace stavby'!AN8</f>
        <v>27. 2. 2025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200"/>
      <c r="B9" s="308"/>
      <c r="C9" s="309" t="s">
        <v>57</v>
      </c>
      <c r="D9" s="310" t="s">
        <v>58</v>
      </c>
      <c r="E9" s="310" t="s">
        <v>162</v>
      </c>
      <c r="F9" s="311" t="s">
        <v>2972</v>
      </c>
      <c r="G9" s="200"/>
      <c r="H9" s="308"/>
    </row>
    <row r="10" s="2" customFormat="1" ht="26.4" customHeight="1">
      <c r="A10" s="38"/>
      <c r="B10" s="44"/>
      <c r="C10" s="312" t="s">
        <v>81</v>
      </c>
      <c r="D10" s="312" t="s">
        <v>82</v>
      </c>
      <c r="E10" s="38"/>
      <c r="F10" s="38"/>
      <c r="G10" s="38"/>
      <c r="H10" s="44"/>
    </row>
    <row r="11" s="2" customFormat="1" ht="16.8" customHeight="1">
      <c r="A11" s="38"/>
      <c r="B11" s="44"/>
      <c r="C11" s="313" t="s">
        <v>121</v>
      </c>
      <c r="D11" s="314" t="s">
        <v>122</v>
      </c>
      <c r="E11" s="315" t="s">
        <v>123</v>
      </c>
      <c r="F11" s="316">
        <v>27</v>
      </c>
      <c r="G11" s="38"/>
      <c r="H11" s="44"/>
    </row>
    <row r="12" s="2" customFormat="1" ht="16.8" customHeight="1">
      <c r="A12" s="38"/>
      <c r="B12" s="44"/>
      <c r="C12" s="317" t="s">
        <v>1</v>
      </c>
      <c r="D12" s="317" t="s">
        <v>2973</v>
      </c>
      <c r="E12" s="17" t="s">
        <v>1</v>
      </c>
      <c r="F12" s="318">
        <v>27</v>
      </c>
      <c r="G12" s="38"/>
      <c r="H12" s="44"/>
    </row>
    <row r="13" s="2" customFormat="1" ht="16.8" customHeight="1">
      <c r="A13" s="38"/>
      <c r="B13" s="44"/>
      <c r="C13" s="319" t="s">
        <v>2974</v>
      </c>
      <c r="D13" s="38"/>
      <c r="E13" s="38"/>
      <c r="F13" s="38"/>
      <c r="G13" s="38"/>
      <c r="H13" s="44"/>
    </row>
    <row r="14" s="2" customFormat="1">
      <c r="A14" s="38"/>
      <c r="B14" s="44"/>
      <c r="C14" s="317" t="s">
        <v>200</v>
      </c>
      <c r="D14" s="317" t="s">
        <v>201</v>
      </c>
      <c r="E14" s="17" t="s">
        <v>190</v>
      </c>
      <c r="F14" s="318">
        <v>10.962</v>
      </c>
      <c r="G14" s="38"/>
      <c r="H14" s="44"/>
    </row>
    <row r="15" s="2" customFormat="1">
      <c r="A15" s="38"/>
      <c r="B15" s="44"/>
      <c r="C15" s="317" t="s">
        <v>206</v>
      </c>
      <c r="D15" s="317" t="s">
        <v>207</v>
      </c>
      <c r="E15" s="17" t="s">
        <v>190</v>
      </c>
      <c r="F15" s="318">
        <v>28.242000000000001</v>
      </c>
      <c r="G15" s="38"/>
      <c r="H15" s="44"/>
    </row>
    <row r="16" s="2" customFormat="1">
      <c r="A16" s="38"/>
      <c r="B16" s="44"/>
      <c r="C16" s="317" t="s">
        <v>399</v>
      </c>
      <c r="D16" s="317" t="s">
        <v>400</v>
      </c>
      <c r="E16" s="17" t="s">
        <v>123</v>
      </c>
      <c r="F16" s="318">
        <v>50</v>
      </c>
      <c r="G16" s="38"/>
      <c r="H16" s="44"/>
    </row>
    <row r="17" s="2" customFormat="1">
      <c r="A17" s="38"/>
      <c r="B17" s="44"/>
      <c r="C17" s="317" t="s">
        <v>284</v>
      </c>
      <c r="D17" s="317" t="s">
        <v>285</v>
      </c>
      <c r="E17" s="17" t="s">
        <v>190</v>
      </c>
      <c r="F17" s="318">
        <v>4.0499999999999998</v>
      </c>
      <c r="G17" s="38"/>
      <c r="H17" s="44"/>
    </row>
    <row r="18" s="2" customFormat="1">
      <c r="A18" s="38"/>
      <c r="B18" s="44"/>
      <c r="C18" s="317" t="s">
        <v>288</v>
      </c>
      <c r="D18" s="317" t="s">
        <v>289</v>
      </c>
      <c r="E18" s="17" t="s">
        <v>190</v>
      </c>
      <c r="F18" s="318">
        <v>4.0499999999999998</v>
      </c>
      <c r="G18" s="38"/>
      <c r="H18" s="44"/>
    </row>
    <row r="19" s="2" customFormat="1" ht="16.8" customHeight="1">
      <c r="A19" s="38"/>
      <c r="B19" s="44"/>
      <c r="C19" s="313" t="s">
        <v>126</v>
      </c>
      <c r="D19" s="314" t="s">
        <v>127</v>
      </c>
      <c r="E19" s="315" t="s">
        <v>123</v>
      </c>
      <c r="F19" s="316">
        <v>23</v>
      </c>
      <c r="G19" s="38"/>
      <c r="H19" s="44"/>
    </row>
    <row r="20" s="2" customFormat="1" ht="16.8" customHeight="1">
      <c r="A20" s="38"/>
      <c r="B20" s="44"/>
      <c r="C20" s="317" t="s">
        <v>1</v>
      </c>
      <c r="D20" s="317" t="s">
        <v>2975</v>
      </c>
      <c r="E20" s="17" t="s">
        <v>1</v>
      </c>
      <c r="F20" s="318">
        <v>23</v>
      </c>
      <c r="G20" s="38"/>
      <c r="H20" s="44"/>
    </row>
    <row r="21" s="2" customFormat="1" ht="16.8" customHeight="1">
      <c r="A21" s="38"/>
      <c r="B21" s="44"/>
      <c r="C21" s="319" t="s">
        <v>2974</v>
      </c>
      <c r="D21" s="38"/>
      <c r="E21" s="38"/>
      <c r="F21" s="38"/>
      <c r="G21" s="38"/>
      <c r="H21" s="44"/>
    </row>
    <row r="22" s="2" customFormat="1">
      <c r="A22" s="38"/>
      <c r="B22" s="44"/>
      <c r="C22" s="317" t="s">
        <v>399</v>
      </c>
      <c r="D22" s="317" t="s">
        <v>400</v>
      </c>
      <c r="E22" s="17" t="s">
        <v>123</v>
      </c>
      <c r="F22" s="318">
        <v>50</v>
      </c>
      <c r="G22" s="38"/>
      <c r="H22" s="44"/>
    </row>
    <row r="23" s="2" customFormat="1" ht="16.8" customHeight="1">
      <c r="A23" s="38"/>
      <c r="B23" s="44"/>
      <c r="C23" s="313" t="s">
        <v>130</v>
      </c>
      <c r="D23" s="314" t="s">
        <v>131</v>
      </c>
      <c r="E23" s="315" t="s">
        <v>123</v>
      </c>
      <c r="F23" s="316">
        <v>242.90000000000001</v>
      </c>
      <c r="G23" s="38"/>
      <c r="H23" s="44"/>
    </row>
    <row r="24" s="2" customFormat="1" ht="16.8" customHeight="1">
      <c r="A24" s="38"/>
      <c r="B24" s="44"/>
      <c r="C24" s="317" t="s">
        <v>1</v>
      </c>
      <c r="D24" s="317" t="s">
        <v>2976</v>
      </c>
      <c r="E24" s="17" t="s">
        <v>1</v>
      </c>
      <c r="F24" s="318">
        <v>10.869999999999999</v>
      </c>
      <c r="G24" s="38"/>
      <c r="H24" s="44"/>
    </row>
    <row r="25" s="2" customFormat="1" ht="16.8" customHeight="1">
      <c r="A25" s="38"/>
      <c r="B25" s="44"/>
      <c r="C25" s="317" t="s">
        <v>1</v>
      </c>
      <c r="D25" s="317" t="s">
        <v>2977</v>
      </c>
      <c r="E25" s="17" t="s">
        <v>1</v>
      </c>
      <c r="F25" s="318">
        <v>32.579999999999998</v>
      </c>
      <c r="G25" s="38"/>
      <c r="H25" s="44"/>
    </row>
    <row r="26" s="2" customFormat="1" ht="16.8" customHeight="1">
      <c r="A26" s="38"/>
      <c r="B26" s="44"/>
      <c r="C26" s="317" t="s">
        <v>1</v>
      </c>
      <c r="D26" s="317" t="s">
        <v>2978</v>
      </c>
      <c r="E26" s="17" t="s">
        <v>1</v>
      </c>
      <c r="F26" s="318">
        <v>14.800000000000001</v>
      </c>
      <c r="G26" s="38"/>
      <c r="H26" s="44"/>
    </row>
    <row r="27" s="2" customFormat="1" ht="16.8" customHeight="1">
      <c r="A27" s="38"/>
      <c r="B27" s="44"/>
      <c r="C27" s="317" t="s">
        <v>1</v>
      </c>
      <c r="D27" s="317" t="s">
        <v>1</v>
      </c>
      <c r="E27" s="17" t="s">
        <v>1</v>
      </c>
      <c r="F27" s="318">
        <v>0</v>
      </c>
      <c r="G27" s="38"/>
      <c r="H27" s="44"/>
    </row>
    <row r="28" s="2" customFormat="1" ht="16.8" customHeight="1">
      <c r="A28" s="38"/>
      <c r="B28" s="44"/>
      <c r="C28" s="317" t="s">
        <v>1</v>
      </c>
      <c r="D28" s="317" t="s">
        <v>2979</v>
      </c>
      <c r="E28" s="17" t="s">
        <v>1</v>
      </c>
      <c r="F28" s="318">
        <v>1.9099999999999999</v>
      </c>
      <c r="G28" s="38"/>
      <c r="H28" s="44"/>
    </row>
    <row r="29" s="2" customFormat="1" ht="16.8" customHeight="1">
      <c r="A29" s="38"/>
      <c r="B29" s="44"/>
      <c r="C29" s="317" t="s">
        <v>1</v>
      </c>
      <c r="D29" s="317" t="s">
        <v>1661</v>
      </c>
      <c r="E29" s="17" t="s">
        <v>1</v>
      </c>
      <c r="F29" s="318">
        <v>1.8500000000000001</v>
      </c>
      <c r="G29" s="38"/>
      <c r="H29" s="44"/>
    </row>
    <row r="30" s="2" customFormat="1" ht="16.8" customHeight="1">
      <c r="A30" s="38"/>
      <c r="B30" s="44"/>
      <c r="C30" s="317" t="s">
        <v>1</v>
      </c>
      <c r="D30" s="317" t="s">
        <v>1662</v>
      </c>
      <c r="E30" s="17" t="s">
        <v>1</v>
      </c>
      <c r="F30" s="318">
        <v>3.6600000000000001</v>
      </c>
      <c r="G30" s="38"/>
      <c r="H30" s="44"/>
    </row>
    <row r="31" s="2" customFormat="1" ht="16.8" customHeight="1">
      <c r="A31" s="38"/>
      <c r="B31" s="44"/>
      <c r="C31" s="317" t="s">
        <v>1</v>
      </c>
      <c r="D31" s="317" t="s">
        <v>1663</v>
      </c>
      <c r="E31" s="17" t="s">
        <v>1</v>
      </c>
      <c r="F31" s="318">
        <v>3.27</v>
      </c>
      <c r="G31" s="38"/>
      <c r="H31" s="44"/>
    </row>
    <row r="32" s="2" customFormat="1" ht="16.8" customHeight="1">
      <c r="A32" s="38"/>
      <c r="B32" s="44"/>
      <c r="C32" s="317" t="s">
        <v>1</v>
      </c>
      <c r="D32" s="317" t="s">
        <v>1664</v>
      </c>
      <c r="E32" s="17" t="s">
        <v>1</v>
      </c>
      <c r="F32" s="318">
        <v>1.53</v>
      </c>
      <c r="G32" s="38"/>
      <c r="H32" s="44"/>
    </row>
    <row r="33" s="2" customFormat="1" ht="16.8" customHeight="1">
      <c r="A33" s="38"/>
      <c r="B33" s="44"/>
      <c r="C33" s="317" t="s">
        <v>1</v>
      </c>
      <c r="D33" s="317" t="s">
        <v>1665</v>
      </c>
      <c r="E33" s="17" t="s">
        <v>1</v>
      </c>
      <c r="F33" s="318">
        <v>2.1600000000000001</v>
      </c>
      <c r="G33" s="38"/>
      <c r="H33" s="44"/>
    </row>
    <row r="34" s="2" customFormat="1" ht="16.8" customHeight="1">
      <c r="A34" s="38"/>
      <c r="B34" s="44"/>
      <c r="C34" s="317" t="s">
        <v>1</v>
      </c>
      <c r="D34" s="317" t="s">
        <v>2980</v>
      </c>
      <c r="E34" s="17" t="s">
        <v>1</v>
      </c>
      <c r="F34" s="318">
        <v>68.359999999999999</v>
      </c>
      <c r="G34" s="38"/>
      <c r="H34" s="44"/>
    </row>
    <row r="35" s="2" customFormat="1" ht="16.8" customHeight="1">
      <c r="A35" s="38"/>
      <c r="B35" s="44"/>
      <c r="C35" s="317" t="s">
        <v>1</v>
      </c>
      <c r="D35" s="317" t="s">
        <v>2981</v>
      </c>
      <c r="E35" s="17" t="s">
        <v>1</v>
      </c>
      <c r="F35" s="318">
        <v>5.8399999999999999</v>
      </c>
      <c r="G35" s="38"/>
      <c r="H35" s="44"/>
    </row>
    <row r="36" s="2" customFormat="1" ht="16.8" customHeight="1">
      <c r="A36" s="38"/>
      <c r="B36" s="44"/>
      <c r="C36" s="317" t="s">
        <v>1</v>
      </c>
      <c r="D36" s="317" t="s">
        <v>2982</v>
      </c>
      <c r="E36" s="17" t="s">
        <v>1</v>
      </c>
      <c r="F36" s="318">
        <v>5.9699999999999998</v>
      </c>
      <c r="G36" s="38"/>
      <c r="H36" s="44"/>
    </row>
    <row r="37" s="2" customFormat="1" ht="16.8" customHeight="1">
      <c r="A37" s="38"/>
      <c r="B37" s="44"/>
      <c r="C37" s="317" t="s">
        <v>1</v>
      </c>
      <c r="D37" s="317" t="s">
        <v>2983</v>
      </c>
      <c r="E37" s="17" t="s">
        <v>1</v>
      </c>
      <c r="F37" s="318">
        <v>2.73</v>
      </c>
      <c r="G37" s="38"/>
      <c r="H37" s="44"/>
    </row>
    <row r="38" s="2" customFormat="1" ht="16.8" customHeight="1">
      <c r="A38" s="38"/>
      <c r="B38" s="44"/>
      <c r="C38" s="317" t="s">
        <v>1</v>
      </c>
      <c r="D38" s="317" t="s">
        <v>1666</v>
      </c>
      <c r="E38" s="17" t="s">
        <v>1</v>
      </c>
      <c r="F38" s="318">
        <v>5.7800000000000002</v>
      </c>
      <c r="G38" s="38"/>
      <c r="H38" s="44"/>
    </row>
    <row r="39" s="2" customFormat="1" ht="16.8" customHeight="1">
      <c r="A39" s="38"/>
      <c r="B39" s="44"/>
      <c r="C39" s="317" t="s">
        <v>1</v>
      </c>
      <c r="D39" s="317" t="s">
        <v>1667</v>
      </c>
      <c r="E39" s="17" t="s">
        <v>1</v>
      </c>
      <c r="F39" s="318">
        <v>2.27</v>
      </c>
      <c r="G39" s="38"/>
      <c r="H39" s="44"/>
    </row>
    <row r="40" s="2" customFormat="1" ht="16.8" customHeight="1">
      <c r="A40" s="38"/>
      <c r="B40" s="44"/>
      <c r="C40" s="317" t="s">
        <v>1</v>
      </c>
      <c r="D40" s="317" t="s">
        <v>2984</v>
      </c>
      <c r="E40" s="17" t="s">
        <v>1</v>
      </c>
      <c r="F40" s="318">
        <v>3.48</v>
      </c>
      <c r="G40" s="38"/>
      <c r="H40" s="44"/>
    </row>
    <row r="41" s="2" customFormat="1" ht="16.8" customHeight="1">
      <c r="A41" s="38"/>
      <c r="B41" s="44"/>
      <c r="C41" s="317" t="s">
        <v>1</v>
      </c>
      <c r="D41" s="317" t="s">
        <v>2985</v>
      </c>
      <c r="E41" s="17" t="s">
        <v>1</v>
      </c>
      <c r="F41" s="318">
        <v>4.5300000000000002</v>
      </c>
      <c r="G41" s="38"/>
      <c r="H41" s="44"/>
    </row>
    <row r="42" s="2" customFormat="1" ht="16.8" customHeight="1">
      <c r="A42" s="38"/>
      <c r="B42" s="44"/>
      <c r="C42" s="317" t="s">
        <v>1</v>
      </c>
      <c r="D42" s="317" t="s">
        <v>2986</v>
      </c>
      <c r="E42" s="17" t="s">
        <v>1</v>
      </c>
      <c r="F42" s="318">
        <v>15.859999999999999</v>
      </c>
      <c r="G42" s="38"/>
      <c r="H42" s="44"/>
    </row>
    <row r="43" s="2" customFormat="1" ht="16.8" customHeight="1">
      <c r="A43" s="38"/>
      <c r="B43" s="44"/>
      <c r="C43" s="317" t="s">
        <v>1</v>
      </c>
      <c r="D43" s="317" t="s">
        <v>2987</v>
      </c>
      <c r="E43" s="17" t="s">
        <v>1</v>
      </c>
      <c r="F43" s="318">
        <v>13.220000000000001</v>
      </c>
      <c r="G43" s="38"/>
      <c r="H43" s="44"/>
    </row>
    <row r="44" s="2" customFormat="1" ht="16.8" customHeight="1">
      <c r="A44" s="38"/>
      <c r="B44" s="44"/>
      <c r="C44" s="317" t="s">
        <v>1</v>
      </c>
      <c r="D44" s="317" t="s">
        <v>2988</v>
      </c>
      <c r="E44" s="17" t="s">
        <v>1</v>
      </c>
      <c r="F44" s="318">
        <v>28.550000000000001</v>
      </c>
      <c r="G44" s="38"/>
      <c r="H44" s="44"/>
    </row>
    <row r="45" s="2" customFormat="1" ht="16.8" customHeight="1">
      <c r="A45" s="38"/>
      <c r="B45" s="44"/>
      <c r="C45" s="317" t="s">
        <v>1</v>
      </c>
      <c r="D45" s="317" t="s">
        <v>2989</v>
      </c>
      <c r="E45" s="17" t="s">
        <v>1</v>
      </c>
      <c r="F45" s="318">
        <v>13.68</v>
      </c>
      <c r="G45" s="38"/>
      <c r="H45" s="44"/>
    </row>
    <row r="46" s="2" customFormat="1" ht="16.8" customHeight="1">
      <c r="A46" s="38"/>
      <c r="B46" s="44"/>
      <c r="C46" s="317" t="s">
        <v>1</v>
      </c>
      <c r="D46" s="317" t="s">
        <v>183</v>
      </c>
      <c r="E46" s="17" t="s">
        <v>1</v>
      </c>
      <c r="F46" s="318">
        <v>242.90000000000001</v>
      </c>
      <c r="G46" s="38"/>
      <c r="H46" s="44"/>
    </row>
    <row r="47" s="2" customFormat="1" ht="16.8" customHeight="1">
      <c r="A47" s="38"/>
      <c r="B47" s="44"/>
      <c r="C47" s="319" t="s">
        <v>2974</v>
      </c>
      <c r="D47" s="38"/>
      <c r="E47" s="38"/>
      <c r="F47" s="38"/>
      <c r="G47" s="38"/>
      <c r="H47" s="44"/>
    </row>
    <row r="48" s="2" customFormat="1">
      <c r="A48" s="38"/>
      <c r="B48" s="44"/>
      <c r="C48" s="317" t="s">
        <v>279</v>
      </c>
      <c r="D48" s="317" t="s">
        <v>280</v>
      </c>
      <c r="E48" s="17" t="s">
        <v>190</v>
      </c>
      <c r="F48" s="318">
        <v>19.869</v>
      </c>
      <c r="G48" s="38"/>
      <c r="H48" s="44"/>
    </row>
    <row r="49" s="2" customFormat="1" ht="16.8" customHeight="1">
      <c r="A49" s="38"/>
      <c r="B49" s="44"/>
      <c r="C49" s="313" t="s">
        <v>133</v>
      </c>
      <c r="D49" s="314" t="s">
        <v>134</v>
      </c>
      <c r="E49" s="315" t="s">
        <v>123</v>
      </c>
      <c r="F49" s="316">
        <v>253.83000000000001</v>
      </c>
      <c r="G49" s="38"/>
      <c r="H49" s="44"/>
    </row>
    <row r="50" s="2" customFormat="1" ht="16.8" customHeight="1">
      <c r="A50" s="38"/>
      <c r="B50" s="44"/>
      <c r="C50" s="317" t="s">
        <v>1</v>
      </c>
      <c r="D50" s="317" t="s">
        <v>2990</v>
      </c>
      <c r="E50" s="17" t="s">
        <v>1</v>
      </c>
      <c r="F50" s="318">
        <v>19.370000000000001</v>
      </c>
      <c r="G50" s="38"/>
      <c r="H50" s="44"/>
    </row>
    <row r="51" s="2" customFormat="1" ht="16.8" customHeight="1">
      <c r="A51" s="38"/>
      <c r="B51" s="44"/>
      <c r="C51" s="317" t="s">
        <v>1</v>
      </c>
      <c r="D51" s="317" t="s">
        <v>2991</v>
      </c>
      <c r="E51" s="17" t="s">
        <v>1</v>
      </c>
      <c r="F51" s="318">
        <v>23.649999999999999</v>
      </c>
      <c r="G51" s="38"/>
      <c r="H51" s="44"/>
    </row>
    <row r="52" s="2" customFormat="1" ht="16.8" customHeight="1">
      <c r="A52" s="38"/>
      <c r="B52" s="44"/>
      <c r="C52" s="317" t="s">
        <v>1</v>
      </c>
      <c r="D52" s="317" t="s">
        <v>2992</v>
      </c>
      <c r="E52" s="17" t="s">
        <v>1</v>
      </c>
      <c r="F52" s="318">
        <v>14.699999999999999</v>
      </c>
      <c r="G52" s="38"/>
      <c r="H52" s="44"/>
    </row>
    <row r="53" s="2" customFormat="1" ht="16.8" customHeight="1">
      <c r="A53" s="38"/>
      <c r="B53" s="44"/>
      <c r="C53" s="317" t="s">
        <v>1</v>
      </c>
      <c r="D53" s="317" t="s">
        <v>1668</v>
      </c>
      <c r="E53" s="17" t="s">
        <v>1</v>
      </c>
      <c r="F53" s="318">
        <v>3.79</v>
      </c>
      <c r="G53" s="38"/>
      <c r="H53" s="44"/>
    </row>
    <row r="54" s="2" customFormat="1" ht="16.8" customHeight="1">
      <c r="A54" s="38"/>
      <c r="B54" s="44"/>
      <c r="C54" s="317" t="s">
        <v>1</v>
      </c>
      <c r="D54" s="317" t="s">
        <v>1669</v>
      </c>
      <c r="E54" s="17" t="s">
        <v>1</v>
      </c>
      <c r="F54" s="318">
        <v>4.8099999999999996</v>
      </c>
      <c r="G54" s="38"/>
      <c r="H54" s="44"/>
    </row>
    <row r="55" s="2" customFormat="1" ht="16.8" customHeight="1">
      <c r="A55" s="38"/>
      <c r="B55" s="44"/>
      <c r="C55" s="317" t="s">
        <v>1</v>
      </c>
      <c r="D55" s="317" t="s">
        <v>1670</v>
      </c>
      <c r="E55" s="17" t="s">
        <v>1</v>
      </c>
      <c r="F55" s="318">
        <v>3.6699999999999999</v>
      </c>
      <c r="G55" s="38"/>
      <c r="H55" s="44"/>
    </row>
    <row r="56" s="2" customFormat="1" ht="16.8" customHeight="1">
      <c r="A56" s="38"/>
      <c r="B56" s="44"/>
      <c r="C56" s="317" t="s">
        <v>1</v>
      </c>
      <c r="D56" s="317" t="s">
        <v>1671</v>
      </c>
      <c r="E56" s="17" t="s">
        <v>1</v>
      </c>
      <c r="F56" s="318">
        <v>1.1100000000000001</v>
      </c>
      <c r="G56" s="38"/>
      <c r="H56" s="44"/>
    </row>
    <row r="57" s="2" customFormat="1" ht="16.8" customHeight="1">
      <c r="A57" s="38"/>
      <c r="B57" s="44"/>
      <c r="C57" s="317" t="s">
        <v>1</v>
      </c>
      <c r="D57" s="317" t="s">
        <v>1672</v>
      </c>
      <c r="E57" s="17" t="s">
        <v>1</v>
      </c>
      <c r="F57" s="318">
        <v>2.1600000000000001</v>
      </c>
      <c r="G57" s="38"/>
      <c r="H57" s="44"/>
    </row>
    <row r="58" s="2" customFormat="1" ht="16.8" customHeight="1">
      <c r="A58" s="38"/>
      <c r="B58" s="44"/>
      <c r="C58" s="317" t="s">
        <v>1</v>
      </c>
      <c r="D58" s="317" t="s">
        <v>2993</v>
      </c>
      <c r="E58" s="17" t="s">
        <v>1</v>
      </c>
      <c r="F58" s="318">
        <v>38.640000000000001</v>
      </c>
      <c r="G58" s="38"/>
      <c r="H58" s="44"/>
    </row>
    <row r="59" s="2" customFormat="1" ht="16.8" customHeight="1">
      <c r="A59" s="38"/>
      <c r="B59" s="44"/>
      <c r="C59" s="317" t="s">
        <v>1</v>
      </c>
      <c r="D59" s="317" t="s">
        <v>2994</v>
      </c>
      <c r="E59" s="17" t="s">
        <v>1</v>
      </c>
      <c r="F59" s="318">
        <v>58.060000000000002</v>
      </c>
      <c r="G59" s="38"/>
      <c r="H59" s="44"/>
    </row>
    <row r="60" s="2" customFormat="1" ht="16.8" customHeight="1">
      <c r="A60" s="38"/>
      <c r="B60" s="44"/>
      <c r="C60" s="317" t="s">
        <v>1</v>
      </c>
      <c r="D60" s="317" t="s">
        <v>2995</v>
      </c>
      <c r="E60" s="17" t="s">
        <v>1</v>
      </c>
      <c r="F60" s="318">
        <v>25.02</v>
      </c>
      <c r="G60" s="38"/>
      <c r="H60" s="44"/>
    </row>
    <row r="61" s="2" customFormat="1" ht="16.8" customHeight="1">
      <c r="A61" s="38"/>
      <c r="B61" s="44"/>
      <c r="C61" s="317" t="s">
        <v>1</v>
      </c>
      <c r="D61" s="317" t="s">
        <v>2996</v>
      </c>
      <c r="E61" s="17" t="s">
        <v>1</v>
      </c>
      <c r="F61" s="318">
        <v>58.850000000000001</v>
      </c>
      <c r="G61" s="38"/>
      <c r="H61" s="44"/>
    </row>
    <row r="62" s="2" customFormat="1" ht="16.8" customHeight="1">
      <c r="A62" s="38"/>
      <c r="B62" s="44"/>
      <c r="C62" s="317" t="s">
        <v>1</v>
      </c>
      <c r="D62" s="317" t="s">
        <v>183</v>
      </c>
      <c r="E62" s="17" t="s">
        <v>1</v>
      </c>
      <c r="F62" s="318">
        <v>253.83000000000001</v>
      </c>
      <c r="G62" s="38"/>
      <c r="H62" s="44"/>
    </row>
    <row r="63" s="2" customFormat="1" ht="16.8" customHeight="1">
      <c r="A63" s="38"/>
      <c r="B63" s="44"/>
      <c r="C63" s="319" t="s">
        <v>2974</v>
      </c>
      <c r="D63" s="38"/>
      <c r="E63" s="38"/>
      <c r="F63" s="38"/>
      <c r="G63" s="38"/>
      <c r="H63" s="44"/>
    </row>
    <row r="64" s="2" customFormat="1">
      <c r="A64" s="38"/>
      <c r="B64" s="44"/>
      <c r="C64" s="317" t="s">
        <v>279</v>
      </c>
      <c r="D64" s="317" t="s">
        <v>280</v>
      </c>
      <c r="E64" s="17" t="s">
        <v>190</v>
      </c>
      <c r="F64" s="318">
        <v>19.869</v>
      </c>
      <c r="G64" s="38"/>
      <c r="H64" s="44"/>
    </row>
    <row r="65" s="2" customFormat="1" ht="26.4" customHeight="1">
      <c r="A65" s="38"/>
      <c r="B65" s="44"/>
      <c r="C65" s="312" t="s">
        <v>87</v>
      </c>
      <c r="D65" s="312" t="s">
        <v>88</v>
      </c>
      <c r="E65" s="38"/>
      <c r="F65" s="38"/>
      <c r="G65" s="38"/>
      <c r="H65" s="44"/>
    </row>
    <row r="66" s="2" customFormat="1" ht="16.8" customHeight="1">
      <c r="A66" s="38"/>
      <c r="B66" s="44"/>
      <c r="C66" s="313" t="s">
        <v>513</v>
      </c>
      <c r="D66" s="314" t="s">
        <v>122</v>
      </c>
      <c r="E66" s="315" t="s">
        <v>123</v>
      </c>
      <c r="F66" s="316">
        <v>27</v>
      </c>
      <c r="G66" s="38"/>
      <c r="H66" s="44"/>
    </row>
    <row r="67" s="2" customFormat="1" ht="16.8" customHeight="1">
      <c r="A67" s="38"/>
      <c r="B67" s="44"/>
      <c r="C67" s="317" t="s">
        <v>1</v>
      </c>
      <c r="D67" s="317" t="s">
        <v>2973</v>
      </c>
      <c r="E67" s="17" t="s">
        <v>1</v>
      </c>
      <c r="F67" s="318">
        <v>27</v>
      </c>
      <c r="G67" s="38"/>
      <c r="H67" s="44"/>
    </row>
    <row r="68" s="2" customFormat="1" ht="16.8" customHeight="1">
      <c r="A68" s="38"/>
      <c r="B68" s="44"/>
      <c r="C68" s="319" t="s">
        <v>2974</v>
      </c>
      <c r="D68" s="38"/>
      <c r="E68" s="38"/>
      <c r="F68" s="38"/>
      <c r="G68" s="38"/>
      <c r="H68" s="44"/>
    </row>
    <row r="69" s="2" customFormat="1" ht="16.8" customHeight="1">
      <c r="A69" s="38"/>
      <c r="B69" s="44"/>
      <c r="C69" s="317" t="s">
        <v>612</v>
      </c>
      <c r="D69" s="317" t="s">
        <v>613</v>
      </c>
      <c r="E69" s="17" t="s">
        <v>190</v>
      </c>
      <c r="F69" s="318">
        <v>9.4499999999999993</v>
      </c>
      <c r="G69" s="38"/>
      <c r="H69" s="44"/>
    </row>
    <row r="70" s="2" customFormat="1" ht="16.8" customHeight="1">
      <c r="A70" s="38"/>
      <c r="B70" s="44"/>
      <c r="C70" s="317" t="s">
        <v>668</v>
      </c>
      <c r="D70" s="317" t="s">
        <v>669</v>
      </c>
      <c r="E70" s="17" t="s">
        <v>190</v>
      </c>
      <c r="F70" s="318">
        <v>6.9219999999999997</v>
      </c>
      <c r="G70" s="38"/>
      <c r="H70" s="44"/>
    </row>
    <row r="71" s="2" customFormat="1" ht="16.8" customHeight="1">
      <c r="A71" s="38"/>
      <c r="B71" s="44"/>
      <c r="C71" s="317" t="s">
        <v>674</v>
      </c>
      <c r="D71" s="317" t="s">
        <v>675</v>
      </c>
      <c r="E71" s="17" t="s">
        <v>230</v>
      </c>
      <c r="F71" s="318">
        <v>0.97199999999999998</v>
      </c>
      <c r="G71" s="38"/>
      <c r="H71" s="44"/>
    </row>
    <row r="72" s="2" customFormat="1" ht="16.8" customHeight="1">
      <c r="A72" s="38"/>
      <c r="B72" s="44"/>
      <c r="C72" s="313" t="s">
        <v>514</v>
      </c>
      <c r="D72" s="314" t="s">
        <v>127</v>
      </c>
      <c r="E72" s="315" t="s">
        <v>123</v>
      </c>
      <c r="F72" s="316">
        <v>23</v>
      </c>
      <c r="G72" s="38"/>
      <c r="H72" s="44"/>
    </row>
    <row r="73" s="2" customFormat="1" ht="16.8" customHeight="1">
      <c r="A73" s="38"/>
      <c r="B73" s="44"/>
      <c r="C73" s="317" t="s">
        <v>1</v>
      </c>
      <c r="D73" s="317" t="s">
        <v>2975</v>
      </c>
      <c r="E73" s="17" t="s">
        <v>1</v>
      </c>
      <c r="F73" s="318">
        <v>23</v>
      </c>
      <c r="G73" s="38"/>
      <c r="H73" s="44"/>
    </row>
    <row r="74" s="2" customFormat="1" ht="16.8" customHeight="1">
      <c r="A74" s="38"/>
      <c r="B74" s="44"/>
      <c r="C74" s="319" t="s">
        <v>2974</v>
      </c>
      <c r="D74" s="38"/>
      <c r="E74" s="38"/>
      <c r="F74" s="38"/>
      <c r="G74" s="38"/>
      <c r="H74" s="44"/>
    </row>
    <row r="75" s="2" customFormat="1" ht="16.8" customHeight="1">
      <c r="A75" s="38"/>
      <c r="B75" s="44"/>
      <c r="C75" s="317" t="s">
        <v>668</v>
      </c>
      <c r="D75" s="317" t="s">
        <v>669</v>
      </c>
      <c r="E75" s="17" t="s">
        <v>190</v>
      </c>
      <c r="F75" s="318">
        <v>6.9219999999999997</v>
      </c>
      <c r="G75" s="38"/>
      <c r="H75" s="44"/>
    </row>
    <row r="76" s="2" customFormat="1" ht="16.8" customHeight="1">
      <c r="A76" s="38"/>
      <c r="B76" s="44"/>
      <c r="C76" s="317" t="s">
        <v>674</v>
      </c>
      <c r="D76" s="317" t="s">
        <v>675</v>
      </c>
      <c r="E76" s="17" t="s">
        <v>230</v>
      </c>
      <c r="F76" s="318">
        <v>0.97199999999999998</v>
      </c>
      <c r="G76" s="38"/>
      <c r="H76" s="44"/>
    </row>
    <row r="77" s="2" customFormat="1" ht="16.8" customHeight="1">
      <c r="A77" s="38"/>
      <c r="B77" s="44"/>
      <c r="C77" s="313" t="s">
        <v>515</v>
      </c>
      <c r="D77" s="314" t="s">
        <v>516</v>
      </c>
      <c r="E77" s="315" t="s">
        <v>123</v>
      </c>
      <c r="F77" s="316">
        <v>77.680000000000007</v>
      </c>
      <c r="G77" s="38"/>
      <c r="H77" s="44"/>
    </row>
    <row r="78" s="2" customFormat="1" ht="16.8" customHeight="1">
      <c r="A78" s="38"/>
      <c r="B78" s="44"/>
      <c r="C78" s="317" t="s">
        <v>1</v>
      </c>
      <c r="D78" s="317" t="s">
        <v>2997</v>
      </c>
      <c r="E78" s="17" t="s">
        <v>1</v>
      </c>
      <c r="F78" s="318">
        <v>12.6</v>
      </c>
      <c r="G78" s="38"/>
      <c r="H78" s="44"/>
    </row>
    <row r="79" s="2" customFormat="1" ht="16.8" customHeight="1">
      <c r="A79" s="38"/>
      <c r="B79" s="44"/>
      <c r="C79" s="317" t="s">
        <v>1</v>
      </c>
      <c r="D79" s="317" t="s">
        <v>2998</v>
      </c>
      <c r="E79" s="17" t="s">
        <v>1</v>
      </c>
      <c r="F79" s="318">
        <v>5.7599999999999998</v>
      </c>
      <c r="G79" s="38"/>
      <c r="H79" s="44"/>
    </row>
    <row r="80" s="2" customFormat="1" ht="16.8" customHeight="1">
      <c r="A80" s="38"/>
      <c r="B80" s="44"/>
      <c r="C80" s="317" t="s">
        <v>1</v>
      </c>
      <c r="D80" s="317" t="s">
        <v>2999</v>
      </c>
      <c r="E80" s="17" t="s">
        <v>1</v>
      </c>
      <c r="F80" s="318">
        <v>3.1200000000000001</v>
      </c>
      <c r="G80" s="38"/>
      <c r="H80" s="44"/>
    </row>
    <row r="81" s="2" customFormat="1" ht="16.8" customHeight="1">
      <c r="A81" s="38"/>
      <c r="B81" s="44"/>
      <c r="C81" s="317" t="s">
        <v>1</v>
      </c>
      <c r="D81" s="317" t="s">
        <v>3000</v>
      </c>
      <c r="E81" s="17" t="s">
        <v>1</v>
      </c>
      <c r="F81" s="318">
        <v>15.119999999999999</v>
      </c>
      <c r="G81" s="38"/>
      <c r="H81" s="44"/>
    </row>
    <row r="82" s="2" customFormat="1" ht="16.8" customHeight="1">
      <c r="A82" s="38"/>
      <c r="B82" s="44"/>
      <c r="C82" s="317" t="s">
        <v>1</v>
      </c>
      <c r="D82" s="317" t="s">
        <v>3001</v>
      </c>
      <c r="E82" s="17" t="s">
        <v>1</v>
      </c>
      <c r="F82" s="318">
        <v>1.0800000000000001</v>
      </c>
      <c r="G82" s="38"/>
      <c r="H82" s="44"/>
    </row>
    <row r="83" s="2" customFormat="1" ht="16.8" customHeight="1">
      <c r="A83" s="38"/>
      <c r="B83" s="44"/>
      <c r="C83" s="317" t="s">
        <v>1</v>
      </c>
      <c r="D83" s="317" t="s">
        <v>3002</v>
      </c>
      <c r="E83" s="17" t="s">
        <v>1</v>
      </c>
      <c r="F83" s="318">
        <v>36</v>
      </c>
      <c r="G83" s="38"/>
      <c r="H83" s="44"/>
    </row>
    <row r="84" s="2" customFormat="1" ht="16.8" customHeight="1">
      <c r="A84" s="38"/>
      <c r="B84" s="44"/>
      <c r="C84" s="317" t="s">
        <v>1</v>
      </c>
      <c r="D84" s="317" t="s">
        <v>3003</v>
      </c>
      <c r="E84" s="17" t="s">
        <v>1</v>
      </c>
      <c r="F84" s="318">
        <v>4</v>
      </c>
      <c r="G84" s="38"/>
      <c r="H84" s="44"/>
    </row>
    <row r="85" s="2" customFormat="1" ht="16.8" customHeight="1">
      <c r="A85" s="38"/>
      <c r="B85" s="44"/>
      <c r="C85" s="317" t="s">
        <v>1</v>
      </c>
      <c r="D85" s="317" t="s">
        <v>183</v>
      </c>
      <c r="E85" s="17" t="s">
        <v>1</v>
      </c>
      <c r="F85" s="318">
        <v>77.680000000000007</v>
      </c>
      <c r="G85" s="38"/>
      <c r="H85" s="44"/>
    </row>
    <row r="86" s="2" customFormat="1" ht="16.8" customHeight="1">
      <c r="A86" s="38"/>
      <c r="B86" s="44"/>
      <c r="C86" s="319" t="s">
        <v>2974</v>
      </c>
      <c r="D86" s="38"/>
      <c r="E86" s="38"/>
      <c r="F86" s="38"/>
      <c r="G86" s="38"/>
      <c r="H86" s="44"/>
    </row>
    <row r="87" s="2" customFormat="1">
      <c r="A87" s="38"/>
      <c r="B87" s="44"/>
      <c r="C87" s="317" t="s">
        <v>680</v>
      </c>
      <c r="D87" s="317" t="s">
        <v>681</v>
      </c>
      <c r="E87" s="17" t="s">
        <v>123</v>
      </c>
      <c r="F87" s="318">
        <v>77.680000000000007</v>
      </c>
      <c r="G87" s="38"/>
      <c r="H87" s="44"/>
    </row>
    <row r="88" s="2" customFormat="1" ht="16.8" customHeight="1">
      <c r="A88" s="38"/>
      <c r="B88" s="44"/>
      <c r="C88" s="317" t="s">
        <v>793</v>
      </c>
      <c r="D88" s="317" t="s">
        <v>794</v>
      </c>
      <c r="E88" s="17" t="s">
        <v>123</v>
      </c>
      <c r="F88" s="318">
        <v>425.10199999999998</v>
      </c>
      <c r="G88" s="38"/>
      <c r="H88" s="44"/>
    </row>
    <row r="89" s="2" customFormat="1" ht="16.8" customHeight="1">
      <c r="A89" s="38"/>
      <c r="B89" s="44"/>
      <c r="C89" s="317" t="s">
        <v>797</v>
      </c>
      <c r="D89" s="317" t="s">
        <v>798</v>
      </c>
      <c r="E89" s="17" t="s">
        <v>123</v>
      </c>
      <c r="F89" s="318">
        <v>436.322</v>
      </c>
      <c r="G89" s="38"/>
      <c r="H89" s="44"/>
    </row>
    <row r="90" s="2" customFormat="1" ht="16.8" customHeight="1">
      <c r="A90" s="38"/>
      <c r="B90" s="44"/>
      <c r="C90" s="317" t="s">
        <v>801</v>
      </c>
      <c r="D90" s="317" t="s">
        <v>802</v>
      </c>
      <c r="E90" s="17" t="s">
        <v>123</v>
      </c>
      <c r="F90" s="318">
        <v>248.68199999999999</v>
      </c>
      <c r="G90" s="38"/>
      <c r="H90" s="44"/>
    </row>
    <row r="91" s="2" customFormat="1">
      <c r="A91" s="38"/>
      <c r="B91" s="44"/>
      <c r="C91" s="317" t="s">
        <v>805</v>
      </c>
      <c r="D91" s="317" t="s">
        <v>806</v>
      </c>
      <c r="E91" s="17" t="s">
        <v>123</v>
      </c>
      <c r="F91" s="318">
        <v>1016.638</v>
      </c>
      <c r="G91" s="38"/>
      <c r="H91" s="44"/>
    </row>
    <row r="92" s="2" customFormat="1" ht="16.8" customHeight="1">
      <c r="A92" s="38"/>
      <c r="B92" s="44"/>
      <c r="C92" s="317" t="s">
        <v>1928</v>
      </c>
      <c r="D92" s="317" t="s">
        <v>1929</v>
      </c>
      <c r="E92" s="17" t="s">
        <v>123</v>
      </c>
      <c r="F92" s="318">
        <v>1618.588</v>
      </c>
      <c r="G92" s="38"/>
      <c r="H92" s="44"/>
    </row>
    <row r="93" s="2" customFormat="1" ht="16.8" customHeight="1">
      <c r="A93" s="38"/>
      <c r="B93" s="44"/>
      <c r="C93" s="317" t="s">
        <v>1936</v>
      </c>
      <c r="D93" s="317" t="s">
        <v>1937</v>
      </c>
      <c r="E93" s="17" t="s">
        <v>123</v>
      </c>
      <c r="F93" s="318">
        <v>1394.9380000000001</v>
      </c>
      <c r="G93" s="38"/>
      <c r="H93" s="44"/>
    </row>
    <row r="94" s="2" customFormat="1">
      <c r="A94" s="38"/>
      <c r="B94" s="44"/>
      <c r="C94" s="317" t="s">
        <v>1941</v>
      </c>
      <c r="D94" s="317" t="s">
        <v>1942</v>
      </c>
      <c r="E94" s="17" t="s">
        <v>123</v>
      </c>
      <c r="F94" s="318">
        <v>1394.9380000000001</v>
      </c>
      <c r="G94" s="38"/>
      <c r="H94" s="44"/>
    </row>
    <row r="95" s="2" customFormat="1">
      <c r="A95" s="38"/>
      <c r="B95" s="44"/>
      <c r="C95" s="317" t="s">
        <v>1945</v>
      </c>
      <c r="D95" s="317" t="s">
        <v>1946</v>
      </c>
      <c r="E95" s="17" t="s">
        <v>123</v>
      </c>
      <c r="F95" s="318">
        <v>1394.9380000000001</v>
      </c>
      <c r="G95" s="38"/>
      <c r="H95" s="44"/>
    </row>
    <row r="96" s="2" customFormat="1" ht="16.8" customHeight="1">
      <c r="A96" s="38"/>
      <c r="B96" s="44"/>
      <c r="C96" s="313" t="s">
        <v>518</v>
      </c>
      <c r="D96" s="314" t="s">
        <v>519</v>
      </c>
      <c r="E96" s="315" t="s">
        <v>123</v>
      </c>
      <c r="F96" s="316">
        <v>11.220000000000001</v>
      </c>
      <c r="G96" s="38"/>
      <c r="H96" s="44"/>
    </row>
    <row r="97" s="2" customFormat="1" ht="16.8" customHeight="1">
      <c r="A97" s="38"/>
      <c r="B97" s="44"/>
      <c r="C97" s="317" t="s">
        <v>1</v>
      </c>
      <c r="D97" s="317" t="s">
        <v>3004</v>
      </c>
      <c r="E97" s="17" t="s">
        <v>1</v>
      </c>
      <c r="F97" s="318">
        <v>7.1399999999999997</v>
      </c>
      <c r="G97" s="38"/>
      <c r="H97" s="44"/>
    </row>
    <row r="98" s="2" customFormat="1" ht="16.8" customHeight="1">
      <c r="A98" s="38"/>
      <c r="B98" s="44"/>
      <c r="C98" s="317" t="s">
        <v>1</v>
      </c>
      <c r="D98" s="317" t="s">
        <v>3005</v>
      </c>
      <c r="E98" s="17" t="s">
        <v>1</v>
      </c>
      <c r="F98" s="318">
        <v>4.0800000000000001</v>
      </c>
      <c r="G98" s="38"/>
      <c r="H98" s="44"/>
    </row>
    <row r="99" s="2" customFormat="1" ht="16.8" customHeight="1">
      <c r="A99" s="38"/>
      <c r="B99" s="44"/>
      <c r="C99" s="317" t="s">
        <v>1</v>
      </c>
      <c r="D99" s="317" t="s">
        <v>183</v>
      </c>
      <c r="E99" s="17" t="s">
        <v>1</v>
      </c>
      <c r="F99" s="318">
        <v>11.220000000000001</v>
      </c>
      <c r="G99" s="38"/>
      <c r="H99" s="44"/>
    </row>
    <row r="100" s="2" customFormat="1" ht="16.8" customHeight="1">
      <c r="A100" s="38"/>
      <c r="B100" s="44"/>
      <c r="C100" s="319" t="s">
        <v>2974</v>
      </c>
      <c r="D100" s="38"/>
      <c r="E100" s="38"/>
      <c r="F100" s="38"/>
      <c r="G100" s="38"/>
      <c r="H100" s="44"/>
    </row>
    <row r="101" s="2" customFormat="1" ht="16.8" customHeight="1">
      <c r="A101" s="38"/>
      <c r="B101" s="44"/>
      <c r="C101" s="317" t="s">
        <v>696</v>
      </c>
      <c r="D101" s="317" t="s">
        <v>697</v>
      </c>
      <c r="E101" s="17" t="s">
        <v>123</v>
      </c>
      <c r="F101" s="318">
        <v>11.220000000000001</v>
      </c>
      <c r="G101" s="38"/>
      <c r="H101" s="44"/>
    </row>
    <row r="102" s="2" customFormat="1" ht="16.8" customHeight="1">
      <c r="A102" s="38"/>
      <c r="B102" s="44"/>
      <c r="C102" s="317" t="s">
        <v>793</v>
      </c>
      <c r="D102" s="317" t="s">
        <v>794</v>
      </c>
      <c r="E102" s="17" t="s">
        <v>123</v>
      </c>
      <c r="F102" s="318">
        <v>425.10199999999998</v>
      </c>
      <c r="G102" s="38"/>
      <c r="H102" s="44"/>
    </row>
    <row r="103" s="2" customFormat="1" ht="16.8" customHeight="1">
      <c r="A103" s="38"/>
      <c r="B103" s="44"/>
      <c r="C103" s="317" t="s">
        <v>797</v>
      </c>
      <c r="D103" s="317" t="s">
        <v>798</v>
      </c>
      <c r="E103" s="17" t="s">
        <v>123</v>
      </c>
      <c r="F103" s="318">
        <v>436.322</v>
      </c>
      <c r="G103" s="38"/>
      <c r="H103" s="44"/>
    </row>
    <row r="104" s="2" customFormat="1" ht="16.8" customHeight="1">
      <c r="A104" s="38"/>
      <c r="B104" s="44"/>
      <c r="C104" s="317" t="s">
        <v>801</v>
      </c>
      <c r="D104" s="317" t="s">
        <v>802</v>
      </c>
      <c r="E104" s="17" t="s">
        <v>123</v>
      </c>
      <c r="F104" s="318">
        <v>248.68199999999999</v>
      </c>
      <c r="G104" s="38"/>
      <c r="H104" s="44"/>
    </row>
    <row r="105" s="2" customFormat="1">
      <c r="A105" s="38"/>
      <c r="B105" s="44"/>
      <c r="C105" s="317" t="s">
        <v>805</v>
      </c>
      <c r="D105" s="317" t="s">
        <v>806</v>
      </c>
      <c r="E105" s="17" t="s">
        <v>123</v>
      </c>
      <c r="F105" s="318">
        <v>1016.638</v>
      </c>
      <c r="G105" s="38"/>
      <c r="H105" s="44"/>
    </row>
    <row r="106" s="2" customFormat="1" ht="16.8" customHeight="1">
      <c r="A106" s="38"/>
      <c r="B106" s="44"/>
      <c r="C106" s="317" t="s">
        <v>1928</v>
      </c>
      <c r="D106" s="317" t="s">
        <v>1929</v>
      </c>
      <c r="E106" s="17" t="s">
        <v>123</v>
      </c>
      <c r="F106" s="318">
        <v>1618.588</v>
      </c>
      <c r="G106" s="38"/>
      <c r="H106" s="44"/>
    </row>
    <row r="107" s="2" customFormat="1" ht="16.8" customHeight="1">
      <c r="A107" s="38"/>
      <c r="B107" s="44"/>
      <c r="C107" s="317" t="s">
        <v>1936</v>
      </c>
      <c r="D107" s="317" t="s">
        <v>1937</v>
      </c>
      <c r="E107" s="17" t="s">
        <v>123</v>
      </c>
      <c r="F107" s="318">
        <v>1394.9380000000001</v>
      </c>
      <c r="G107" s="38"/>
      <c r="H107" s="44"/>
    </row>
    <row r="108" s="2" customFormat="1">
      <c r="A108" s="38"/>
      <c r="B108" s="44"/>
      <c r="C108" s="317" t="s">
        <v>1941</v>
      </c>
      <c r="D108" s="317" t="s">
        <v>1942</v>
      </c>
      <c r="E108" s="17" t="s">
        <v>123</v>
      </c>
      <c r="F108" s="318">
        <v>1394.9380000000001</v>
      </c>
      <c r="G108" s="38"/>
      <c r="H108" s="44"/>
    </row>
    <row r="109" s="2" customFormat="1">
      <c r="A109" s="38"/>
      <c r="B109" s="44"/>
      <c r="C109" s="317" t="s">
        <v>1945</v>
      </c>
      <c r="D109" s="317" t="s">
        <v>1946</v>
      </c>
      <c r="E109" s="17" t="s">
        <v>123</v>
      </c>
      <c r="F109" s="318">
        <v>1394.9380000000001</v>
      </c>
      <c r="G109" s="38"/>
      <c r="H109" s="44"/>
    </row>
    <row r="110" s="2" customFormat="1" ht="16.8" customHeight="1">
      <c r="A110" s="38"/>
      <c r="B110" s="44"/>
      <c r="C110" s="313" t="s">
        <v>521</v>
      </c>
      <c r="D110" s="314" t="s">
        <v>522</v>
      </c>
      <c r="E110" s="315" t="s">
        <v>123</v>
      </c>
      <c r="F110" s="316">
        <v>168.101</v>
      </c>
      <c r="G110" s="38"/>
      <c r="H110" s="44"/>
    </row>
    <row r="111" s="2" customFormat="1" ht="16.8" customHeight="1">
      <c r="A111" s="38"/>
      <c r="B111" s="44"/>
      <c r="C111" s="317" t="s">
        <v>1</v>
      </c>
      <c r="D111" s="317" t="s">
        <v>3006</v>
      </c>
      <c r="E111" s="17" t="s">
        <v>1</v>
      </c>
      <c r="F111" s="318">
        <v>82.341999999999999</v>
      </c>
      <c r="G111" s="38"/>
      <c r="H111" s="44"/>
    </row>
    <row r="112" s="2" customFormat="1" ht="16.8" customHeight="1">
      <c r="A112" s="38"/>
      <c r="B112" s="44"/>
      <c r="C112" s="317" t="s">
        <v>1</v>
      </c>
      <c r="D112" s="317" t="s">
        <v>3007</v>
      </c>
      <c r="E112" s="17" t="s">
        <v>1</v>
      </c>
      <c r="F112" s="318">
        <v>26.847999999999999</v>
      </c>
      <c r="G112" s="38"/>
      <c r="H112" s="44"/>
    </row>
    <row r="113" s="2" customFormat="1" ht="16.8" customHeight="1">
      <c r="A113" s="38"/>
      <c r="B113" s="44"/>
      <c r="C113" s="317" t="s">
        <v>1</v>
      </c>
      <c r="D113" s="317" t="s">
        <v>3008</v>
      </c>
      <c r="E113" s="17" t="s">
        <v>1</v>
      </c>
      <c r="F113" s="318">
        <v>11.558</v>
      </c>
      <c r="G113" s="38"/>
      <c r="H113" s="44"/>
    </row>
    <row r="114" s="2" customFormat="1" ht="16.8" customHeight="1">
      <c r="A114" s="38"/>
      <c r="B114" s="44"/>
      <c r="C114" s="317" t="s">
        <v>1</v>
      </c>
      <c r="D114" s="317" t="s">
        <v>3009</v>
      </c>
      <c r="E114" s="17" t="s">
        <v>1</v>
      </c>
      <c r="F114" s="318">
        <v>11.356</v>
      </c>
      <c r="G114" s="38"/>
      <c r="H114" s="44"/>
    </row>
    <row r="115" s="2" customFormat="1" ht="16.8" customHeight="1">
      <c r="A115" s="38"/>
      <c r="B115" s="44"/>
      <c r="C115" s="317" t="s">
        <v>1</v>
      </c>
      <c r="D115" s="317" t="s">
        <v>3010</v>
      </c>
      <c r="E115" s="17" t="s">
        <v>1</v>
      </c>
      <c r="F115" s="318">
        <v>19.033999999999999</v>
      </c>
      <c r="G115" s="38"/>
      <c r="H115" s="44"/>
    </row>
    <row r="116" s="2" customFormat="1" ht="16.8" customHeight="1">
      <c r="A116" s="38"/>
      <c r="B116" s="44"/>
      <c r="C116" s="317" t="s">
        <v>1</v>
      </c>
      <c r="D116" s="317" t="s">
        <v>3011</v>
      </c>
      <c r="E116" s="17" t="s">
        <v>1</v>
      </c>
      <c r="F116" s="318">
        <v>16.963000000000001</v>
      </c>
      <c r="G116" s="38"/>
      <c r="H116" s="44"/>
    </row>
    <row r="117" s="2" customFormat="1" ht="16.8" customHeight="1">
      <c r="A117" s="38"/>
      <c r="B117" s="44"/>
      <c r="C117" s="317" t="s">
        <v>1</v>
      </c>
      <c r="D117" s="317" t="s">
        <v>183</v>
      </c>
      <c r="E117" s="17" t="s">
        <v>1</v>
      </c>
      <c r="F117" s="318">
        <v>168.101</v>
      </c>
      <c r="G117" s="38"/>
      <c r="H117" s="44"/>
    </row>
    <row r="118" s="2" customFormat="1" ht="16.8" customHeight="1">
      <c r="A118" s="38"/>
      <c r="B118" s="44"/>
      <c r="C118" s="319" t="s">
        <v>2974</v>
      </c>
      <c r="D118" s="38"/>
      <c r="E118" s="38"/>
      <c r="F118" s="38"/>
      <c r="G118" s="38"/>
      <c r="H118" s="44"/>
    </row>
    <row r="119" s="2" customFormat="1" ht="16.8" customHeight="1">
      <c r="A119" s="38"/>
      <c r="B119" s="44"/>
      <c r="C119" s="317" t="s">
        <v>693</v>
      </c>
      <c r="D119" s="317" t="s">
        <v>694</v>
      </c>
      <c r="E119" s="17" t="s">
        <v>123</v>
      </c>
      <c r="F119" s="318">
        <v>168.101</v>
      </c>
      <c r="G119" s="38"/>
      <c r="H119" s="44"/>
    </row>
    <row r="120" s="2" customFormat="1" ht="16.8" customHeight="1">
      <c r="A120" s="38"/>
      <c r="B120" s="44"/>
      <c r="C120" s="317" t="s">
        <v>793</v>
      </c>
      <c r="D120" s="317" t="s">
        <v>794</v>
      </c>
      <c r="E120" s="17" t="s">
        <v>123</v>
      </c>
      <c r="F120" s="318">
        <v>425.10199999999998</v>
      </c>
      <c r="G120" s="38"/>
      <c r="H120" s="44"/>
    </row>
    <row r="121" s="2" customFormat="1" ht="16.8" customHeight="1">
      <c r="A121" s="38"/>
      <c r="B121" s="44"/>
      <c r="C121" s="317" t="s">
        <v>797</v>
      </c>
      <c r="D121" s="317" t="s">
        <v>798</v>
      </c>
      <c r="E121" s="17" t="s">
        <v>123</v>
      </c>
      <c r="F121" s="318">
        <v>436.322</v>
      </c>
      <c r="G121" s="38"/>
      <c r="H121" s="44"/>
    </row>
    <row r="122" s="2" customFormat="1" ht="16.8" customHeight="1">
      <c r="A122" s="38"/>
      <c r="B122" s="44"/>
      <c r="C122" s="317" t="s">
        <v>801</v>
      </c>
      <c r="D122" s="317" t="s">
        <v>802</v>
      </c>
      <c r="E122" s="17" t="s">
        <v>123</v>
      </c>
      <c r="F122" s="318">
        <v>248.68199999999999</v>
      </c>
      <c r="G122" s="38"/>
      <c r="H122" s="44"/>
    </row>
    <row r="123" s="2" customFormat="1">
      <c r="A123" s="38"/>
      <c r="B123" s="44"/>
      <c r="C123" s="317" t="s">
        <v>805</v>
      </c>
      <c r="D123" s="317" t="s">
        <v>806</v>
      </c>
      <c r="E123" s="17" t="s">
        <v>123</v>
      </c>
      <c r="F123" s="318">
        <v>1016.638</v>
      </c>
      <c r="G123" s="38"/>
      <c r="H123" s="44"/>
    </row>
    <row r="124" s="2" customFormat="1" ht="16.8" customHeight="1">
      <c r="A124" s="38"/>
      <c r="B124" s="44"/>
      <c r="C124" s="317" t="s">
        <v>1928</v>
      </c>
      <c r="D124" s="317" t="s">
        <v>1929</v>
      </c>
      <c r="E124" s="17" t="s">
        <v>123</v>
      </c>
      <c r="F124" s="318">
        <v>1618.588</v>
      </c>
      <c r="G124" s="38"/>
      <c r="H124" s="44"/>
    </row>
    <row r="125" s="2" customFormat="1" ht="16.8" customHeight="1">
      <c r="A125" s="38"/>
      <c r="B125" s="44"/>
      <c r="C125" s="317" t="s">
        <v>1936</v>
      </c>
      <c r="D125" s="317" t="s">
        <v>1937</v>
      </c>
      <c r="E125" s="17" t="s">
        <v>123</v>
      </c>
      <c r="F125" s="318">
        <v>1394.9380000000001</v>
      </c>
      <c r="G125" s="38"/>
      <c r="H125" s="44"/>
    </row>
    <row r="126" s="2" customFormat="1">
      <c r="A126" s="38"/>
      <c r="B126" s="44"/>
      <c r="C126" s="317" t="s">
        <v>1941</v>
      </c>
      <c r="D126" s="317" t="s">
        <v>1942</v>
      </c>
      <c r="E126" s="17" t="s">
        <v>123</v>
      </c>
      <c r="F126" s="318">
        <v>1394.9380000000001</v>
      </c>
      <c r="G126" s="38"/>
      <c r="H126" s="44"/>
    </row>
    <row r="127" s="2" customFormat="1">
      <c r="A127" s="38"/>
      <c r="B127" s="44"/>
      <c r="C127" s="317" t="s">
        <v>1945</v>
      </c>
      <c r="D127" s="317" t="s">
        <v>1946</v>
      </c>
      <c r="E127" s="17" t="s">
        <v>123</v>
      </c>
      <c r="F127" s="318">
        <v>1394.9380000000001</v>
      </c>
      <c r="G127" s="38"/>
      <c r="H127" s="44"/>
    </row>
    <row r="128" s="2" customFormat="1" ht="16.8" customHeight="1">
      <c r="A128" s="38"/>
      <c r="B128" s="44"/>
      <c r="C128" s="313" t="s">
        <v>524</v>
      </c>
      <c r="D128" s="314" t="s">
        <v>525</v>
      </c>
      <c r="E128" s="315" t="s">
        <v>123</v>
      </c>
      <c r="F128" s="316">
        <v>20.57</v>
      </c>
      <c r="G128" s="38"/>
      <c r="H128" s="44"/>
    </row>
    <row r="129" s="2" customFormat="1" ht="16.8" customHeight="1">
      <c r="A129" s="38"/>
      <c r="B129" s="44"/>
      <c r="C129" s="317" t="s">
        <v>1</v>
      </c>
      <c r="D129" s="317" t="s">
        <v>3012</v>
      </c>
      <c r="E129" s="17" t="s">
        <v>1</v>
      </c>
      <c r="F129" s="318">
        <v>20.57</v>
      </c>
      <c r="G129" s="38"/>
      <c r="H129" s="44"/>
    </row>
    <row r="130" s="2" customFormat="1" ht="16.8" customHeight="1">
      <c r="A130" s="38"/>
      <c r="B130" s="44"/>
      <c r="C130" s="319" t="s">
        <v>2974</v>
      </c>
      <c r="D130" s="38"/>
      <c r="E130" s="38"/>
      <c r="F130" s="38"/>
      <c r="G130" s="38"/>
      <c r="H130" s="44"/>
    </row>
    <row r="131" s="2" customFormat="1" ht="16.8" customHeight="1">
      <c r="A131" s="38"/>
      <c r="B131" s="44"/>
      <c r="C131" s="317" t="s">
        <v>1297</v>
      </c>
      <c r="D131" s="317" t="s">
        <v>1298</v>
      </c>
      <c r="E131" s="17" t="s">
        <v>123</v>
      </c>
      <c r="F131" s="318">
        <v>40.731999999999999</v>
      </c>
      <c r="G131" s="38"/>
      <c r="H131" s="44"/>
    </row>
    <row r="132" s="2" customFormat="1" ht="16.8" customHeight="1">
      <c r="A132" s="38"/>
      <c r="B132" s="44"/>
      <c r="C132" s="317" t="s">
        <v>1311</v>
      </c>
      <c r="D132" s="317" t="s">
        <v>1312</v>
      </c>
      <c r="E132" s="17" t="s">
        <v>123</v>
      </c>
      <c r="F132" s="318">
        <v>20.57</v>
      </c>
      <c r="G132" s="38"/>
      <c r="H132" s="44"/>
    </row>
    <row r="133" s="2" customFormat="1" ht="16.8" customHeight="1">
      <c r="A133" s="38"/>
      <c r="B133" s="44"/>
      <c r="C133" s="313" t="s">
        <v>527</v>
      </c>
      <c r="D133" s="314" t="s">
        <v>528</v>
      </c>
      <c r="E133" s="315" t="s">
        <v>123</v>
      </c>
      <c r="F133" s="316">
        <v>20.161999999999999</v>
      </c>
      <c r="G133" s="38"/>
      <c r="H133" s="44"/>
    </row>
    <row r="134" s="2" customFormat="1" ht="16.8" customHeight="1">
      <c r="A134" s="38"/>
      <c r="B134" s="44"/>
      <c r="C134" s="317" t="s">
        <v>1</v>
      </c>
      <c r="D134" s="317" t="s">
        <v>3013</v>
      </c>
      <c r="E134" s="17" t="s">
        <v>1</v>
      </c>
      <c r="F134" s="318">
        <v>6.46</v>
      </c>
      <c r="G134" s="38"/>
      <c r="H134" s="44"/>
    </row>
    <row r="135" s="2" customFormat="1" ht="16.8" customHeight="1">
      <c r="A135" s="38"/>
      <c r="B135" s="44"/>
      <c r="C135" s="317" t="s">
        <v>1</v>
      </c>
      <c r="D135" s="317" t="s">
        <v>3014</v>
      </c>
      <c r="E135" s="17" t="s">
        <v>1</v>
      </c>
      <c r="F135" s="318">
        <v>13.702</v>
      </c>
      <c r="G135" s="38"/>
      <c r="H135" s="44"/>
    </row>
    <row r="136" s="2" customFormat="1" ht="16.8" customHeight="1">
      <c r="A136" s="38"/>
      <c r="B136" s="44"/>
      <c r="C136" s="317" t="s">
        <v>1</v>
      </c>
      <c r="D136" s="317" t="s">
        <v>183</v>
      </c>
      <c r="E136" s="17" t="s">
        <v>1</v>
      </c>
      <c r="F136" s="318">
        <v>20.161999999999999</v>
      </c>
      <c r="G136" s="38"/>
      <c r="H136" s="44"/>
    </row>
    <row r="137" s="2" customFormat="1" ht="16.8" customHeight="1">
      <c r="A137" s="38"/>
      <c r="B137" s="44"/>
      <c r="C137" s="319" t="s">
        <v>2974</v>
      </c>
      <c r="D137" s="38"/>
      <c r="E137" s="38"/>
      <c r="F137" s="38"/>
      <c r="G137" s="38"/>
      <c r="H137" s="44"/>
    </row>
    <row r="138" s="2" customFormat="1" ht="16.8" customHeight="1">
      <c r="A138" s="38"/>
      <c r="B138" s="44"/>
      <c r="C138" s="317" t="s">
        <v>1293</v>
      </c>
      <c r="D138" s="317" t="s">
        <v>1294</v>
      </c>
      <c r="E138" s="17" t="s">
        <v>123</v>
      </c>
      <c r="F138" s="318">
        <v>20.161999999999999</v>
      </c>
      <c r="G138" s="38"/>
      <c r="H138" s="44"/>
    </row>
    <row r="139" s="2" customFormat="1" ht="16.8" customHeight="1">
      <c r="A139" s="38"/>
      <c r="B139" s="44"/>
      <c r="C139" s="317" t="s">
        <v>1297</v>
      </c>
      <c r="D139" s="317" t="s">
        <v>1298</v>
      </c>
      <c r="E139" s="17" t="s">
        <v>123</v>
      </c>
      <c r="F139" s="318">
        <v>40.731999999999999</v>
      </c>
      <c r="G139" s="38"/>
      <c r="H139" s="44"/>
    </row>
    <row r="140" s="2" customFormat="1" ht="16.8" customHeight="1">
      <c r="A140" s="38"/>
      <c r="B140" s="44"/>
      <c r="C140" s="313" t="s">
        <v>531</v>
      </c>
      <c r="D140" s="314" t="s">
        <v>532</v>
      </c>
      <c r="E140" s="315" t="s">
        <v>123</v>
      </c>
      <c r="F140" s="316">
        <v>601.95000000000005</v>
      </c>
      <c r="G140" s="38"/>
      <c r="H140" s="44"/>
    </row>
    <row r="141" s="2" customFormat="1" ht="16.8" customHeight="1">
      <c r="A141" s="38"/>
      <c r="B141" s="44"/>
      <c r="C141" s="317" t="s">
        <v>1</v>
      </c>
      <c r="D141" s="317" t="s">
        <v>2976</v>
      </c>
      <c r="E141" s="17" t="s">
        <v>1</v>
      </c>
      <c r="F141" s="318">
        <v>10.869999999999999</v>
      </c>
      <c r="G141" s="38"/>
      <c r="H141" s="44"/>
    </row>
    <row r="142" s="2" customFormat="1" ht="16.8" customHeight="1">
      <c r="A142" s="38"/>
      <c r="B142" s="44"/>
      <c r="C142" s="317" t="s">
        <v>1</v>
      </c>
      <c r="D142" s="317" t="s">
        <v>2977</v>
      </c>
      <c r="E142" s="17" t="s">
        <v>1</v>
      </c>
      <c r="F142" s="318">
        <v>32.579999999999998</v>
      </c>
      <c r="G142" s="38"/>
      <c r="H142" s="44"/>
    </row>
    <row r="143" s="2" customFormat="1" ht="16.8" customHeight="1">
      <c r="A143" s="38"/>
      <c r="B143" s="44"/>
      <c r="C143" s="317" t="s">
        <v>1</v>
      </c>
      <c r="D143" s="317" t="s">
        <v>2978</v>
      </c>
      <c r="E143" s="17" t="s">
        <v>1</v>
      </c>
      <c r="F143" s="318">
        <v>14.800000000000001</v>
      </c>
      <c r="G143" s="38"/>
      <c r="H143" s="44"/>
    </row>
    <row r="144" s="2" customFormat="1" ht="16.8" customHeight="1">
      <c r="A144" s="38"/>
      <c r="B144" s="44"/>
      <c r="C144" s="317" t="s">
        <v>1</v>
      </c>
      <c r="D144" s="317" t="s">
        <v>3015</v>
      </c>
      <c r="E144" s="17" t="s">
        <v>1</v>
      </c>
      <c r="F144" s="318">
        <v>11.140000000000001</v>
      </c>
      <c r="G144" s="38"/>
      <c r="H144" s="44"/>
    </row>
    <row r="145" s="2" customFormat="1" ht="16.8" customHeight="1">
      <c r="A145" s="38"/>
      <c r="B145" s="44"/>
      <c r="C145" s="317" t="s">
        <v>1</v>
      </c>
      <c r="D145" s="317" t="s">
        <v>2979</v>
      </c>
      <c r="E145" s="17" t="s">
        <v>1</v>
      </c>
      <c r="F145" s="318">
        <v>1.9099999999999999</v>
      </c>
      <c r="G145" s="38"/>
      <c r="H145" s="44"/>
    </row>
    <row r="146" s="2" customFormat="1" ht="16.8" customHeight="1">
      <c r="A146" s="38"/>
      <c r="B146" s="44"/>
      <c r="C146" s="317" t="s">
        <v>1</v>
      </c>
      <c r="D146" s="317" t="s">
        <v>1661</v>
      </c>
      <c r="E146" s="17" t="s">
        <v>1</v>
      </c>
      <c r="F146" s="318">
        <v>1.8500000000000001</v>
      </c>
      <c r="G146" s="38"/>
      <c r="H146" s="44"/>
    </row>
    <row r="147" s="2" customFormat="1" ht="16.8" customHeight="1">
      <c r="A147" s="38"/>
      <c r="B147" s="44"/>
      <c r="C147" s="317" t="s">
        <v>1</v>
      </c>
      <c r="D147" s="317" t="s">
        <v>1662</v>
      </c>
      <c r="E147" s="17" t="s">
        <v>1</v>
      </c>
      <c r="F147" s="318">
        <v>3.6600000000000001</v>
      </c>
      <c r="G147" s="38"/>
      <c r="H147" s="44"/>
    </row>
    <row r="148" s="2" customFormat="1" ht="16.8" customHeight="1">
      <c r="A148" s="38"/>
      <c r="B148" s="44"/>
      <c r="C148" s="317" t="s">
        <v>1</v>
      </c>
      <c r="D148" s="317" t="s">
        <v>1663</v>
      </c>
      <c r="E148" s="17" t="s">
        <v>1</v>
      </c>
      <c r="F148" s="318">
        <v>3.27</v>
      </c>
      <c r="G148" s="38"/>
      <c r="H148" s="44"/>
    </row>
    <row r="149" s="2" customFormat="1" ht="16.8" customHeight="1">
      <c r="A149" s="38"/>
      <c r="B149" s="44"/>
      <c r="C149" s="317" t="s">
        <v>1</v>
      </c>
      <c r="D149" s="317" t="s">
        <v>1664</v>
      </c>
      <c r="E149" s="17" t="s">
        <v>1</v>
      </c>
      <c r="F149" s="318">
        <v>1.53</v>
      </c>
      <c r="G149" s="38"/>
      <c r="H149" s="44"/>
    </row>
    <row r="150" s="2" customFormat="1" ht="16.8" customHeight="1">
      <c r="A150" s="38"/>
      <c r="B150" s="44"/>
      <c r="C150" s="317" t="s">
        <v>1</v>
      </c>
      <c r="D150" s="317" t="s">
        <v>1665</v>
      </c>
      <c r="E150" s="17" t="s">
        <v>1</v>
      </c>
      <c r="F150" s="318">
        <v>2.1600000000000001</v>
      </c>
      <c r="G150" s="38"/>
      <c r="H150" s="44"/>
    </row>
    <row r="151" s="2" customFormat="1" ht="16.8" customHeight="1">
      <c r="A151" s="38"/>
      <c r="B151" s="44"/>
      <c r="C151" s="317" t="s">
        <v>1</v>
      </c>
      <c r="D151" s="317" t="s">
        <v>2980</v>
      </c>
      <c r="E151" s="17" t="s">
        <v>1</v>
      </c>
      <c r="F151" s="318">
        <v>68.359999999999999</v>
      </c>
      <c r="G151" s="38"/>
      <c r="H151" s="44"/>
    </row>
    <row r="152" s="2" customFormat="1" ht="16.8" customHeight="1">
      <c r="A152" s="38"/>
      <c r="B152" s="44"/>
      <c r="C152" s="317" t="s">
        <v>1</v>
      </c>
      <c r="D152" s="317" t="s">
        <v>2981</v>
      </c>
      <c r="E152" s="17" t="s">
        <v>1</v>
      </c>
      <c r="F152" s="318">
        <v>5.8399999999999999</v>
      </c>
      <c r="G152" s="38"/>
      <c r="H152" s="44"/>
    </row>
    <row r="153" s="2" customFormat="1" ht="16.8" customHeight="1">
      <c r="A153" s="38"/>
      <c r="B153" s="44"/>
      <c r="C153" s="317" t="s">
        <v>1</v>
      </c>
      <c r="D153" s="317" t="s">
        <v>2982</v>
      </c>
      <c r="E153" s="17" t="s">
        <v>1</v>
      </c>
      <c r="F153" s="318">
        <v>5.9699999999999998</v>
      </c>
      <c r="G153" s="38"/>
      <c r="H153" s="44"/>
    </row>
    <row r="154" s="2" customFormat="1" ht="16.8" customHeight="1">
      <c r="A154" s="38"/>
      <c r="B154" s="44"/>
      <c r="C154" s="317" t="s">
        <v>1</v>
      </c>
      <c r="D154" s="317" t="s">
        <v>2983</v>
      </c>
      <c r="E154" s="17" t="s">
        <v>1</v>
      </c>
      <c r="F154" s="318">
        <v>2.73</v>
      </c>
      <c r="G154" s="38"/>
      <c r="H154" s="44"/>
    </row>
    <row r="155" s="2" customFormat="1" ht="16.8" customHeight="1">
      <c r="A155" s="38"/>
      <c r="B155" s="44"/>
      <c r="C155" s="317" t="s">
        <v>1</v>
      </c>
      <c r="D155" s="317" t="s">
        <v>1666</v>
      </c>
      <c r="E155" s="17" t="s">
        <v>1</v>
      </c>
      <c r="F155" s="318">
        <v>5.7800000000000002</v>
      </c>
      <c r="G155" s="38"/>
      <c r="H155" s="44"/>
    </row>
    <row r="156" s="2" customFormat="1" ht="16.8" customHeight="1">
      <c r="A156" s="38"/>
      <c r="B156" s="44"/>
      <c r="C156" s="317" t="s">
        <v>1</v>
      </c>
      <c r="D156" s="317" t="s">
        <v>1667</v>
      </c>
      <c r="E156" s="17" t="s">
        <v>1</v>
      </c>
      <c r="F156" s="318">
        <v>2.27</v>
      </c>
      <c r="G156" s="38"/>
      <c r="H156" s="44"/>
    </row>
    <row r="157" s="2" customFormat="1" ht="16.8" customHeight="1">
      <c r="A157" s="38"/>
      <c r="B157" s="44"/>
      <c r="C157" s="317" t="s">
        <v>1</v>
      </c>
      <c r="D157" s="317" t="s">
        <v>2984</v>
      </c>
      <c r="E157" s="17" t="s">
        <v>1</v>
      </c>
      <c r="F157" s="318">
        <v>3.48</v>
      </c>
      <c r="G157" s="38"/>
      <c r="H157" s="44"/>
    </row>
    <row r="158" s="2" customFormat="1" ht="16.8" customHeight="1">
      <c r="A158" s="38"/>
      <c r="B158" s="44"/>
      <c r="C158" s="317" t="s">
        <v>1</v>
      </c>
      <c r="D158" s="317" t="s">
        <v>2985</v>
      </c>
      <c r="E158" s="17" t="s">
        <v>1</v>
      </c>
      <c r="F158" s="318">
        <v>4.5300000000000002</v>
      </c>
      <c r="G158" s="38"/>
      <c r="H158" s="44"/>
    </row>
    <row r="159" s="2" customFormat="1" ht="16.8" customHeight="1">
      <c r="A159" s="38"/>
      <c r="B159" s="44"/>
      <c r="C159" s="317" t="s">
        <v>1</v>
      </c>
      <c r="D159" s="317" t="s">
        <v>2986</v>
      </c>
      <c r="E159" s="17" t="s">
        <v>1</v>
      </c>
      <c r="F159" s="318">
        <v>15.859999999999999</v>
      </c>
      <c r="G159" s="38"/>
      <c r="H159" s="44"/>
    </row>
    <row r="160" s="2" customFormat="1" ht="16.8" customHeight="1">
      <c r="A160" s="38"/>
      <c r="B160" s="44"/>
      <c r="C160" s="317" t="s">
        <v>1</v>
      </c>
      <c r="D160" s="317" t="s">
        <v>2987</v>
      </c>
      <c r="E160" s="17" t="s">
        <v>1</v>
      </c>
      <c r="F160" s="318">
        <v>13.220000000000001</v>
      </c>
      <c r="G160" s="38"/>
      <c r="H160" s="44"/>
    </row>
    <row r="161" s="2" customFormat="1" ht="16.8" customHeight="1">
      <c r="A161" s="38"/>
      <c r="B161" s="44"/>
      <c r="C161" s="317" t="s">
        <v>1</v>
      </c>
      <c r="D161" s="317" t="s">
        <v>2988</v>
      </c>
      <c r="E161" s="17" t="s">
        <v>1</v>
      </c>
      <c r="F161" s="318">
        <v>28.550000000000001</v>
      </c>
      <c r="G161" s="38"/>
      <c r="H161" s="44"/>
    </row>
    <row r="162" s="2" customFormat="1" ht="16.8" customHeight="1">
      <c r="A162" s="38"/>
      <c r="B162" s="44"/>
      <c r="C162" s="317" t="s">
        <v>1</v>
      </c>
      <c r="D162" s="317" t="s">
        <v>2989</v>
      </c>
      <c r="E162" s="17" t="s">
        <v>1</v>
      </c>
      <c r="F162" s="318">
        <v>13.68</v>
      </c>
      <c r="G162" s="38"/>
      <c r="H162" s="44"/>
    </row>
    <row r="163" s="2" customFormat="1" ht="16.8" customHeight="1">
      <c r="A163" s="38"/>
      <c r="B163" s="44"/>
      <c r="C163" s="317" t="s">
        <v>1</v>
      </c>
      <c r="D163" s="317" t="s">
        <v>3016</v>
      </c>
      <c r="E163" s="17" t="s">
        <v>1</v>
      </c>
      <c r="F163" s="318">
        <v>254.03999999999999</v>
      </c>
      <c r="G163" s="38"/>
      <c r="H163" s="44"/>
    </row>
    <row r="164" s="2" customFormat="1" ht="16.8" customHeight="1">
      <c r="A164" s="38"/>
      <c r="B164" s="44"/>
      <c r="C164" s="317" t="s">
        <v>1</v>
      </c>
      <c r="D164" s="317" t="s">
        <v>2990</v>
      </c>
      <c r="E164" s="17" t="s">
        <v>1</v>
      </c>
      <c r="F164" s="318">
        <v>19.370000000000001</v>
      </c>
      <c r="G164" s="38"/>
      <c r="H164" s="44"/>
    </row>
    <row r="165" s="2" customFormat="1" ht="16.8" customHeight="1">
      <c r="A165" s="38"/>
      <c r="B165" s="44"/>
      <c r="C165" s="317" t="s">
        <v>1</v>
      </c>
      <c r="D165" s="317" t="s">
        <v>2991</v>
      </c>
      <c r="E165" s="17" t="s">
        <v>1</v>
      </c>
      <c r="F165" s="318">
        <v>23.649999999999999</v>
      </c>
      <c r="G165" s="38"/>
      <c r="H165" s="44"/>
    </row>
    <row r="166" s="2" customFormat="1" ht="16.8" customHeight="1">
      <c r="A166" s="38"/>
      <c r="B166" s="44"/>
      <c r="C166" s="317" t="s">
        <v>1</v>
      </c>
      <c r="D166" s="317" t="s">
        <v>2992</v>
      </c>
      <c r="E166" s="17" t="s">
        <v>1</v>
      </c>
      <c r="F166" s="318">
        <v>14.699999999999999</v>
      </c>
      <c r="G166" s="38"/>
      <c r="H166" s="44"/>
    </row>
    <row r="167" s="2" customFormat="1" ht="16.8" customHeight="1">
      <c r="A167" s="38"/>
      <c r="B167" s="44"/>
      <c r="C167" s="317" t="s">
        <v>1</v>
      </c>
      <c r="D167" s="317" t="s">
        <v>1668</v>
      </c>
      <c r="E167" s="17" t="s">
        <v>1</v>
      </c>
      <c r="F167" s="318">
        <v>3.79</v>
      </c>
      <c r="G167" s="38"/>
      <c r="H167" s="44"/>
    </row>
    <row r="168" s="2" customFormat="1" ht="16.8" customHeight="1">
      <c r="A168" s="38"/>
      <c r="B168" s="44"/>
      <c r="C168" s="317" t="s">
        <v>1</v>
      </c>
      <c r="D168" s="317" t="s">
        <v>1669</v>
      </c>
      <c r="E168" s="17" t="s">
        <v>1</v>
      </c>
      <c r="F168" s="318">
        <v>4.8099999999999996</v>
      </c>
      <c r="G168" s="38"/>
      <c r="H168" s="44"/>
    </row>
    <row r="169" s="2" customFormat="1" ht="16.8" customHeight="1">
      <c r="A169" s="38"/>
      <c r="B169" s="44"/>
      <c r="C169" s="317" t="s">
        <v>1</v>
      </c>
      <c r="D169" s="317" t="s">
        <v>1670</v>
      </c>
      <c r="E169" s="17" t="s">
        <v>1</v>
      </c>
      <c r="F169" s="318">
        <v>3.6699999999999999</v>
      </c>
      <c r="G169" s="38"/>
      <c r="H169" s="44"/>
    </row>
    <row r="170" s="2" customFormat="1" ht="16.8" customHeight="1">
      <c r="A170" s="38"/>
      <c r="B170" s="44"/>
      <c r="C170" s="317" t="s">
        <v>1</v>
      </c>
      <c r="D170" s="317" t="s">
        <v>1671</v>
      </c>
      <c r="E170" s="17" t="s">
        <v>1</v>
      </c>
      <c r="F170" s="318">
        <v>1.1100000000000001</v>
      </c>
      <c r="G170" s="38"/>
      <c r="H170" s="44"/>
    </row>
    <row r="171" s="2" customFormat="1" ht="16.8" customHeight="1">
      <c r="A171" s="38"/>
      <c r="B171" s="44"/>
      <c r="C171" s="317" t="s">
        <v>1</v>
      </c>
      <c r="D171" s="317" t="s">
        <v>1672</v>
      </c>
      <c r="E171" s="17" t="s">
        <v>1</v>
      </c>
      <c r="F171" s="318">
        <v>2.1600000000000001</v>
      </c>
      <c r="G171" s="38"/>
      <c r="H171" s="44"/>
    </row>
    <row r="172" s="2" customFormat="1" ht="16.8" customHeight="1">
      <c r="A172" s="38"/>
      <c r="B172" s="44"/>
      <c r="C172" s="317" t="s">
        <v>1</v>
      </c>
      <c r="D172" s="317" t="s">
        <v>2993</v>
      </c>
      <c r="E172" s="17" t="s">
        <v>1</v>
      </c>
      <c r="F172" s="318">
        <v>38.640000000000001</v>
      </c>
      <c r="G172" s="38"/>
      <c r="H172" s="44"/>
    </row>
    <row r="173" s="2" customFormat="1" ht="16.8" customHeight="1">
      <c r="A173" s="38"/>
      <c r="B173" s="44"/>
      <c r="C173" s="317" t="s">
        <v>1</v>
      </c>
      <c r="D173" s="317" t="s">
        <v>2994</v>
      </c>
      <c r="E173" s="17" t="s">
        <v>1</v>
      </c>
      <c r="F173" s="318">
        <v>58.060000000000002</v>
      </c>
      <c r="G173" s="38"/>
      <c r="H173" s="44"/>
    </row>
    <row r="174" s="2" customFormat="1" ht="16.8" customHeight="1">
      <c r="A174" s="38"/>
      <c r="B174" s="44"/>
      <c r="C174" s="317" t="s">
        <v>1</v>
      </c>
      <c r="D174" s="317" t="s">
        <v>2995</v>
      </c>
      <c r="E174" s="17" t="s">
        <v>1</v>
      </c>
      <c r="F174" s="318">
        <v>25.02</v>
      </c>
      <c r="G174" s="38"/>
      <c r="H174" s="44"/>
    </row>
    <row r="175" s="2" customFormat="1" ht="16.8" customHeight="1">
      <c r="A175" s="38"/>
      <c r="B175" s="44"/>
      <c r="C175" s="317" t="s">
        <v>1</v>
      </c>
      <c r="D175" s="317" t="s">
        <v>2996</v>
      </c>
      <c r="E175" s="17" t="s">
        <v>1</v>
      </c>
      <c r="F175" s="318">
        <v>58.850000000000001</v>
      </c>
      <c r="G175" s="38"/>
      <c r="H175" s="44"/>
    </row>
    <row r="176" s="2" customFormat="1" ht="16.8" customHeight="1">
      <c r="A176" s="38"/>
      <c r="B176" s="44"/>
      <c r="C176" s="317" t="s">
        <v>1</v>
      </c>
      <c r="D176" s="317" t="s">
        <v>3016</v>
      </c>
      <c r="E176" s="17" t="s">
        <v>1</v>
      </c>
      <c r="F176" s="318">
        <v>253.83000000000001</v>
      </c>
      <c r="G176" s="38"/>
      <c r="H176" s="44"/>
    </row>
    <row r="177" s="2" customFormat="1" ht="16.8" customHeight="1">
      <c r="A177" s="38"/>
      <c r="B177" s="44"/>
      <c r="C177" s="317" t="s">
        <v>1</v>
      </c>
      <c r="D177" s="317" t="s">
        <v>3017</v>
      </c>
      <c r="E177" s="17" t="s">
        <v>1</v>
      </c>
      <c r="F177" s="318">
        <v>94.079999999999998</v>
      </c>
      <c r="G177" s="38"/>
      <c r="H177" s="44"/>
    </row>
    <row r="178" s="2" customFormat="1" ht="16.8" customHeight="1">
      <c r="A178" s="38"/>
      <c r="B178" s="44"/>
      <c r="C178" s="317" t="s">
        <v>1</v>
      </c>
      <c r="D178" s="317" t="s">
        <v>1</v>
      </c>
      <c r="E178" s="17" t="s">
        <v>1</v>
      </c>
      <c r="F178" s="318">
        <v>0</v>
      </c>
      <c r="G178" s="38"/>
      <c r="H178" s="44"/>
    </row>
    <row r="179" s="2" customFormat="1" ht="16.8" customHeight="1">
      <c r="A179" s="38"/>
      <c r="B179" s="44"/>
      <c r="C179" s="317" t="s">
        <v>1</v>
      </c>
      <c r="D179" s="317" t="s">
        <v>1</v>
      </c>
      <c r="E179" s="17" t="s">
        <v>1</v>
      </c>
      <c r="F179" s="318">
        <v>0</v>
      </c>
      <c r="G179" s="38"/>
      <c r="H179" s="44"/>
    </row>
    <row r="180" s="2" customFormat="1" ht="16.8" customHeight="1">
      <c r="A180" s="38"/>
      <c r="B180" s="44"/>
      <c r="C180" s="317" t="s">
        <v>1</v>
      </c>
      <c r="D180" s="317" t="s">
        <v>1</v>
      </c>
      <c r="E180" s="17" t="s">
        <v>1</v>
      </c>
      <c r="F180" s="318">
        <v>0</v>
      </c>
      <c r="G180" s="38"/>
      <c r="H180" s="44"/>
    </row>
    <row r="181" s="2" customFormat="1" ht="16.8" customHeight="1">
      <c r="A181" s="38"/>
      <c r="B181" s="44"/>
      <c r="C181" s="317" t="s">
        <v>1</v>
      </c>
      <c r="D181" s="317" t="s">
        <v>183</v>
      </c>
      <c r="E181" s="17" t="s">
        <v>1</v>
      </c>
      <c r="F181" s="318">
        <v>601.95000000000005</v>
      </c>
      <c r="G181" s="38"/>
      <c r="H181" s="44"/>
    </row>
    <row r="182" s="2" customFormat="1" ht="16.8" customHeight="1">
      <c r="A182" s="38"/>
      <c r="B182" s="44"/>
      <c r="C182" s="319" t="s">
        <v>2974</v>
      </c>
      <c r="D182" s="38"/>
      <c r="E182" s="38"/>
      <c r="F182" s="38"/>
      <c r="G182" s="38"/>
      <c r="H182" s="44"/>
    </row>
    <row r="183" s="2" customFormat="1">
      <c r="A183" s="38"/>
      <c r="B183" s="44"/>
      <c r="C183" s="317" t="s">
        <v>790</v>
      </c>
      <c r="D183" s="317" t="s">
        <v>791</v>
      </c>
      <c r="E183" s="17" t="s">
        <v>123</v>
      </c>
      <c r="F183" s="318">
        <v>601.95000000000005</v>
      </c>
      <c r="G183" s="38"/>
      <c r="H183" s="44"/>
    </row>
    <row r="184" s="2" customFormat="1" ht="16.8" customHeight="1">
      <c r="A184" s="38"/>
      <c r="B184" s="44"/>
      <c r="C184" s="317" t="s">
        <v>1928</v>
      </c>
      <c r="D184" s="317" t="s">
        <v>1929</v>
      </c>
      <c r="E184" s="17" t="s">
        <v>123</v>
      </c>
      <c r="F184" s="318">
        <v>1618.588</v>
      </c>
      <c r="G184" s="38"/>
      <c r="H184" s="44"/>
    </row>
    <row r="185" s="2" customFormat="1" ht="16.8" customHeight="1">
      <c r="A185" s="38"/>
      <c r="B185" s="44"/>
      <c r="C185" s="317" t="s">
        <v>1936</v>
      </c>
      <c r="D185" s="317" t="s">
        <v>1937</v>
      </c>
      <c r="E185" s="17" t="s">
        <v>123</v>
      </c>
      <c r="F185" s="318">
        <v>1394.9380000000001</v>
      </c>
      <c r="G185" s="38"/>
      <c r="H185" s="44"/>
    </row>
    <row r="186" s="2" customFormat="1">
      <c r="A186" s="38"/>
      <c r="B186" s="44"/>
      <c r="C186" s="317" t="s">
        <v>1941</v>
      </c>
      <c r="D186" s="317" t="s">
        <v>1942</v>
      </c>
      <c r="E186" s="17" t="s">
        <v>123</v>
      </c>
      <c r="F186" s="318">
        <v>1394.9380000000001</v>
      </c>
      <c r="G186" s="38"/>
      <c r="H186" s="44"/>
    </row>
    <row r="187" s="2" customFormat="1">
      <c r="A187" s="38"/>
      <c r="B187" s="44"/>
      <c r="C187" s="317" t="s">
        <v>1945</v>
      </c>
      <c r="D187" s="317" t="s">
        <v>1946</v>
      </c>
      <c r="E187" s="17" t="s">
        <v>123</v>
      </c>
      <c r="F187" s="318">
        <v>1394.9380000000001</v>
      </c>
      <c r="G187" s="38"/>
      <c r="H187" s="44"/>
    </row>
    <row r="188" s="2" customFormat="1" ht="16.8" customHeight="1">
      <c r="A188" s="38"/>
      <c r="B188" s="44"/>
      <c r="C188" s="313" t="s">
        <v>534</v>
      </c>
      <c r="D188" s="314" t="s">
        <v>535</v>
      </c>
      <c r="E188" s="315" t="s">
        <v>123</v>
      </c>
      <c r="F188" s="316">
        <v>187.63999999999999</v>
      </c>
      <c r="G188" s="38"/>
      <c r="H188" s="44"/>
    </row>
    <row r="189" s="2" customFormat="1" ht="16.8" customHeight="1">
      <c r="A189" s="38"/>
      <c r="B189" s="44"/>
      <c r="C189" s="317" t="s">
        <v>1</v>
      </c>
      <c r="D189" s="317" t="s">
        <v>3018</v>
      </c>
      <c r="E189" s="17" t="s">
        <v>1</v>
      </c>
      <c r="F189" s="318">
        <v>9.6600000000000001</v>
      </c>
      <c r="G189" s="38"/>
      <c r="H189" s="44"/>
    </row>
    <row r="190" s="2" customFormat="1" ht="16.8" customHeight="1">
      <c r="A190" s="38"/>
      <c r="B190" s="44"/>
      <c r="C190" s="317" t="s">
        <v>1</v>
      </c>
      <c r="D190" s="317" t="s">
        <v>3019</v>
      </c>
      <c r="E190" s="17" t="s">
        <v>1</v>
      </c>
      <c r="F190" s="318">
        <v>10.810000000000001</v>
      </c>
      <c r="G190" s="38"/>
      <c r="H190" s="44"/>
    </row>
    <row r="191" s="2" customFormat="1" ht="16.8" customHeight="1">
      <c r="A191" s="38"/>
      <c r="B191" s="44"/>
      <c r="C191" s="317" t="s">
        <v>1</v>
      </c>
      <c r="D191" s="317" t="s">
        <v>3020</v>
      </c>
      <c r="E191" s="17" t="s">
        <v>1</v>
      </c>
      <c r="F191" s="318">
        <v>14.029999999999999</v>
      </c>
      <c r="G191" s="38"/>
      <c r="H191" s="44"/>
    </row>
    <row r="192" s="2" customFormat="1" ht="16.8" customHeight="1">
      <c r="A192" s="38"/>
      <c r="B192" s="44"/>
      <c r="C192" s="317" t="s">
        <v>1</v>
      </c>
      <c r="D192" s="317" t="s">
        <v>3021</v>
      </c>
      <c r="E192" s="17" t="s">
        <v>1</v>
      </c>
      <c r="F192" s="318">
        <v>12.65</v>
      </c>
      <c r="G192" s="38"/>
      <c r="H192" s="44"/>
    </row>
    <row r="193" s="2" customFormat="1" ht="16.8" customHeight="1">
      <c r="A193" s="38"/>
      <c r="B193" s="44"/>
      <c r="C193" s="317" t="s">
        <v>1</v>
      </c>
      <c r="D193" s="317" t="s">
        <v>3022</v>
      </c>
      <c r="E193" s="17" t="s">
        <v>1</v>
      </c>
      <c r="F193" s="318">
        <v>10.810000000000001</v>
      </c>
      <c r="G193" s="38"/>
      <c r="H193" s="44"/>
    </row>
    <row r="194" s="2" customFormat="1" ht="16.8" customHeight="1">
      <c r="A194" s="38"/>
      <c r="B194" s="44"/>
      <c r="C194" s="317" t="s">
        <v>1</v>
      </c>
      <c r="D194" s="317" t="s">
        <v>3023</v>
      </c>
      <c r="E194" s="17" t="s">
        <v>1</v>
      </c>
      <c r="F194" s="318">
        <v>15.869999999999999</v>
      </c>
      <c r="G194" s="38"/>
      <c r="H194" s="44"/>
    </row>
    <row r="195" s="2" customFormat="1" ht="16.8" customHeight="1">
      <c r="A195" s="38"/>
      <c r="B195" s="44"/>
      <c r="C195" s="317" t="s">
        <v>1</v>
      </c>
      <c r="D195" s="317" t="s">
        <v>3024</v>
      </c>
      <c r="E195" s="17" t="s">
        <v>1</v>
      </c>
      <c r="F195" s="318">
        <v>1.26</v>
      </c>
      <c r="G195" s="38"/>
      <c r="H195" s="44"/>
    </row>
    <row r="196" s="2" customFormat="1" ht="16.8" customHeight="1">
      <c r="A196" s="38"/>
      <c r="B196" s="44"/>
      <c r="C196" s="317" t="s">
        <v>1</v>
      </c>
      <c r="D196" s="317" t="s">
        <v>3025</v>
      </c>
      <c r="E196" s="17" t="s">
        <v>1</v>
      </c>
      <c r="F196" s="318">
        <v>21.850000000000001</v>
      </c>
      <c r="G196" s="38"/>
      <c r="H196" s="44"/>
    </row>
    <row r="197" s="2" customFormat="1" ht="16.8" customHeight="1">
      <c r="A197" s="38"/>
      <c r="B197" s="44"/>
      <c r="C197" s="317" t="s">
        <v>1</v>
      </c>
      <c r="D197" s="317" t="s">
        <v>3026</v>
      </c>
      <c r="E197" s="17" t="s">
        <v>1</v>
      </c>
      <c r="F197" s="318">
        <v>13.57</v>
      </c>
      <c r="G197" s="38"/>
      <c r="H197" s="44"/>
    </row>
    <row r="198" s="2" customFormat="1" ht="16.8" customHeight="1">
      <c r="A198" s="38"/>
      <c r="B198" s="44"/>
      <c r="C198" s="317" t="s">
        <v>1</v>
      </c>
      <c r="D198" s="317" t="s">
        <v>3027</v>
      </c>
      <c r="E198" s="17" t="s">
        <v>1</v>
      </c>
      <c r="F198" s="318">
        <v>3.2000000000000002</v>
      </c>
      <c r="G198" s="38"/>
      <c r="H198" s="44"/>
    </row>
    <row r="199" s="2" customFormat="1" ht="16.8" customHeight="1">
      <c r="A199" s="38"/>
      <c r="B199" s="44"/>
      <c r="C199" s="317" t="s">
        <v>1</v>
      </c>
      <c r="D199" s="317" t="s">
        <v>3016</v>
      </c>
      <c r="E199" s="17" t="s">
        <v>1</v>
      </c>
      <c r="F199" s="318">
        <v>113.70999999999999</v>
      </c>
      <c r="G199" s="38"/>
      <c r="H199" s="44"/>
    </row>
    <row r="200" s="2" customFormat="1" ht="16.8" customHeight="1">
      <c r="A200" s="38"/>
      <c r="B200" s="44"/>
      <c r="C200" s="317" t="s">
        <v>1</v>
      </c>
      <c r="D200" s="317" t="s">
        <v>3028</v>
      </c>
      <c r="E200" s="17" t="s">
        <v>1</v>
      </c>
      <c r="F200" s="318">
        <v>14.26</v>
      </c>
      <c r="G200" s="38"/>
      <c r="H200" s="44"/>
    </row>
    <row r="201" s="2" customFormat="1" ht="16.8" customHeight="1">
      <c r="A201" s="38"/>
      <c r="B201" s="44"/>
      <c r="C201" s="317" t="s">
        <v>1</v>
      </c>
      <c r="D201" s="317" t="s">
        <v>3029</v>
      </c>
      <c r="E201" s="17" t="s">
        <v>1</v>
      </c>
      <c r="F201" s="318">
        <v>16.559999999999999</v>
      </c>
      <c r="G201" s="38"/>
      <c r="H201" s="44"/>
    </row>
    <row r="202" s="2" customFormat="1" ht="16.8" customHeight="1">
      <c r="A202" s="38"/>
      <c r="B202" s="44"/>
      <c r="C202" s="317" t="s">
        <v>1</v>
      </c>
      <c r="D202" s="317" t="s">
        <v>3030</v>
      </c>
      <c r="E202" s="17" t="s">
        <v>1</v>
      </c>
      <c r="F202" s="318">
        <v>16.789999999999999</v>
      </c>
      <c r="G202" s="38"/>
      <c r="H202" s="44"/>
    </row>
    <row r="203" s="2" customFormat="1" ht="16.8" customHeight="1">
      <c r="A203" s="38"/>
      <c r="B203" s="44"/>
      <c r="C203" s="317" t="s">
        <v>1</v>
      </c>
      <c r="D203" s="317" t="s">
        <v>3031</v>
      </c>
      <c r="E203" s="17" t="s">
        <v>1</v>
      </c>
      <c r="F203" s="318">
        <v>8.5099999999999998</v>
      </c>
      <c r="G203" s="38"/>
      <c r="H203" s="44"/>
    </row>
    <row r="204" s="2" customFormat="1" ht="16.8" customHeight="1">
      <c r="A204" s="38"/>
      <c r="B204" s="44"/>
      <c r="C204" s="317" t="s">
        <v>1</v>
      </c>
      <c r="D204" s="317" t="s">
        <v>3032</v>
      </c>
      <c r="E204" s="17" t="s">
        <v>1</v>
      </c>
      <c r="F204" s="318">
        <v>14.029999999999999</v>
      </c>
      <c r="G204" s="38"/>
      <c r="H204" s="44"/>
    </row>
    <row r="205" s="2" customFormat="1" ht="16.8" customHeight="1">
      <c r="A205" s="38"/>
      <c r="B205" s="44"/>
      <c r="C205" s="317" t="s">
        <v>1</v>
      </c>
      <c r="D205" s="317" t="s">
        <v>3033</v>
      </c>
      <c r="E205" s="17" t="s">
        <v>1</v>
      </c>
      <c r="F205" s="318">
        <v>2.1000000000000001</v>
      </c>
      <c r="G205" s="38"/>
      <c r="H205" s="44"/>
    </row>
    <row r="206" s="2" customFormat="1" ht="16.8" customHeight="1">
      <c r="A206" s="38"/>
      <c r="B206" s="44"/>
      <c r="C206" s="317" t="s">
        <v>1</v>
      </c>
      <c r="D206" s="317" t="s">
        <v>3034</v>
      </c>
      <c r="E206" s="17" t="s">
        <v>1</v>
      </c>
      <c r="F206" s="318">
        <v>1.6799999999999999</v>
      </c>
      <c r="G206" s="38"/>
      <c r="H206" s="44"/>
    </row>
    <row r="207" s="2" customFormat="1" ht="16.8" customHeight="1">
      <c r="A207" s="38"/>
      <c r="B207" s="44"/>
      <c r="C207" s="317" t="s">
        <v>1</v>
      </c>
      <c r="D207" s="317" t="s">
        <v>3016</v>
      </c>
      <c r="E207" s="17" t="s">
        <v>1</v>
      </c>
      <c r="F207" s="318">
        <v>73.930000000000007</v>
      </c>
      <c r="G207" s="38"/>
      <c r="H207" s="44"/>
    </row>
    <row r="208" s="2" customFormat="1" ht="16.8" customHeight="1">
      <c r="A208" s="38"/>
      <c r="B208" s="44"/>
      <c r="C208" s="317" t="s">
        <v>1</v>
      </c>
      <c r="D208" s="317" t="s">
        <v>183</v>
      </c>
      <c r="E208" s="17" t="s">
        <v>1</v>
      </c>
      <c r="F208" s="318">
        <v>187.63999999999999</v>
      </c>
      <c r="G208" s="38"/>
      <c r="H208" s="44"/>
    </row>
    <row r="209" s="2" customFormat="1" ht="16.8" customHeight="1">
      <c r="A209" s="38"/>
      <c r="B209" s="44"/>
      <c r="C209" s="319" t="s">
        <v>2974</v>
      </c>
      <c r="D209" s="38"/>
      <c r="E209" s="38"/>
      <c r="F209" s="38"/>
      <c r="G209" s="38"/>
      <c r="H209" s="44"/>
    </row>
    <row r="210" s="2" customFormat="1" ht="16.8" customHeight="1">
      <c r="A210" s="38"/>
      <c r="B210" s="44"/>
      <c r="C210" s="317" t="s">
        <v>801</v>
      </c>
      <c r="D210" s="317" t="s">
        <v>802</v>
      </c>
      <c r="E210" s="17" t="s">
        <v>123</v>
      </c>
      <c r="F210" s="318">
        <v>248.68199999999999</v>
      </c>
      <c r="G210" s="38"/>
      <c r="H210" s="44"/>
    </row>
    <row r="211" s="2" customFormat="1" ht="16.8" customHeight="1">
      <c r="A211" s="38"/>
      <c r="B211" s="44"/>
      <c r="C211" s="317" t="s">
        <v>1829</v>
      </c>
      <c r="D211" s="317" t="s">
        <v>1830</v>
      </c>
      <c r="E211" s="17" t="s">
        <v>123</v>
      </c>
      <c r="F211" s="318">
        <v>187.63999999999999</v>
      </c>
      <c r="G211" s="38"/>
      <c r="H211" s="44"/>
    </row>
    <row r="212" s="2" customFormat="1">
      <c r="A212" s="38"/>
      <c r="B212" s="44"/>
      <c r="C212" s="317" t="s">
        <v>1842</v>
      </c>
      <c r="D212" s="317" t="s">
        <v>1843</v>
      </c>
      <c r="E212" s="17" t="s">
        <v>123</v>
      </c>
      <c r="F212" s="318">
        <v>187.63999999999999</v>
      </c>
      <c r="G212" s="38"/>
      <c r="H212" s="44"/>
    </row>
    <row r="213" s="2" customFormat="1" ht="16.8" customHeight="1">
      <c r="A213" s="38"/>
      <c r="B213" s="44"/>
      <c r="C213" s="313" t="s">
        <v>537</v>
      </c>
      <c r="D213" s="314" t="s">
        <v>538</v>
      </c>
      <c r="E213" s="315" t="s">
        <v>123</v>
      </c>
      <c r="F213" s="316">
        <v>179.81999999999999</v>
      </c>
      <c r="G213" s="38"/>
      <c r="H213" s="44"/>
    </row>
    <row r="214" s="2" customFormat="1" ht="16.8" customHeight="1">
      <c r="A214" s="38"/>
      <c r="B214" s="44"/>
      <c r="C214" s="317" t="s">
        <v>1</v>
      </c>
      <c r="D214" s="317" t="s">
        <v>2976</v>
      </c>
      <c r="E214" s="17" t="s">
        <v>1</v>
      </c>
      <c r="F214" s="318">
        <v>10.869999999999999</v>
      </c>
      <c r="G214" s="38"/>
      <c r="H214" s="44"/>
    </row>
    <row r="215" s="2" customFormat="1" ht="16.8" customHeight="1">
      <c r="A215" s="38"/>
      <c r="B215" s="44"/>
      <c r="C215" s="317" t="s">
        <v>1</v>
      </c>
      <c r="D215" s="317" t="s">
        <v>2977</v>
      </c>
      <c r="E215" s="17" t="s">
        <v>1</v>
      </c>
      <c r="F215" s="318">
        <v>32.579999999999998</v>
      </c>
      <c r="G215" s="38"/>
      <c r="H215" s="44"/>
    </row>
    <row r="216" s="2" customFormat="1" ht="16.8" customHeight="1">
      <c r="A216" s="38"/>
      <c r="B216" s="44"/>
      <c r="C216" s="317" t="s">
        <v>1</v>
      </c>
      <c r="D216" s="317" t="s">
        <v>2978</v>
      </c>
      <c r="E216" s="17" t="s">
        <v>1</v>
      </c>
      <c r="F216" s="318">
        <v>14.800000000000001</v>
      </c>
      <c r="G216" s="38"/>
      <c r="H216" s="44"/>
    </row>
    <row r="217" s="2" customFormat="1" ht="16.8" customHeight="1">
      <c r="A217" s="38"/>
      <c r="B217" s="44"/>
      <c r="C217" s="317" t="s">
        <v>1</v>
      </c>
      <c r="D217" s="317" t="s">
        <v>3035</v>
      </c>
      <c r="E217" s="17" t="s">
        <v>1</v>
      </c>
      <c r="F217" s="318">
        <v>3.29</v>
      </c>
      <c r="G217" s="38"/>
      <c r="H217" s="44"/>
    </row>
    <row r="218" s="2" customFormat="1" ht="16.8" customHeight="1">
      <c r="A218" s="38"/>
      <c r="B218" s="44"/>
      <c r="C218" s="317" t="s">
        <v>1</v>
      </c>
      <c r="D218" s="317" t="s">
        <v>2979</v>
      </c>
      <c r="E218" s="17" t="s">
        <v>1</v>
      </c>
      <c r="F218" s="318">
        <v>1.9099999999999999</v>
      </c>
      <c r="G218" s="38"/>
      <c r="H218" s="44"/>
    </row>
    <row r="219" s="2" customFormat="1" ht="16.8" customHeight="1">
      <c r="A219" s="38"/>
      <c r="B219" s="44"/>
      <c r="C219" s="317" t="s">
        <v>1</v>
      </c>
      <c r="D219" s="317" t="s">
        <v>1661</v>
      </c>
      <c r="E219" s="17" t="s">
        <v>1</v>
      </c>
      <c r="F219" s="318">
        <v>1.8500000000000001</v>
      </c>
      <c r="G219" s="38"/>
      <c r="H219" s="44"/>
    </row>
    <row r="220" s="2" customFormat="1" ht="16.8" customHeight="1">
      <c r="A220" s="38"/>
      <c r="B220" s="44"/>
      <c r="C220" s="317" t="s">
        <v>1</v>
      </c>
      <c r="D220" s="317" t="s">
        <v>1662</v>
      </c>
      <c r="E220" s="17" t="s">
        <v>1</v>
      </c>
      <c r="F220" s="318">
        <v>3.6600000000000001</v>
      </c>
      <c r="G220" s="38"/>
      <c r="H220" s="44"/>
    </row>
    <row r="221" s="2" customFormat="1" ht="16.8" customHeight="1">
      <c r="A221" s="38"/>
      <c r="B221" s="44"/>
      <c r="C221" s="317" t="s">
        <v>1</v>
      </c>
      <c r="D221" s="317" t="s">
        <v>1663</v>
      </c>
      <c r="E221" s="17" t="s">
        <v>1</v>
      </c>
      <c r="F221" s="318">
        <v>3.27</v>
      </c>
      <c r="G221" s="38"/>
      <c r="H221" s="44"/>
    </row>
    <row r="222" s="2" customFormat="1" ht="16.8" customHeight="1">
      <c r="A222" s="38"/>
      <c r="B222" s="44"/>
      <c r="C222" s="317" t="s">
        <v>1</v>
      </c>
      <c r="D222" s="317" t="s">
        <v>1664</v>
      </c>
      <c r="E222" s="17" t="s">
        <v>1</v>
      </c>
      <c r="F222" s="318">
        <v>1.53</v>
      </c>
      <c r="G222" s="38"/>
      <c r="H222" s="44"/>
    </row>
    <row r="223" s="2" customFormat="1" ht="16.8" customHeight="1">
      <c r="A223" s="38"/>
      <c r="B223" s="44"/>
      <c r="C223" s="317" t="s">
        <v>1</v>
      </c>
      <c r="D223" s="317" t="s">
        <v>1665</v>
      </c>
      <c r="E223" s="17" t="s">
        <v>1</v>
      </c>
      <c r="F223" s="318">
        <v>2.1600000000000001</v>
      </c>
      <c r="G223" s="38"/>
      <c r="H223" s="44"/>
    </row>
    <row r="224" s="2" customFormat="1" ht="16.8" customHeight="1">
      <c r="A224" s="38"/>
      <c r="B224" s="44"/>
      <c r="C224" s="317" t="s">
        <v>1</v>
      </c>
      <c r="D224" s="317" t="s">
        <v>2981</v>
      </c>
      <c r="E224" s="17" t="s">
        <v>1</v>
      </c>
      <c r="F224" s="318">
        <v>5.8399999999999999</v>
      </c>
      <c r="G224" s="38"/>
      <c r="H224" s="44"/>
    </row>
    <row r="225" s="2" customFormat="1" ht="16.8" customHeight="1">
      <c r="A225" s="38"/>
      <c r="B225" s="44"/>
      <c r="C225" s="317" t="s">
        <v>1</v>
      </c>
      <c r="D225" s="317" t="s">
        <v>2982</v>
      </c>
      <c r="E225" s="17" t="s">
        <v>1</v>
      </c>
      <c r="F225" s="318">
        <v>5.9699999999999998</v>
      </c>
      <c r="G225" s="38"/>
      <c r="H225" s="44"/>
    </row>
    <row r="226" s="2" customFormat="1" ht="16.8" customHeight="1">
      <c r="A226" s="38"/>
      <c r="B226" s="44"/>
      <c r="C226" s="317" t="s">
        <v>1</v>
      </c>
      <c r="D226" s="317" t="s">
        <v>2983</v>
      </c>
      <c r="E226" s="17" t="s">
        <v>1</v>
      </c>
      <c r="F226" s="318">
        <v>2.73</v>
      </c>
      <c r="G226" s="38"/>
      <c r="H226" s="44"/>
    </row>
    <row r="227" s="2" customFormat="1" ht="16.8" customHeight="1">
      <c r="A227" s="38"/>
      <c r="B227" s="44"/>
      <c r="C227" s="317" t="s">
        <v>1</v>
      </c>
      <c r="D227" s="317" t="s">
        <v>1666</v>
      </c>
      <c r="E227" s="17" t="s">
        <v>1</v>
      </c>
      <c r="F227" s="318">
        <v>5.7800000000000002</v>
      </c>
      <c r="G227" s="38"/>
      <c r="H227" s="44"/>
    </row>
    <row r="228" s="2" customFormat="1" ht="16.8" customHeight="1">
      <c r="A228" s="38"/>
      <c r="B228" s="44"/>
      <c r="C228" s="317" t="s">
        <v>1</v>
      </c>
      <c r="D228" s="317" t="s">
        <v>1667</v>
      </c>
      <c r="E228" s="17" t="s">
        <v>1</v>
      </c>
      <c r="F228" s="318">
        <v>2.27</v>
      </c>
      <c r="G228" s="38"/>
      <c r="H228" s="44"/>
    </row>
    <row r="229" s="2" customFormat="1" ht="16.8" customHeight="1">
      <c r="A229" s="38"/>
      <c r="B229" s="44"/>
      <c r="C229" s="317" t="s">
        <v>1</v>
      </c>
      <c r="D229" s="317" t="s">
        <v>2984</v>
      </c>
      <c r="E229" s="17" t="s">
        <v>1</v>
      </c>
      <c r="F229" s="318">
        <v>3.48</v>
      </c>
      <c r="G229" s="38"/>
      <c r="H229" s="44"/>
    </row>
    <row r="230" s="2" customFormat="1" ht="16.8" customHeight="1">
      <c r="A230" s="38"/>
      <c r="B230" s="44"/>
      <c r="C230" s="317" t="s">
        <v>1</v>
      </c>
      <c r="D230" s="317" t="s">
        <v>3016</v>
      </c>
      <c r="E230" s="17" t="s">
        <v>1</v>
      </c>
      <c r="F230" s="318">
        <v>101.99</v>
      </c>
      <c r="G230" s="38"/>
      <c r="H230" s="44"/>
    </row>
    <row r="231" s="2" customFormat="1" ht="16.8" customHeight="1">
      <c r="A231" s="38"/>
      <c r="B231" s="44"/>
      <c r="C231" s="317" t="s">
        <v>1</v>
      </c>
      <c r="D231" s="317" t="s">
        <v>2991</v>
      </c>
      <c r="E231" s="17" t="s">
        <v>1</v>
      </c>
      <c r="F231" s="318">
        <v>23.649999999999999</v>
      </c>
      <c r="G231" s="38"/>
      <c r="H231" s="44"/>
    </row>
    <row r="232" s="2" customFormat="1" ht="16.8" customHeight="1">
      <c r="A232" s="38"/>
      <c r="B232" s="44"/>
      <c r="C232" s="317" t="s">
        <v>1</v>
      </c>
      <c r="D232" s="317" t="s">
        <v>1668</v>
      </c>
      <c r="E232" s="17" t="s">
        <v>1</v>
      </c>
      <c r="F232" s="318">
        <v>3.79</v>
      </c>
      <c r="G232" s="38"/>
      <c r="H232" s="44"/>
    </row>
    <row r="233" s="2" customFormat="1" ht="16.8" customHeight="1">
      <c r="A233" s="38"/>
      <c r="B233" s="44"/>
      <c r="C233" s="317" t="s">
        <v>1</v>
      </c>
      <c r="D233" s="317" t="s">
        <v>1669</v>
      </c>
      <c r="E233" s="17" t="s">
        <v>1</v>
      </c>
      <c r="F233" s="318">
        <v>4.8099999999999996</v>
      </c>
      <c r="G233" s="38"/>
      <c r="H233" s="44"/>
    </row>
    <row r="234" s="2" customFormat="1" ht="16.8" customHeight="1">
      <c r="A234" s="38"/>
      <c r="B234" s="44"/>
      <c r="C234" s="317" t="s">
        <v>1</v>
      </c>
      <c r="D234" s="317" t="s">
        <v>1670</v>
      </c>
      <c r="E234" s="17" t="s">
        <v>1</v>
      </c>
      <c r="F234" s="318">
        <v>3.6699999999999999</v>
      </c>
      <c r="G234" s="38"/>
      <c r="H234" s="44"/>
    </row>
    <row r="235" s="2" customFormat="1" ht="16.8" customHeight="1">
      <c r="A235" s="38"/>
      <c r="B235" s="44"/>
      <c r="C235" s="317" t="s">
        <v>1</v>
      </c>
      <c r="D235" s="317" t="s">
        <v>1671</v>
      </c>
      <c r="E235" s="17" t="s">
        <v>1</v>
      </c>
      <c r="F235" s="318">
        <v>1.1100000000000001</v>
      </c>
      <c r="G235" s="38"/>
      <c r="H235" s="44"/>
    </row>
    <row r="236" s="2" customFormat="1" ht="16.8" customHeight="1">
      <c r="A236" s="38"/>
      <c r="B236" s="44"/>
      <c r="C236" s="317" t="s">
        <v>1</v>
      </c>
      <c r="D236" s="317" t="s">
        <v>1672</v>
      </c>
      <c r="E236" s="17" t="s">
        <v>1</v>
      </c>
      <c r="F236" s="318">
        <v>2.1600000000000001</v>
      </c>
      <c r="G236" s="38"/>
      <c r="H236" s="44"/>
    </row>
    <row r="237" s="2" customFormat="1" ht="16.8" customHeight="1">
      <c r="A237" s="38"/>
      <c r="B237" s="44"/>
      <c r="C237" s="317" t="s">
        <v>1</v>
      </c>
      <c r="D237" s="317" t="s">
        <v>2993</v>
      </c>
      <c r="E237" s="17" t="s">
        <v>1</v>
      </c>
      <c r="F237" s="318">
        <v>38.640000000000001</v>
      </c>
      <c r="G237" s="38"/>
      <c r="H237" s="44"/>
    </row>
    <row r="238" s="2" customFormat="1" ht="16.8" customHeight="1">
      <c r="A238" s="38"/>
      <c r="B238" s="44"/>
      <c r="C238" s="317" t="s">
        <v>1</v>
      </c>
      <c r="D238" s="317" t="s">
        <v>3016</v>
      </c>
      <c r="E238" s="17" t="s">
        <v>1</v>
      </c>
      <c r="F238" s="318">
        <v>77.829999999999998</v>
      </c>
      <c r="G238" s="38"/>
      <c r="H238" s="44"/>
    </row>
    <row r="239" s="2" customFormat="1" ht="16.8" customHeight="1">
      <c r="A239" s="38"/>
      <c r="B239" s="44"/>
      <c r="C239" s="317" t="s">
        <v>1</v>
      </c>
      <c r="D239" s="317" t="s">
        <v>183</v>
      </c>
      <c r="E239" s="17" t="s">
        <v>1</v>
      </c>
      <c r="F239" s="318">
        <v>179.81999999999999</v>
      </c>
      <c r="G239" s="38"/>
      <c r="H239" s="44"/>
    </row>
    <row r="240" s="2" customFormat="1" ht="16.8" customHeight="1">
      <c r="A240" s="38"/>
      <c r="B240" s="44"/>
      <c r="C240" s="319" t="s">
        <v>2974</v>
      </c>
      <c r="D240" s="38"/>
      <c r="E240" s="38"/>
      <c r="F240" s="38"/>
      <c r="G240" s="38"/>
      <c r="H240" s="44"/>
    </row>
    <row r="241" s="2" customFormat="1" ht="16.8" customHeight="1">
      <c r="A241" s="38"/>
      <c r="B241" s="44"/>
      <c r="C241" s="317" t="s">
        <v>1636</v>
      </c>
      <c r="D241" s="317" t="s">
        <v>1637</v>
      </c>
      <c r="E241" s="17" t="s">
        <v>123</v>
      </c>
      <c r="F241" s="318">
        <v>179.81999999999999</v>
      </c>
      <c r="G241" s="38"/>
      <c r="H241" s="44"/>
    </row>
    <row r="242" s="2" customFormat="1">
      <c r="A242" s="38"/>
      <c r="B242" s="44"/>
      <c r="C242" s="317" t="s">
        <v>1649</v>
      </c>
      <c r="D242" s="317" t="s">
        <v>1650</v>
      </c>
      <c r="E242" s="17" t="s">
        <v>123</v>
      </c>
      <c r="F242" s="318">
        <v>179.81999999999999</v>
      </c>
      <c r="G242" s="38"/>
      <c r="H242" s="44"/>
    </row>
    <row r="243" s="2" customFormat="1" ht="16.8" customHeight="1">
      <c r="A243" s="38"/>
      <c r="B243" s="44"/>
      <c r="C243" s="317" t="s">
        <v>1740</v>
      </c>
      <c r="D243" s="317" t="s">
        <v>1741</v>
      </c>
      <c r="E243" s="17" t="s">
        <v>123</v>
      </c>
      <c r="F243" s="318">
        <v>497.255</v>
      </c>
      <c r="G243" s="38"/>
      <c r="H243" s="44"/>
    </row>
    <row r="244" s="2" customFormat="1">
      <c r="A244" s="38"/>
      <c r="B244" s="44"/>
      <c r="C244" s="317" t="s">
        <v>942</v>
      </c>
      <c r="D244" s="317" t="s">
        <v>943</v>
      </c>
      <c r="E244" s="17" t="s">
        <v>123</v>
      </c>
      <c r="F244" s="318">
        <v>497.255</v>
      </c>
      <c r="G244" s="38"/>
      <c r="H244" s="44"/>
    </row>
    <row r="245" s="2" customFormat="1" ht="16.8" customHeight="1">
      <c r="A245" s="38"/>
      <c r="B245" s="44"/>
      <c r="C245" s="313" t="s">
        <v>540</v>
      </c>
      <c r="D245" s="314" t="s">
        <v>541</v>
      </c>
      <c r="E245" s="315" t="s">
        <v>123</v>
      </c>
      <c r="F245" s="316">
        <v>223.65000000000001</v>
      </c>
      <c r="G245" s="38"/>
      <c r="H245" s="44"/>
    </row>
    <row r="246" s="2" customFormat="1" ht="16.8" customHeight="1">
      <c r="A246" s="38"/>
      <c r="B246" s="44"/>
      <c r="C246" s="317" t="s">
        <v>1</v>
      </c>
      <c r="D246" s="317" t="s">
        <v>3036</v>
      </c>
      <c r="E246" s="17" t="s">
        <v>1</v>
      </c>
      <c r="F246" s="318">
        <v>13.5</v>
      </c>
      <c r="G246" s="38"/>
      <c r="H246" s="44"/>
    </row>
    <row r="247" s="2" customFormat="1" ht="16.8" customHeight="1">
      <c r="A247" s="38"/>
      <c r="B247" s="44"/>
      <c r="C247" s="317" t="s">
        <v>1</v>
      </c>
      <c r="D247" s="317" t="s">
        <v>3037</v>
      </c>
      <c r="E247" s="17" t="s">
        <v>1</v>
      </c>
      <c r="F247" s="318">
        <v>44.25</v>
      </c>
      <c r="G247" s="38"/>
      <c r="H247" s="44"/>
    </row>
    <row r="248" s="2" customFormat="1" ht="16.8" customHeight="1">
      <c r="A248" s="38"/>
      <c r="B248" s="44"/>
      <c r="C248" s="317" t="s">
        <v>1</v>
      </c>
      <c r="D248" s="317" t="s">
        <v>3038</v>
      </c>
      <c r="E248" s="17" t="s">
        <v>1</v>
      </c>
      <c r="F248" s="318">
        <v>52.200000000000003</v>
      </c>
      <c r="G248" s="38"/>
      <c r="H248" s="44"/>
    </row>
    <row r="249" s="2" customFormat="1" ht="16.8" customHeight="1">
      <c r="A249" s="38"/>
      <c r="B249" s="44"/>
      <c r="C249" s="317" t="s">
        <v>1</v>
      </c>
      <c r="D249" s="317" t="s">
        <v>3039</v>
      </c>
      <c r="E249" s="17" t="s">
        <v>1</v>
      </c>
      <c r="F249" s="318">
        <v>12.15</v>
      </c>
      <c r="G249" s="38"/>
      <c r="H249" s="44"/>
    </row>
    <row r="250" s="2" customFormat="1" ht="16.8" customHeight="1">
      <c r="A250" s="38"/>
      <c r="B250" s="44"/>
      <c r="C250" s="317" t="s">
        <v>1</v>
      </c>
      <c r="D250" s="317" t="s">
        <v>3040</v>
      </c>
      <c r="E250" s="17" t="s">
        <v>1</v>
      </c>
      <c r="F250" s="318">
        <v>12</v>
      </c>
      <c r="G250" s="38"/>
      <c r="H250" s="44"/>
    </row>
    <row r="251" s="2" customFormat="1" ht="16.8" customHeight="1">
      <c r="A251" s="38"/>
      <c r="B251" s="44"/>
      <c r="C251" s="317" t="s">
        <v>1</v>
      </c>
      <c r="D251" s="317" t="s">
        <v>3016</v>
      </c>
      <c r="E251" s="17" t="s">
        <v>1</v>
      </c>
      <c r="F251" s="318">
        <v>134.09999999999999</v>
      </c>
      <c r="G251" s="38"/>
      <c r="H251" s="44"/>
    </row>
    <row r="252" s="2" customFormat="1" ht="16.8" customHeight="1">
      <c r="A252" s="38"/>
      <c r="B252" s="44"/>
      <c r="C252" s="317" t="s">
        <v>1</v>
      </c>
      <c r="D252" s="317" t="s">
        <v>3041</v>
      </c>
      <c r="E252" s="17" t="s">
        <v>1</v>
      </c>
      <c r="F252" s="318">
        <v>30.149999999999999</v>
      </c>
      <c r="G252" s="38"/>
      <c r="H252" s="44"/>
    </row>
    <row r="253" s="2" customFormat="1" ht="16.8" customHeight="1">
      <c r="A253" s="38"/>
      <c r="B253" s="44"/>
      <c r="C253" s="317" t="s">
        <v>1</v>
      </c>
      <c r="D253" s="317" t="s">
        <v>3042</v>
      </c>
      <c r="E253" s="17" t="s">
        <v>1</v>
      </c>
      <c r="F253" s="318">
        <v>59.399999999999999</v>
      </c>
      <c r="G253" s="38"/>
      <c r="H253" s="44"/>
    </row>
    <row r="254" s="2" customFormat="1" ht="16.8" customHeight="1">
      <c r="A254" s="38"/>
      <c r="B254" s="44"/>
      <c r="C254" s="317" t="s">
        <v>1</v>
      </c>
      <c r="D254" s="317" t="s">
        <v>3016</v>
      </c>
      <c r="E254" s="17" t="s">
        <v>1</v>
      </c>
      <c r="F254" s="318">
        <v>89.549999999999997</v>
      </c>
      <c r="G254" s="38"/>
      <c r="H254" s="44"/>
    </row>
    <row r="255" s="2" customFormat="1" ht="16.8" customHeight="1">
      <c r="A255" s="38"/>
      <c r="B255" s="44"/>
      <c r="C255" s="317" t="s">
        <v>1</v>
      </c>
      <c r="D255" s="317" t="s">
        <v>183</v>
      </c>
      <c r="E255" s="17" t="s">
        <v>1</v>
      </c>
      <c r="F255" s="318">
        <v>223.65000000000001</v>
      </c>
      <c r="G255" s="38"/>
      <c r="H255" s="44"/>
    </row>
    <row r="256" s="2" customFormat="1" ht="16.8" customHeight="1">
      <c r="A256" s="38"/>
      <c r="B256" s="44"/>
      <c r="C256" s="319" t="s">
        <v>2974</v>
      </c>
      <c r="D256" s="38"/>
      <c r="E256" s="38"/>
      <c r="F256" s="38"/>
      <c r="G256" s="38"/>
      <c r="H256" s="44"/>
    </row>
    <row r="257" s="2" customFormat="1" ht="16.8" customHeight="1">
      <c r="A257" s="38"/>
      <c r="B257" s="44"/>
      <c r="C257" s="317" t="s">
        <v>1932</v>
      </c>
      <c r="D257" s="317" t="s">
        <v>1933</v>
      </c>
      <c r="E257" s="17" t="s">
        <v>123</v>
      </c>
      <c r="F257" s="318">
        <v>223.65000000000001</v>
      </c>
      <c r="G257" s="38"/>
      <c r="H257" s="44"/>
    </row>
    <row r="258" s="2" customFormat="1" ht="16.8" customHeight="1">
      <c r="A258" s="38"/>
      <c r="B258" s="44"/>
      <c r="C258" s="317" t="s">
        <v>1936</v>
      </c>
      <c r="D258" s="317" t="s">
        <v>1937</v>
      </c>
      <c r="E258" s="17" t="s">
        <v>123</v>
      </c>
      <c r="F258" s="318">
        <v>1394.9380000000001</v>
      </c>
      <c r="G258" s="38"/>
      <c r="H258" s="44"/>
    </row>
    <row r="259" s="2" customFormat="1">
      <c r="A259" s="38"/>
      <c r="B259" s="44"/>
      <c r="C259" s="317" t="s">
        <v>1941</v>
      </c>
      <c r="D259" s="317" t="s">
        <v>1942</v>
      </c>
      <c r="E259" s="17" t="s">
        <v>123</v>
      </c>
      <c r="F259" s="318">
        <v>1394.9380000000001</v>
      </c>
      <c r="G259" s="38"/>
      <c r="H259" s="44"/>
    </row>
    <row r="260" s="2" customFormat="1">
      <c r="A260" s="38"/>
      <c r="B260" s="44"/>
      <c r="C260" s="317" t="s">
        <v>1945</v>
      </c>
      <c r="D260" s="317" t="s">
        <v>1946</v>
      </c>
      <c r="E260" s="17" t="s">
        <v>123</v>
      </c>
      <c r="F260" s="318">
        <v>1394.9380000000001</v>
      </c>
      <c r="G260" s="38"/>
      <c r="H260" s="44"/>
    </row>
    <row r="261" s="2" customFormat="1" ht="16.8" customHeight="1">
      <c r="A261" s="38"/>
      <c r="B261" s="44"/>
      <c r="C261" s="317" t="s">
        <v>1949</v>
      </c>
      <c r="D261" s="317" t="s">
        <v>1950</v>
      </c>
      <c r="E261" s="17" t="s">
        <v>123</v>
      </c>
      <c r="F261" s="318">
        <v>223.65000000000001</v>
      </c>
      <c r="G261" s="38"/>
      <c r="H261" s="44"/>
    </row>
    <row r="262" s="2" customFormat="1" ht="16.8" customHeight="1">
      <c r="A262" s="38"/>
      <c r="B262" s="44"/>
      <c r="C262" s="317" t="s">
        <v>1954</v>
      </c>
      <c r="D262" s="317" t="s">
        <v>1955</v>
      </c>
      <c r="E262" s="17" t="s">
        <v>123</v>
      </c>
      <c r="F262" s="318">
        <v>223.65000000000001</v>
      </c>
      <c r="G262" s="38"/>
      <c r="H262" s="44"/>
    </row>
    <row r="263" s="2" customFormat="1" ht="16.8" customHeight="1">
      <c r="A263" s="38"/>
      <c r="B263" s="44"/>
      <c r="C263" s="313" t="s">
        <v>543</v>
      </c>
      <c r="D263" s="314" t="s">
        <v>544</v>
      </c>
      <c r="E263" s="315" t="s">
        <v>123</v>
      </c>
      <c r="F263" s="316">
        <v>95.209999999999994</v>
      </c>
      <c r="G263" s="38"/>
      <c r="H263" s="44"/>
    </row>
    <row r="264" s="2" customFormat="1" ht="16.8" customHeight="1">
      <c r="A264" s="38"/>
      <c r="B264" s="44"/>
      <c r="C264" s="317" t="s">
        <v>1</v>
      </c>
      <c r="D264" s="317" t="s">
        <v>2985</v>
      </c>
      <c r="E264" s="17" t="s">
        <v>1</v>
      </c>
      <c r="F264" s="318">
        <v>4.5300000000000002</v>
      </c>
      <c r="G264" s="38"/>
      <c r="H264" s="44"/>
    </row>
    <row r="265" s="2" customFormat="1" ht="16.8" customHeight="1">
      <c r="A265" s="38"/>
      <c r="B265" s="44"/>
      <c r="C265" s="317" t="s">
        <v>1</v>
      </c>
      <c r="D265" s="317" t="s">
        <v>2986</v>
      </c>
      <c r="E265" s="17" t="s">
        <v>1</v>
      </c>
      <c r="F265" s="318">
        <v>15.859999999999999</v>
      </c>
      <c r="G265" s="38"/>
      <c r="H265" s="44"/>
    </row>
    <row r="266" s="2" customFormat="1" ht="16.8" customHeight="1">
      <c r="A266" s="38"/>
      <c r="B266" s="44"/>
      <c r="C266" s="317" t="s">
        <v>1</v>
      </c>
      <c r="D266" s="317" t="s">
        <v>2987</v>
      </c>
      <c r="E266" s="17" t="s">
        <v>1</v>
      </c>
      <c r="F266" s="318">
        <v>13.220000000000001</v>
      </c>
      <c r="G266" s="38"/>
      <c r="H266" s="44"/>
    </row>
    <row r="267" s="2" customFormat="1" ht="16.8" customHeight="1">
      <c r="A267" s="38"/>
      <c r="B267" s="44"/>
      <c r="C267" s="317" t="s">
        <v>1</v>
      </c>
      <c r="D267" s="317" t="s">
        <v>2988</v>
      </c>
      <c r="E267" s="17" t="s">
        <v>1</v>
      </c>
      <c r="F267" s="318">
        <v>28.550000000000001</v>
      </c>
      <c r="G267" s="38"/>
      <c r="H267" s="44"/>
    </row>
    <row r="268" s="2" customFormat="1" ht="16.8" customHeight="1">
      <c r="A268" s="38"/>
      <c r="B268" s="44"/>
      <c r="C268" s="317" t="s">
        <v>1</v>
      </c>
      <c r="D268" s="317" t="s">
        <v>2989</v>
      </c>
      <c r="E268" s="17" t="s">
        <v>1</v>
      </c>
      <c r="F268" s="318">
        <v>13.68</v>
      </c>
      <c r="G268" s="38"/>
      <c r="H268" s="44"/>
    </row>
    <row r="269" s="2" customFormat="1" ht="16.8" customHeight="1">
      <c r="A269" s="38"/>
      <c r="B269" s="44"/>
      <c r="C269" s="317" t="s">
        <v>1</v>
      </c>
      <c r="D269" s="317" t="s">
        <v>2990</v>
      </c>
      <c r="E269" s="17" t="s">
        <v>1</v>
      </c>
      <c r="F269" s="318">
        <v>19.370000000000001</v>
      </c>
      <c r="G269" s="38"/>
      <c r="H269" s="44"/>
    </row>
    <row r="270" s="2" customFormat="1" ht="16.8" customHeight="1">
      <c r="A270" s="38"/>
      <c r="B270" s="44"/>
      <c r="C270" s="317" t="s">
        <v>1</v>
      </c>
      <c r="D270" s="317" t="s">
        <v>1</v>
      </c>
      <c r="E270" s="17" t="s">
        <v>1</v>
      </c>
      <c r="F270" s="318">
        <v>0</v>
      </c>
      <c r="G270" s="38"/>
      <c r="H270" s="44"/>
    </row>
    <row r="271" s="2" customFormat="1" ht="16.8" customHeight="1">
      <c r="A271" s="38"/>
      <c r="B271" s="44"/>
      <c r="C271" s="317" t="s">
        <v>1</v>
      </c>
      <c r="D271" s="317" t="s">
        <v>183</v>
      </c>
      <c r="E271" s="17" t="s">
        <v>1</v>
      </c>
      <c r="F271" s="318">
        <v>95.209999999999994</v>
      </c>
      <c r="G271" s="38"/>
      <c r="H271" s="44"/>
    </row>
    <row r="272" s="2" customFormat="1" ht="16.8" customHeight="1">
      <c r="A272" s="38"/>
      <c r="B272" s="44"/>
      <c r="C272" s="319" t="s">
        <v>2974</v>
      </c>
      <c r="D272" s="38"/>
      <c r="E272" s="38"/>
      <c r="F272" s="38"/>
      <c r="G272" s="38"/>
      <c r="H272" s="44"/>
    </row>
    <row r="273" s="2" customFormat="1" ht="16.8" customHeight="1">
      <c r="A273" s="38"/>
      <c r="B273" s="44"/>
      <c r="C273" s="317" t="s">
        <v>1740</v>
      </c>
      <c r="D273" s="317" t="s">
        <v>1741</v>
      </c>
      <c r="E273" s="17" t="s">
        <v>123</v>
      </c>
      <c r="F273" s="318">
        <v>497.255</v>
      </c>
      <c r="G273" s="38"/>
      <c r="H273" s="44"/>
    </row>
    <row r="274" s="2" customFormat="1">
      <c r="A274" s="38"/>
      <c r="B274" s="44"/>
      <c r="C274" s="317" t="s">
        <v>1745</v>
      </c>
      <c r="D274" s="317" t="s">
        <v>1746</v>
      </c>
      <c r="E274" s="17" t="s">
        <v>123</v>
      </c>
      <c r="F274" s="318">
        <v>95.209999999999994</v>
      </c>
      <c r="G274" s="38"/>
      <c r="H274" s="44"/>
    </row>
    <row r="275" s="2" customFormat="1" ht="16.8" customHeight="1">
      <c r="A275" s="38"/>
      <c r="B275" s="44"/>
      <c r="C275" s="317" t="s">
        <v>1749</v>
      </c>
      <c r="D275" s="317" t="s">
        <v>1750</v>
      </c>
      <c r="E275" s="17" t="s">
        <v>123</v>
      </c>
      <c r="F275" s="318">
        <v>95.209999999999994</v>
      </c>
      <c r="G275" s="38"/>
      <c r="H275" s="44"/>
    </row>
    <row r="276" s="2" customFormat="1">
      <c r="A276" s="38"/>
      <c r="B276" s="44"/>
      <c r="C276" s="317" t="s">
        <v>942</v>
      </c>
      <c r="D276" s="317" t="s">
        <v>943</v>
      </c>
      <c r="E276" s="17" t="s">
        <v>123</v>
      </c>
      <c r="F276" s="318">
        <v>497.255</v>
      </c>
      <c r="G276" s="38"/>
      <c r="H276" s="44"/>
    </row>
    <row r="277" s="2" customFormat="1" ht="16.8" customHeight="1">
      <c r="A277" s="38"/>
      <c r="B277" s="44"/>
      <c r="C277" s="313" t="s">
        <v>546</v>
      </c>
      <c r="D277" s="314" t="s">
        <v>547</v>
      </c>
      <c r="E277" s="315" t="s">
        <v>123</v>
      </c>
      <c r="F277" s="316">
        <v>141.93000000000001</v>
      </c>
      <c r="G277" s="38"/>
      <c r="H277" s="44"/>
    </row>
    <row r="278" s="2" customFormat="1" ht="16.8" customHeight="1">
      <c r="A278" s="38"/>
      <c r="B278" s="44"/>
      <c r="C278" s="317" t="s">
        <v>1</v>
      </c>
      <c r="D278" s="317" t="s">
        <v>2994</v>
      </c>
      <c r="E278" s="17" t="s">
        <v>1</v>
      </c>
      <c r="F278" s="318">
        <v>58.060000000000002</v>
      </c>
      <c r="G278" s="38"/>
      <c r="H278" s="44"/>
    </row>
    <row r="279" s="2" customFormat="1" ht="16.8" customHeight="1">
      <c r="A279" s="38"/>
      <c r="B279" s="44"/>
      <c r="C279" s="317" t="s">
        <v>1</v>
      </c>
      <c r="D279" s="317" t="s">
        <v>2995</v>
      </c>
      <c r="E279" s="17" t="s">
        <v>1</v>
      </c>
      <c r="F279" s="318">
        <v>25.02</v>
      </c>
      <c r="G279" s="38"/>
      <c r="H279" s="44"/>
    </row>
    <row r="280" s="2" customFormat="1" ht="16.8" customHeight="1">
      <c r="A280" s="38"/>
      <c r="B280" s="44"/>
      <c r="C280" s="317" t="s">
        <v>1</v>
      </c>
      <c r="D280" s="317" t="s">
        <v>2996</v>
      </c>
      <c r="E280" s="17" t="s">
        <v>1</v>
      </c>
      <c r="F280" s="318">
        <v>58.850000000000001</v>
      </c>
      <c r="G280" s="38"/>
      <c r="H280" s="44"/>
    </row>
    <row r="281" s="2" customFormat="1" ht="16.8" customHeight="1">
      <c r="A281" s="38"/>
      <c r="B281" s="44"/>
      <c r="C281" s="317" t="s">
        <v>1</v>
      </c>
      <c r="D281" s="317" t="s">
        <v>183</v>
      </c>
      <c r="E281" s="17" t="s">
        <v>1</v>
      </c>
      <c r="F281" s="318">
        <v>141.93000000000001</v>
      </c>
      <c r="G281" s="38"/>
      <c r="H281" s="44"/>
    </row>
    <row r="282" s="2" customFormat="1" ht="16.8" customHeight="1">
      <c r="A282" s="38"/>
      <c r="B282" s="44"/>
      <c r="C282" s="319" t="s">
        <v>2974</v>
      </c>
      <c r="D282" s="38"/>
      <c r="E282" s="38"/>
      <c r="F282" s="38"/>
      <c r="G282" s="38"/>
      <c r="H282" s="44"/>
    </row>
    <row r="283" s="2" customFormat="1" ht="16.8" customHeight="1">
      <c r="A283" s="38"/>
      <c r="B283" s="44"/>
      <c r="C283" s="317" t="s">
        <v>1695</v>
      </c>
      <c r="D283" s="317" t="s">
        <v>1696</v>
      </c>
      <c r="E283" s="17" t="s">
        <v>123</v>
      </c>
      <c r="F283" s="318">
        <v>141.93000000000001</v>
      </c>
      <c r="G283" s="38"/>
      <c r="H283" s="44"/>
    </row>
    <row r="284" s="2" customFormat="1" ht="16.8" customHeight="1">
      <c r="A284" s="38"/>
      <c r="B284" s="44"/>
      <c r="C284" s="317" t="s">
        <v>1709</v>
      </c>
      <c r="D284" s="317" t="s">
        <v>1710</v>
      </c>
      <c r="E284" s="17" t="s">
        <v>123</v>
      </c>
      <c r="F284" s="318">
        <v>141.93000000000001</v>
      </c>
      <c r="G284" s="38"/>
      <c r="H284" s="44"/>
    </row>
    <row r="285" s="2" customFormat="1">
      <c r="A285" s="38"/>
      <c r="B285" s="44"/>
      <c r="C285" s="317" t="s">
        <v>1713</v>
      </c>
      <c r="D285" s="317" t="s">
        <v>1714</v>
      </c>
      <c r="E285" s="17" t="s">
        <v>123</v>
      </c>
      <c r="F285" s="318">
        <v>141.93000000000001</v>
      </c>
      <c r="G285" s="38"/>
      <c r="H285" s="44"/>
    </row>
    <row r="286" s="2" customFormat="1" ht="16.8" customHeight="1">
      <c r="A286" s="38"/>
      <c r="B286" s="44"/>
      <c r="C286" s="317" t="s">
        <v>1717</v>
      </c>
      <c r="D286" s="317" t="s">
        <v>1718</v>
      </c>
      <c r="E286" s="17" t="s">
        <v>123</v>
      </c>
      <c r="F286" s="318">
        <v>14.193</v>
      </c>
      <c r="G286" s="38"/>
      <c r="H286" s="44"/>
    </row>
    <row r="287" s="2" customFormat="1" ht="16.8" customHeight="1">
      <c r="A287" s="38"/>
      <c r="B287" s="44"/>
      <c r="C287" s="317" t="s">
        <v>1740</v>
      </c>
      <c r="D287" s="317" t="s">
        <v>1741</v>
      </c>
      <c r="E287" s="17" t="s">
        <v>123</v>
      </c>
      <c r="F287" s="318">
        <v>497.255</v>
      </c>
      <c r="G287" s="38"/>
      <c r="H287" s="44"/>
    </row>
    <row r="288" s="2" customFormat="1" ht="16.8" customHeight="1">
      <c r="A288" s="38"/>
      <c r="B288" s="44"/>
      <c r="C288" s="317" t="s">
        <v>1907</v>
      </c>
      <c r="D288" s="317" t="s">
        <v>1908</v>
      </c>
      <c r="E288" s="17" t="s">
        <v>123</v>
      </c>
      <c r="F288" s="318">
        <v>141.93000000000001</v>
      </c>
      <c r="G288" s="38"/>
      <c r="H288" s="44"/>
    </row>
    <row r="289" s="2" customFormat="1" ht="16.8" customHeight="1">
      <c r="A289" s="38"/>
      <c r="B289" s="44"/>
      <c r="C289" s="317" t="s">
        <v>1731</v>
      </c>
      <c r="D289" s="317" t="s">
        <v>1732</v>
      </c>
      <c r="E289" s="17" t="s">
        <v>123</v>
      </c>
      <c r="F289" s="318">
        <v>127.737</v>
      </c>
      <c r="G289" s="38"/>
      <c r="H289" s="44"/>
    </row>
    <row r="290" s="2" customFormat="1">
      <c r="A290" s="38"/>
      <c r="B290" s="44"/>
      <c r="C290" s="317" t="s">
        <v>942</v>
      </c>
      <c r="D290" s="317" t="s">
        <v>943</v>
      </c>
      <c r="E290" s="17" t="s">
        <v>123</v>
      </c>
      <c r="F290" s="318">
        <v>497.255</v>
      </c>
      <c r="G290" s="38"/>
      <c r="H290" s="44"/>
    </row>
    <row r="291" s="2" customFormat="1" ht="16.8" customHeight="1">
      <c r="A291" s="38"/>
      <c r="B291" s="44"/>
      <c r="C291" s="313" t="s">
        <v>549</v>
      </c>
      <c r="D291" s="314" t="s">
        <v>550</v>
      </c>
      <c r="E291" s="315" t="s">
        <v>123</v>
      </c>
      <c r="F291" s="316">
        <v>80.295000000000002</v>
      </c>
      <c r="G291" s="38"/>
      <c r="H291" s="44"/>
    </row>
    <row r="292" s="2" customFormat="1" ht="16.8" customHeight="1">
      <c r="A292" s="38"/>
      <c r="B292" s="44"/>
      <c r="C292" s="317" t="s">
        <v>1</v>
      </c>
      <c r="D292" s="317" t="s">
        <v>2980</v>
      </c>
      <c r="E292" s="17" t="s">
        <v>1</v>
      </c>
      <c r="F292" s="318">
        <v>68.359999999999999</v>
      </c>
      <c r="G292" s="38"/>
      <c r="H292" s="44"/>
    </row>
    <row r="293" s="2" customFormat="1" ht="16.8" customHeight="1">
      <c r="A293" s="38"/>
      <c r="B293" s="44"/>
      <c r="C293" s="317" t="s">
        <v>1</v>
      </c>
      <c r="D293" s="317" t="s">
        <v>3043</v>
      </c>
      <c r="E293" s="17" t="s">
        <v>1</v>
      </c>
      <c r="F293" s="318">
        <v>11.935000000000001</v>
      </c>
      <c r="G293" s="38"/>
      <c r="H293" s="44"/>
    </row>
    <row r="294" s="2" customFormat="1" ht="16.8" customHeight="1">
      <c r="A294" s="38"/>
      <c r="B294" s="44"/>
      <c r="C294" s="317" t="s">
        <v>1</v>
      </c>
      <c r="D294" s="317" t="s">
        <v>1</v>
      </c>
      <c r="E294" s="17" t="s">
        <v>1</v>
      </c>
      <c r="F294" s="318">
        <v>0</v>
      </c>
      <c r="G294" s="38"/>
      <c r="H294" s="44"/>
    </row>
    <row r="295" s="2" customFormat="1" ht="16.8" customHeight="1">
      <c r="A295" s="38"/>
      <c r="B295" s="44"/>
      <c r="C295" s="317" t="s">
        <v>1</v>
      </c>
      <c r="D295" s="317" t="s">
        <v>183</v>
      </c>
      <c r="E295" s="17" t="s">
        <v>1</v>
      </c>
      <c r="F295" s="318">
        <v>80.295000000000002</v>
      </c>
      <c r="G295" s="38"/>
      <c r="H295" s="44"/>
    </row>
    <row r="296" s="2" customFormat="1" ht="16.8" customHeight="1">
      <c r="A296" s="38"/>
      <c r="B296" s="44"/>
      <c r="C296" s="319" t="s">
        <v>2974</v>
      </c>
      <c r="D296" s="38"/>
      <c r="E296" s="38"/>
      <c r="F296" s="38"/>
      <c r="G296" s="38"/>
      <c r="H296" s="44"/>
    </row>
    <row r="297" s="2" customFormat="1" ht="16.8" customHeight="1">
      <c r="A297" s="38"/>
      <c r="B297" s="44"/>
      <c r="C297" s="317" t="s">
        <v>1740</v>
      </c>
      <c r="D297" s="317" t="s">
        <v>1741</v>
      </c>
      <c r="E297" s="17" t="s">
        <v>123</v>
      </c>
      <c r="F297" s="318">
        <v>497.255</v>
      </c>
      <c r="G297" s="38"/>
      <c r="H297" s="44"/>
    </row>
    <row r="298" s="2" customFormat="1" ht="16.8" customHeight="1">
      <c r="A298" s="38"/>
      <c r="B298" s="44"/>
      <c r="C298" s="317" t="s">
        <v>1903</v>
      </c>
      <c r="D298" s="317" t="s">
        <v>1904</v>
      </c>
      <c r="E298" s="17" t="s">
        <v>123</v>
      </c>
      <c r="F298" s="318">
        <v>80.295000000000002</v>
      </c>
      <c r="G298" s="38"/>
      <c r="H298" s="44"/>
    </row>
    <row r="299" s="2" customFormat="1" ht="16.8" customHeight="1">
      <c r="A299" s="38"/>
      <c r="B299" s="44"/>
      <c r="C299" s="317" t="s">
        <v>1912</v>
      </c>
      <c r="D299" s="317" t="s">
        <v>1913</v>
      </c>
      <c r="E299" s="17" t="s">
        <v>123</v>
      </c>
      <c r="F299" s="318">
        <v>80.295000000000002</v>
      </c>
      <c r="G299" s="38"/>
      <c r="H299" s="44"/>
    </row>
    <row r="300" s="2" customFormat="1">
      <c r="A300" s="38"/>
      <c r="B300" s="44"/>
      <c r="C300" s="317" t="s">
        <v>942</v>
      </c>
      <c r="D300" s="317" t="s">
        <v>943</v>
      </c>
      <c r="E300" s="17" t="s">
        <v>123</v>
      </c>
      <c r="F300" s="318">
        <v>497.255</v>
      </c>
      <c r="G300" s="38"/>
      <c r="H300" s="44"/>
    </row>
    <row r="301" s="2" customFormat="1" ht="16.8" customHeight="1">
      <c r="A301" s="38"/>
      <c r="B301" s="44"/>
      <c r="C301" s="317" t="s">
        <v>1921</v>
      </c>
      <c r="D301" s="317" t="s">
        <v>1922</v>
      </c>
      <c r="E301" s="17" t="s">
        <v>123</v>
      </c>
      <c r="F301" s="318">
        <v>80.295000000000002</v>
      </c>
      <c r="G301" s="38"/>
      <c r="H301" s="44"/>
    </row>
    <row r="302" s="2" customFormat="1" ht="16.8" customHeight="1">
      <c r="A302" s="38"/>
      <c r="B302" s="44"/>
      <c r="C302" s="313" t="s">
        <v>552</v>
      </c>
      <c r="D302" s="314" t="s">
        <v>553</v>
      </c>
      <c r="E302" s="315" t="s">
        <v>123</v>
      </c>
      <c r="F302" s="316">
        <v>1452.96</v>
      </c>
      <c r="G302" s="38"/>
      <c r="H302" s="44"/>
    </row>
    <row r="303" s="2" customFormat="1" ht="16.8" customHeight="1">
      <c r="A303" s="38"/>
      <c r="B303" s="44"/>
      <c r="C303" s="317" t="s">
        <v>1</v>
      </c>
      <c r="D303" s="317" t="s">
        <v>3044</v>
      </c>
      <c r="E303" s="17" t="s">
        <v>1</v>
      </c>
      <c r="F303" s="318">
        <v>35.43</v>
      </c>
      <c r="G303" s="38"/>
      <c r="H303" s="44"/>
    </row>
    <row r="304" s="2" customFormat="1" ht="16.8" customHeight="1">
      <c r="A304" s="38"/>
      <c r="B304" s="44"/>
      <c r="C304" s="317" t="s">
        <v>1</v>
      </c>
      <c r="D304" s="317" t="s">
        <v>3045</v>
      </c>
      <c r="E304" s="17" t="s">
        <v>1</v>
      </c>
      <c r="F304" s="318">
        <v>88.810000000000002</v>
      </c>
      <c r="G304" s="38"/>
      <c r="H304" s="44"/>
    </row>
    <row r="305" s="2" customFormat="1" ht="16.8" customHeight="1">
      <c r="A305" s="38"/>
      <c r="B305" s="44"/>
      <c r="C305" s="317" t="s">
        <v>1</v>
      </c>
      <c r="D305" s="317" t="s">
        <v>3046</v>
      </c>
      <c r="E305" s="17" t="s">
        <v>1</v>
      </c>
      <c r="F305" s="318">
        <v>26.699999999999999</v>
      </c>
      <c r="G305" s="38"/>
      <c r="H305" s="44"/>
    </row>
    <row r="306" s="2" customFormat="1" ht="16.8" customHeight="1">
      <c r="A306" s="38"/>
      <c r="B306" s="44"/>
      <c r="C306" s="317" t="s">
        <v>1</v>
      </c>
      <c r="D306" s="317" t="s">
        <v>3047</v>
      </c>
      <c r="E306" s="17" t="s">
        <v>1</v>
      </c>
      <c r="F306" s="318">
        <v>45.609999999999999</v>
      </c>
      <c r="G306" s="38"/>
      <c r="H306" s="44"/>
    </row>
    <row r="307" s="2" customFormat="1" ht="16.8" customHeight="1">
      <c r="A307" s="38"/>
      <c r="B307" s="44"/>
      <c r="C307" s="317" t="s">
        <v>1</v>
      </c>
      <c r="D307" s="317" t="s">
        <v>3048</v>
      </c>
      <c r="E307" s="17" t="s">
        <v>1</v>
      </c>
      <c r="F307" s="318">
        <v>16.170000000000002</v>
      </c>
      <c r="G307" s="38"/>
      <c r="H307" s="44"/>
    </row>
    <row r="308" s="2" customFormat="1" ht="16.8" customHeight="1">
      <c r="A308" s="38"/>
      <c r="B308" s="44"/>
      <c r="C308" s="317" t="s">
        <v>1</v>
      </c>
      <c r="D308" s="317" t="s">
        <v>3049</v>
      </c>
      <c r="E308" s="17" t="s">
        <v>1</v>
      </c>
      <c r="F308" s="318">
        <v>18.899999999999999</v>
      </c>
      <c r="G308" s="38"/>
      <c r="H308" s="44"/>
    </row>
    <row r="309" s="2" customFormat="1" ht="16.8" customHeight="1">
      <c r="A309" s="38"/>
      <c r="B309" s="44"/>
      <c r="C309" s="317" t="s">
        <v>1</v>
      </c>
      <c r="D309" s="317" t="s">
        <v>3050</v>
      </c>
      <c r="E309" s="17" t="s">
        <v>1</v>
      </c>
      <c r="F309" s="318">
        <v>22.870000000000001</v>
      </c>
      <c r="G309" s="38"/>
      <c r="H309" s="44"/>
    </row>
    <row r="310" s="2" customFormat="1" ht="16.8" customHeight="1">
      <c r="A310" s="38"/>
      <c r="B310" s="44"/>
      <c r="C310" s="317" t="s">
        <v>1</v>
      </c>
      <c r="D310" s="317" t="s">
        <v>3051</v>
      </c>
      <c r="E310" s="17" t="s">
        <v>1</v>
      </c>
      <c r="F310" s="318">
        <v>20.699999999999999</v>
      </c>
      <c r="G310" s="38"/>
      <c r="H310" s="44"/>
    </row>
    <row r="311" s="2" customFormat="1" ht="16.8" customHeight="1">
      <c r="A311" s="38"/>
      <c r="B311" s="44"/>
      <c r="C311" s="317" t="s">
        <v>1</v>
      </c>
      <c r="D311" s="317" t="s">
        <v>3052</v>
      </c>
      <c r="E311" s="17" t="s">
        <v>1</v>
      </c>
      <c r="F311" s="318">
        <v>16.870000000000001</v>
      </c>
      <c r="G311" s="38"/>
      <c r="H311" s="44"/>
    </row>
    <row r="312" s="2" customFormat="1" ht="16.8" customHeight="1">
      <c r="A312" s="38"/>
      <c r="B312" s="44"/>
      <c r="C312" s="317" t="s">
        <v>1</v>
      </c>
      <c r="D312" s="317" t="s">
        <v>3053</v>
      </c>
      <c r="E312" s="17" t="s">
        <v>1</v>
      </c>
      <c r="F312" s="318">
        <v>18.41</v>
      </c>
      <c r="G312" s="38"/>
      <c r="H312" s="44"/>
    </row>
    <row r="313" s="2" customFormat="1" ht="16.8" customHeight="1">
      <c r="A313" s="38"/>
      <c r="B313" s="44"/>
      <c r="C313" s="317" t="s">
        <v>1</v>
      </c>
      <c r="D313" s="317" t="s">
        <v>3054</v>
      </c>
      <c r="E313" s="17" t="s">
        <v>1</v>
      </c>
      <c r="F313" s="318">
        <v>97.519999999999996</v>
      </c>
      <c r="G313" s="38"/>
      <c r="H313" s="44"/>
    </row>
    <row r="314" s="2" customFormat="1" ht="16.8" customHeight="1">
      <c r="A314" s="38"/>
      <c r="B314" s="44"/>
      <c r="C314" s="317" t="s">
        <v>1</v>
      </c>
      <c r="D314" s="317" t="s">
        <v>3055</v>
      </c>
      <c r="E314" s="17" t="s">
        <v>1</v>
      </c>
      <c r="F314" s="318">
        <v>29.77</v>
      </c>
      <c r="G314" s="38"/>
      <c r="H314" s="44"/>
    </row>
    <row r="315" s="2" customFormat="1" ht="16.8" customHeight="1">
      <c r="A315" s="38"/>
      <c r="B315" s="44"/>
      <c r="C315" s="317" t="s">
        <v>1</v>
      </c>
      <c r="D315" s="317" t="s">
        <v>3056</v>
      </c>
      <c r="E315" s="17" t="s">
        <v>1</v>
      </c>
      <c r="F315" s="318">
        <v>24.210000000000001</v>
      </c>
      <c r="G315" s="38"/>
      <c r="H315" s="44"/>
    </row>
    <row r="316" s="2" customFormat="1" ht="16.8" customHeight="1">
      <c r="A316" s="38"/>
      <c r="B316" s="44"/>
      <c r="C316" s="317" t="s">
        <v>1</v>
      </c>
      <c r="D316" s="317" t="s">
        <v>3057</v>
      </c>
      <c r="E316" s="17" t="s">
        <v>1</v>
      </c>
      <c r="F316" s="318">
        <v>20.789999999999999</v>
      </c>
      <c r="G316" s="38"/>
      <c r="H316" s="44"/>
    </row>
    <row r="317" s="2" customFormat="1" ht="16.8" customHeight="1">
      <c r="A317" s="38"/>
      <c r="B317" s="44"/>
      <c r="C317" s="317" t="s">
        <v>1</v>
      </c>
      <c r="D317" s="317" t="s">
        <v>3058</v>
      </c>
      <c r="E317" s="17" t="s">
        <v>1</v>
      </c>
      <c r="F317" s="318">
        <v>31.48</v>
      </c>
      <c r="G317" s="38"/>
      <c r="H317" s="44"/>
    </row>
    <row r="318" s="2" customFormat="1" ht="16.8" customHeight="1">
      <c r="A318" s="38"/>
      <c r="B318" s="44"/>
      <c r="C318" s="317" t="s">
        <v>1</v>
      </c>
      <c r="D318" s="317" t="s">
        <v>3059</v>
      </c>
      <c r="E318" s="17" t="s">
        <v>1</v>
      </c>
      <c r="F318" s="318">
        <v>19.98</v>
      </c>
      <c r="G318" s="38"/>
      <c r="H318" s="44"/>
    </row>
    <row r="319" s="2" customFormat="1" ht="16.8" customHeight="1">
      <c r="A319" s="38"/>
      <c r="B319" s="44"/>
      <c r="C319" s="317" t="s">
        <v>1</v>
      </c>
      <c r="D319" s="317" t="s">
        <v>3060</v>
      </c>
      <c r="E319" s="17" t="s">
        <v>1</v>
      </c>
      <c r="F319" s="318">
        <v>23.699999999999999</v>
      </c>
      <c r="G319" s="38"/>
      <c r="H319" s="44"/>
    </row>
    <row r="320" s="2" customFormat="1" ht="16.8" customHeight="1">
      <c r="A320" s="38"/>
      <c r="B320" s="44"/>
      <c r="C320" s="317" t="s">
        <v>1</v>
      </c>
      <c r="D320" s="317" t="s">
        <v>3061</v>
      </c>
      <c r="E320" s="17" t="s">
        <v>1</v>
      </c>
      <c r="F320" s="318">
        <v>28.350000000000001</v>
      </c>
      <c r="G320" s="38"/>
      <c r="H320" s="44"/>
    </row>
    <row r="321" s="2" customFormat="1" ht="16.8" customHeight="1">
      <c r="A321" s="38"/>
      <c r="B321" s="44"/>
      <c r="C321" s="317" t="s">
        <v>1</v>
      </c>
      <c r="D321" s="317" t="s">
        <v>3062</v>
      </c>
      <c r="E321" s="17" t="s">
        <v>1</v>
      </c>
      <c r="F321" s="318">
        <v>67.780000000000001</v>
      </c>
      <c r="G321" s="38"/>
      <c r="H321" s="44"/>
    </row>
    <row r="322" s="2" customFormat="1" ht="16.8" customHeight="1">
      <c r="A322" s="38"/>
      <c r="B322" s="44"/>
      <c r="C322" s="317" t="s">
        <v>1</v>
      </c>
      <c r="D322" s="317" t="s">
        <v>3063</v>
      </c>
      <c r="E322" s="17" t="s">
        <v>1</v>
      </c>
      <c r="F322" s="318">
        <v>44.039999999999999</v>
      </c>
      <c r="G322" s="38"/>
      <c r="H322" s="44"/>
    </row>
    <row r="323" s="2" customFormat="1" ht="16.8" customHeight="1">
      <c r="A323" s="38"/>
      <c r="B323" s="44"/>
      <c r="C323" s="317" t="s">
        <v>1</v>
      </c>
      <c r="D323" s="317" t="s">
        <v>3064</v>
      </c>
      <c r="E323" s="17" t="s">
        <v>1</v>
      </c>
      <c r="F323" s="318">
        <v>59</v>
      </c>
      <c r="G323" s="38"/>
      <c r="H323" s="44"/>
    </row>
    <row r="324" s="2" customFormat="1" ht="16.8" customHeight="1">
      <c r="A324" s="38"/>
      <c r="B324" s="44"/>
      <c r="C324" s="317" t="s">
        <v>1</v>
      </c>
      <c r="D324" s="317" t="s">
        <v>3065</v>
      </c>
      <c r="E324" s="17" t="s">
        <v>1</v>
      </c>
      <c r="F324" s="318">
        <v>44.710000000000001</v>
      </c>
      <c r="G324" s="38"/>
      <c r="H324" s="44"/>
    </row>
    <row r="325" s="2" customFormat="1" ht="16.8" customHeight="1">
      <c r="A325" s="38"/>
      <c r="B325" s="44"/>
      <c r="C325" s="317" t="s">
        <v>1</v>
      </c>
      <c r="D325" s="317" t="s">
        <v>3016</v>
      </c>
      <c r="E325" s="17" t="s">
        <v>1</v>
      </c>
      <c r="F325" s="318">
        <v>801.79999999999995</v>
      </c>
      <c r="G325" s="38"/>
      <c r="H325" s="44"/>
    </row>
    <row r="326" s="2" customFormat="1" ht="16.8" customHeight="1">
      <c r="A326" s="38"/>
      <c r="B326" s="44"/>
      <c r="C326" s="317" t="s">
        <v>1</v>
      </c>
      <c r="D326" s="317" t="s">
        <v>3066</v>
      </c>
      <c r="E326" s="17" t="s">
        <v>1</v>
      </c>
      <c r="F326" s="318">
        <v>57.939999999999998</v>
      </c>
      <c r="G326" s="38"/>
      <c r="H326" s="44"/>
    </row>
    <row r="327" s="2" customFormat="1" ht="16.8" customHeight="1">
      <c r="A327" s="38"/>
      <c r="B327" s="44"/>
      <c r="C327" s="317" t="s">
        <v>1</v>
      </c>
      <c r="D327" s="317" t="s">
        <v>3067</v>
      </c>
      <c r="E327" s="17" t="s">
        <v>1</v>
      </c>
      <c r="F327" s="318">
        <v>60.399999999999999</v>
      </c>
      <c r="G327" s="38"/>
      <c r="H327" s="44"/>
    </row>
    <row r="328" s="2" customFormat="1" ht="16.8" customHeight="1">
      <c r="A328" s="38"/>
      <c r="B328" s="44"/>
      <c r="C328" s="317" t="s">
        <v>1</v>
      </c>
      <c r="D328" s="317" t="s">
        <v>3068</v>
      </c>
      <c r="E328" s="17" t="s">
        <v>1</v>
      </c>
      <c r="F328" s="318">
        <v>41.5</v>
      </c>
      <c r="G328" s="38"/>
      <c r="H328" s="44"/>
    </row>
    <row r="329" s="2" customFormat="1" ht="16.8" customHeight="1">
      <c r="A329" s="38"/>
      <c r="B329" s="44"/>
      <c r="C329" s="317" t="s">
        <v>1</v>
      </c>
      <c r="D329" s="317" t="s">
        <v>3069</v>
      </c>
      <c r="E329" s="17" t="s">
        <v>1</v>
      </c>
      <c r="F329" s="318">
        <v>23.359999999999999</v>
      </c>
      <c r="G329" s="38"/>
      <c r="H329" s="44"/>
    </row>
    <row r="330" s="2" customFormat="1" ht="16.8" customHeight="1">
      <c r="A330" s="38"/>
      <c r="B330" s="44"/>
      <c r="C330" s="317" t="s">
        <v>1</v>
      </c>
      <c r="D330" s="317" t="s">
        <v>3070</v>
      </c>
      <c r="E330" s="17" t="s">
        <v>1</v>
      </c>
      <c r="F330" s="318">
        <v>28.48</v>
      </c>
      <c r="G330" s="38"/>
      <c r="H330" s="44"/>
    </row>
    <row r="331" s="2" customFormat="1" ht="16.8" customHeight="1">
      <c r="A331" s="38"/>
      <c r="B331" s="44"/>
      <c r="C331" s="317" t="s">
        <v>1</v>
      </c>
      <c r="D331" s="317" t="s">
        <v>3071</v>
      </c>
      <c r="E331" s="17" t="s">
        <v>1</v>
      </c>
      <c r="F331" s="318">
        <v>27.859999999999999</v>
      </c>
      <c r="G331" s="38"/>
      <c r="H331" s="44"/>
    </row>
    <row r="332" s="2" customFormat="1" ht="16.8" customHeight="1">
      <c r="A332" s="38"/>
      <c r="B332" s="44"/>
      <c r="C332" s="317" t="s">
        <v>1</v>
      </c>
      <c r="D332" s="317" t="s">
        <v>3072</v>
      </c>
      <c r="E332" s="17" t="s">
        <v>1</v>
      </c>
      <c r="F332" s="318">
        <v>13.58</v>
      </c>
      <c r="G332" s="38"/>
      <c r="H332" s="44"/>
    </row>
    <row r="333" s="2" customFormat="1" ht="16.8" customHeight="1">
      <c r="A333" s="38"/>
      <c r="B333" s="44"/>
      <c r="C333" s="317" t="s">
        <v>1</v>
      </c>
      <c r="D333" s="317" t="s">
        <v>3073</v>
      </c>
      <c r="E333" s="17" t="s">
        <v>1</v>
      </c>
      <c r="F333" s="318">
        <v>15.84</v>
      </c>
      <c r="G333" s="38"/>
      <c r="H333" s="44"/>
    </row>
    <row r="334" s="2" customFormat="1" ht="16.8" customHeight="1">
      <c r="A334" s="38"/>
      <c r="B334" s="44"/>
      <c r="C334" s="317" t="s">
        <v>1</v>
      </c>
      <c r="D334" s="317" t="s">
        <v>3074</v>
      </c>
      <c r="E334" s="17" t="s">
        <v>1</v>
      </c>
      <c r="F334" s="318">
        <v>122.51000000000001</v>
      </c>
      <c r="G334" s="38"/>
      <c r="H334" s="44"/>
    </row>
    <row r="335" s="2" customFormat="1" ht="16.8" customHeight="1">
      <c r="A335" s="38"/>
      <c r="B335" s="44"/>
      <c r="C335" s="317" t="s">
        <v>1</v>
      </c>
      <c r="D335" s="317" t="s">
        <v>3075</v>
      </c>
      <c r="E335" s="17" t="s">
        <v>1</v>
      </c>
      <c r="F335" s="318">
        <v>92.810000000000002</v>
      </c>
      <c r="G335" s="38"/>
      <c r="H335" s="44"/>
    </row>
    <row r="336" s="2" customFormat="1" ht="16.8" customHeight="1">
      <c r="A336" s="38"/>
      <c r="B336" s="44"/>
      <c r="C336" s="317" t="s">
        <v>1</v>
      </c>
      <c r="D336" s="317" t="s">
        <v>3076</v>
      </c>
      <c r="E336" s="17" t="s">
        <v>1</v>
      </c>
      <c r="F336" s="318">
        <v>73.390000000000001</v>
      </c>
      <c r="G336" s="38"/>
      <c r="H336" s="44"/>
    </row>
    <row r="337" s="2" customFormat="1" ht="16.8" customHeight="1">
      <c r="A337" s="38"/>
      <c r="B337" s="44"/>
      <c r="C337" s="317" t="s">
        <v>1</v>
      </c>
      <c r="D337" s="317" t="s">
        <v>3077</v>
      </c>
      <c r="E337" s="17" t="s">
        <v>1</v>
      </c>
      <c r="F337" s="318">
        <v>93.489999999999995</v>
      </c>
      <c r="G337" s="38"/>
      <c r="H337" s="44"/>
    </row>
    <row r="338" s="2" customFormat="1" ht="16.8" customHeight="1">
      <c r="A338" s="38"/>
      <c r="B338" s="44"/>
      <c r="C338" s="317" t="s">
        <v>1</v>
      </c>
      <c r="D338" s="317" t="s">
        <v>3016</v>
      </c>
      <c r="E338" s="17" t="s">
        <v>1</v>
      </c>
      <c r="F338" s="318">
        <v>651.15999999999997</v>
      </c>
      <c r="G338" s="38"/>
      <c r="H338" s="44"/>
    </row>
    <row r="339" s="2" customFormat="1" ht="16.8" customHeight="1">
      <c r="A339" s="38"/>
      <c r="B339" s="44"/>
      <c r="C339" s="317" t="s">
        <v>1</v>
      </c>
      <c r="D339" s="317" t="s">
        <v>183</v>
      </c>
      <c r="E339" s="17" t="s">
        <v>1</v>
      </c>
      <c r="F339" s="318">
        <v>1452.96</v>
      </c>
      <c r="G339" s="38"/>
      <c r="H339" s="44"/>
    </row>
    <row r="340" s="2" customFormat="1" ht="16.8" customHeight="1">
      <c r="A340" s="38"/>
      <c r="B340" s="44"/>
      <c r="C340" s="319" t="s">
        <v>2974</v>
      </c>
      <c r="D340" s="38"/>
      <c r="E340" s="38"/>
      <c r="F340" s="38"/>
      <c r="G340" s="38"/>
      <c r="H340" s="44"/>
    </row>
    <row r="341" s="2" customFormat="1">
      <c r="A341" s="38"/>
      <c r="B341" s="44"/>
      <c r="C341" s="317" t="s">
        <v>805</v>
      </c>
      <c r="D341" s="317" t="s">
        <v>806</v>
      </c>
      <c r="E341" s="17" t="s">
        <v>123</v>
      </c>
      <c r="F341" s="318">
        <v>1016.638</v>
      </c>
      <c r="G341" s="38"/>
      <c r="H341" s="44"/>
    </row>
    <row r="342" s="2" customFormat="1" ht="16.8" customHeight="1">
      <c r="A342" s="38"/>
      <c r="B342" s="44"/>
      <c r="C342" s="317" t="s">
        <v>1928</v>
      </c>
      <c r="D342" s="317" t="s">
        <v>1929</v>
      </c>
      <c r="E342" s="17" t="s">
        <v>123</v>
      </c>
      <c r="F342" s="318">
        <v>1618.588</v>
      </c>
      <c r="G342" s="38"/>
      <c r="H342" s="44"/>
    </row>
    <row r="343" s="2" customFormat="1" ht="16.8" customHeight="1">
      <c r="A343" s="38"/>
      <c r="B343" s="44"/>
      <c r="C343" s="317" t="s">
        <v>1936</v>
      </c>
      <c r="D343" s="317" t="s">
        <v>1937</v>
      </c>
      <c r="E343" s="17" t="s">
        <v>123</v>
      </c>
      <c r="F343" s="318">
        <v>1394.9380000000001</v>
      </c>
      <c r="G343" s="38"/>
      <c r="H343" s="44"/>
    </row>
    <row r="344" s="2" customFormat="1">
      <c r="A344" s="38"/>
      <c r="B344" s="44"/>
      <c r="C344" s="317" t="s">
        <v>1941</v>
      </c>
      <c r="D344" s="317" t="s">
        <v>1942</v>
      </c>
      <c r="E344" s="17" t="s">
        <v>123</v>
      </c>
      <c r="F344" s="318">
        <v>1394.9380000000001</v>
      </c>
      <c r="G344" s="38"/>
      <c r="H344" s="44"/>
    </row>
    <row r="345" s="2" customFormat="1">
      <c r="A345" s="38"/>
      <c r="B345" s="44"/>
      <c r="C345" s="317" t="s">
        <v>1945</v>
      </c>
      <c r="D345" s="317" t="s">
        <v>1946</v>
      </c>
      <c r="E345" s="17" t="s">
        <v>123</v>
      </c>
      <c r="F345" s="318">
        <v>1394.9380000000001</v>
      </c>
      <c r="G345" s="38"/>
      <c r="H345" s="44"/>
    </row>
    <row r="346" s="2" customFormat="1" ht="16.8" customHeight="1">
      <c r="A346" s="38"/>
      <c r="B346" s="44"/>
      <c r="C346" s="313" t="s">
        <v>555</v>
      </c>
      <c r="D346" s="314" t="s">
        <v>556</v>
      </c>
      <c r="E346" s="315" t="s">
        <v>243</v>
      </c>
      <c r="F346" s="316">
        <v>20.100000000000001</v>
      </c>
      <c r="G346" s="38"/>
      <c r="H346" s="44"/>
    </row>
    <row r="347" s="2" customFormat="1" ht="16.8" customHeight="1">
      <c r="A347" s="38"/>
      <c r="B347" s="44"/>
      <c r="C347" s="317" t="s">
        <v>1</v>
      </c>
      <c r="D347" s="317" t="s">
        <v>3078</v>
      </c>
      <c r="E347" s="17" t="s">
        <v>1</v>
      </c>
      <c r="F347" s="318">
        <v>9</v>
      </c>
      <c r="G347" s="38"/>
      <c r="H347" s="44"/>
    </row>
    <row r="348" s="2" customFormat="1" ht="16.8" customHeight="1">
      <c r="A348" s="38"/>
      <c r="B348" s="44"/>
      <c r="C348" s="317" t="s">
        <v>1</v>
      </c>
      <c r="D348" s="317" t="s">
        <v>3079</v>
      </c>
      <c r="E348" s="17" t="s">
        <v>1</v>
      </c>
      <c r="F348" s="318">
        <v>29.5</v>
      </c>
      <c r="G348" s="38"/>
      <c r="H348" s="44"/>
    </row>
    <row r="349" s="2" customFormat="1" ht="16.8" customHeight="1">
      <c r="A349" s="38"/>
      <c r="B349" s="44"/>
      <c r="C349" s="317" t="s">
        <v>1</v>
      </c>
      <c r="D349" s="317" t="s">
        <v>3080</v>
      </c>
      <c r="E349" s="17" t="s">
        <v>1</v>
      </c>
      <c r="F349" s="318">
        <v>7.9000000000000004</v>
      </c>
      <c r="G349" s="38"/>
      <c r="H349" s="44"/>
    </row>
    <row r="350" s="2" customFormat="1" ht="16.8" customHeight="1">
      <c r="A350" s="38"/>
      <c r="B350" s="44"/>
      <c r="C350" s="317" t="s">
        <v>1</v>
      </c>
      <c r="D350" s="317" t="s">
        <v>3081</v>
      </c>
      <c r="E350" s="17" t="s">
        <v>1</v>
      </c>
      <c r="F350" s="318">
        <v>15.199999999999999</v>
      </c>
      <c r="G350" s="38"/>
      <c r="H350" s="44"/>
    </row>
    <row r="351" s="2" customFormat="1" ht="16.8" customHeight="1">
      <c r="A351" s="38"/>
      <c r="B351" s="44"/>
      <c r="C351" s="317" t="s">
        <v>1</v>
      </c>
      <c r="D351" s="317" t="s">
        <v>3082</v>
      </c>
      <c r="E351" s="17" t="s">
        <v>1</v>
      </c>
      <c r="F351" s="318">
        <v>34.799999999999997</v>
      </c>
      <c r="G351" s="38"/>
      <c r="H351" s="44"/>
    </row>
    <row r="352" s="2" customFormat="1" ht="16.8" customHeight="1">
      <c r="A352" s="38"/>
      <c r="B352" s="44"/>
      <c r="C352" s="317" t="s">
        <v>1</v>
      </c>
      <c r="D352" s="317" t="s">
        <v>3083</v>
      </c>
      <c r="E352" s="17" t="s">
        <v>1</v>
      </c>
      <c r="F352" s="318">
        <v>8.0999999999999996</v>
      </c>
      <c r="G352" s="38"/>
      <c r="H352" s="44"/>
    </row>
    <row r="353" s="2" customFormat="1" ht="16.8" customHeight="1">
      <c r="A353" s="38"/>
      <c r="B353" s="44"/>
      <c r="C353" s="317" t="s">
        <v>1</v>
      </c>
      <c r="D353" s="317" t="s">
        <v>3084</v>
      </c>
      <c r="E353" s="17" t="s">
        <v>1</v>
      </c>
      <c r="F353" s="318">
        <v>8.1999999999999993</v>
      </c>
      <c r="G353" s="38"/>
      <c r="H353" s="44"/>
    </row>
    <row r="354" s="2" customFormat="1" ht="16.8" customHeight="1">
      <c r="A354" s="38"/>
      <c r="B354" s="44"/>
      <c r="C354" s="317" t="s">
        <v>1</v>
      </c>
      <c r="D354" s="317" t="s">
        <v>3085</v>
      </c>
      <c r="E354" s="17" t="s">
        <v>1</v>
      </c>
      <c r="F354" s="318">
        <v>6.0999999999999996</v>
      </c>
      <c r="G354" s="38"/>
      <c r="H354" s="44"/>
    </row>
    <row r="355" s="2" customFormat="1" ht="16.8" customHeight="1">
      <c r="A355" s="38"/>
      <c r="B355" s="44"/>
      <c r="C355" s="317" t="s">
        <v>1</v>
      </c>
      <c r="D355" s="317" t="s">
        <v>3086</v>
      </c>
      <c r="E355" s="17" t="s">
        <v>1</v>
      </c>
      <c r="F355" s="318">
        <v>7</v>
      </c>
      <c r="G355" s="38"/>
      <c r="H355" s="44"/>
    </row>
    <row r="356" s="2" customFormat="1" ht="16.8" customHeight="1">
      <c r="A356" s="38"/>
      <c r="B356" s="44"/>
      <c r="C356" s="317" t="s">
        <v>1</v>
      </c>
      <c r="D356" s="317" t="s">
        <v>3087</v>
      </c>
      <c r="E356" s="17" t="s">
        <v>1</v>
      </c>
      <c r="F356" s="318">
        <v>39.600000000000001</v>
      </c>
      <c r="G356" s="38"/>
      <c r="H356" s="44"/>
    </row>
    <row r="357" s="2" customFormat="1" ht="16.8" customHeight="1">
      <c r="A357" s="38"/>
      <c r="B357" s="44"/>
      <c r="C357" s="317" t="s">
        <v>1</v>
      </c>
      <c r="D357" s="317" t="s">
        <v>3088</v>
      </c>
      <c r="E357" s="17" t="s">
        <v>1</v>
      </c>
      <c r="F357" s="318">
        <v>20.100000000000001</v>
      </c>
      <c r="G357" s="38"/>
      <c r="H357" s="44"/>
    </row>
    <row r="358" s="2" customFormat="1" ht="16.8" customHeight="1">
      <c r="A358" s="38"/>
      <c r="B358" s="44"/>
      <c r="C358" s="319" t="s">
        <v>2974</v>
      </c>
      <c r="D358" s="38"/>
      <c r="E358" s="38"/>
      <c r="F358" s="38"/>
      <c r="G358" s="38"/>
      <c r="H358" s="44"/>
    </row>
    <row r="359" s="2" customFormat="1">
      <c r="A359" s="38"/>
      <c r="B359" s="44"/>
      <c r="C359" s="317" t="s">
        <v>1640</v>
      </c>
      <c r="D359" s="317" t="s">
        <v>1641</v>
      </c>
      <c r="E359" s="17" t="s">
        <v>243</v>
      </c>
      <c r="F359" s="318">
        <v>20.100000000000001</v>
      </c>
      <c r="G359" s="38"/>
      <c r="H359" s="44"/>
    </row>
    <row r="360" s="2" customFormat="1" ht="16.8" customHeight="1">
      <c r="A360" s="38"/>
      <c r="B360" s="44"/>
      <c r="C360" s="313" t="s">
        <v>558</v>
      </c>
      <c r="D360" s="314" t="s">
        <v>559</v>
      </c>
      <c r="E360" s="315" t="s">
        <v>123</v>
      </c>
      <c r="F360" s="316">
        <v>24.960000000000001</v>
      </c>
      <c r="G360" s="38"/>
      <c r="H360" s="44"/>
    </row>
    <row r="361" s="2" customFormat="1" ht="16.8" customHeight="1">
      <c r="A361" s="38"/>
      <c r="B361" s="44"/>
      <c r="C361" s="317" t="s">
        <v>1</v>
      </c>
      <c r="D361" s="317" t="s">
        <v>1677</v>
      </c>
      <c r="E361" s="17" t="s">
        <v>1</v>
      </c>
      <c r="F361" s="318">
        <v>4.2000000000000002</v>
      </c>
      <c r="G361" s="38"/>
      <c r="H361" s="44"/>
    </row>
    <row r="362" s="2" customFormat="1" ht="16.8" customHeight="1">
      <c r="A362" s="38"/>
      <c r="B362" s="44"/>
      <c r="C362" s="317" t="s">
        <v>1</v>
      </c>
      <c r="D362" s="317" t="s">
        <v>1678</v>
      </c>
      <c r="E362" s="17" t="s">
        <v>1</v>
      </c>
      <c r="F362" s="318">
        <v>5.2999999999999998</v>
      </c>
      <c r="G362" s="38"/>
      <c r="H362" s="44"/>
    </row>
    <row r="363" s="2" customFormat="1" ht="16.8" customHeight="1">
      <c r="A363" s="38"/>
      <c r="B363" s="44"/>
      <c r="C363" s="317" t="s">
        <v>1</v>
      </c>
      <c r="D363" s="317" t="s">
        <v>1679</v>
      </c>
      <c r="E363" s="17" t="s">
        <v>1</v>
      </c>
      <c r="F363" s="318">
        <v>6.0999999999999996</v>
      </c>
      <c r="G363" s="38"/>
      <c r="H363" s="44"/>
    </row>
    <row r="364" s="2" customFormat="1" ht="16.8" customHeight="1">
      <c r="A364" s="38"/>
      <c r="B364" s="44"/>
      <c r="C364" s="317" t="s">
        <v>1</v>
      </c>
      <c r="D364" s="317" t="s">
        <v>1680</v>
      </c>
      <c r="E364" s="17" t="s">
        <v>1</v>
      </c>
      <c r="F364" s="318">
        <v>5.5</v>
      </c>
      <c r="G364" s="38"/>
      <c r="H364" s="44"/>
    </row>
    <row r="365" s="2" customFormat="1" ht="16.8" customHeight="1">
      <c r="A365" s="38"/>
      <c r="B365" s="44"/>
      <c r="C365" s="317" t="s">
        <v>1</v>
      </c>
      <c r="D365" s="317" t="s">
        <v>1681</v>
      </c>
      <c r="E365" s="17" t="s">
        <v>1</v>
      </c>
      <c r="F365" s="318">
        <v>4.7000000000000002</v>
      </c>
      <c r="G365" s="38"/>
      <c r="H365" s="44"/>
    </row>
    <row r="366" s="2" customFormat="1" ht="16.8" customHeight="1">
      <c r="A366" s="38"/>
      <c r="B366" s="44"/>
      <c r="C366" s="317" t="s">
        <v>1</v>
      </c>
      <c r="D366" s="317" t="s">
        <v>1682</v>
      </c>
      <c r="E366" s="17" t="s">
        <v>1</v>
      </c>
      <c r="F366" s="318">
        <v>6.9000000000000004</v>
      </c>
      <c r="G366" s="38"/>
      <c r="H366" s="44"/>
    </row>
    <row r="367" s="2" customFormat="1" ht="16.8" customHeight="1">
      <c r="A367" s="38"/>
      <c r="B367" s="44"/>
      <c r="C367" s="317" t="s">
        <v>1</v>
      </c>
      <c r="D367" s="317" t="s">
        <v>1683</v>
      </c>
      <c r="E367" s="17" t="s">
        <v>1</v>
      </c>
      <c r="F367" s="318">
        <v>9.5</v>
      </c>
      <c r="G367" s="38"/>
      <c r="H367" s="44"/>
    </row>
    <row r="368" s="2" customFormat="1" ht="16.8" customHeight="1">
      <c r="A368" s="38"/>
      <c r="B368" s="44"/>
      <c r="C368" s="317" t="s">
        <v>1</v>
      </c>
      <c r="D368" s="317" t="s">
        <v>1684</v>
      </c>
      <c r="E368" s="17" t="s">
        <v>1</v>
      </c>
      <c r="F368" s="318">
        <v>5.9000000000000004</v>
      </c>
      <c r="G368" s="38"/>
      <c r="H368" s="44"/>
    </row>
    <row r="369" s="2" customFormat="1" ht="16.8" customHeight="1">
      <c r="A369" s="38"/>
      <c r="B369" s="44"/>
      <c r="C369" s="317" t="s">
        <v>1</v>
      </c>
      <c r="D369" s="317" t="s">
        <v>3089</v>
      </c>
      <c r="E369" s="17" t="s">
        <v>1</v>
      </c>
      <c r="F369" s="318">
        <v>4</v>
      </c>
      <c r="G369" s="38"/>
      <c r="H369" s="44"/>
    </row>
    <row r="370" s="2" customFormat="1" ht="16.8" customHeight="1">
      <c r="A370" s="38"/>
      <c r="B370" s="44"/>
      <c r="C370" s="317" t="s">
        <v>1</v>
      </c>
      <c r="D370" s="317" t="s">
        <v>1685</v>
      </c>
      <c r="E370" s="17" t="s">
        <v>1</v>
      </c>
      <c r="F370" s="318">
        <v>6.2000000000000002</v>
      </c>
      <c r="G370" s="38"/>
      <c r="H370" s="44"/>
    </row>
    <row r="371" s="2" customFormat="1" ht="16.8" customHeight="1">
      <c r="A371" s="38"/>
      <c r="B371" s="44"/>
      <c r="C371" s="317" t="s">
        <v>1</v>
      </c>
      <c r="D371" s="317" t="s">
        <v>1686</v>
      </c>
      <c r="E371" s="17" t="s">
        <v>1</v>
      </c>
      <c r="F371" s="318">
        <v>7.2000000000000002</v>
      </c>
      <c r="G371" s="38"/>
      <c r="H371" s="44"/>
    </row>
    <row r="372" s="2" customFormat="1" ht="16.8" customHeight="1">
      <c r="A372" s="38"/>
      <c r="B372" s="44"/>
      <c r="C372" s="317" t="s">
        <v>1</v>
      </c>
      <c r="D372" s="317" t="s">
        <v>1688</v>
      </c>
      <c r="E372" s="17" t="s">
        <v>1</v>
      </c>
      <c r="F372" s="318">
        <v>3.7000000000000002</v>
      </c>
      <c r="G372" s="38"/>
      <c r="H372" s="44"/>
    </row>
    <row r="373" s="2" customFormat="1" ht="16.8" customHeight="1">
      <c r="A373" s="38"/>
      <c r="B373" s="44"/>
      <c r="C373" s="317" t="s">
        <v>1</v>
      </c>
      <c r="D373" s="317" t="s">
        <v>1687</v>
      </c>
      <c r="E373" s="17" t="s">
        <v>1</v>
      </c>
      <c r="F373" s="318">
        <v>7.9000000000000004</v>
      </c>
      <c r="G373" s="38"/>
      <c r="H373" s="44"/>
    </row>
    <row r="374" s="2" customFormat="1" ht="16.8" customHeight="1">
      <c r="A374" s="38"/>
      <c r="B374" s="44"/>
      <c r="C374" s="317" t="s">
        <v>1</v>
      </c>
      <c r="D374" s="317" t="s">
        <v>1689</v>
      </c>
      <c r="E374" s="17" t="s">
        <v>1</v>
      </c>
      <c r="F374" s="318">
        <v>6.0999999999999996</v>
      </c>
      <c r="G374" s="38"/>
      <c r="H374" s="44"/>
    </row>
    <row r="375" s="2" customFormat="1" ht="16.8" customHeight="1">
      <c r="A375" s="38"/>
      <c r="B375" s="44"/>
      <c r="C375" s="317" t="s">
        <v>1</v>
      </c>
      <c r="D375" s="317" t="s">
        <v>3016</v>
      </c>
      <c r="E375" s="17" t="s">
        <v>1</v>
      </c>
      <c r="F375" s="318">
        <v>83.200000000000003</v>
      </c>
      <c r="G375" s="38"/>
      <c r="H375" s="44"/>
    </row>
    <row r="376" s="2" customFormat="1" ht="16.8" customHeight="1">
      <c r="A376" s="38"/>
      <c r="B376" s="44"/>
      <c r="C376" s="317" t="s">
        <v>1</v>
      </c>
      <c r="D376" s="317" t="s">
        <v>3090</v>
      </c>
      <c r="E376" s="17" t="s">
        <v>1</v>
      </c>
      <c r="F376" s="318">
        <v>24.960000000000001</v>
      </c>
      <c r="G376" s="38"/>
      <c r="H376" s="44"/>
    </row>
    <row r="377" s="2" customFormat="1" ht="16.8" customHeight="1">
      <c r="A377" s="38"/>
      <c r="B377" s="44"/>
      <c r="C377" s="319" t="s">
        <v>2974</v>
      </c>
      <c r="D377" s="38"/>
      <c r="E377" s="38"/>
      <c r="F377" s="38"/>
      <c r="G377" s="38"/>
      <c r="H377" s="44"/>
    </row>
    <row r="378" s="2" customFormat="1" ht="16.8" customHeight="1">
      <c r="A378" s="38"/>
      <c r="B378" s="44"/>
      <c r="C378" s="317" t="s">
        <v>1833</v>
      </c>
      <c r="D378" s="317" t="s">
        <v>1834</v>
      </c>
      <c r="E378" s="17" t="s">
        <v>123</v>
      </c>
      <c r="F378" s="318">
        <v>24.960000000000001</v>
      </c>
      <c r="G378" s="38"/>
      <c r="H378" s="44"/>
    </row>
    <row r="379" s="2" customFormat="1" ht="16.8" customHeight="1">
      <c r="A379" s="38"/>
      <c r="B379" s="44"/>
      <c r="C379" s="313" t="s">
        <v>3091</v>
      </c>
      <c r="D379" s="314" t="s">
        <v>3092</v>
      </c>
      <c r="E379" s="315" t="s">
        <v>123</v>
      </c>
      <c r="F379" s="316">
        <v>35.957999999999998</v>
      </c>
      <c r="G379" s="38"/>
      <c r="H379" s="44"/>
    </row>
    <row r="380" s="2" customFormat="1" ht="16.8" customHeight="1">
      <c r="A380" s="38"/>
      <c r="B380" s="44"/>
      <c r="C380" s="317" t="s">
        <v>1</v>
      </c>
      <c r="D380" s="317" t="s">
        <v>3093</v>
      </c>
      <c r="E380" s="17" t="s">
        <v>1</v>
      </c>
      <c r="F380" s="318">
        <v>4.7839999999999998</v>
      </c>
      <c r="G380" s="38"/>
      <c r="H380" s="44"/>
    </row>
    <row r="381" s="2" customFormat="1" ht="16.8" customHeight="1">
      <c r="A381" s="38"/>
      <c r="B381" s="44"/>
      <c r="C381" s="317" t="s">
        <v>1</v>
      </c>
      <c r="D381" s="317" t="s">
        <v>3094</v>
      </c>
      <c r="E381" s="17" t="s">
        <v>1</v>
      </c>
      <c r="F381" s="318">
        <v>14.976000000000001</v>
      </c>
      <c r="G381" s="38"/>
      <c r="H381" s="44"/>
    </row>
    <row r="382" s="2" customFormat="1" ht="16.8" customHeight="1">
      <c r="A382" s="38"/>
      <c r="B382" s="44"/>
      <c r="C382" s="317" t="s">
        <v>1</v>
      </c>
      <c r="D382" s="317" t="s">
        <v>3095</v>
      </c>
      <c r="E382" s="17" t="s">
        <v>1</v>
      </c>
      <c r="F382" s="318">
        <v>8.5540000000000003</v>
      </c>
      <c r="G382" s="38"/>
      <c r="H382" s="44"/>
    </row>
    <row r="383" s="2" customFormat="1" ht="16.8" customHeight="1">
      <c r="A383" s="38"/>
      <c r="B383" s="44"/>
      <c r="C383" s="317" t="s">
        <v>1</v>
      </c>
      <c r="D383" s="317" t="s">
        <v>3096</v>
      </c>
      <c r="E383" s="17" t="s">
        <v>1</v>
      </c>
      <c r="F383" s="318">
        <v>7.6440000000000001</v>
      </c>
      <c r="G383" s="38"/>
      <c r="H383" s="44"/>
    </row>
    <row r="384" s="2" customFormat="1" ht="16.8" customHeight="1">
      <c r="A384" s="38"/>
      <c r="B384" s="44"/>
      <c r="C384" s="317" t="s">
        <v>1</v>
      </c>
      <c r="D384" s="317" t="s">
        <v>183</v>
      </c>
      <c r="E384" s="17" t="s">
        <v>1</v>
      </c>
      <c r="F384" s="318">
        <v>35.957999999999998</v>
      </c>
      <c r="G384" s="38"/>
      <c r="H384" s="44"/>
    </row>
    <row r="385" s="2" customFormat="1" ht="16.8" customHeight="1">
      <c r="A385" s="38"/>
      <c r="B385" s="44"/>
      <c r="C385" s="319" t="s">
        <v>2974</v>
      </c>
      <c r="D385" s="38"/>
      <c r="E385" s="38"/>
      <c r="F385" s="38"/>
      <c r="G385" s="38"/>
      <c r="H385" s="44"/>
    </row>
    <row r="386" s="2" customFormat="1" ht="16.8" customHeight="1">
      <c r="A386" s="38"/>
      <c r="B386" s="44"/>
      <c r="C386" s="317" t="s">
        <v>1880</v>
      </c>
      <c r="D386" s="317" t="s">
        <v>1881</v>
      </c>
      <c r="E386" s="17" t="s">
        <v>123</v>
      </c>
      <c r="F386" s="318">
        <v>305.95800000000003</v>
      </c>
      <c r="G386" s="38"/>
      <c r="H386" s="44"/>
    </row>
    <row r="387" s="2" customFormat="1" ht="16.8" customHeight="1">
      <c r="A387" s="38"/>
      <c r="B387" s="44"/>
      <c r="C387" s="317" t="s">
        <v>1894</v>
      </c>
      <c r="D387" s="317" t="s">
        <v>1895</v>
      </c>
      <c r="E387" s="17" t="s">
        <v>123</v>
      </c>
      <c r="F387" s="318">
        <v>305.95800000000003</v>
      </c>
      <c r="G387" s="38"/>
      <c r="H387" s="44"/>
    </row>
    <row r="388" s="2" customFormat="1" ht="16.8" customHeight="1">
      <c r="A388" s="38"/>
      <c r="B388" s="44"/>
      <c r="C388" s="313" t="s">
        <v>561</v>
      </c>
      <c r="D388" s="314" t="s">
        <v>562</v>
      </c>
      <c r="E388" s="315" t="s">
        <v>123</v>
      </c>
      <c r="F388" s="316">
        <v>791.39999999999998</v>
      </c>
      <c r="G388" s="38"/>
      <c r="H388" s="44"/>
    </row>
    <row r="389" s="2" customFormat="1" ht="16.8" customHeight="1">
      <c r="A389" s="38"/>
      <c r="B389" s="44"/>
      <c r="C389" s="317" t="s">
        <v>1</v>
      </c>
      <c r="D389" s="317" t="s">
        <v>3097</v>
      </c>
      <c r="E389" s="17" t="s">
        <v>1</v>
      </c>
      <c r="F389" s="318">
        <v>791.39999999999998</v>
      </c>
      <c r="G389" s="38"/>
      <c r="H389" s="44"/>
    </row>
    <row r="390" s="2" customFormat="1" ht="16.8" customHeight="1">
      <c r="A390" s="38"/>
      <c r="B390" s="44"/>
      <c r="C390" s="319" t="s">
        <v>2974</v>
      </c>
      <c r="D390" s="38"/>
      <c r="E390" s="38"/>
      <c r="F390" s="38"/>
      <c r="G390" s="38"/>
      <c r="H390" s="44"/>
    </row>
    <row r="391" s="2" customFormat="1" ht="16.8" customHeight="1">
      <c r="A391" s="38"/>
      <c r="B391" s="44"/>
      <c r="C391" s="317" t="s">
        <v>956</v>
      </c>
      <c r="D391" s="317" t="s">
        <v>957</v>
      </c>
      <c r="E391" s="17" t="s">
        <v>123</v>
      </c>
      <c r="F391" s="318">
        <v>791.39999999999998</v>
      </c>
      <c r="G391" s="38"/>
      <c r="H391" s="44"/>
    </row>
    <row r="392" s="2" customFormat="1">
      <c r="A392" s="38"/>
      <c r="B392" s="44"/>
      <c r="C392" s="317" t="s">
        <v>960</v>
      </c>
      <c r="D392" s="317" t="s">
        <v>961</v>
      </c>
      <c r="E392" s="17" t="s">
        <v>123</v>
      </c>
      <c r="F392" s="318">
        <v>47484</v>
      </c>
      <c r="G392" s="38"/>
      <c r="H392" s="44"/>
    </row>
    <row r="393" s="2" customFormat="1">
      <c r="A393" s="38"/>
      <c r="B393" s="44"/>
      <c r="C393" s="317" t="s">
        <v>965</v>
      </c>
      <c r="D393" s="317" t="s">
        <v>966</v>
      </c>
      <c r="E393" s="17" t="s">
        <v>123</v>
      </c>
      <c r="F393" s="318">
        <v>791.39999999999998</v>
      </c>
      <c r="G393" s="38"/>
      <c r="H393" s="44"/>
    </row>
    <row r="394" s="2" customFormat="1" ht="16.8" customHeight="1">
      <c r="A394" s="38"/>
      <c r="B394" s="44"/>
      <c r="C394" s="317" t="s">
        <v>969</v>
      </c>
      <c r="D394" s="317" t="s">
        <v>970</v>
      </c>
      <c r="E394" s="17" t="s">
        <v>123</v>
      </c>
      <c r="F394" s="318">
        <v>791.39999999999998</v>
      </c>
      <c r="G394" s="38"/>
      <c r="H394" s="44"/>
    </row>
    <row r="395" s="2" customFormat="1" ht="16.8" customHeight="1">
      <c r="A395" s="38"/>
      <c r="B395" s="44"/>
      <c r="C395" s="317" t="s">
        <v>973</v>
      </c>
      <c r="D395" s="317" t="s">
        <v>974</v>
      </c>
      <c r="E395" s="17" t="s">
        <v>123</v>
      </c>
      <c r="F395" s="318">
        <v>47484</v>
      </c>
      <c r="G395" s="38"/>
      <c r="H395" s="44"/>
    </row>
    <row r="396" s="2" customFormat="1" ht="16.8" customHeight="1">
      <c r="A396" s="38"/>
      <c r="B396" s="44"/>
      <c r="C396" s="317" t="s">
        <v>977</v>
      </c>
      <c r="D396" s="317" t="s">
        <v>978</v>
      </c>
      <c r="E396" s="17" t="s">
        <v>123</v>
      </c>
      <c r="F396" s="318">
        <v>791.39999999999998</v>
      </c>
      <c r="G396" s="38"/>
      <c r="H396" s="44"/>
    </row>
    <row r="397" s="2" customFormat="1" ht="16.8" customHeight="1">
      <c r="A397" s="38"/>
      <c r="B397" s="44"/>
      <c r="C397" s="313" t="s">
        <v>564</v>
      </c>
      <c r="D397" s="314" t="s">
        <v>565</v>
      </c>
      <c r="E397" s="315" t="s">
        <v>123</v>
      </c>
      <c r="F397" s="316">
        <v>18.719999999999999</v>
      </c>
      <c r="G397" s="38"/>
      <c r="H397" s="44"/>
    </row>
    <row r="398" s="2" customFormat="1" ht="16.8" customHeight="1">
      <c r="A398" s="38"/>
      <c r="B398" s="44"/>
      <c r="C398" s="317" t="s">
        <v>1</v>
      </c>
      <c r="D398" s="317" t="s">
        <v>3098</v>
      </c>
      <c r="E398" s="17" t="s">
        <v>1</v>
      </c>
      <c r="F398" s="318">
        <v>18.719999999999999</v>
      </c>
      <c r="G398" s="38"/>
      <c r="H398" s="44"/>
    </row>
    <row r="399" s="2" customFormat="1" ht="16.8" customHeight="1">
      <c r="A399" s="38"/>
      <c r="B399" s="44"/>
      <c r="C399" s="319" t="s">
        <v>2974</v>
      </c>
      <c r="D399" s="38"/>
      <c r="E399" s="38"/>
      <c r="F399" s="38"/>
      <c r="G399" s="38"/>
      <c r="H399" s="44"/>
    </row>
    <row r="400" s="2" customFormat="1" ht="16.8" customHeight="1">
      <c r="A400" s="38"/>
      <c r="B400" s="44"/>
      <c r="C400" s="317" t="s">
        <v>825</v>
      </c>
      <c r="D400" s="317" t="s">
        <v>826</v>
      </c>
      <c r="E400" s="17" t="s">
        <v>123</v>
      </c>
      <c r="F400" s="318">
        <v>18.719999999999999</v>
      </c>
      <c r="G400" s="38"/>
      <c r="H400" s="44"/>
    </row>
    <row r="401" s="2" customFormat="1">
      <c r="A401" s="38"/>
      <c r="B401" s="44"/>
      <c r="C401" s="317" t="s">
        <v>839</v>
      </c>
      <c r="D401" s="317" t="s">
        <v>840</v>
      </c>
      <c r="E401" s="17" t="s">
        <v>123</v>
      </c>
      <c r="F401" s="318">
        <v>533.58000000000004</v>
      </c>
      <c r="G401" s="38"/>
      <c r="H401" s="44"/>
    </row>
    <row r="402" s="2" customFormat="1">
      <c r="A402" s="38"/>
      <c r="B402" s="44"/>
      <c r="C402" s="317" t="s">
        <v>855</v>
      </c>
      <c r="D402" s="317" t="s">
        <v>856</v>
      </c>
      <c r="E402" s="17" t="s">
        <v>123</v>
      </c>
      <c r="F402" s="318">
        <v>533.58000000000004</v>
      </c>
      <c r="G402" s="38"/>
      <c r="H402" s="44"/>
    </row>
    <row r="403" s="2" customFormat="1" ht="16.8" customHeight="1">
      <c r="A403" s="38"/>
      <c r="B403" s="44"/>
      <c r="C403" s="317" t="s">
        <v>898</v>
      </c>
      <c r="D403" s="317" t="s">
        <v>899</v>
      </c>
      <c r="E403" s="17" t="s">
        <v>123</v>
      </c>
      <c r="F403" s="318">
        <v>43.200000000000003</v>
      </c>
      <c r="G403" s="38"/>
      <c r="H403" s="44"/>
    </row>
    <row r="404" s="2" customFormat="1" ht="16.8" customHeight="1">
      <c r="A404" s="38"/>
      <c r="B404" s="44"/>
      <c r="C404" s="317" t="s">
        <v>903</v>
      </c>
      <c r="D404" s="317" t="s">
        <v>904</v>
      </c>
      <c r="E404" s="17" t="s">
        <v>123</v>
      </c>
      <c r="F404" s="318">
        <v>18.719999999999999</v>
      </c>
      <c r="G404" s="38"/>
      <c r="H404" s="44"/>
    </row>
    <row r="405" s="2" customFormat="1" ht="16.8" customHeight="1">
      <c r="A405" s="38"/>
      <c r="B405" s="44"/>
      <c r="C405" s="317" t="s">
        <v>911</v>
      </c>
      <c r="D405" s="317" t="s">
        <v>912</v>
      </c>
      <c r="E405" s="17" t="s">
        <v>123</v>
      </c>
      <c r="F405" s="318">
        <v>533.58000000000004</v>
      </c>
      <c r="G405" s="38"/>
      <c r="H405" s="44"/>
    </row>
    <row r="406" s="2" customFormat="1" ht="16.8" customHeight="1">
      <c r="A406" s="38"/>
      <c r="B406" s="44"/>
      <c r="C406" s="317" t="s">
        <v>1067</v>
      </c>
      <c r="D406" s="317" t="s">
        <v>1068</v>
      </c>
      <c r="E406" s="17" t="s">
        <v>123</v>
      </c>
      <c r="F406" s="318">
        <v>43.200000000000003</v>
      </c>
      <c r="G406" s="38"/>
      <c r="H406" s="44"/>
    </row>
    <row r="407" s="2" customFormat="1" ht="16.8" customHeight="1">
      <c r="A407" s="38"/>
      <c r="B407" s="44"/>
      <c r="C407" s="317" t="s">
        <v>1087</v>
      </c>
      <c r="D407" s="317" t="s">
        <v>1088</v>
      </c>
      <c r="E407" s="17" t="s">
        <v>123</v>
      </c>
      <c r="F407" s="318">
        <v>43.200000000000003</v>
      </c>
      <c r="G407" s="38"/>
      <c r="H407" s="44"/>
    </row>
    <row r="408" s="2" customFormat="1" ht="16.8" customHeight="1">
      <c r="A408" s="38"/>
      <c r="B408" s="44"/>
      <c r="C408" s="317" t="s">
        <v>845</v>
      </c>
      <c r="D408" s="317" t="s">
        <v>846</v>
      </c>
      <c r="E408" s="17" t="s">
        <v>123</v>
      </c>
      <c r="F408" s="318">
        <v>45.359999999999999</v>
      </c>
      <c r="G408" s="38"/>
      <c r="H408" s="44"/>
    </row>
    <row r="409" s="2" customFormat="1" ht="16.8" customHeight="1">
      <c r="A409" s="38"/>
      <c r="B409" s="44"/>
      <c r="C409" s="313" t="s">
        <v>567</v>
      </c>
      <c r="D409" s="314" t="s">
        <v>568</v>
      </c>
      <c r="E409" s="315" t="s">
        <v>123</v>
      </c>
      <c r="F409" s="316">
        <v>24.48</v>
      </c>
      <c r="G409" s="38"/>
      <c r="H409" s="44"/>
    </row>
    <row r="410" s="2" customFormat="1" ht="16.8" customHeight="1">
      <c r="A410" s="38"/>
      <c r="B410" s="44"/>
      <c r="C410" s="317" t="s">
        <v>1</v>
      </c>
      <c r="D410" s="317" t="s">
        <v>3099</v>
      </c>
      <c r="E410" s="17" t="s">
        <v>1</v>
      </c>
      <c r="F410" s="318">
        <v>24.48</v>
      </c>
      <c r="G410" s="38"/>
      <c r="H410" s="44"/>
    </row>
    <row r="411" s="2" customFormat="1" ht="16.8" customHeight="1">
      <c r="A411" s="38"/>
      <c r="B411" s="44"/>
      <c r="C411" s="319" t="s">
        <v>2974</v>
      </c>
      <c r="D411" s="38"/>
      <c r="E411" s="38"/>
      <c r="F411" s="38"/>
      <c r="G411" s="38"/>
      <c r="H411" s="44"/>
    </row>
    <row r="412" s="2" customFormat="1">
      <c r="A412" s="38"/>
      <c r="B412" s="44"/>
      <c r="C412" s="317" t="s">
        <v>658</v>
      </c>
      <c r="D412" s="317" t="s">
        <v>659</v>
      </c>
      <c r="E412" s="17" t="s">
        <v>123</v>
      </c>
      <c r="F412" s="318">
        <v>24.48</v>
      </c>
      <c r="G412" s="38"/>
      <c r="H412" s="44"/>
    </row>
    <row r="413" s="2" customFormat="1">
      <c r="A413" s="38"/>
      <c r="B413" s="44"/>
      <c r="C413" s="317" t="s">
        <v>839</v>
      </c>
      <c r="D413" s="317" t="s">
        <v>840</v>
      </c>
      <c r="E413" s="17" t="s">
        <v>123</v>
      </c>
      <c r="F413" s="318">
        <v>533.58000000000004</v>
      </c>
      <c r="G413" s="38"/>
      <c r="H413" s="44"/>
    </row>
    <row r="414" s="2" customFormat="1">
      <c r="A414" s="38"/>
      <c r="B414" s="44"/>
      <c r="C414" s="317" t="s">
        <v>855</v>
      </c>
      <c r="D414" s="317" t="s">
        <v>856</v>
      </c>
      <c r="E414" s="17" t="s">
        <v>123</v>
      </c>
      <c r="F414" s="318">
        <v>533.58000000000004</v>
      </c>
      <c r="G414" s="38"/>
      <c r="H414" s="44"/>
    </row>
    <row r="415" s="2" customFormat="1" ht="16.8" customHeight="1">
      <c r="A415" s="38"/>
      <c r="B415" s="44"/>
      <c r="C415" s="317" t="s">
        <v>898</v>
      </c>
      <c r="D415" s="317" t="s">
        <v>899</v>
      </c>
      <c r="E415" s="17" t="s">
        <v>123</v>
      </c>
      <c r="F415" s="318">
        <v>43.200000000000003</v>
      </c>
      <c r="G415" s="38"/>
      <c r="H415" s="44"/>
    </row>
    <row r="416" s="2" customFormat="1" ht="16.8" customHeight="1">
      <c r="A416" s="38"/>
      <c r="B416" s="44"/>
      <c r="C416" s="317" t="s">
        <v>911</v>
      </c>
      <c r="D416" s="317" t="s">
        <v>912</v>
      </c>
      <c r="E416" s="17" t="s">
        <v>123</v>
      </c>
      <c r="F416" s="318">
        <v>533.58000000000004</v>
      </c>
      <c r="G416" s="38"/>
      <c r="H416" s="44"/>
    </row>
    <row r="417" s="2" customFormat="1" ht="16.8" customHeight="1">
      <c r="A417" s="38"/>
      <c r="B417" s="44"/>
      <c r="C417" s="317" t="s">
        <v>1067</v>
      </c>
      <c r="D417" s="317" t="s">
        <v>1068</v>
      </c>
      <c r="E417" s="17" t="s">
        <v>123</v>
      </c>
      <c r="F417" s="318">
        <v>43.200000000000003</v>
      </c>
      <c r="G417" s="38"/>
      <c r="H417" s="44"/>
    </row>
    <row r="418" s="2" customFormat="1" ht="16.8" customHeight="1">
      <c r="A418" s="38"/>
      <c r="B418" s="44"/>
      <c r="C418" s="317" t="s">
        <v>1087</v>
      </c>
      <c r="D418" s="317" t="s">
        <v>1088</v>
      </c>
      <c r="E418" s="17" t="s">
        <v>123</v>
      </c>
      <c r="F418" s="318">
        <v>43.200000000000003</v>
      </c>
      <c r="G418" s="38"/>
      <c r="H418" s="44"/>
    </row>
    <row r="419" s="2" customFormat="1" ht="16.8" customHeight="1">
      <c r="A419" s="38"/>
      <c r="B419" s="44"/>
      <c r="C419" s="317" t="s">
        <v>1096</v>
      </c>
      <c r="D419" s="317" t="s">
        <v>1097</v>
      </c>
      <c r="E419" s="17" t="s">
        <v>123</v>
      </c>
      <c r="F419" s="318">
        <v>29.376000000000001</v>
      </c>
      <c r="G419" s="38"/>
      <c r="H419" s="44"/>
    </row>
    <row r="420" s="2" customFormat="1" ht="16.8" customHeight="1">
      <c r="A420" s="38"/>
      <c r="B420" s="44"/>
      <c r="C420" s="317" t="s">
        <v>845</v>
      </c>
      <c r="D420" s="317" t="s">
        <v>846</v>
      </c>
      <c r="E420" s="17" t="s">
        <v>123</v>
      </c>
      <c r="F420" s="318">
        <v>45.359999999999999</v>
      </c>
      <c r="G420" s="38"/>
      <c r="H420" s="44"/>
    </row>
    <row r="421" s="2" customFormat="1" ht="16.8" customHeight="1">
      <c r="A421" s="38"/>
      <c r="B421" s="44"/>
      <c r="C421" s="313" t="s">
        <v>570</v>
      </c>
      <c r="D421" s="314" t="s">
        <v>571</v>
      </c>
      <c r="E421" s="315" t="s">
        <v>123</v>
      </c>
      <c r="F421" s="316">
        <v>490.38</v>
      </c>
      <c r="G421" s="38"/>
      <c r="H421" s="44"/>
    </row>
    <row r="422" s="2" customFormat="1" ht="16.8" customHeight="1">
      <c r="A422" s="38"/>
      <c r="B422" s="44"/>
      <c r="C422" s="317" t="s">
        <v>1</v>
      </c>
      <c r="D422" s="317" t="s">
        <v>3100</v>
      </c>
      <c r="E422" s="17" t="s">
        <v>1</v>
      </c>
      <c r="F422" s="318">
        <v>675.36000000000001</v>
      </c>
      <c r="G422" s="38"/>
      <c r="H422" s="44"/>
    </row>
    <row r="423" s="2" customFormat="1" ht="16.8" customHeight="1">
      <c r="A423" s="38"/>
      <c r="B423" s="44"/>
      <c r="C423" s="317" t="s">
        <v>1</v>
      </c>
      <c r="D423" s="317" t="s">
        <v>3101</v>
      </c>
      <c r="E423" s="17" t="s">
        <v>1</v>
      </c>
      <c r="F423" s="318">
        <v>-11.52</v>
      </c>
      <c r="G423" s="38"/>
      <c r="H423" s="44"/>
    </row>
    <row r="424" s="2" customFormat="1" ht="16.8" customHeight="1">
      <c r="A424" s="38"/>
      <c r="B424" s="44"/>
      <c r="C424" s="317" t="s">
        <v>1</v>
      </c>
      <c r="D424" s="317" t="s">
        <v>3102</v>
      </c>
      <c r="E424" s="17" t="s">
        <v>1</v>
      </c>
      <c r="F424" s="318">
        <v>-173.46000000000001</v>
      </c>
      <c r="G424" s="38"/>
      <c r="H424" s="44"/>
    </row>
    <row r="425" s="2" customFormat="1" ht="16.8" customHeight="1">
      <c r="A425" s="38"/>
      <c r="B425" s="44"/>
      <c r="C425" s="317" t="s">
        <v>1</v>
      </c>
      <c r="D425" s="317" t="s">
        <v>183</v>
      </c>
      <c r="E425" s="17" t="s">
        <v>1</v>
      </c>
      <c r="F425" s="318">
        <v>490.38</v>
      </c>
      <c r="G425" s="38"/>
      <c r="H425" s="44"/>
    </row>
    <row r="426" s="2" customFormat="1" ht="16.8" customHeight="1">
      <c r="A426" s="38"/>
      <c r="B426" s="44"/>
      <c r="C426" s="319" t="s">
        <v>2974</v>
      </c>
      <c r="D426" s="38"/>
      <c r="E426" s="38"/>
      <c r="F426" s="38"/>
      <c r="G426" s="38"/>
      <c r="H426" s="44"/>
    </row>
    <row r="427" s="2" customFormat="1" ht="16.8" customHeight="1">
      <c r="A427" s="38"/>
      <c r="B427" s="44"/>
      <c r="C427" s="317" t="s">
        <v>828</v>
      </c>
      <c r="D427" s="317" t="s">
        <v>829</v>
      </c>
      <c r="E427" s="17" t="s">
        <v>123</v>
      </c>
      <c r="F427" s="318">
        <v>529.99000000000001</v>
      </c>
      <c r="G427" s="38"/>
      <c r="H427" s="44"/>
    </row>
    <row r="428" s="2" customFormat="1">
      <c r="A428" s="38"/>
      <c r="B428" s="44"/>
      <c r="C428" s="317" t="s">
        <v>839</v>
      </c>
      <c r="D428" s="317" t="s">
        <v>840</v>
      </c>
      <c r="E428" s="17" t="s">
        <v>123</v>
      </c>
      <c r="F428" s="318">
        <v>533.58000000000004</v>
      </c>
      <c r="G428" s="38"/>
      <c r="H428" s="44"/>
    </row>
    <row r="429" s="2" customFormat="1">
      <c r="A429" s="38"/>
      <c r="B429" s="44"/>
      <c r="C429" s="317" t="s">
        <v>855</v>
      </c>
      <c r="D429" s="317" t="s">
        <v>856</v>
      </c>
      <c r="E429" s="17" t="s">
        <v>123</v>
      </c>
      <c r="F429" s="318">
        <v>533.58000000000004</v>
      </c>
      <c r="G429" s="38"/>
      <c r="H429" s="44"/>
    </row>
    <row r="430" s="2" customFormat="1" ht="16.8" customHeight="1">
      <c r="A430" s="38"/>
      <c r="B430" s="44"/>
      <c r="C430" s="317" t="s">
        <v>907</v>
      </c>
      <c r="D430" s="317" t="s">
        <v>908</v>
      </c>
      <c r="E430" s="17" t="s">
        <v>123</v>
      </c>
      <c r="F430" s="318">
        <v>490.38</v>
      </c>
      <c r="G430" s="38"/>
      <c r="H430" s="44"/>
    </row>
    <row r="431" s="2" customFormat="1" ht="16.8" customHeight="1">
      <c r="A431" s="38"/>
      <c r="B431" s="44"/>
      <c r="C431" s="317" t="s">
        <v>911</v>
      </c>
      <c r="D431" s="317" t="s">
        <v>912</v>
      </c>
      <c r="E431" s="17" t="s">
        <v>123</v>
      </c>
      <c r="F431" s="318">
        <v>533.58000000000004</v>
      </c>
      <c r="G431" s="38"/>
      <c r="H431" s="44"/>
    </row>
    <row r="432" s="2" customFormat="1" ht="16.8" customHeight="1">
      <c r="A432" s="38"/>
      <c r="B432" s="44"/>
      <c r="C432" s="317" t="s">
        <v>850</v>
      </c>
      <c r="D432" s="317" t="s">
        <v>851</v>
      </c>
      <c r="E432" s="17" t="s">
        <v>123</v>
      </c>
      <c r="F432" s="318">
        <v>514.899</v>
      </c>
      <c r="G432" s="38"/>
      <c r="H432" s="44"/>
    </row>
    <row r="433" s="2" customFormat="1" ht="16.8" customHeight="1">
      <c r="A433" s="38"/>
      <c r="B433" s="44"/>
      <c r="C433" s="313" t="s">
        <v>573</v>
      </c>
      <c r="D433" s="314" t="s">
        <v>574</v>
      </c>
      <c r="E433" s="315" t="s">
        <v>243</v>
      </c>
      <c r="F433" s="316">
        <v>247.56</v>
      </c>
      <c r="G433" s="38"/>
      <c r="H433" s="44"/>
    </row>
    <row r="434" s="2" customFormat="1" ht="16.8" customHeight="1">
      <c r="A434" s="38"/>
      <c r="B434" s="44"/>
      <c r="C434" s="317" t="s">
        <v>1</v>
      </c>
      <c r="D434" s="317" t="s">
        <v>3103</v>
      </c>
      <c r="E434" s="17" t="s">
        <v>1</v>
      </c>
      <c r="F434" s="318">
        <v>226.80000000000001</v>
      </c>
      <c r="G434" s="38"/>
      <c r="H434" s="44"/>
    </row>
    <row r="435" s="2" customFormat="1" ht="16.8" customHeight="1">
      <c r="A435" s="38"/>
      <c r="B435" s="44"/>
      <c r="C435" s="317" t="s">
        <v>1</v>
      </c>
      <c r="D435" s="317" t="s">
        <v>3104</v>
      </c>
      <c r="E435" s="17" t="s">
        <v>1</v>
      </c>
      <c r="F435" s="318">
        <v>9.0800000000000001</v>
      </c>
      <c r="G435" s="38"/>
      <c r="H435" s="44"/>
    </row>
    <row r="436" s="2" customFormat="1" ht="16.8" customHeight="1">
      <c r="A436" s="38"/>
      <c r="B436" s="44"/>
      <c r="C436" s="317" t="s">
        <v>1</v>
      </c>
      <c r="D436" s="317" t="s">
        <v>3105</v>
      </c>
      <c r="E436" s="17" t="s">
        <v>1</v>
      </c>
      <c r="F436" s="318">
        <v>6.5800000000000001</v>
      </c>
      <c r="G436" s="38"/>
      <c r="H436" s="44"/>
    </row>
    <row r="437" s="2" customFormat="1" ht="16.8" customHeight="1">
      <c r="A437" s="38"/>
      <c r="B437" s="44"/>
      <c r="C437" s="317" t="s">
        <v>1</v>
      </c>
      <c r="D437" s="317" t="s">
        <v>3106</v>
      </c>
      <c r="E437" s="17" t="s">
        <v>1</v>
      </c>
      <c r="F437" s="318">
        <v>5.0999999999999996</v>
      </c>
      <c r="G437" s="38"/>
      <c r="H437" s="44"/>
    </row>
    <row r="438" s="2" customFormat="1" ht="16.8" customHeight="1">
      <c r="A438" s="38"/>
      <c r="B438" s="44"/>
      <c r="C438" s="317" t="s">
        <v>1</v>
      </c>
      <c r="D438" s="317" t="s">
        <v>183</v>
      </c>
      <c r="E438" s="17" t="s">
        <v>1</v>
      </c>
      <c r="F438" s="318">
        <v>247.56</v>
      </c>
      <c r="G438" s="38"/>
      <c r="H438" s="44"/>
    </row>
    <row r="439" s="2" customFormat="1" ht="16.8" customHeight="1">
      <c r="A439" s="38"/>
      <c r="B439" s="44"/>
      <c r="C439" s="319" t="s">
        <v>2974</v>
      </c>
      <c r="D439" s="38"/>
      <c r="E439" s="38"/>
      <c r="F439" s="38"/>
      <c r="G439" s="38"/>
      <c r="H439" s="44"/>
    </row>
    <row r="440" s="2" customFormat="1" ht="16.8" customHeight="1">
      <c r="A440" s="38"/>
      <c r="B440" s="44"/>
      <c r="C440" s="317" t="s">
        <v>809</v>
      </c>
      <c r="D440" s="317" t="s">
        <v>810</v>
      </c>
      <c r="E440" s="17" t="s">
        <v>123</v>
      </c>
      <c r="F440" s="318">
        <v>39.609999999999999</v>
      </c>
      <c r="G440" s="38"/>
      <c r="H440" s="44"/>
    </row>
    <row r="441" s="2" customFormat="1" ht="16.8" customHeight="1">
      <c r="A441" s="38"/>
      <c r="B441" s="44"/>
      <c r="C441" s="317" t="s">
        <v>828</v>
      </c>
      <c r="D441" s="317" t="s">
        <v>829</v>
      </c>
      <c r="E441" s="17" t="s">
        <v>123</v>
      </c>
      <c r="F441" s="318">
        <v>529.99000000000001</v>
      </c>
      <c r="G441" s="38"/>
      <c r="H441" s="44"/>
    </row>
    <row r="442" s="2" customFormat="1" ht="16.8" customHeight="1">
      <c r="A442" s="38"/>
      <c r="B442" s="44"/>
      <c r="C442" s="317" t="s">
        <v>869</v>
      </c>
      <c r="D442" s="317" t="s">
        <v>870</v>
      </c>
      <c r="E442" s="17" t="s">
        <v>243</v>
      </c>
      <c r="F442" s="318">
        <v>1001.9400000000001</v>
      </c>
      <c r="G442" s="38"/>
      <c r="H442" s="44"/>
    </row>
    <row r="443" s="2" customFormat="1" ht="16.8" customHeight="1">
      <c r="A443" s="38"/>
      <c r="B443" s="44"/>
      <c r="C443" s="317" t="s">
        <v>883</v>
      </c>
      <c r="D443" s="317" t="s">
        <v>884</v>
      </c>
      <c r="E443" s="17" t="s">
        <v>243</v>
      </c>
      <c r="F443" s="318">
        <v>519.87599999999998</v>
      </c>
      <c r="G443" s="38"/>
      <c r="H443" s="44"/>
    </row>
    <row r="444" s="2" customFormat="1" ht="16.8" customHeight="1">
      <c r="A444" s="38"/>
      <c r="B444" s="44"/>
      <c r="C444" s="317" t="s">
        <v>878</v>
      </c>
      <c r="D444" s="317" t="s">
        <v>879</v>
      </c>
      <c r="E444" s="17" t="s">
        <v>243</v>
      </c>
      <c r="F444" s="318">
        <v>442.63799999999998</v>
      </c>
      <c r="G444" s="38"/>
      <c r="H444" s="44"/>
    </row>
    <row r="445" s="2" customFormat="1" ht="16.8" customHeight="1">
      <c r="A445" s="38"/>
      <c r="B445" s="44"/>
      <c r="C445" s="313" t="s">
        <v>576</v>
      </c>
      <c r="D445" s="314" t="s">
        <v>577</v>
      </c>
      <c r="E445" s="315" t="s">
        <v>243</v>
      </c>
      <c r="F445" s="316">
        <v>70.200000000000003</v>
      </c>
      <c r="G445" s="38"/>
      <c r="H445" s="44"/>
    </row>
    <row r="446" s="2" customFormat="1" ht="16.8" customHeight="1">
      <c r="A446" s="38"/>
      <c r="B446" s="44"/>
      <c r="C446" s="317" t="s">
        <v>1</v>
      </c>
      <c r="D446" s="317" t="s">
        <v>3107</v>
      </c>
      <c r="E446" s="17" t="s">
        <v>1</v>
      </c>
      <c r="F446" s="318">
        <v>70.200000000000003</v>
      </c>
      <c r="G446" s="38"/>
      <c r="H446" s="44"/>
    </row>
    <row r="447" s="2" customFormat="1" ht="16.8" customHeight="1">
      <c r="A447" s="38"/>
      <c r="B447" s="44"/>
      <c r="C447" s="319" t="s">
        <v>2974</v>
      </c>
      <c r="D447" s="38"/>
      <c r="E447" s="38"/>
      <c r="F447" s="38"/>
      <c r="G447" s="38"/>
      <c r="H447" s="44"/>
    </row>
    <row r="448" s="2" customFormat="1" ht="16.8" customHeight="1">
      <c r="A448" s="38"/>
      <c r="B448" s="44"/>
      <c r="C448" s="317" t="s">
        <v>813</v>
      </c>
      <c r="D448" s="317" t="s">
        <v>814</v>
      </c>
      <c r="E448" s="17" t="s">
        <v>123</v>
      </c>
      <c r="F448" s="318">
        <v>11.231999999999999</v>
      </c>
      <c r="G448" s="38"/>
      <c r="H448" s="44"/>
    </row>
    <row r="449" s="2" customFormat="1" ht="16.8" customHeight="1">
      <c r="A449" s="38"/>
      <c r="B449" s="44"/>
      <c r="C449" s="317" t="s">
        <v>869</v>
      </c>
      <c r="D449" s="317" t="s">
        <v>870</v>
      </c>
      <c r="E449" s="17" t="s">
        <v>243</v>
      </c>
      <c r="F449" s="318">
        <v>1001.9400000000001</v>
      </c>
      <c r="G449" s="38"/>
      <c r="H449" s="44"/>
    </row>
    <row r="450" s="2" customFormat="1" ht="16.8" customHeight="1">
      <c r="A450" s="38"/>
      <c r="B450" s="44"/>
      <c r="C450" s="317" t="s">
        <v>1361</v>
      </c>
      <c r="D450" s="317" t="s">
        <v>1362</v>
      </c>
      <c r="E450" s="17" t="s">
        <v>243</v>
      </c>
      <c r="F450" s="318">
        <v>70.200000000000003</v>
      </c>
      <c r="G450" s="38"/>
      <c r="H450" s="44"/>
    </row>
    <row r="451" s="2" customFormat="1" ht="16.8" customHeight="1">
      <c r="A451" s="38"/>
      <c r="B451" s="44"/>
      <c r="C451" s="317" t="s">
        <v>888</v>
      </c>
      <c r="D451" s="317" t="s">
        <v>889</v>
      </c>
      <c r="E451" s="17" t="s">
        <v>243</v>
      </c>
      <c r="F451" s="318">
        <v>78.435000000000002</v>
      </c>
      <c r="G451" s="38"/>
      <c r="H451" s="44"/>
    </row>
    <row r="452" s="2" customFormat="1" ht="16.8" customHeight="1">
      <c r="A452" s="38"/>
      <c r="B452" s="44"/>
      <c r="C452" s="317" t="s">
        <v>878</v>
      </c>
      <c r="D452" s="317" t="s">
        <v>879</v>
      </c>
      <c r="E452" s="17" t="s">
        <v>243</v>
      </c>
      <c r="F452" s="318">
        <v>442.63799999999998</v>
      </c>
      <c r="G452" s="38"/>
      <c r="H452" s="44"/>
    </row>
    <row r="453" s="2" customFormat="1" ht="16.8" customHeight="1">
      <c r="A453" s="38"/>
      <c r="B453" s="44"/>
      <c r="C453" s="313" t="s">
        <v>3108</v>
      </c>
      <c r="D453" s="314" t="s">
        <v>3109</v>
      </c>
      <c r="E453" s="315" t="s">
        <v>123</v>
      </c>
      <c r="F453" s="316">
        <v>173.46000000000001</v>
      </c>
      <c r="G453" s="38"/>
      <c r="H453" s="44"/>
    </row>
    <row r="454" s="2" customFormat="1" ht="16.8" customHeight="1">
      <c r="A454" s="38"/>
      <c r="B454" s="44"/>
      <c r="C454" s="317" t="s">
        <v>1</v>
      </c>
      <c r="D454" s="317" t="s">
        <v>1354</v>
      </c>
      <c r="E454" s="17" t="s">
        <v>1</v>
      </c>
      <c r="F454" s="318">
        <v>155.52000000000001</v>
      </c>
      <c r="G454" s="38"/>
      <c r="H454" s="44"/>
    </row>
    <row r="455" s="2" customFormat="1" ht="16.8" customHeight="1">
      <c r="A455" s="38"/>
      <c r="B455" s="44"/>
      <c r="C455" s="317" t="s">
        <v>1</v>
      </c>
      <c r="D455" s="317" t="s">
        <v>1359</v>
      </c>
      <c r="E455" s="17" t="s">
        <v>1</v>
      </c>
      <c r="F455" s="318">
        <v>4.8600000000000003</v>
      </c>
      <c r="G455" s="38"/>
      <c r="H455" s="44"/>
    </row>
    <row r="456" s="2" customFormat="1" ht="16.8" customHeight="1">
      <c r="A456" s="38"/>
      <c r="B456" s="44"/>
      <c r="C456" s="317" t="s">
        <v>1</v>
      </c>
      <c r="D456" s="317" t="s">
        <v>1551</v>
      </c>
      <c r="E456" s="17" t="s">
        <v>1</v>
      </c>
      <c r="F456" s="318">
        <v>8.016</v>
      </c>
      <c r="G456" s="38"/>
      <c r="H456" s="44"/>
    </row>
    <row r="457" s="2" customFormat="1" ht="16.8" customHeight="1">
      <c r="A457" s="38"/>
      <c r="B457" s="44"/>
      <c r="C457" s="317" t="s">
        <v>1</v>
      </c>
      <c r="D457" s="317" t="s">
        <v>3110</v>
      </c>
      <c r="E457" s="17" t="s">
        <v>1</v>
      </c>
      <c r="F457" s="318">
        <v>3.0139999999999998</v>
      </c>
      <c r="G457" s="38"/>
      <c r="H457" s="44"/>
    </row>
    <row r="458" s="2" customFormat="1" ht="16.8" customHeight="1">
      <c r="A458" s="38"/>
      <c r="B458" s="44"/>
      <c r="C458" s="317" t="s">
        <v>1</v>
      </c>
      <c r="D458" s="317" t="s">
        <v>3111</v>
      </c>
      <c r="E458" s="17" t="s">
        <v>1</v>
      </c>
      <c r="F458" s="318">
        <v>2.0499999999999998</v>
      </c>
      <c r="G458" s="38"/>
      <c r="H458" s="44"/>
    </row>
    <row r="459" s="2" customFormat="1" ht="16.8" customHeight="1">
      <c r="A459" s="38"/>
      <c r="B459" s="44"/>
      <c r="C459" s="317" t="s">
        <v>1</v>
      </c>
      <c r="D459" s="317" t="s">
        <v>183</v>
      </c>
      <c r="E459" s="17" t="s">
        <v>1</v>
      </c>
      <c r="F459" s="318">
        <v>173.46000000000001</v>
      </c>
      <c r="G459" s="38"/>
      <c r="H459" s="44"/>
    </row>
    <row r="460" s="2" customFormat="1" ht="16.8" customHeight="1">
      <c r="A460" s="38"/>
      <c r="B460" s="44"/>
      <c r="C460" s="313" t="s">
        <v>579</v>
      </c>
      <c r="D460" s="314" t="s">
        <v>580</v>
      </c>
      <c r="E460" s="315" t="s">
        <v>123</v>
      </c>
      <c r="F460" s="316">
        <v>271.185</v>
      </c>
      <c r="G460" s="38"/>
      <c r="H460" s="44"/>
    </row>
    <row r="461" s="2" customFormat="1" ht="16.8" customHeight="1">
      <c r="A461" s="38"/>
      <c r="B461" s="44"/>
      <c r="C461" s="317" t="s">
        <v>1</v>
      </c>
      <c r="D461" s="317" t="s">
        <v>3112</v>
      </c>
      <c r="E461" s="17" t="s">
        <v>1</v>
      </c>
      <c r="F461" s="318">
        <v>271.185</v>
      </c>
      <c r="G461" s="38"/>
      <c r="H461" s="44"/>
    </row>
    <row r="462" s="2" customFormat="1" ht="16.8" customHeight="1">
      <c r="A462" s="38"/>
      <c r="B462" s="44"/>
      <c r="C462" s="319" t="s">
        <v>2974</v>
      </c>
      <c r="D462" s="38"/>
      <c r="E462" s="38"/>
      <c r="F462" s="38"/>
      <c r="G462" s="38"/>
      <c r="H462" s="44"/>
    </row>
    <row r="463" s="2" customFormat="1" ht="16.8" customHeight="1">
      <c r="A463" s="38"/>
      <c r="B463" s="44"/>
      <c r="C463" s="317" t="s">
        <v>1115</v>
      </c>
      <c r="D463" s="317" t="s">
        <v>1116</v>
      </c>
      <c r="E463" s="17" t="s">
        <v>123</v>
      </c>
      <c r="F463" s="318">
        <v>351.97500000000002</v>
      </c>
      <c r="G463" s="38"/>
      <c r="H463" s="44"/>
    </row>
    <row r="464" s="2" customFormat="1">
      <c r="A464" s="38"/>
      <c r="B464" s="44"/>
      <c r="C464" s="317" t="s">
        <v>1139</v>
      </c>
      <c r="D464" s="317" t="s">
        <v>1140</v>
      </c>
      <c r="E464" s="17" t="s">
        <v>123</v>
      </c>
      <c r="F464" s="318">
        <v>271.185</v>
      </c>
      <c r="G464" s="38"/>
      <c r="H464" s="44"/>
    </row>
    <row r="465" s="2" customFormat="1" ht="16.8" customHeight="1">
      <c r="A465" s="38"/>
      <c r="B465" s="44"/>
      <c r="C465" s="317" t="s">
        <v>1166</v>
      </c>
      <c r="D465" s="317" t="s">
        <v>1167</v>
      </c>
      <c r="E465" s="17" t="s">
        <v>123</v>
      </c>
      <c r="F465" s="318">
        <v>271.185</v>
      </c>
      <c r="G465" s="38"/>
      <c r="H465" s="44"/>
    </row>
    <row r="466" s="2" customFormat="1" ht="16.8" customHeight="1">
      <c r="A466" s="38"/>
      <c r="B466" s="44"/>
      <c r="C466" s="317" t="s">
        <v>1179</v>
      </c>
      <c r="D466" s="317" t="s">
        <v>1180</v>
      </c>
      <c r="E466" s="17" t="s">
        <v>123</v>
      </c>
      <c r="F466" s="318">
        <v>271.185</v>
      </c>
      <c r="G466" s="38"/>
      <c r="H466" s="44"/>
    </row>
    <row r="467" s="2" customFormat="1" ht="16.8" customHeight="1">
      <c r="A467" s="38"/>
      <c r="B467" s="44"/>
      <c r="C467" s="317" t="s">
        <v>1183</v>
      </c>
      <c r="D467" s="317" t="s">
        <v>1184</v>
      </c>
      <c r="E467" s="17" t="s">
        <v>123</v>
      </c>
      <c r="F467" s="318">
        <v>351.97500000000002</v>
      </c>
      <c r="G467" s="38"/>
      <c r="H467" s="44"/>
    </row>
    <row r="468" s="2" customFormat="1" ht="16.8" customHeight="1">
      <c r="A468" s="38"/>
      <c r="B468" s="44"/>
      <c r="C468" s="313" t="s">
        <v>582</v>
      </c>
      <c r="D468" s="314" t="s">
        <v>583</v>
      </c>
      <c r="E468" s="315" t="s">
        <v>123</v>
      </c>
      <c r="F468" s="316">
        <v>36.045000000000002</v>
      </c>
      <c r="G468" s="38"/>
      <c r="H468" s="44"/>
    </row>
    <row r="469" s="2" customFormat="1" ht="16.8" customHeight="1">
      <c r="A469" s="38"/>
      <c r="B469" s="44"/>
      <c r="C469" s="317" t="s">
        <v>1</v>
      </c>
      <c r="D469" s="317" t="s">
        <v>3113</v>
      </c>
      <c r="E469" s="17" t="s">
        <v>1</v>
      </c>
      <c r="F469" s="318">
        <v>36.045000000000002</v>
      </c>
      <c r="G469" s="38"/>
      <c r="H469" s="44"/>
    </row>
    <row r="470" s="2" customFormat="1" ht="16.8" customHeight="1">
      <c r="A470" s="38"/>
      <c r="B470" s="44"/>
      <c r="C470" s="319" t="s">
        <v>2974</v>
      </c>
      <c r="D470" s="38"/>
      <c r="E470" s="38"/>
      <c r="F470" s="38"/>
      <c r="G470" s="38"/>
      <c r="H470" s="44"/>
    </row>
    <row r="471" s="2" customFormat="1" ht="16.8" customHeight="1">
      <c r="A471" s="38"/>
      <c r="B471" s="44"/>
      <c r="C471" s="317" t="s">
        <v>1115</v>
      </c>
      <c r="D471" s="317" t="s">
        <v>1116</v>
      </c>
      <c r="E471" s="17" t="s">
        <v>123</v>
      </c>
      <c r="F471" s="318">
        <v>351.97500000000002</v>
      </c>
      <c r="G471" s="38"/>
      <c r="H471" s="44"/>
    </row>
    <row r="472" s="2" customFormat="1">
      <c r="A472" s="38"/>
      <c r="B472" s="44"/>
      <c r="C472" s="317" t="s">
        <v>1129</v>
      </c>
      <c r="D472" s="317" t="s">
        <v>1130</v>
      </c>
      <c r="E472" s="17" t="s">
        <v>123</v>
      </c>
      <c r="F472" s="318">
        <v>80.790000000000006</v>
      </c>
      <c r="G472" s="38"/>
      <c r="H472" s="44"/>
    </row>
    <row r="473" s="2" customFormat="1" ht="16.8" customHeight="1">
      <c r="A473" s="38"/>
      <c r="B473" s="44"/>
      <c r="C473" s="317" t="s">
        <v>1157</v>
      </c>
      <c r="D473" s="317" t="s">
        <v>1158</v>
      </c>
      <c r="E473" s="17" t="s">
        <v>123</v>
      </c>
      <c r="F473" s="318">
        <v>36.045000000000002</v>
      </c>
      <c r="G473" s="38"/>
      <c r="H473" s="44"/>
    </row>
    <row r="474" s="2" customFormat="1">
      <c r="A474" s="38"/>
      <c r="B474" s="44"/>
      <c r="C474" s="317" t="s">
        <v>1175</v>
      </c>
      <c r="D474" s="317" t="s">
        <v>1176</v>
      </c>
      <c r="E474" s="17" t="s">
        <v>123</v>
      </c>
      <c r="F474" s="318">
        <v>36.045000000000002</v>
      </c>
      <c r="G474" s="38"/>
      <c r="H474" s="44"/>
    </row>
    <row r="475" s="2" customFormat="1" ht="16.8" customHeight="1">
      <c r="A475" s="38"/>
      <c r="B475" s="44"/>
      <c r="C475" s="317" t="s">
        <v>1183</v>
      </c>
      <c r="D475" s="317" t="s">
        <v>1184</v>
      </c>
      <c r="E475" s="17" t="s">
        <v>123</v>
      </c>
      <c r="F475" s="318">
        <v>351.97500000000002</v>
      </c>
      <c r="G475" s="38"/>
      <c r="H475" s="44"/>
    </row>
    <row r="476" s="2" customFormat="1">
      <c r="A476" s="38"/>
      <c r="B476" s="44"/>
      <c r="C476" s="317" t="s">
        <v>1282</v>
      </c>
      <c r="D476" s="317" t="s">
        <v>1283</v>
      </c>
      <c r="E476" s="17" t="s">
        <v>123</v>
      </c>
      <c r="F476" s="318">
        <v>54.067999999999998</v>
      </c>
      <c r="G476" s="38"/>
      <c r="H476" s="44"/>
    </row>
    <row r="477" s="2" customFormat="1" ht="16.8" customHeight="1">
      <c r="A477" s="38"/>
      <c r="B477" s="44"/>
      <c r="C477" s="313" t="s">
        <v>585</v>
      </c>
      <c r="D477" s="314" t="s">
        <v>586</v>
      </c>
      <c r="E477" s="315" t="s">
        <v>123</v>
      </c>
      <c r="F477" s="316">
        <v>44.744999999999997</v>
      </c>
      <c r="G477" s="38"/>
      <c r="H477" s="44"/>
    </row>
    <row r="478" s="2" customFormat="1" ht="16.8" customHeight="1">
      <c r="A478" s="38"/>
      <c r="B478" s="44"/>
      <c r="C478" s="317" t="s">
        <v>1</v>
      </c>
      <c r="D478" s="317" t="s">
        <v>3114</v>
      </c>
      <c r="E478" s="17" t="s">
        <v>1</v>
      </c>
      <c r="F478" s="318">
        <v>44.744999999999997</v>
      </c>
      <c r="G478" s="38"/>
      <c r="H478" s="44"/>
    </row>
    <row r="479" s="2" customFormat="1" ht="16.8" customHeight="1">
      <c r="A479" s="38"/>
      <c r="B479" s="44"/>
      <c r="C479" s="319" t="s">
        <v>2974</v>
      </c>
      <c r="D479" s="38"/>
      <c r="E479" s="38"/>
      <c r="F479" s="38"/>
      <c r="G479" s="38"/>
      <c r="H479" s="44"/>
    </row>
    <row r="480" s="2" customFormat="1">
      <c r="A480" s="38"/>
      <c r="B480" s="44"/>
      <c r="C480" s="317" t="s">
        <v>831</v>
      </c>
      <c r="D480" s="317" t="s">
        <v>832</v>
      </c>
      <c r="E480" s="17" t="s">
        <v>123</v>
      </c>
      <c r="F480" s="318">
        <v>44.744999999999997</v>
      </c>
      <c r="G480" s="38"/>
      <c r="H480" s="44"/>
    </row>
    <row r="481" s="2" customFormat="1" ht="16.8" customHeight="1">
      <c r="A481" s="38"/>
      <c r="B481" s="44"/>
      <c r="C481" s="317" t="s">
        <v>1115</v>
      </c>
      <c r="D481" s="317" t="s">
        <v>1116</v>
      </c>
      <c r="E481" s="17" t="s">
        <v>123</v>
      </c>
      <c r="F481" s="318">
        <v>351.97500000000002</v>
      </c>
      <c r="G481" s="38"/>
      <c r="H481" s="44"/>
    </row>
    <row r="482" s="2" customFormat="1">
      <c r="A482" s="38"/>
      <c r="B482" s="44"/>
      <c r="C482" s="317" t="s">
        <v>1129</v>
      </c>
      <c r="D482" s="317" t="s">
        <v>1130</v>
      </c>
      <c r="E482" s="17" t="s">
        <v>123</v>
      </c>
      <c r="F482" s="318">
        <v>80.790000000000006</v>
      </c>
      <c r="G482" s="38"/>
      <c r="H482" s="44"/>
    </row>
    <row r="483" s="2" customFormat="1" ht="16.8" customHeight="1">
      <c r="A483" s="38"/>
      <c r="B483" s="44"/>
      <c r="C483" s="317" t="s">
        <v>1183</v>
      </c>
      <c r="D483" s="317" t="s">
        <v>1184</v>
      </c>
      <c r="E483" s="17" t="s">
        <v>123</v>
      </c>
      <c r="F483" s="318">
        <v>351.97500000000002</v>
      </c>
      <c r="G483" s="38"/>
      <c r="H483" s="44"/>
    </row>
    <row r="484" s="2" customFormat="1" ht="16.8" customHeight="1">
      <c r="A484" s="38"/>
      <c r="B484" s="44"/>
      <c r="C484" s="313" t="s">
        <v>588</v>
      </c>
      <c r="D484" s="314" t="s">
        <v>589</v>
      </c>
      <c r="E484" s="315" t="s">
        <v>123</v>
      </c>
      <c r="F484" s="316">
        <v>90.400000000000006</v>
      </c>
      <c r="G484" s="38"/>
      <c r="H484" s="44"/>
    </row>
    <row r="485" s="2" customFormat="1" ht="16.8" customHeight="1">
      <c r="A485" s="38"/>
      <c r="B485" s="44"/>
      <c r="C485" s="317" t="s">
        <v>1</v>
      </c>
      <c r="D485" s="317" t="s">
        <v>3115</v>
      </c>
      <c r="E485" s="17" t="s">
        <v>1</v>
      </c>
      <c r="F485" s="318">
        <v>90.400000000000006</v>
      </c>
      <c r="G485" s="38"/>
      <c r="H485" s="44"/>
    </row>
    <row r="486" s="2" customFormat="1" ht="16.8" customHeight="1">
      <c r="A486" s="38"/>
      <c r="B486" s="44"/>
      <c r="C486" s="319" t="s">
        <v>2974</v>
      </c>
      <c r="D486" s="38"/>
      <c r="E486" s="38"/>
      <c r="F486" s="38"/>
      <c r="G486" s="38"/>
      <c r="H486" s="44"/>
    </row>
    <row r="487" s="2" customFormat="1" ht="16.8" customHeight="1">
      <c r="A487" s="38"/>
      <c r="B487" s="44"/>
      <c r="C487" s="317" t="s">
        <v>772</v>
      </c>
      <c r="D487" s="317" t="s">
        <v>773</v>
      </c>
      <c r="E487" s="17" t="s">
        <v>123</v>
      </c>
      <c r="F487" s="318">
        <v>90.400000000000006</v>
      </c>
      <c r="G487" s="38"/>
      <c r="H487" s="44"/>
    </row>
    <row r="488" s="2" customFormat="1">
      <c r="A488" s="38"/>
      <c r="B488" s="44"/>
      <c r="C488" s="317" t="s">
        <v>782</v>
      </c>
      <c r="D488" s="317" t="s">
        <v>783</v>
      </c>
      <c r="E488" s="17" t="s">
        <v>123</v>
      </c>
      <c r="F488" s="318">
        <v>90.400000000000006</v>
      </c>
      <c r="G488" s="38"/>
      <c r="H488" s="44"/>
    </row>
    <row r="489" s="2" customFormat="1" ht="16.8" customHeight="1">
      <c r="A489" s="38"/>
      <c r="B489" s="44"/>
      <c r="C489" s="313" t="s">
        <v>591</v>
      </c>
      <c r="D489" s="314" t="s">
        <v>592</v>
      </c>
      <c r="E489" s="315" t="s">
        <v>123</v>
      </c>
      <c r="F489" s="316">
        <v>49.5</v>
      </c>
      <c r="G489" s="38"/>
      <c r="H489" s="44"/>
    </row>
    <row r="490" s="2" customFormat="1" ht="16.8" customHeight="1">
      <c r="A490" s="38"/>
      <c r="B490" s="44"/>
      <c r="C490" s="317" t="s">
        <v>1</v>
      </c>
      <c r="D490" s="317" t="s">
        <v>3116</v>
      </c>
      <c r="E490" s="17" t="s">
        <v>1</v>
      </c>
      <c r="F490" s="318">
        <v>49.5</v>
      </c>
      <c r="G490" s="38"/>
      <c r="H490" s="44"/>
    </row>
    <row r="491" s="2" customFormat="1" ht="16.8" customHeight="1">
      <c r="A491" s="38"/>
      <c r="B491" s="44"/>
      <c r="C491" s="319" t="s">
        <v>2974</v>
      </c>
      <c r="D491" s="38"/>
      <c r="E491" s="38"/>
      <c r="F491" s="38"/>
      <c r="G491" s="38"/>
      <c r="H491" s="44"/>
    </row>
    <row r="492" s="2" customFormat="1" ht="16.8" customHeight="1">
      <c r="A492" s="38"/>
      <c r="B492" s="44"/>
      <c r="C492" s="317" t="s">
        <v>769</v>
      </c>
      <c r="D492" s="317" t="s">
        <v>770</v>
      </c>
      <c r="E492" s="17" t="s">
        <v>123</v>
      </c>
      <c r="F492" s="318">
        <v>49.5</v>
      </c>
      <c r="G492" s="38"/>
      <c r="H492" s="44"/>
    </row>
    <row r="493" s="2" customFormat="1" ht="16.8" customHeight="1">
      <c r="A493" s="38"/>
      <c r="B493" s="44"/>
      <c r="C493" s="317" t="s">
        <v>775</v>
      </c>
      <c r="D493" s="317" t="s">
        <v>776</v>
      </c>
      <c r="E493" s="17" t="s">
        <v>123</v>
      </c>
      <c r="F493" s="318">
        <v>49.5</v>
      </c>
      <c r="G493" s="38"/>
      <c r="H493" s="44"/>
    </row>
    <row r="494" s="2" customFormat="1" ht="16.8" customHeight="1">
      <c r="A494" s="38"/>
      <c r="B494" s="44"/>
      <c r="C494" s="313" t="s">
        <v>594</v>
      </c>
      <c r="D494" s="314" t="s">
        <v>595</v>
      </c>
      <c r="E494" s="315" t="s">
        <v>243</v>
      </c>
      <c r="F494" s="316">
        <v>103.5</v>
      </c>
      <c r="G494" s="38"/>
      <c r="H494" s="44"/>
    </row>
    <row r="495" s="2" customFormat="1" ht="16.8" customHeight="1">
      <c r="A495" s="38"/>
      <c r="B495" s="44"/>
      <c r="C495" s="317" t="s">
        <v>1</v>
      </c>
      <c r="D495" s="317" t="s">
        <v>3117</v>
      </c>
      <c r="E495" s="17" t="s">
        <v>1</v>
      </c>
      <c r="F495" s="318">
        <v>103.5</v>
      </c>
      <c r="G495" s="38"/>
      <c r="H495" s="44"/>
    </row>
    <row r="496" s="2" customFormat="1" ht="16.8" customHeight="1">
      <c r="A496" s="38"/>
      <c r="B496" s="44"/>
      <c r="C496" s="319" t="s">
        <v>2974</v>
      </c>
      <c r="D496" s="38"/>
      <c r="E496" s="38"/>
      <c r="F496" s="38"/>
      <c r="G496" s="38"/>
      <c r="H496" s="44"/>
    </row>
    <row r="497" s="2" customFormat="1">
      <c r="A497" s="38"/>
      <c r="B497" s="44"/>
      <c r="C497" s="317" t="s">
        <v>947</v>
      </c>
      <c r="D497" s="317" t="s">
        <v>948</v>
      </c>
      <c r="E497" s="17" t="s">
        <v>243</v>
      </c>
      <c r="F497" s="318">
        <v>103.5</v>
      </c>
      <c r="G497" s="38"/>
      <c r="H497" s="44"/>
    </row>
    <row r="498" s="2" customFormat="1" ht="16.8" customHeight="1">
      <c r="A498" s="38"/>
      <c r="B498" s="44"/>
      <c r="C498" s="313" t="s">
        <v>597</v>
      </c>
      <c r="D498" s="314" t="s">
        <v>598</v>
      </c>
      <c r="E498" s="315" t="s">
        <v>123</v>
      </c>
      <c r="F498" s="316">
        <v>666.20000000000005</v>
      </c>
      <c r="G498" s="38"/>
      <c r="H498" s="44"/>
    </row>
    <row r="499" s="2" customFormat="1" ht="16.8" customHeight="1">
      <c r="A499" s="38"/>
      <c r="B499" s="44"/>
      <c r="C499" s="317" t="s">
        <v>1</v>
      </c>
      <c r="D499" s="317" t="s">
        <v>599</v>
      </c>
      <c r="E499" s="17" t="s">
        <v>1</v>
      </c>
      <c r="F499" s="318">
        <v>666.20000000000005</v>
      </c>
      <c r="G499" s="38"/>
      <c r="H499" s="44"/>
    </row>
    <row r="500" s="2" customFormat="1" ht="16.8" customHeight="1">
      <c r="A500" s="38"/>
      <c r="B500" s="44"/>
      <c r="C500" s="319" t="s">
        <v>2974</v>
      </c>
      <c r="D500" s="38"/>
      <c r="E500" s="38"/>
      <c r="F500" s="38"/>
      <c r="G500" s="38"/>
      <c r="H500" s="44"/>
    </row>
    <row r="501" s="2" customFormat="1" ht="16.8" customHeight="1">
      <c r="A501" s="38"/>
      <c r="B501" s="44"/>
      <c r="C501" s="317" t="s">
        <v>624</v>
      </c>
      <c r="D501" s="317" t="s">
        <v>625</v>
      </c>
      <c r="E501" s="17" t="s">
        <v>123</v>
      </c>
      <c r="F501" s="318">
        <v>666.20000000000005</v>
      </c>
      <c r="G501" s="38"/>
      <c r="H501" s="44"/>
    </row>
    <row r="502" s="2" customFormat="1" ht="16.8" customHeight="1">
      <c r="A502" s="38"/>
      <c r="B502" s="44"/>
      <c r="C502" s="317" t="s">
        <v>632</v>
      </c>
      <c r="D502" s="317" t="s">
        <v>633</v>
      </c>
      <c r="E502" s="17" t="s">
        <v>123</v>
      </c>
      <c r="F502" s="318">
        <v>666.20000000000005</v>
      </c>
      <c r="G502" s="38"/>
      <c r="H502" s="44"/>
    </row>
    <row r="503" s="2" customFormat="1" ht="16.8" customHeight="1">
      <c r="A503" s="38"/>
      <c r="B503" s="44"/>
      <c r="C503" s="317" t="s">
        <v>639</v>
      </c>
      <c r="D503" s="317" t="s">
        <v>640</v>
      </c>
      <c r="E503" s="17" t="s">
        <v>123</v>
      </c>
      <c r="F503" s="318">
        <v>666.20000000000005</v>
      </c>
      <c r="G503" s="38"/>
      <c r="H503" s="44"/>
    </row>
    <row r="504" s="2" customFormat="1" ht="16.8" customHeight="1">
      <c r="A504" s="38"/>
      <c r="B504" s="44"/>
      <c r="C504" s="317" t="s">
        <v>642</v>
      </c>
      <c r="D504" s="317" t="s">
        <v>643</v>
      </c>
      <c r="E504" s="17" t="s">
        <v>644</v>
      </c>
      <c r="F504" s="318">
        <v>6.6619999999999999</v>
      </c>
      <c r="G504" s="38"/>
      <c r="H504" s="44"/>
    </row>
    <row r="505" s="2" customFormat="1">
      <c r="A505" s="38"/>
      <c r="B505" s="44"/>
      <c r="C505" s="317" t="s">
        <v>651</v>
      </c>
      <c r="D505" s="317" t="s">
        <v>652</v>
      </c>
      <c r="E505" s="17" t="s">
        <v>123</v>
      </c>
      <c r="F505" s="318">
        <v>666.20000000000005</v>
      </c>
      <c r="G505" s="38"/>
      <c r="H505" s="44"/>
    </row>
    <row r="506" s="2" customFormat="1" ht="16.8" customHeight="1">
      <c r="A506" s="38"/>
      <c r="B506" s="44"/>
      <c r="C506" s="317" t="s">
        <v>647</v>
      </c>
      <c r="D506" s="317" t="s">
        <v>648</v>
      </c>
      <c r="E506" s="17" t="s">
        <v>123</v>
      </c>
      <c r="F506" s="318">
        <v>666.20000000000005</v>
      </c>
      <c r="G506" s="38"/>
      <c r="H506" s="44"/>
    </row>
    <row r="507" s="2" customFormat="1" ht="7.44" customHeight="1">
      <c r="A507" s="38"/>
      <c r="B507" s="180"/>
      <c r="C507" s="181"/>
      <c r="D507" s="181"/>
      <c r="E507" s="181"/>
      <c r="F507" s="181"/>
      <c r="G507" s="181"/>
      <c r="H507" s="44"/>
    </row>
    <row r="508" s="2" customFormat="1">
      <c r="A508" s="38"/>
      <c r="B508" s="38"/>
      <c r="C508" s="38"/>
      <c r="D508" s="38"/>
      <c r="E508" s="38"/>
      <c r="F508" s="38"/>
      <c r="G508" s="38"/>
      <c r="H508" s="38"/>
    </row>
  </sheetData>
  <sheetProtection sheet="1" formatColumns="0" formatRows="0" objects="1" scenarios="1" spinCount="100000" saltValue="V+Y2/ljuXOmLx4vpQXG8/EpbBn8abTKneIPXJMuRfARLFyg6OPO8rKKQLJOwTTKcn0CV43nJlQHSIvtw5ZE75w==" hashValue="i+PHsX6jLBGlAX0GiYh5j/lwBVU5e5IXU2+aFAMSlaUwDhFwazEwKoIUA8upO7INs9pXPyvxqMC9Dx7WQCDlhQ==" algorithmName="SHA-512" password="C569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  <c r="AZ2" s="146" t="s">
        <v>121</v>
      </c>
      <c r="BA2" s="146" t="s">
        <v>122</v>
      </c>
      <c r="BB2" s="146" t="s">
        <v>123</v>
      </c>
      <c r="BC2" s="146" t="s">
        <v>124</v>
      </c>
      <c r="BD2" s="146" t="s">
        <v>125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  <c r="AZ3" s="146" t="s">
        <v>126</v>
      </c>
      <c r="BA3" s="146" t="s">
        <v>127</v>
      </c>
      <c r="BB3" s="146" t="s">
        <v>123</v>
      </c>
      <c r="BC3" s="146" t="s">
        <v>128</v>
      </c>
      <c r="BD3" s="146" t="s">
        <v>125</v>
      </c>
    </row>
    <row r="4" s="1" customFormat="1" ht="24.96" customHeight="1">
      <c r="B4" s="20"/>
      <c r="D4" s="149" t="s">
        <v>129</v>
      </c>
      <c r="L4" s="20"/>
      <c r="M4" s="150" t="s">
        <v>10</v>
      </c>
      <c r="AT4" s="17" t="s">
        <v>4</v>
      </c>
      <c r="AZ4" s="146" t="s">
        <v>130</v>
      </c>
      <c r="BA4" s="146" t="s">
        <v>131</v>
      </c>
      <c r="BB4" s="146" t="s">
        <v>123</v>
      </c>
      <c r="BC4" s="146" t="s">
        <v>132</v>
      </c>
      <c r="BD4" s="146" t="s">
        <v>125</v>
      </c>
    </row>
    <row r="5" s="1" customFormat="1" ht="6.96" customHeight="1">
      <c r="B5" s="20"/>
      <c r="L5" s="20"/>
      <c r="AZ5" s="146" t="s">
        <v>133</v>
      </c>
      <c r="BA5" s="146" t="s">
        <v>134</v>
      </c>
      <c r="BB5" s="146" t="s">
        <v>123</v>
      </c>
      <c r="BC5" s="146" t="s">
        <v>135</v>
      </c>
      <c r="BD5" s="146" t="s">
        <v>125</v>
      </c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Stavební úpravy - Družina ZŠ Zborovská, Tábor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137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27. 2. 2025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1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31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36</v>
      </c>
      <c r="E30" s="38"/>
      <c r="F30" s="38"/>
      <c r="G30" s="38"/>
      <c r="H30" s="38"/>
      <c r="I30" s="38"/>
      <c r="J30" s="161">
        <f>ROUND(J133,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38</v>
      </c>
      <c r="G32" s="38"/>
      <c r="H32" s="38"/>
      <c r="I32" s="162" t="s">
        <v>37</v>
      </c>
      <c r="J32" s="16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40</v>
      </c>
      <c r="E33" s="151" t="s">
        <v>41</v>
      </c>
      <c r="F33" s="164">
        <f>ROUND((SUM(BE133:BE285)),  2)</f>
        <v>0</v>
      </c>
      <c r="G33" s="38"/>
      <c r="H33" s="38"/>
      <c r="I33" s="165">
        <v>0.20999999999999999</v>
      </c>
      <c r="J33" s="164">
        <f>ROUND(((SUM(BE133:BE285))*I33),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42</v>
      </c>
      <c r="F34" s="164">
        <f>ROUND((SUM(BF133:BF285)),  2)</f>
        <v>0</v>
      </c>
      <c r="G34" s="38"/>
      <c r="H34" s="38"/>
      <c r="I34" s="165">
        <v>0.12</v>
      </c>
      <c r="J34" s="164">
        <f>ROUND(((SUM(BF133:BF285))*I34),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43</v>
      </c>
      <c r="F35" s="164">
        <f>ROUND((SUM(BG133:BG285)),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44</v>
      </c>
      <c r="F36" s="164">
        <f>ROUND((SUM(BH133:BH285)),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45</v>
      </c>
      <c r="F37" s="164">
        <f>ROUND((SUM(BI133:BI285)),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46</v>
      </c>
      <c r="E39" s="168"/>
      <c r="F39" s="168"/>
      <c r="G39" s="169" t="s">
        <v>47</v>
      </c>
      <c r="H39" s="170" t="s">
        <v>48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Stavební úpravy - Družina ZŠ Zborovská, Tábor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bourací práce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p.č. 1502/99, 1502/463 k.ú. Tábor</v>
      </c>
      <c r="G89" s="40"/>
      <c r="H89" s="40"/>
      <c r="I89" s="32" t="s">
        <v>22</v>
      </c>
      <c r="J89" s="79" t="str">
        <f>IF(J12="","",J12)</f>
        <v>27. 2. 2025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Tábor</v>
      </c>
      <c r="G91" s="40"/>
      <c r="H91" s="40"/>
      <c r="I91" s="32" t="s">
        <v>30</v>
      </c>
      <c r="J91" s="36" t="str">
        <f>E21</f>
        <v>KOSTKA PROJEKT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KOSTKA PROJEKT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139</v>
      </c>
      <c r="D94" s="186"/>
      <c r="E94" s="186"/>
      <c r="F94" s="186"/>
      <c r="G94" s="186"/>
      <c r="H94" s="186"/>
      <c r="I94" s="186"/>
      <c r="J94" s="187" t="s">
        <v>140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141</v>
      </c>
      <c r="D96" s="40"/>
      <c r="E96" s="40"/>
      <c r="F96" s="40"/>
      <c r="G96" s="40"/>
      <c r="H96" s="40"/>
      <c r="I96" s="40"/>
      <c r="J96" s="110">
        <f>J133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142</v>
      </c>
    </row>
    <row r="97" s="9" customFormat="1" ht="24.96" customHeight="1">
      <c r="A97" s="9"/>
      <c r="B97" s="189"/>
      <c r="C97" s="190"/>
      <c r="D97" s="191" t="s">
        <v>143</v>
      </c>
      <c r="E97" s="192"/>
      <c r="F97" s="192"/>
      <c r="G97" s="192"/>
      <c r="H97" s="192"/>
      <c r="I97" s="192"/>
      <c r="J97" s="193">
        <f>J134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9"/>
      <c r="C98" s="190"/>
      <c r="D98" s="191" t="s">
        <v>144</v>
      </c>
      <c r="E98" s="192"/>
      <c r="F98" s="192"/>
      <c r="G98" s="192"/>
      <c r="H98" s="192"/>
      <c r="I98" s="192"/>
      <c r="J98" s="193">
        <f>J165</f>
        <v>0</v>
      </c>
      <c r="K98" s="190"/>
      <c r="L98" s="19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9"/>
      <c r="C99" s="190"/>
      <c r="D99" s="191" t="s">
        <v>145</v>
      </c>
      <c r="E99" s="192"/>
      <c r="F99" s="192"/>
      <c r="G99" s="192"/>
      <c r="H99" s="192"/>
      <c r="I99" s="192"/>
      <c r="J99" s="193">
        <f>J169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146</v>
      </c>
      <c r="E100" s="192"/>
      <c r="F100" s="192"/>
      <c r="G100" s="192"/>
      <c r="H100" s="192"/>
      <c r="I100" s="192"/>
      <c r="J100" s="193">
        <f>J220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147</v>
      </c>
      <c r="E101" s="192"/>
      <c r="F101" s="192"/>
      <c r="G101" s="192"/>
      <c r="H101" s="192"/>
      <c r="I101" s="192"/>
      <c r="J101" s="193">
        <f>J239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9"/>
      <c r="C102" s="190"/>
      <c r="D102" s="191" t="s">
        <v>148</v>
      </c>
      <c r="E102" s="192"/>
      <c r="F102" s="192"/>
      <c r="G102" s="192"/>
      <c r="H102" s="192"/>
      <c r="I102" s="192"/>
      <c r="J102" s="193">
        <f>J241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5"/>
      <c r="C103" s="133"/>
      <c r="D103" s="196" t="s">
        <v>149</v>
      </c>
      <c r="E103" s="197"/>
      <c r="F103" s="197"/>
      <c r="G103" s="197"/>
      <c r="H103" s="197"/>
      <c r="I103" s="197"/>
      <c r="J103" s="198">
        <f>J242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3"/>
      <c r="D104" s="196" t="s">
        <v>150</v>
      </c>
      <c r="E104" s="197"/>
      <c r="F104" s="197"/>
      <c r="G104" s="197"/>
      <c r="H104" s="197"/>
      <c r="I104" s="197"/>
      <c r="J104" s="198">
        <f>J245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33"/>
      <c r="D105" s="196" t="s">
        <v>151</v>
      </c>
      <c r="E105" s="197"/>
      <c r="F105" s="197"/>
      <c r="G105" s="197"/>
      <c r="H105" s="197"/>
      <c r="I105" s="197"/>
      <c r="J105" s="198">
        <f>J247</f>
        <v>0</v>
      </c>
      <c r="K105" s="133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33"/>
      <c r="D106" s="196" t="s">
        <v>152</v>
      </c>
      <c r="E106" s="197"/>
      <c r="F106" s="197"/>
      <c r="G106" s="197"/>
      <c r="H106" s="197"/>
      <c r="I106" s="197"/>
      <c r="J106" s="198">
        <f>J250</f>
        <v>0</v>
      </c>
      <c r="K106" s="133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3"/>
      <c r="D107" s="196" t="s">
        <v>153</v>
      </c>
      <c r="E107" s="197"/>
      <c r="F107" s="197"/>
      <c r="G107" s="197"/>
      <c r="H107" s="197"/>
      <c r="I107" s="197"/>
      <c r="J107" s="198">
        <f>J253</f>
        <v>0</v>
      </c>
      <c r="K107" s="133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3"/>
      <c r="D108" s="196" t="s">
        <v>154</v>
      </c>
      <c r="E108" s="197"/>
      <c r="F108" s="197"/>
      <c r="G108" s="197"/>
      <c r="H108" s="197"/>
      <c r="I108" s="197"/>
      <c r="J108" s="198">
        <f>J255</f>
        <v>0</v>
      </c>
      <c r="K108" s="133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5"/>
      <c r="C109" s="133"/>
      <c r="D109" s="196" t="s">
        <v>155</v>
      </c>
      <c r="E109" s="197"/>
      <c r="F109" s="197"/>
      <c r="G109" s="197"/>
      <c r="H109" s="197"/>
      <c r="I109" s="197"/>
      <c r="J109" s="198">
        <f>J261</f>
        <v>0</v>
      </c>
      <c r="K109" s="133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5"/>
      <c r="C110" s="133"/>
      <c r="D110" s="196" t="s">
        <v>156</v>
      </c>
      <c r="E110" s="197"/>
      <c r="F110" s="197"/>
      <c r="G110" s="197"/>
      <c r="H110" s="197"/>
      <c r="I110" s="197"/>
      <c r="J110" s="198">
        <f>J266</f>
        <v>0</v>
      </c>
      <c r="K110" s="133"/>
      <c r="L110" s="19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5"/>
      <c r="C111" s="133"/>
      <c r="D111" s="196" t="s">
        <v>157</v>
      </c>
      <c r="E111" s="197"/>
      <c r="F111" s="197"/>
      <c r="G111" s="197"/>
      <c r="H111" s="197"/>
      <c r="I111" s="197"/>
      <c r="J111" s="198">
        <f>J270</f>
        <v>0</v>
      </c>
      <c r="K111" s="133"/>
      <c r="L111" s="19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5"/>
      <c r="C112" s="133"/>
      <c r="D112" s="196" t="s">
        <v>158</v>
      </c>
      <c r="E112" s="197"/>
      <c r="F112" s="197"/>
      <c r="G112" s="197"/>
      <c r="H112" s="197"/>
      <c r="I112" s="197"/>
      <c r="J112" s="198">
        <f>J273</f>
        <v>0</v>
      </c>
      <c r="K112" s="133"/>
      <c r="L112" s="19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5"/>
      <c r="C113" s="133"/>
      <c r="D113" s="196" t="s">
        <v>159</v>
      </c>
      <c r="E113" s="197"/>
      <c r="F113" s="197"/>
      <c r="G113" s="197"/>
      <c r="H113" s="197"/>
      <c r="I113" s="197"/>
      <c r="J113" s="198">
        <f>J278</f>
        <v>0</v>
      </c>
      <c r="K113" s="133"/>
      <c r="L113" s="19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2" customFormat="1" ht="21.84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6"/>
      <c r="C115" s="67"/>
      <c r="D115" s="67"/>
      <c r="E115" s="67"/>
      <c r="F115" s="67"/>
      <c r="G115" s="67"/>
      <c r="H115" s="67"/>
      <c r="I115" s="67"/>
      <c r="J115" s="67"/>
      <c r="K115" s="67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160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184" t="str">
        <f>E7</f>
        <v>Stavební úpravy - Družina ZŠ Zborovská, Tábor</v>
      </c>
      <c r="F123" s="32"/>
      <c r="G123" s="32"/>
      <c r="H123" s="32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136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76" t="str">
        <f>E9</f>
        <v>01 - bourací práce</v>
      </c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20</v>
      </c>
      <c r="D127" s="40"/>
      <c r="E127" s="40"/>
      <c r="F127" s="27" t="str">
        <f>F12</f>
        <v>p.č. 1502/99, 1502/463 k.ú. Tábor</v>
      </c>
      <c r="G127" s="40"/>
      <c r="H127" s="40"/>
      <c r="I127" s="32" t="s">
        <v>22</v>
      </c>
      <c r="J127" s="79" t="str">
        <f>IF(J12="","",J12)</f>
        <v>27. 2. 2025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25.65" customHeight="1">
      <c r="A129" s="38"/>
      <c r="B129" s="39"/>
      <c r="C129" s="32" t="s">
        <v>24</v>
      </c>
      <c r="D129" s="40"/>
      <c r="E129" s="40"/>
      <c r="F129" s="27" t="str">
        <f>E15</f>
        <v>Město Tábor</v>
      </c>
      <c r="G129" s="40"/>
      <c r="H129" s="40"/>
      <c r="I129" s="32" t="s">
        <v>30</v>
      </c>
      <c r="J129" s="36" t="str">
        <f>E21</f>
        <v>KOSTKA PROJEKT s.r.o.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25.65" customHeight="1">
      <c r="A130" s="38"/>
      <c r="B130" s="39"/>
      <c r="C130" s="32" t="s">
        <v>28</v>
      </c>
      <c r="D130" s="40"/>
      <c r="E130" s="40"/>
      <c r="F130" s="27" t="str">
        <f>IF(E18="","",E18)</f>
        <v>Vyplň údaj</v>
      </c>
      <c r="G130" s="40"/>
      <c r="H130" s="40"/>
      <c r="I130" s="32" t="s">
        <v>33</v>
      </c>
      <c r="J130" s="36" t="str">
        <f>E24</f>
        <v>KOSTKA PROJEKT s.r.o.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200"/>
      <c r="B132" s="201"/>
      <c r="C132" s="202" t="s">
        <v>161</v>
      </c>
      <c r="D132" s="203" t="s">
        <v>61</v>
      </c>
      <c r="E132" s="203" t="s">
        <v>57</v>
      </c>
      <c r="F132" s="203" t="s">
        <v>58</v>
      </c>
      <c r="G132" s="203" t="s">
        <v>162</v>
      </c>
      <c r="H132" s="203" t="s">
        <v>163</v>
      </c>
      <c r="I132" s="203" t="s">
        <v>164</v>
      </c>
      <c r="J132" s="204" t="s">
        <v>140</v>
      </c>
      <c r="K132" s="205" t="s">
        <v>165</v>
      </c>
      <c r="L132" s="206"/>
      <c r="M132" s="100" t="s">
        <v>1</v>
      </c>
      <c r="N132" s="101" t="s">
        <v>40</v>
      </c>
      <c r="O132" s="101" t="s">
        <v>166</v>
      </c>
      <c r="P132" s="101" t="s">
        <v>167</v>
      </c>
      <c r="Q132" s="101" t="s">
        <v>168</v>
      </c>
      <c r="R132" s="101" t="s">
        <v>169</v>
      </c>
      <c r="S132" s="101" t="s">
        <v>170</v>
      </c>
      <c r="T132" s="102" t="s">
        <v>171</v>
      </c>
      <c r="U132" s="200"/>
      <c r="V132" s="200"/>
      <c r="W132" s="200"/>
      <c r="X132" s="200"/>
      <c r="Y132" s="200"/>
      <c r="Z132" s="200"/>
      <c r="AA132" s="200"/>
      <c r="AB132" s="200"/>
      <c r="AC132" s="200"/>
      <c r="AD132" s="200"/>
      <c r="AE132" s="200"/>
    </row>
    <row r="133" s="2" customFormat="1" ht="22.8" customHeight="1">
      <c r="A133" s="38"/>
      <c r="B133" s="39"/>
      <c r="C133" s="107" t="s">
        <v>172</v>
      </c>
      <c r="D133" s="40"/>
      <c r="E133" s="40"/>
      <c r="F133" s="40"/>
      <c r="G133" s="40"/>
      <c r="H133" s="40"/>
      <c r="I133" s="40"/>
      <c r="J133" s="207">
        <f>BK133</f>
        <v>0</v>
      </c>
      <c r="K133" s="40"/>
      <c r="L133" s="44"/>
      <c r="M133" s="103"/>
      <c r="N133" s="208"/>
      <c r="O133" s="104"/>
      <c r="P133" s="209">
        <f>P134+P165+P169+P220+P239+P241</f>
        <v>0</v>
      </c>
      <c r="Q133" s="104"/>
      <c r="R133" s="209">
        <f>R134+R165+R169+R220+R239+R241</f>
        <v>0.0067299999999999999</v>
      </c>
      <c r="S133" s="104"/>
      <c r="T133" s="210">
        <f>T134+T165+T169+T220+T239+T241</f>
        <v>192.0888928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75</v>
      </c>
      <c r="AU133" s="17" t="s">
        <v>142</v>
      </c>
      <c r="BK133" s="211">
        <f>BK134+BK165+BK169+BK220+BK239+BK241</f>
        <v>0</v>
      </c>
    </row>
    <row r="134" s="12" customFormat="1" ht="25.92" customHeight="1">
      <c r="A134" s="12"/>
      <c r="B134" s="212"/>
      <c r="C134" s="213"/>
      <c r="D134" s="214" t="s">
        <v>75</v>
      </c>
      <c r="E134" s="215" t="s">
        <v>84</v>
      </c>
      <c r="F134" s="215" t="s">
        <v>173</v>
      </c>
      <c r="G134" s="213"/>
      <c r="H134" s="213"/>
      <c r="I134" s="216"/>
      <c r="J134" s="217">
        <f>BK134</f>
        <v>0</v>
      </c>
      <c r="K134" s="213"/>
      <c r="L134" s="218"/>
      <c r="M134" s="219"/>
      <c r="N134" s="220"/>
      <c r="O134" s="220"/>
      <c r="P134" s="221">
        <f>SUM(P135:P164)</f>
        <v>0</v>
      </c>
      <c r="Q134" s="220"/>
      <c r="R134" s="221">
        <f>SUM(R135:R164)</f>
        <v>0</v>
      </c>
      <c r="S134" s="220"/>
      <c r="T134" s="222">
        <f>SUM(T135:T164)</f>
        <v>34.326499999999996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3" t="s">
        <v>84</v>
      </c>
      <c r="AT134" s="224" t="s">
        <v>75</v>
      </c>
      <c r="AU134" s="224" t="s">
        <v>76</v>
      </c>
      <c r="AY134" s="223" t="s">
        <v>174</v>
      </c>
      <c r="BK134" s="225">
        <f>SUM(BK135:BK164)</f>
        <v>0</v>
      </c>
    </row>
    <row r="135" s="2" customFormat="1" ht="24.15" customHeight="1">
      <c r="A135" s="38"/>
      <c r="B135" s="39"/>
      <c r="C135" s="226" t="s">
        <v>84</v>
      </c>
      <c r="D135" s="226" t="s">
        <v>175</v>
      </c>
      <c r="E135" s="227" t="s">
        <v>176</v>
      </c>
      <c r="F135" s="228" t="s">
        <v>177</v>
      </c>
      <c r="G135" s="229" t="s">
        <v>123</v>
      </c>
      <c r="H135" s="230">
        <v>90.299999999999997</v>
      </c>
      <c r="I135" s="231"/>
      <c r="J135" s="232">
        <f>ROUND(I135*H135,2)</f>
        <v>0</v>
      </c>
      <c r="K135" s="233"/>
      <c r="L135" s="44"/>
      <c r="M135" s="234" t="s">
        <v>1</v>
      </c>
      <c r="N135" s="235" t="s">
        <v>41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0.255</v>
      </c>
      <c r="T135" s="237">
        <f>S135*H135</f>
        <v>23.026499999999999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178</v>
      </c>
      <c r="AT135" s="238" t="s">
        <v>175</v>
      </c>
      <c r="AU135" s="238" t="s">
        <v>84</v>
      </c>
      <c r="AY135" s="17" t="s">
        <v>174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84</v>
      </c>
      <c r="BK135" s="239">
        <f>ROUND(I135*H135,2)</f>
        <v>0</v>
      </c>
      <c r="BL135" s="17" t="s">
        <v>178</v>
      </c>
      <c r="BM135" s="238" t="s">
        <v>179</v>
      </c>
    </row>
    <row r="136" s="13" customFormat="1">
      <c r="A136" s="13"/>
      <c r="B136" s="240"/>
      <c r="C136" s="241"/>
      <c r="D136" s="242" t="s">
        <v>180</v>
      </c>
      <c r="E136" s="243" t="s">
        <v>1</v>
      </c>
      <c r="F136" s="244" t="s">
        <v>181</v>
      </c>
      <c r="G136" s="241"/>
      <c r="H136" s="245">
        <v>41.200000000000003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180</v>
      </c>
      <c r="AU136" s="251" t="s">
        <v>84</v>
      </c>
      <c r="AV136" s="13" t="s">
        <v>86</v>
      </c>
      <c r="AW136" s="13" t="s">
        <v>32</v>
      </c>
      <c r="AX136" s="13" t="s">
        <v>76</v>
      </c>
      <c r="AY136" s="251" t="s">
        <v>174</v>
      </c>
    </row>
    <row r="137" s="13" customFormat="1">
      <c r="A137" s="13"/>
      <c r="B137" s="240"/>
      <c r="C137" s="241"/>
      <c r="D137" s="242" t="s">
        <v>180</v>
      </c>
      <c r="E137" s="243" t="s">
        <v>1</v>
      </c>
      <c r="F137" s="244" t="s">
        <v>182</v>
      </c>
      <c r="G137" s="241"/>
      <c r="H137" s="245">
        <v>49.100000000000001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180</v>
      </c>
      <c r="AU137" s="251" t="s">
        <v>84</v>
      </c>
      <c r="AV137" s="13" t="s">
        <v>86</v>
      </c>
      <c r="AW137" s="13" t="s">
        <v>32</v>
      </c>
      <c r="AX137" s="13" t="s">
        <v>76</v>
      </c>
      <c r="AY137" s="251" t="s">
        <v>174</v>
      </c>
    </row>
    <row r="138" s="14" customFormat="1">
      <c r="A138" s="14"/>
      <c r="B138" s="252"/>
      <c r="C138" s="253"/>
      <c r="D138" s="242" t="s">
        <v>180</v>
      </c>
      <c r="E138" s="254" t="s">
        <v>1</v>
      </c>
      <c r="F138" s="255" t="s">
        <v>183</v>
      </c>
      <c r="G138" s="253"/>
      <c r="H138" s="256">
        <v>90.299999999999997</v>
      </c>
      <c r="I138" s="257"/>
      <c r="J138" s="253"/>
      <c r="K138" s="253"/>
      <c r="L138" s="258"/>
      <c r="M138" s="259"/>
      <c r="N138" s="260"/>
      <c r="O138" s="260"/>
      <c r="P138" s="260"/>
      <c r="Q138" s="260"/>
      <c r="R138" s="260"/>
      <c r="S138" s="260"/>
      <c r="T138" s="261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2" t="s">
        <v>180</v>
      </c>
      <c r="AU138" s="262" t="s">
        <v>84</v>
      </c>
      <c r="AV138" s="14" t="s">
        <v>178</v>
      </c>
      <c r="AW138" s="14" t="s">
        <v>32</v>
      </c>
      <c r="AX138" s="14" t="s">
        <v>84</v>
      </c>
      <c r="AY138" s="262" t="s">
        <v>174</v>
      </c>
    </row>
    <row r="139" s="2" customFormat="1" ht="33" customHeight="1">
      <c r="A139" s="38"/>
      <c r="B139" s="39"/>
      <c r="C139" s="226" t="s">
        <v>86</v>
      </c>
      <c r="D139" s="226" t="s">
        <v>175</v>
      </c>
      <c r="E139" s="227" t="s">
        <v>184</v>
      </c>
      <c r="F139" s="228" t="s">
        <v>185</v>
      </c>
      <c r="G139" s="229" t="s">
        <v>123</v>
      </c>
      <c r="H139" s="230">
        <v>22.600000000000001</v>
      </c>
      <c r="I139" s="231"/>
      <c r="J139" s="232">
        <f>ROUND(I139*H139,2)</f>
        <v>0</v>
      </c>
      <c r="K139" s="233"/>
      <c r="L139" s="44"/>
      <c r="M139" s="234" t="s">
        <v>1</v>
      </c>
      <c r="N139" s="235" t="s">
        <v>41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0.5</v>
      </c>
      <c r="T139" s="237">
        <f>S139*H139</f>
        <v>11.300000000000001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178</v>
      </c>
      <c r="AT139" s="238" t="s">
        <v>175</v>
      </c>
      <c r="AU139" s="238" t="s">
        <v>84</v>
      </c>
      <c r="AY139" s="17" t="s">
        <v>174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84</v>
      </c>
      <c r="BK139" s="239">
        <f>ROUND(I139*H139,2)</f>
        <v>0</v>
      </c>
      <c r="BL139" s="17" t="s">
        <v>178</v>
      </c>
      <c r="BM139" s="238" t="s">
        <v>186</v>
      </c>
    </row>
    <row r="140" s="13" customFormat="1">
      <c r="A140" s="13"/>
      <c r="B140" s="240"/>
      <c r="C140" s="241"/>
      <c r="D140" s="242" t="s">
        <v>180</v>
      </c>
      <c r="E140" s="243" t="s">
        <v>1</v>
      </c>
      <c r="F140" s="244" t="s">
        <v>187</v>
      </c>
      <c r="G140" s="241"/>
      <c r="H140" s="245">
        <v>22.600000000000001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180</v>
      </c>
      <c r="AU140" s="251" t="s">
        <v>84</v>
      </c>
      <c r="AV140" s="13" t="s">
        <v>86</v>
      </c>
      <c r="AW140" s="13" t="s">
        <v>32</v>
      </c>
      <c r="AX140" s="13" t="s">
        <v>84</v>
      </c>
      <c r="AY140" s="251" t="s">
        <v>174</v>
      </c>
    </row>
    <row r="141" s="2" customFormat="1" ht="24.15" customHeight="1">
      <c r="A141" s="38"/>
      <c r="B141" s="39"/>
      <c r="C141" s="226" t="s">
        <v>125</v>
      </c>
      <c r="D141" s="226" t="s">
        <v>175</v>
      </c>
      <c r="E141" s="227" t="s">
        <v>188</v>
      </c>
      <c r="F141" s="228" t="s">
        <v>189</v>
      </c>
      <c r="G141" s="229" t="s">
        <v>190</v>
      </c>
      <c r="H141" s="230">
        <v>17.280000000000001</v>
      </c>
      <c r="I141" s="231"/>
      <c r="J141" s="232">
        <f>ROUND(I141*H141,2)</f>
        <v>0</v>
      </c>
      <c r="K141" s="233"/>
      <c r="L141" s="44"/>
      <c r="M141" s="234" t="s">
        <v>1</v>
      </c>
      <c r="N141" s="235" t="s">
        <v>41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178</v>
      </c>
      <c r="AT141" s="238" t="s">
        <v>175</v>
      </c>
      <c r="AU141" s="238" t="s">
        <v>84</v>
      </c>
      <c r="AY141" s="17" t="s">
        <v>174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84</v>
      </c>
      <c r="BK141" s="239">
        <f>ROUND(I141*H141,2)</f>
        <v>0</v>
      </c>
      <c r="BL141" s="17" t="s">
        <v>178</v>
      </c>
      <c r="BM141" s="238" t="s">
        <v>191</v>
      </c>
    </row>
    <row r="142" s="13" customFormat="1">
      <c r="A142" s="13"/>
      <c r="B142" s="240"/>
      <c r="C142" s="241"/>
      <c r="D142" s="242" t="s">
        <v>180</v>
      </c>
      <c r="E142" s="243" t="s">
        <v>1</v>
      </c>
      <c r="F142" s="244" t="s">
        <v>192</v>
      </c>
      <c r="G142" s="241"/>
      <c r="H142" s="245">
        <v>17.280000000000001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180</v>
      </c>
      <c r="AU142" s="251" t="s">
        <v>84</v>
      </c>
      <c r="AV142" s="13" t="s">
        <v>86</v>
      </c>
      <c r="AW142" s="13" t="s">
        <v>32</v>
      </c>
      <c r="AX142" s="13" t="s">
        <v>84</v>
      </c>
      <c r="AY142" s="251" t="s">
        <v>174</v>
      </c>
    </row>
    <row r="143" s="2" customFormat="1" ht="33" customHeight="1">
      <c r="A143" s="38"/>
      <c r="B143" s="39"/>
      <c r="C143" s="226" t="s">
        <v>178</v>
      </c>
      <c r="D143" s="226" t="s">
        <v>175</v>
      </c>
      <c r="E143" s="227" t="s">
        <v>193</v>
      </c>
      <c r="F143" s="228" t="s">
        <v>194</v>
      </c>
      <c r="G143" s="229" t="s">
        <v>190</v>
      </c>
      <c r="H143" s="230">
        <v>32.68</v>
      </c>
      <c r="I143" s="231"/>
      <c r="J143" s="232">
        <f>ROUND(I143*H143,2)</f>
        <v>0</v>
      </c>
      <c r="K143" s="233"/>
      <c r="L143" s="44"/>
      <c r="M143" s="234" t="s">
        <v>1</v>
      </c>
      <c r="N143" s="235" t="s">
        <v>41</v>
      </c>
      <c r="O143" s="91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178</v>
      </c>
      <c r="AT143" s="238" t="s">
        <v>175</v>
      </c>
      <c r="AU143" s="238" t="s">
        <v>84</v>
      </c>
      <c r="AY143" s="17" t="s">
        <v>174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84</v>
      </c>
      <c r="BK143" s="239">
        <f>ROUND(I143*H143,2)</f>
        <v>0</v>
      </c>
      <c r="BL143" s="17" t="s">
        <v>178</v>
      </c>
      <c r="BM143" s="238" t="s">
        <v>195</v>
      </c>
    </row>
    <row r="144" s="13" customFormat="1">
      <c r="A144" s="13"/>
      <c r="B144" s="240"/>
      <c r="C144" s="241"/>
      <c r="D144" s="242" t="s">
        <v>180</v>
      </c>
      <c r="E144" s="243" t="s">
        <v>1</v>
      </c>
      <c r="F144" s="244" t="s">
        <v>196</v>
      </c>
      <c r="G144" s="241"/>
      <c r="H144" s="245">
        <v>13.560000000000001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180</v>
      </c>
      <c r="AU144" s="251" t="s">
        <v>84</v>
      </c>
      <c r="AV144" s="13" t="s">
        <v>86</v>
      </c>
      <c r="AW144" s="13" t="s">
        <v>32</v>
      </c>
      <c r="AX144" s="13" t="s">
        <v>76</v>
      </c>
      <c r="AY144" s="251" t="s">
        <v>174</v>
      </c>
    </row>
    <row r="145" s="13" customFormat="1">
      <c r="A145" s="13"/>
      <c r="B145" s="240"/>
      <c r="C145" s="241"/>
      <c r="D145" s="242" t="s">
        <v>180</v>
      </c>
      <c r="E145" s="243" t="s">
        <v>1</v>
      </c>
      <c r="F145" s="244" t="s">
        <v>197</v>
      </c>
      <c r="G145" s="241"/>
      <c r="H145" s="245">
        <v>5.9199999999999999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180</v>
      </c>
      <c r="AU145" s="251" t="s">
        <v>84</v>
      </c>
      <c r="AV145" s="13" t="s">
        <v>86</v>
      </c>
      <c r="AW145" s="13" t="s">
        <v>32</v>
      </c>
      <c r="AX145" s="13" t="s">
        <v>76</v>
      </c>
      <c r="AY145" s="251" t="s">
        <v>174</v>
      </c>
    </row>
    <row r="146" s="13" customFormat="1">
      <c r="A146" s="13"/>
      <c r="B146" s="240"/>
      <c r="C146" s="241"/>
      <c r="D146" s="242" t="s">
        <v>180</v>
      </c>
      <c r="E146" s="243" t="s">
        <v>1</v>
      </c>
      <c r="F146" s="244" t="s">
        <v>198</v>
      </c>
      <c r="G146" s="241"/>
      <c r="H146" s="245">
        <v>13.199999999999999</v>
      </c>
      <c r="I146" s="246"/>
      <c r="J146" s="241"/>
      <c r="K146" s="241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180</v>
      </c>
      <c r="AU146" s="251" t="s">
        <v>84</v>
      </c>
      <c r="AV146" s="13" t="s">
        <v>86</v>
      </c>
      <c r="AW146" s="13" t="s">
        <v>32</v>
      </c>
      <c r="AX146" s="13" t="s">
        <v>76</v>
      </c>
      <c r="AY146" s="251" t="s">
        <v>174</v>
      </c>
    </row>
    <row r="147" s="14" customFormat="1">
      <c r="A147" s="14"/>
      <c r="B147" s="252"/>
      <c r="C147" s="253"/>
      <c r="D147" s="242" t="s">
        <v>180</v>
      </c>
      <c r="E147" s="254" t="s">
        <v>1</v>
      </c>
      <c r="F147" s="255" t="s">
        <v>183</v>
      </c>
      <c r="G147" s="253"/>
      <c r="H147" s="256">
        <v>32.68</v>
      </c>
      <c r="I147" s="257"/>
      <c r="J147" s="253"/>
      <c r="K147" s="253"/>
      <c r="L147" s="258"/>
      <c r="M147" s="259"/>
      <c r="N147" s="260"/>
      <c r="O147" s="260"/>
      <c r="P147" s="260"/>
      <c r="Q147" s="260"/>
      <c r="R147" s="260"/>
      <c r="S147" s="260"/>
      <c r="T147" s="261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2" t="s">
        <v>180</v>
      </c>
      <c r="AU147" s="262" t="s">
        <v>84</v>
      </c>
      <c r="AV147" s="14" t="s">
        <v>178</v>
      </c>
      <c r="AW147" s="14" t="s">
        <v>32</v>
      </c>
      <c r="AX147" s="14" t="s">
        <v>84</v>
      </c>
      <c r="AY147" s="262" t="s">
        <v>174</v>
      </c>
    </row>
    <row r="148" s="2" customFormat="1" ht="33" customHeight="1">
      <c r="A148" s="38"/>
      <c r="B148" s="39"/>
      <c r="C148" s="226" t="s">
        <v>199</v>
      </c>
      <c r="D148" s="226" t="s">
        <v>175</v>
      </c>
      <c r="E148" s="227" t="s">
        <v>200</v>
      </c>
      <c r="F148" s="228" t="s">
        <v>201</v>
      </c>
      <c r="G148" s="229" t="s">
        <v>190</v>
      </c>
      <c r="H148" s="230">
        <v>10.962</v>
      </c>
      <c r="I148" s="231"/>
      <c r="J148" s="232">
        <f>ROUND(I148*H148,2)</f>
        <v>0</v>
      </c>
      <c r="K148" s="233"/>
      <c r="L148" s="44"/>
      <c r="M148" s="234" t="s">
        <v>1</v>
      </c>
      <c r="N148" s="235" t="s">
        <v>41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178</v>
      </c>
      <c r="AT148" s="238" t="s">
        <v>175</v>
      </c>
      <c r="AU148" s="238" t="s">
        <v>84</v>
      </c>
      <c r="AY148" s="17" t="s">
        <v>174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84</v>
      </c>
      <c r="BK148" s="239">
        <f>ROUND(I148*H148,2)</f>
        <v>0</v>
      </c>
      <c r="BL148" s="17" t="s">
        <v>178</v>
      </c>
      <c r="BM148" s="238" t="s">
        <v>202</v>
      </c>
    </row>
    <row r="149" s="13" customFormat="1">
      <c r="A149" s="13"/>
      <c r="B149" s="240"/>
      <c r="C149" s="241"/>
      <c r="D149" s="242" t="s">
        <v>180</v>
      </c>
      <c r="E149" s="243" t="s">
        <v>1</v>
      </c>
      <c r="F149" s="244" t="s">
        <v>203</v>
      </c>
      <c r="G149" s="241"/>
      <c r="H149" s="245">
        <v>1.512</v>
      </c>
      <c r="I149" s="246"/>
      <c r="J149" s="241"/>
      <c r="K149" s="241"/>
      <c r="L149" s="247"/>
      <c r="M149" s="248"/>
      <c r="N149" s="249"/>
      <c r="O149" s="249"/>
      <c r="P149" s="249"/>
      <c r="Q149" s="249"/>
      <c r="R149" s="249"/>
      <c r="S149" s="249"/>
      <c r="T149" s="25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1" t="s">
        <v>180</v>
      </c>
      <c r="AU149" s="251" t="s">
        <v>84</v>
      </c>
      <c r="AV149" s="13" t="s">
        <v>86</v>
      </c>
      <c r="AW149" s="13" t="s">
        <v>32</v>
      </c>
      <c r="AX149" s="13" t="s">
        <v>76</v>
      </c>
      <c r="AY149" s="251" t="s">
        <v>174</v>
      </c>
    </row>
    <row r="150" s="13" customFormat="1">
      <c r="A150" s="13"/>
      <c r="B150" s="240"/>
      <c r="C150" s="241"/>
      <c r="D150" s="242" t="s">
        <v>180</v>
      </c>
      <c r="E150" s="243" t="s">
        <v>1</v>
      </c>
      <c r="F150" s="244" t="s">
        <v>204</v>
      </c>
      <c r="G150" s="241"/>
      <c r="H150" s="245">
        <v>9.4499999999999993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180</v>
      </c>
      <c r="AU150" s="251" t="s">
        <v>84</v>
      </c>
      <c r="AV150" s="13" t="s">
        <v>86</v>
      </c>
      <c r="AW150" s="13" t="s">
        <v>32</v>
      </c>
      <c r="AX150" s="13" t="s">
        <v>76</v>
      </c>
      <c r="AY150" s="251" t="s">
        <v>174</v>
      </c>
    </row>
    <row r="151" s="14" customFormat="1">
      <c r="A151" s="14"/>
      <c r="B151" s="252"/>
      <c r="C151" s="253"/>
      <c r="D151" s="242" t="s">
        <v>180</v>
      </c>
      <c r="E151" s="254" t="s">
        <v>1</v>
      </c>
      <c r="F151" s="255" t="s">
        <v>183</v>
      </c>
      <c r="G151" s="253"/>
      <c r="H151" s="256">
        <v>10.962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180</v>
      </c>
      <c r="AU151" s="262" t="s">
        <v>84</v>
      </c>
      <c r="AV151" s="14" t="s">
        <v>178</v>
      </c>
      <c r="AW151" s="14" t="s">
        <v>32</v>
      </c>
      <c r="AX151" s="14" t="s">
        <v>84</v>
      </c>
      <c r="AY151" s="262" t="s">
        <v>174</v>
      </c>
    </row>
    <row r="152" s="2" customFormat="1" ht="37.8" customHeight="1">
      <c r="A152" s="38"/>
      <c r="B152" s="39"/>
      <c r="C152" s="226" t="s">
        <v>205</v>
      </c>
      <c r="D152" s="226" t="s">
        <v>175</v>
      </c>
      <c r="E152" s="227" t="s">
        <v>206</v>
      </c>
      <c r="F152" s="228" t="s">
        <v>207</v>
      </c>
      <c r="G152" s="229" t="s">
        <v>190</v>
      </c>
      <c r="H152" s="230">
        <v>28.242000000000001</v>
      </c>
      <c r="I152" s="231"/>
      <c r="J152" s="232">
        <f>ROUND(I152*H152,2)</f>
        <v>0</v>
      </c>
      <c r="K152" s="233"/>
      <c r="L152" s="44"/>
      <c r="M152" s="234" t="s">
        <v>1</v>
      </c>
      <c r="N152" s="235" t="s">
        <v>41</v>
      </c>
      <c r="O152" s="91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178</v>
      </c>
      <c r="AT152" s="238" t="s">
        <v>175</v>
      </c>
      <c r="AU152" s="238" t="s">
        <v>84</v>
      </c>
      <c r="AY152" s="17" t="s">
        <v>174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84</v>
      </c>
      <c r="BK152" s="239">
        <f>ROUND(I152*H152,2)</f>
        <v>0</v>
      </c>
      <c r="BL152" s="17" t="s">
        <v>178</v>
      </c>
      <c r="BM152" s="238" t="s">
        <v>208</v>
      </c>
    </row>
    <row r="153" s="13" customFormat="1">
      <c r="A153" s="13"/>
      <c r="B153" s="240"/>
      <c r="C153" s="241"/>
      <c r="D153" s="242" t="s">
        <v>180</v>
      </c>
      <c r="E153" s="243" t="s">
        <v>1</v>
      </c>
      <c r="F153" s="244" t="s">
        <v>192</v>
      </c>
      <c r="G153" s="241"/>
      <c r="H153" s="245">
        <v>17.280000000000001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180</v>
      </c>
      <c r="AU153" s="251" t="s">
        <v>84</v>
      </c>
      <c r="AV153" s="13" t="s">
        <v>86</v>
      </c>
      <c r="AW153" s="13" t="s">
        <v>32</v>
      </c>
      <c r="AX153" s="13" t="s">
        <v>76</v>
      </c>
      <c r="AY153" s="251" t="s">
        <v>174</v>
      </c>
    </row>
    <row r="154" s="13" customFormat="1">
      <c r="A154" s="13"/>
      <c r="B154" s="240"/>
      <c r="C154" s="241"/>
      <c r="D154" s="242" t="s">
        <v>180</v>
      </c>
      <c r="E154" s="243" t="s">
        <v>1</v>
      </c>
      <c r="F154" s="244" t="s">
        <v>203</v>
      </c>
      <c r="G154" s="241"/>
      <c r="H154" s="245">
        <v>1.512</v>
      </c>
      <c r="I154" s="246"/>
      <c r="J154" s="241"/>
      <c r="K154" s="241"/>
      <c r="L154" s="247"/>
      <c r="M154" s="248"/>
      <c r="N154" s="249"/>
      <c r="O154" s="249"/>
      <c r="P154" s="249"/>
      <c r="Q154" s="249"/>
      <c r="R154" s="249"/>
      <c r="S154" s="249"/>
      <c r="T154" s="25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1" t="s">
        <v>180</v>
      </c>
      <c r="AU154" s="251" t="s">
        <v>84</v>
      </c>
      <c r="AV154" s="13" t="s">
        <v>86</v>
      </c>
      <c r="AW154" s="13" t="s">
        <v>32</v>
      </c>
      <c r="AX154" s="13" t="s">
        <v>76</v>
      </c>
      <c r="AY154" s="251" t="s">
        <v>174</v>
      </c>
    </row>
    <row r="155" s="13" customFormat="1">
      <c r="A155" s="13"/>
      <c r="B155" s="240"/>
      <c r="C155" s="241"/>
      <c r="D155" s="242" t="s">
        <v>180</v>
      </c>
      <c r="E155" s="243" t="s">
        <v>1</v>
      </c>
      <c r="F155" s="244" t="s">
        <v>204</v>
      </c>
      <c r="G155" s="241"/>
      <c r="H155" s="245">
        <v>9.4499999999999993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180</v>
      </c>
      <c r="AU155" s="251" t="s">
        <v>84</v>
      </c>
      <c r="AV155" s="13" t="s">
        <v>86</v>
      </c>
      <c r="AW155" s="13" t="s">
        <v>32</v>
      </c>
      <c r="AX155" s="13" t="s">
        <v>76</v>
      </c>
      <c r="AY155" s="251" t="s">
        <v>174</v>
      </c>
    </row>
    <row r="156" s="14" customFormat="1">
      <c r="A156" s="14"/>
      <c r="B156" s="252"/>
      <c r="C156" s="253"/>
      <c r="D156" s="242" t="s">
        <v>180</v>
      </c>
      <c r="E156" s="254" t="s">
        <v>1</v>
      </c>
      <c r="F156" s="255" t="s">
        <v>183</v>
      </c>
      <c r="G156" s="253"/>
      <c r="H156" s="256">
        <v>28.242000000000001</v>
      </c>
      <c r="I156" s="257"/>
      <c r="J156" s="253"/>
      <c r="K156" s="253"/>
      <c r="L156" s="258"/>
      <c r="M156" s="259"/>
      <c r="N156" s="260"/>
      <c r="O156" s="260"/>
      <c r="P156" s="260"/>
      <c r="Q156" s="260"/>
      <c r="R156" s="260"/>
      <c r="S156" s="260"/>
      <c r="T156" s="26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2" t="s">
        <v>180</v>
      </c>
      <c r="AU156" s="262" t="s">
        <v>84</v>
      </c>
      <c r="AV156" s="14" t="s">
        <v>178</v>
      </c>
      <c r="AW156" s="14" t="s">
        <v>32</v>
      </c>
      <c r="AX156" s="14" t="s">
        <v>84</v>
      </c>
      <c r="AY156" s="262" t="s">
        <v>174</v>
      </c>
    </row>
    <row r="157" s="2" customFormat="1" ht="37.8" customHeight="1">
      <c r="A157" s="38"/>
      <c r="B157" s="39"/>
      <c r="C157" s="226" t="s">
        <v>209</v>
      </c>
      <c r="D157" s="226" t="s">
        <v>175</v>
      </c>
      <c r="E157" s="227" t="s">
        <v>210</v>
      </c>
      <c r="F157" s="228" t="s">
        <v>211</v>
      </c>
      <c r="G157" s="229" t="s">
        <v>190</v>
      </c>
      <c r="H157" s="230">
        <v>28.242000000000001</v>
      </c>
      <c r="I157" s="231"/>
      <c r="J157" s="232">
        <f>ROUND(I157*H157,2)</f>
        <v>0</v>
      </c>
      <c r="K157" s="233"/>
      <c r="L157" s="44"/>
      <c r="M157" s="234" t="s">
        <v>1</v>
      </c>
      <c r="N157" s="235" t="s">
        <v>41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178</v>
      </c>
      <c r="AT157" s="238" t="s">
        <v>175</v>
      </c>
      <c r="AU157" s="238" t="s">
        <v>84</v>
      </c>
      <c r="AY157" s="17" t="s">
        <v>174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84</v>
      </c>
      <c r="BK157" s="239">
        <f>ROUND(I157*H157,2)</f>
        <v>0</v>
      </c>
      <c r="BL157" s="17" t="s">
        <v>178</v>
      </c>
      <c r="BM157" s="238" t="s">
        <v>212</v>
      </c>
    </row>
    <row r="158" s="2" customFormat="1" ht="37.8" customHeight="1">
      <c r="A158" s="38"/>
      <c r="B158" s="39"/>
      <c r="C158" s="226" t="s">
        <v>213</v>
      </c>
      <c r="D158" s="226" t="s">
        <v>175</v>
      </c>
      <c r="E158" s="227" t="s">
        <v>214</v>
      </c>
      <c r="F158" s="228" t="s">
        <v>215</v>
      </c>
      <c r="G158" s="229" t="s">
        <v>190</v>
      </c>
      <c r="H158" s="230">
        <v>72.560000000000002</v>
      </c>
      <c r="I158" s="231"/>
      <c r="J158" s="232">
        <f>ROUND(I158*H158,2)</f>
        <v>0</v>
      </c>
      <c r="K158" s="233"/>
      <c r="L158" s="44"/>
      <c r="M158" s="234" t="s">
        <v>1</v>
      </c>
      <c r="N158" s="235" t="s">
        <v>41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178</v>
      </c>
      <c r="AT158" s="238" t="s">
        <v>175</v>
      </c>
      <c r="AU158" s="238" t="s">
        <v>84</v>
      </c>
      <c r="AY158" s="17" t="s">
        <v>174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84</v>
      </c>
      <c r="BK158" s="239">
        <f>ROUND(I158*H158,2)</f>
        <v>0</v>
      </c>
      <c r="BL158" s="17" t="s">
        <v>178</v>
      </c>
      <c r="BM158" s="238" t="s">
        <v>216</v>
      </c>
    </row>
    <row r="159" s="13" customFormat="1">
      <c r="A159" s="13"/>
      <c r="B159" s="240"/>
      <c r="C159" s="241"/>
      <c r="D159" s="242" t="s">
        <v>180</v>
      </c>
      <c r="E159" s="243" t="s">
        <v>1</v>
      </c>
      <c r="F159" s="244" t="s">
        <v>217</v>
      </c>
      <c r="G159" s="241"/>
      <c r="H159" s="245">
        <v>72.560000000000002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180</v>
      </c>
      <c r="AU159" s="251" t="s">
        <v>84</v>
      </c>
      <c r="AV159" s="13" t="s">
        <v>86</v>
      </c>
      <c r="AW159" s="13" t="s">
        <v>32</v>
      </c>
      <c r="AX159" s="13" t="s">
        <v>84</v>
      </c>
      <c r="AY159" s="251" t="s">
        <v>174</v>
      </c>
    </row>
    <row r="160" s="2" customFormat="1" ht="37.8" customHeight="1">
      <c r="A160" s="38"/>
      <c r="B160" s="39"/>
      <c r="C160" s="226" t="s">
        <v>218</v>
      </c>
      <c r="D160" s="226" t="s">
        <v>175</v>
      </c>
      <c r="E160" s="227" t="s">
        <v>219</v>
      </c>
      <c r="F160" s="228" t="s">
        <v>220</v>
      </c>
      <c r="G160" s="229" t="s">
        <v>190</v>
      </c>
      <c r="H160" s="230">
        <v>725.60000000000002</v>
      </c>
      <c r="I160" s="231"/>
      <c r="J160" s="232">
        <f>ROUND(I160*H160,2)</f>
        <v>0</v>
      </c>
      <c r="K160" s="233"/>
      <c r="L160" s="44"/>
      <c r="M160" s="234" t="s">
        <v>1</v>
      </c>
      <c r="N160" s="235" t="s">
        <v>41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178</v>
      </c>
      <c r="AT160" s="238" t="s">
        <v>175</v>
      </c>
      <c r="AU160" s="238" t="s">
        <v>84</v>
      </c>
      <c r="AY160" s="17" t="s">
        <v>174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84</v>
      </c>
      <c r="BK160" s="239">
        <f>ROUND(I160*H160,2)</f>
        <v>0</v>
      </c>
      <c r="BL160" s="17" t="s">
        <v>178</v>
      </c>
      <c r="BM160" s="238" t="s">
        <v>221</v>
      </c>
    </row>
    <row r="161" s="13" customFormat="1">
      <c r="A161" s="13"/>
      <c r="B161" s="240"/>
      <c r="C161" s="241"/>
      <c r="D161" s="242" t="s">
        <v>180</v>
      </c>
      <c r="E161" s="243" t="s">
        <v>1</v>
      </c>
      <c r="F161" s="244" t="s">
        <v>222</v>
      </c>
      <c r="G161" s="241"/>
      <c r="H161" s="245">
        <v>725.60000000000002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180</v>
      </c>
      <c r="AU161" s="251" t="s">
        <v>84</v>
      </c>
      <c r="AV161" s="13" t="s">
        <v>86</v>
      </c>
      <c r="AW161" s="13" t="s">
        <v>32</v>
      </c>
      <c r="AX161" s="13" t="s">
        <v>84</v>
      </c>
      <c r="AY161" s="251" t="s">
        <v>174</v>
      </c>
    </row>
    <row r="162" s="2" customFormat="1" ht="24.15" customHeight="1">
      <c r="A162" s="38"/>
      <c r="B162" s="39"/>
      <c r="C162" s="226" t="s">
        <v>223</v>
      </c>
      <c r="D162" s="226" t="s">
        <v>175</v>
      </c>
      <c r="E162" s="227" t="s">
        <v>224</v>
      </c>
      <c r="F162" s="228" t="s">
        <v>225</v>
      </c>
      <c r="G162" s="229" t="s">
        <v>190</v>
      </c>
      <c r="H162" s="230">
        <v>28.242000000000001</v>
      </c>
      <c r="I162" s="231"/>
      <c r="J162" s="232">
        <f>ROUND(I162*H162,2)</f>
        <v>0</v>
      </c>
      <c r="K162" s="233"/>
      <c r="L162" s="44"/>
      <c r="M162" s="234" t="s">
        <v>1</v>
      </c>
      <c r="N162" s="235" t="s">
        <v>41</v>
      </c>
      <c r="O162" s="91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178</v>
      </c>
      <c r="AT162" s="238" t="s">
        <v>175</v>
      </c>
      <c r="AU162" s="238" t="s">
        <v>84</v>
      </c>
      <c r="AY162" s="17" t="s">
        <v>174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84</v>
      </c>
      <c r="BK162" s="239">
        <f>ROUND(I162*H162,2)</f>
        <v>0</v>
      </c>
      <c r="BL162" s="17" t="s">
        <v>178</v>
      </c>
      <c r="BM162" s="238" t="s">
        <v>226</v>
      </c>
    </row>
    <row r="163" s="2" customFormat="1" ht="24.15" customHeight="1">
      <c r="A163" s="38"/>
      <c r="B163" s="39"/>
      <c r="C163" s="226" t="s">
        <v>227</v>
      </c>
      <c r="D163" s="226" t="s">
        <v>175</v>
      </c>
      <c r="E163" s="227" t="s">
        <v>228</v>
      </c>
      <c r="F163" s="228" t="s">
        <v>229</v>
      </c>
      <c r="G163" s="229" t="s">
        <v>230</v>
      </c>
      <c r="H163" s="230">
        <v>116.096</v>
      </c>
      <c r="I163" s="231"/>
      <c r="J163" s="232">
        <f>ROUND(I163*H163,2)</f>
        <v>0</v>
      </c>
      <c r="K163" s="233"/>
      <c r="L163" s="44"/>
      <c r="M163" s="234" t="s">
        <v>1</v>
      </c>
      <c r="N163" s="235" t="s">
        <v>41</v>
      </c>
      <c r="O163" s="91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178</v>
      </c>
      <c r="AT163" s="238" t="s">
        <v>175</v>
      </c>
      <c r="AU163" s="238" t="s">
        <v>84</v>
      </c>
      <c r="AY163" s="17" t="s">
        <v>174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84</v>
      </c>
      <c r="BK163" s="239">
        <f>ROUND(I163*H163,2)</f>
        <v>0</v>
      </c>
      <c r="BL163" s="17" t="s">
        <v>178</v>
      </c>
      <c r="BM163" s="238" t="s">
        <v>231</v>
      </c>
    </row>
    <row r="164" s="13" customFormat="1">
      <c r="A164" s="13"/>
      <c r="B164" s="240"/>
      <c r="C164" s="241"/>
      <c r="D164" s="242" t="s">
        <v>180</v>
      </c>
      <c r="E164" s="243" t="s">
        <v>1</v>
      </c>
      <c r="F164" s="244" t="s">
        <v>232</v>
      </c>
      <c r="G164" s="241"/>
      <c r="H164" s="245">
        <v>116.096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180</v>
      </c>
      <c r="AU164" s="251" t="s">
        <v>84</v>
      </c>
      <c r="AV164" s="13" t="s">
        <v>86</v>
      </c>
      <c r="AW164" s="13" t="s">
        <v>32</v>
      </c>
      <c r="AX164" s="13" t="s">
        <v>84</v>
      </c>
      <c r="AY164" s="251" t="s">
        <v>174</v>
      </c>
    </row>
    <row r="165" s="12" customFormat="1" ht="25.92" customHeight="1">
      <c r="A165" s="12"/>
      <c r="B165" s="212"/>
      <c r="C165" s="213"/>
      <c r="D165" s="214" t="s">
        <v>75</v>
      </c>
      <c r="E165" s="215" t="s">
        <v>178</v>
      </c>
      <c r="F165" s="215" t="s">
        <v>233</v>
      </c>
      <c r="G165" s="213"/>
      <c r="H165" s="213"/>
      <c r="I165" s="216"/>
      <c r="J165" s="217">
        <f>BK165</f>
        <v>0</v>
      </c>
      <c r="K165" s="213"/>
      <c r="L165" s="218"/>
      <c r="M165" s="219"/>
      <c r="N165" s="220"/>
      <c r="O165" s="220"/>
      <c r="P165" s="221">
        <f>SUM(P166:P168)</f>
        <v>0</v>
      </c>
      <c r="Q165" s="220"/>
      <c r="R165" s="221">
        <f>SUM(R166:R168)</f>
        <v>0.0067299999999999999</v>
      </c>
      <c r="S165" s="220"/>
      <c r="T165" s="222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23" t="s">
        <v>84</v>
      </c>
      <c r="AT165" s="224" t="s">
        <v>75</v>
      </c>
      <c r="AU165" s="224" t="s">
        <v>76</v>
      </c>
      <c r="AY165" s="223" t="s">
        <v>174</v>
      </c>
      <c r="BK165" s="225">
        <f>SUM(BK166:BK168)</f>
        <v>0</v>
      </c>
    </row>
    <row r="166" s="2" customFormat="1" ht="49.05" customHeight="1">
      <c r="A166" s="38"/>
      <c r="B166" s="39"/>
      <c r="C166" s="226" t="s">
        <v>8</v>
      </c>
      <c r="D166" s="226" t="s">
        <v>175</v>
      </c>
      <c r="E166" s="227" t="s">
        <v>234</v>
      </c>
      <c r="F166" s="228" t="s">
        <v>235</v>
      </c>
      <c r="G166" s="229" t="s">
        <v>236</v>
      </c>
      <c r="H166" s="230">
        <v>2</v>
      </c>
      <c r="I166" s="231"/>
      <c r="J166" s="232">
        <f>ROUND(I166*H166,2)</f>
        <v>0</v>
      </c>
      <c r="K166" s="233"/>
      <c r="L166" s="44"/>
      <c r="M166" s="234" t="s">
        <v>1</v>
      </c>
      <c r="N166" s="235" t="s">
        <v>41</v>
      </c>
      <c r="O166" s="91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178</v>
      </c>
      <c r="AT166" s="238" t="s">
        <v>175</v>
      </c>
      <c r="AU166" s="238" t="s">
        <v>84</v>
      </c>
      <c r="AY166" s="17" t="s">
        <v>174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84</v>
      </c>
      <c r="BK166" s="239">
        <f>ROUND(I166*H166,2)</f>
        <v>0</v>
      </c>
      <c r="BL166" s="17" t="s">
        <v>178</v>
      </c>
      <c r="BM166" s="238" t="s">
        <v>237</v>
      </c>
    </row>
    <row r="167" s="13" customFormat="1">
      <c r="A167" s="13"/>
      <c r="B167" s="240"/>
      <c r="C167" s="241"/>
      <c r="D167" s="242" t="s">
        <v>180</v>
      </c>
      <c r="E167" s="243" t="s">
        <v>1</v>
      </c>
      <c r="F167" s="244" t="s">
        <v>238</v>
      </c>
      <c r="G167" s="241"/>
      <c r="H167" s="245">
        <v>2</v>
      </c>
      <c r="I167" s="246"/>
      <c r="J167" s="241"/>
      <c r="K167" s="241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180</v>
      </c>
      <c r="AU167" s="251" t="s">
        <v>84</v>
      </c>
      <c r="AV167" s="13" t="s">
        <v>86</v>
      </c>
      <c r="AW167" s="13" t="s">
        <v>32</v>
      </c>
      <c r="AX167" s="13" t="s">
        <v>84</v>
      </c>
      <c r="AY167" s="251" t="s">
        <v>174</v>
      </c>
    </row>
    <row r="168" s="2" customFormat="1" ht="24.15" customHeight="1">
      <c r="A168" s="38"/>
      <c r="B168" s="39"/>
      <c r="C168" s="263" t="s">
        <v>239</v>
      </c>
      <c r="D168" s="263" t="s">
        <v>240</v>
      </c>
      <c r="E168" s="264" t="s">
        <v>241</v>
      </c>
      <c r="F168" s="265" t="s">
        <v>242</v>
      </c>
      <c r="G168" s="266" t="s">
        <v>243</v>
      </c>
      <c r="H168" s="267">
        <v>1</v>
      </c>
      <c r="I168" s="268"/>
      <c r="J168" s="269">
        <f>ROUND(I168*H168,2)</f>
        <v>0</v>
      </c>
      <c r="K168" s="270"/>
      <c r="L168" s="271"/>
      <c r="M168" s="272" t="s">
        <v>1</v>
      </c>
      <c r="N168" s="273" t="s">
        <v>41</v>
      </c>
      <c r="O168" s="91"/>
      <c r="P168" s="236">
        <f>O168*H168</f>
        <v>0</v>
      </c>
      <c r="Q168" s="236">
        <v>0.0067299999999999999</v>
      </c>
      <c r="R168" s="236">
        <f>Q168*H168</f>
        <v>0.0067299999999999999</v>
      </c>
      <c r="S168" s="236">
        <v>0</v>
      </c>
      <c r="T168" s="23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8" t="s">
        <v>213</v>
      </c>
      <c r="AT168" s="238" t="s">
        <v>240</v>
      </c>
      <c r="AU168" s="238" t="s">
        <v>84</v>
      </c>
      <c r="AY168" s="17" t="s">
        <v>174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7" t="s">
        <v>84</v>
      </c>
      <c r="BK168" s="239">
        <f>ROUND(I168*H168,2)</f>
        <v>0</v>
      </c>
      <c r="BL168" s="17" t="s">
        <v>178</v>
      </c>
      <c r="BM168" s="238" t="s">
        <v>244</v>
      </c>
    </row>
    <row r="169" s="12" customFormat="1" ht="25.92" customHeight="1">
      <c r="A169" s="12"/>
      <c r="B169" s="212"/>
      <c r="C169" s="213"/>
      <c r="D169" s="214" t="s">
        <v>75</v>
      </c>
      <c r="E169" s="215" t="s">
        <v>218</v>
      </c>
      <c r="F169" s="215" t="s">
        <v>245</v>
      </c>
      <c r="G169" s="213"/>
      <c r="H169" s="213"/>
      <c r="I169" s="216"/>
      <c r="J169" s="217">
        <f>BK169</f>
        <v>0</v>
      </c>
      <c r="K169" s="213"/>
      <c r="L169" s="218"/>
      <c r="M169" s="219"/>
      <c r="N169" s="220"/>
      <c r="O169" s="220"/>
      <c r="P169" s="221">
        <f>SUM(P170:P219)</f>
        <v>0</v>
      </c>
      <c r="Q169" s="220"/>
      <c r="R169" s="221">
        <f>SUM(R170:R219)</f>
        <v>0</v>
      </c>
      <c r="S169" s="220"/>
      <c r="T169" s="222">
        <f>SUM(T170:T219)</f>
        <v>145.16262800000001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3" t="s">
        <v>84</v>
      </c>
      <c r="AT169" s="224" t="s">
        <v>75</v>
      </c>
      <c r="AU169" s="224" t="s">
        <v>76</v>
      </c>
      <c r="AY169" s="223" t="s">
        <v>174</v>
      </c>
      <c r="BK169" s="225">
        <f>SUM(BK170:BK219)</f>
        <v>0</v>
      </c>
    </row>
    <row r="170" s="2" customFormat="1" ht="24.15" customHeight="1">
      <c r="A170" s="38"/>
      <c r="B170" s="39"/>
      <c r="C170" s="226" t="s">
        <v>246</v>
      </c>
      <c r="D170" s="226" t="s">
        <v>175</v>
      </c>
      <c r="E170" s="227" t="s">
        <v>247</v>
      </c>
      <c r="F170" s="228" t="s">
        <v>248</v>
      </c>
      <c r="G170" s="229" t="s">
        <v>190</v>
      </c>
      <c r="H170" s="230">
        <v>0.48399999999999999</v>
      </c>
      <c r="I170" s="231"/>
      <c r="J170" s="232">
        <f>ROUND(I170*H170,2)</f>
        <v>0</v>
      </c>
      <c r="K170" s="233"/>
      <c r="L170" s="44"/>
      <c r="M170" s="234" t="s">
        <v>1</v>
      </c>
      <c r="N170" s="235" t="s">
        <v>41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1</v>
      </c>
      <c r="T170" s="237">
        <f>S170*H170</f>
        <v>0.48399999999999999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178</v>
      </c>
      <c r="AT170" s="238" t="s">
        <v>175</v>
      </c>
      <c r="AU170" s="238" t="s">
        <v>84</v>
      </c>
      <c r="AY170" s="17" t="s">
        <v>174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84</v>
      </c>
      <c r="BK170" s="239">
        <f>ROUND(I170*H170,2)</f>
        <v>0</v>
      </c>
      <c r="BL170" s="17" t="s">
        <v>178</v>
      </c>
      <c r="BM170" s="238" t="s">
        <v>249</v>
      </c>
    </row>
    <row r="171" s="13" customFormat="1">
      <c r="A171" s="13"/>
      <c r="B171" s="240"/>
      <c r="C171" s="241"/>
      <c r="D171" s="242" t="s">
        <v>180</v>
      </c>
      <c r="E171" s="243" t="s">
        <v>1</v>
      </c>
      <c r="F171" s="244" t="s">
        <v>250</v>
      </c>
      <c r="G171" s="241"/>
      <c r="H171" s="245">
        <v>0.48399999999999999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180</v>
      </c>
      <c r="AU171" s="251" t="s">
        <v>84</v>
      </c>
      <c r="AV171" s="13" t="s">
        <v>86</v>
      </c>
      <c r="AW171" s="13" t="s">
        <v>32</v>
      </c>
      <c r="AX171" s="13" t="s">
        <v>84</v>
      </c>
      <c r="AY171" s="251" t="s">
        <v>174</v>
      </c>
    </row>
    <row r="172" s="2" customFormat="1" ht="24.15" customHeight="1">
      <c r="A172" s="38"/>
      <c r="B172" s="39"/>
      <c r="C172" s="226" t="s">
        <v>251</v>
      </c>
      <c r="D172" s="226" t="s">
        <v>175</v>
      </c>
      <c r="E172" s="227" t="s">
        <v>252</v>
      </c>
      <c r="F172" s="228" t="s">
        <v>253</v>
      </c>
      <c r="G172" s="229" t="s">
        <v>190</v>
      </c>
      <c r="H172" s="230">
        <v>15.738</v>
      </c>
      <c r="I172" s="231"/>
      <c r="J172" s="232">
        <f>ROUND(I172*H172,2)</f>
        <v>0</v>
      </c>
      <c r="K172" s="233"/>
      <c r="L172" s="44"/>
      <c r="M172" s="234" t="s">
        <v>1</v>
      </c>
      <c r="N172" s="235" t="s">
        <v>41</v>
      </c>
      <c r="O172" s="91"/>
      <c r="P172" s="236">
        <f>O172*H172</f>
        <v>0</v>
      </c>
      <c r="Q172" s="236">
        <v>0</v>
      </c>
      <c r="R172" s="236">
        <f>Q172*H172</f>
        <v>0</v>
      </c>
      <c r="S172" s="236">
        <v>1</v>
      </c>
      <c r="T172" s="237">
        <f>S172*H172</f>
        <v>15.738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178</v>
      </c>
      <c r="AT172" s="238" t="s">
        <v>175</v>
      </c>
      <c r="AU172" s="238" t="s">
        <v>84</v>
      </c>
      <c r="AY172" s="17" t="s">
        <v>174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84</v>
      </c>
      <c r="BK172" s="239">
        <f>ROUND(I172*H172,2)</f>
        <v>0</v>
      </c>
      <c r="BL172" s="17" t="s">
        <v>178</v>
      </c>
      <c r="BM172" s="238" t="s">
        <v>254</v>
      </c>
    </row>
    <row r="173" s="15" customFormat="1">
      <c r="A173" s="15"/>
      <c r="B173" s="274"/>
      <c r="C173" s="275"/>
      <c r="D173" s="242" t="s">
        <v>180</v>
      </c>
      <c r="E173" s="276" t="s">
        <v>1</v>
      </c>
      <c r="F173" s="277" t="s">
        <v>255</v>
      </c>
      <c r="G173" s="275"/>
      <c r="H173" s="276" t="s">
        <v>1</v>
      </c>
      <c r="I173" s="278"/>
      <c r="J173" s="275"/>
      <c r="K173" s="275"/>
      <c r="L173" s="279"/>
      <c r="M173" s="280"/>
      <c r="N173" s="281"/>
      <c r="O173" s="281"/>
      <c r="P173" s="281"/>
      <c r="Q173" s="281"/>
      <c r="R173" s="281"/>
      <c r="S173" s="281"/>
      <c r="T173" s="282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83" t="s">
        <v>180</v>
      </c>
      <c r="AU173" s="283" t="s">
        <v>84</v>
      </c>
      <c r="AV173" s="15" t="s">
        <v>84</v>
      </c>
      <c r="AW173" s="15" t="s">
        <v>32</v>
      </c>
      <c r="AX173" s="15" t="s">
        <v>76</v>
      </c>
      <c r="AY173" s="283" t="s">
        <v>174</v>
      </c>
    </row>
    <row r="174" s="13" customFormat="1">
      <c r="A174" s="13"/>
      <c r="B174" s="240"/>
      <c r="C174" s="241"/>
      <c r="D174" s="242" t="s">
        <v>180</v>
      </c>
      <c r="E174" s="243" t="s">
        <v>1</v>
      </c>
      <c r="F174" s="244" t="s">
        <v>256</v>
      </c>
      <c r="G174" s="241"/>
      <c r="H174" s="245">
        <v>10.148999999999999</v>
      </c>
      <c r="I174" s="246"/>
      <c r="J174" s="241"/>
      <c r="K174" s="241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180</v>
      </c>
      <c r="AU174" s="251" t="s">
        <v>84</v>
      </c>
      <c r="AV174" s="13" t="s">
        <v>86</v>
      </c>
      <c r="AW174" s="13" t="s">
        <v>32</v>
      </c>
      <c r="AX174" s="13" t="s">
        <v>76</v>
      </c>
      <c r="AY174" s="251" t="s">
        <v>174</v>
      </c>
    </row>
    <row r="175" s="13" customFormat="1">
      <c r="A175" s="13"/>
      <c r="B175" s="240"/>
      <c r="C175" s="241"/>
      <c r="D175" s="242" t="s">
        <v>180</v>
      </c>
      <c r="E175" s="243" t="s">
        <v>1</v>
      </c>
      <c r="F175" s="244" t="s">
        <v>257</v>
      </c>
      <c r="G175" s="241"/>
      <c r="H175" s="245">
        <v>1.3799999999999999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180</v>
      </c>
      <c r="AU175" s="251" t="s">
        <v>84</v>
      </c>
      <c r="AV175" s="13" t="s">
        <v>86</v>
      </c>
      <c r="AW175" s="13" t="s">
        <v>32</v>
      </c>
      <c r="AX175" s="13" t="s">
        <v>76</v>
      </c>
      <c r="AY175" s="251" t="s">
        <v>174</v>
      </c>
    </row>
    <row r="176" s="13" customFormat="1">
      <c r="A176" s="13"/>
      <c r="B176" s="240"/>
      <c r="C176" s="241"/>
      <c r="D176" s="242" t="s">
        <v>180</v>
      </c>
      <c r="E176" s="243" t="s">
        <v>1</v>
      </c>
      <c r="F176" s="244" t="s">
        <v>258</v>
      </c>
      <c r="G176" s="241"/>
      <c r="H176" s="245">
        <v>1.853</v>
      </c>
      <c r="I176" s="246"/>
      <c r="J176" s="241"/>
      <c r="K176" s="241"/>
      <c r="L176" s="247"/>
      <c r="M176" s="248"/>
      <c r="N176" s="249"/>
      <c r="O176" s="249"/>
      <c r="P176" s="249"/>
      <c r="Q176" s="249"/>
      <c r="R176" s="249"/>
      <c r="S176" s="249"/>
      <c r="T176" s="25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51" t="s">
        <v>180</v>
      </c>
      <c r="AU176" s="251" t="s">
        <v>84</v>
      </c>
      <c r="AV176" s="13" t="s">
        <v>86</v>
      </c>
      <c r="AW176" s="13" t="s">
        <v>32</v>
      </c>
      <c r="AX176" s="13" t="s">
        <v>76</v>
      </c>
      <c r="AY176" s="251" t="s">
        <v>174</v>
      </c>
    </row>
    <row r="177" s="13" customFormat="1">
      <c r="A177" s="13"/>
      <c r="B177" s="240"/>
      <c r="C177" s="241"/>
      <c r="D177" s="242" t="s">
        <v>180</v>
      </c>
      <c r="E177" s="243" t="s">
        <v>1</v>
      </c>
      <c r="F177" s="244" t="s">
        <v>259</v>
      </c>
      <c r="G177" s="241"/>
      <c r="H177" s="245">
        <v>0.83999999999999997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180</v>
      </c>
      <c r="AU177" s="251" t="s">
        <v>84</v>
      </c>
      <c r="AV177" s="13" t="s">
        <v>86</v>
      </c>
      <c r="AW177" s="13" t="s">
        <v>32</v>
      </c>
      <c r="AX177" s="13" t="s">
        <v>76</v>
      </c>
      <c r="AY177" s="251" t="s">
        <v>174</v>
      </c>
    </row>
    <row r="178" s="15" customFormat="1">
      <c r="A178" s="15"/>
      <c r="B178" s="274"/>
      <c r="C178" s="275"/>
      <c r="D178" s="242" t="s">
        <v>180</v>
      </c>
      <c r="E178" s="276" t="s">
        <v>1</v>
      </c>
      <c r="F178" s="277" t="s">
        <v>260</v>
      </c>
      <c r="G178" s="275"/>
      <c r="H178" s="276" t="s">
        <v>1</v>
      </c>
      <c r="I178" s="278"/>
      <c r="J178" s="275"/>
      <c r="K178" s="275"/>
      <c r="L178" s="279"/>
      <c r="M178" s="280"/>
      <c r="N178" s="281"/>
      <c r="O178" s="281"/>
      <c r="P178" s="281"/>
      <c r="Q178" s="281"/>
      <c r="R178" s="281"/>
      <c r="S178" s="281"/>
      <c r="T178" s="282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83" t="s">
        <v>180</v>
      </c>
      <c r="AU178" s="283" t="s">
        <v>84</v>
      </c>
      <c r="AV178" s="15" t="s">
        <v>84</v>
      </c>
      <c r="AW178" s="15" t="s">
        <v>32</v>
      </c>
      <c r="AX178" s="15" t="s">
        <v>76</v>
      </c>
      <c r="AY178" s="283" t="s">
        <v>174</v>
      </c>
    </row>
    <row r="179" s="13" customFormat="1">
      <c r="A179" s="13"/>
      <c r="B179" s="240"/>
      <c r="C179" s="241"/>
      <c r="D179" s="242" t="s">
        <v>180</v>
      </c>
      <c r="E179" s="243" t="s">
        <v>1</v>
      </c>
      <c r="F179" s="244" t="s">
        <v>261</v>
      </c>
      <c r="G179" s="241"/>
      <c r="H179" s="245">
        <v>0.70399999999999996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180</v>
      </c>
      <c r="AU179" s="251" t="s">
        <v>84</v>
      </c>
      <c r="AV179" s="13" t="s">
        <v>86</v>
      </c>
      <c r="AW179" s="13" t="s">
        <v>32</v>
      </c>
      <c r="AX179" s="13" t="s">
        <v>76</v>
      </c>
      <c r="AY179" s="251" t="s">
        <v>174</v>
      </c>
    </row>
    <row r="180" s="13" customFormat="1">
      <c r="A180" s="13"/>
      <c r="B180" s="240"/>
      <c r="C180" s="241"/>
      <c r="D180" s="242" t="s">
        <v>180</v>
      </c>
      <c r="E180" s="243" t="s">
        <v>1</v>
      </c>
      <c r="F180" s="244" t="s">
        <v>262</v>
      </c>
      <c r="G180" s="241"/>
      <c r="H180" s="245">
        <v>0.81200000000000006</v>
      </c>
      <c r="I180" s="246"/>
      <c r="J180" s="241"/>
      <c r="K180" s="241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180</v>
      </c>
      <c r="AU180" s="251" t="s">
        <v>84</v>
      </c>
      <c r="AV180" s="13" t="s">
        <v>86</v>
      </c>
      <c r="AW180" s="13" t="s">
        <v>32</v>
      </c>
      <c r="AX180" s="13" t="s">
        <v>76</v>
      </c>
      <c r="AY180" s="251" t="s">
        <v>174</v>
      </c>
    </row>
    <row r="181" s="14" customFormat="1">
      <c r="A181" s="14"/>
      <c r="B181" s="252"/>
      <c r="C181" s="253"/>
      <c r="D181" s="242" t="s">
        <v>180</v>
      </c>
      <c r="E181" s="254" t="s">
        <v>1</v>
      </c>
      <c r="F181" s="255" t="s">
        <v>183</v>
      </c>
      <c r="G181" s="253"/>
      <c r="H181" s="256">
        <v>15.738</v>
      </c>
      <c r="I181" s="257"/>
      <c r="J181" s="253"/>
      <c r="K181" s="253"/>
      <c r="L181" s="258"/>
      <c r="M181" s="259"/>
      <c r="N181" s="260"/>
      <c r="O181" s="260"/>
      <c r="P181" s="260"/>
      <c r="Q181" s="260"/>
      <c r="R181" s="260"/>
      <c r="S181" s="260"/>
      <c r="T181" s="26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2" t="s">
        <v>180</v>
      </c>
      <c r="AU181" s="262" t="s">
        <v>84</v>
      </c>
      <c r="AV181" s="14" t="s">
        <v>178</v>
      </c>
      <c r="AW181" s="14" t="s">
        <v>32</v>
      </c>
      <c r="AX181" s="14" t="s">
        <v>84</v>
      </c>
      <c r="AY181" s="262" t="s">
        <v>174</v>
      </c>
    </row>
    <row r="182" s="2" customFormat="1" ht="33" customHeight="1">
      <c r="A182" s="38"/>
      <c r="B182" s="39"/>
      <c r="C182" s="226" t="s">
        <v>263</v>
      </c>
      <c r="D182" s="226" t="s">
        <v>175</v>
      </c>
      <c r="E182" s="227" t="s">
        <v>264</v>
      </c>
      <c r="F182" s="228" t="s">
        <v>265</v>
      </c>
      <c r="G182" s="229" t="s">
        <v>190</v>
      </c>
      <c r="H182" s="230">
        <v>2.8690000000000002</v>
      </c>
      <c r="I182" s="231"/>
      <c r="J182" s="232">
        <f>ROUND(I182*H182,2)</f>
        <v>0</v>
      </c>
      <c r="K182" s="233"/>
      <c r="L182" s="44"/>
      <c r="M182" s="234" t="s">
        <v>1</v>
      </c>
      <c r="N182" s="235" t="s">
        <v>41</v>
      </c>
      <c r="O182" s="91"/>
      <c r="P182" s="236">
        <f>O182*H182</f>
        <v>0</v>
      </c>
      <c r="Q182" s="236">
        <v>0</v>
      </c>
      <c r="R182" s="236">
        <f>Q182*H182</f>
        <v>0</v>
      </c>
      <c r="S182" s="236">
        <v>1.5940000000000001</v>
      </c>
      <c r="T182" s="237">
        <f>S182*H182</f>
        <v>4.5731860000000006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8" t="s">
        <v>178</v>
      </c>
      <c r="AT182" s="238" t="s">
        <v>175</v>
      </c>
      <c r="AU182" s="238" t="s">
        <v>84</v>
      </c>
      <c r="AY182" s="17" t="s">
        <v>174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7" t="s">
        <v>84</v>
      </c>
      <c r="BK182" s="239">
        <f>ROUND(I182*H182,2)</f>
        <v>0</v>
      </c>
      <c r="BL182" s="17" t="s">
        <v>178</v>
      </c>
      <c r="BM182" s="238" t="s">
        <v>266</v>
      </c>
    </row>
    <row r="183" s="13" customFormat="1">
      <c r="A183" s="13"/>
      <c r="B183" s="240"/>
      <c r="C183" s="241"/>
      <c r="D183" s="242" t="s">
        <v>180</v>
      </c>
      <c r="E183" s="243" t="s">
        <v>1</v>
      </c>
      <c r="F183" s="244" t="s">
        <v>267</v>
      </c>
      <c r="G183" s="241"/>
      <c r="H183" s="245">
        <v>2.8690000000000002</v>
      </c>
      <c r="I183" s="246"/>
      <c r="J183" s="241"/>
      <c r="K183" s="241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180</v>
      </c>
      <c r="AU183" s="251" t="s">
        <v>84</v>
      </c>
      <c r="AV183" s="13" t="s">
        <v>86</v>
      </c>
      <c r="AW183" s="13" t="s">
        <v>32</v>
      </c>
      <c r="AX183" s="13" t="s">
        <v>84</v>
      </c>
      <c r="AY183" s="251" t="s">
        <v>174</v>
      </c>
    </row>
    <row r="184" s="2" customFormat="1" ht="24.15" customHeight="1">
      <c r="A184" s="38"/>
      <c r="B184" s="39"/>
      <c r="C184" s="226" t="s">
        <v>268</v>
      </c>
      <c r="D184" s="226" t="s">
        <v>175</v>
      </c>
      <c r="E184" s="227" t="s">
        <v>269</v>
      </c>
      <c r="F184" s="228" t="s">
        <v>270</v>
      </c>
      <c r="G184" s="229" t="s">
        <v>190</v>
      </c>
      <c r="H184" s="230">
        <v>0.54000000000000004</v>
      </c>
      <c r="I184" s="231"/>
      <c r="J184" s="232">
        <f>ROUND(I184*H184,2)</f>
        <v>0</v>
      </c>
      <c r="K184" s="233"/>
      <c r="L184" s="44"/>
      <c r="M184" s="234" t="s">
        <v>1</v>
      </c>
      <c r="N184" s="235" t="s">
        <v>41</v>
      </c>
      <c r="O184" s="91"/>
      <c r="P184" s="236">
        <f>O184*H184</f>
        <v>0</v>
      </c>
      <c r="Q184" s="236">
        <v>0</v>
      </c>
      <c r="R184" s="236">
        <f>Q184*H184</f>
        <v>0</v>
      </c>
      <c r="S184" s="236">
        <v>1.6000000000000001</v>
      </c>
      <c r="T184" s="237">
        <f>S184*H184</f>
        <v>0.8640000000000001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8" t="s">
        <v>178</v>
      </c>
      <c r="AT184" s="238" t="s">
        <v>175</v>
      </c>
      <c r="AU184" s="238" t="s">
        <v>84</v>
      </c>
      <c r="AY184" s="17" t="s">
        <v>174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7" t="s">
        <v>84</v>
      </c>
      <c r="BK184" s="239">
        <f>ROUND(I184*H184,2)</f>
        <v>0</v>
      </c>
      <c r="BL184" s="17" t="s">
        <v>178</v>
      </c>
      <c r="BM184" s="238" t="s">
        <v>271</v>
      </c>
    </row>
    <row r="185" s="13" customFormat="1">
      <c r="A185" s="13"/>
      <c r="B185" s="240"/>
      <c r="C185" s="241"/>
      <c r="D185" s="242" t="s">
        <v>180</v>
      </c>
      <c r="E185" s="243" t="s">
        <v>1</v>
      </c>
      <c r="F185" s="244" t="s">
        <v>272</v>
      </c>
      <c r="G185" s="241"/>
      <c r="H185" s="245">
        <v>0.54000000000000004</v>
      </c>
      <c r="I185" s="246"/>
      <c r="J185" s="241"/>
      <c r="K185" s="241"/>
      <c r="L185" s="247"/>
      <c r="M185" s="248"/>
      <c r="N185" s="249"/>
      <c r="O185" s="249"/>
      <c r="P185" s="249"/>
      <c r="Q185" s="249"/>
      <c r="R185" s="249"/>
      <c r="S185" s="249"/>
      <c r="T185" s="25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1" t="s">
        <v>180</v>
      </c>
      <c r="AU185" s="251" t="s">
        <v>84</v>
      </c>
      <c r="AV185" s="13" t="s">
        <v>86</v>
      </c>
      <c r="AW185" s="13" t="s">
        <v>32</v>
      </c>
      <c r="AX185" s="13" t="s">
        <v>84</v>
      </c>
      <c r="AY185" s="251" t="s">
        <v>174</v>
      </c>
    </row>
    <row r="186" s="2" customFormat="1" ht="24.15" customHeight="1">
      <c r="A186" s="38"/>
      <c r="B186" s="39"/>
      <c r="C186" s="226" t="s">
        <v>273</v>
      </c>
      <c r="D186" s="226" t="s">
        <v>175</v>
      </c>
      <c r="E186" s="227" t="s">
        <v>274</v>
      </c>
      <c r="F186" s="228" t="s">
        <v>275</v>
      </c>
      <c r="G186" s="229" t="s">
        <v>236</v>
      </c>
      <c r="H186" s="230">
        <v>62</v>
      </c>
      <c r="I186" s="231"/>
      <c r="J186" s="232">
        <f>ROUND(I186*H186,2)</f>
        <v>0</v>
      </c>
      <c r="K186" s="233"/>
      <c r="L186" s="44"/>
      <c r="M186" s="234" t="s">
        <v>1</v>
      </c>
      <c r="N186" s="235" t="s">
        <v>41</v>
      </c>
      <c r="O186" s="91"/>
      <c r="P186" s="236">
        <f>O186*H186</f>
        <v>0</v>
      </c>
      <c r="Q186" s="236">
        <v>0</v>
      </c>
      <c r="R186" s="236">
        <f>Q186*H186</f>
        <v>0</v>
      </c>
      <c r="S186" s="236">
        <v>0.053999999999999999</v>
      </c>
      <c r="T186" s="237">
        <f>S186*H186</f>
        <v>3.3479999999999999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178</v>
      </c>
      <c r="AT186" s="238" t="s">
        <v>175</v>
      </c>
      <c r="AU186" s="238" t="s">
        <v>84</v>
      </c>
      <c r="AY186" s="17" t="s">
        <v>174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7" t="s">
        <v>84</v>
      </c>
      <c r="BK186" s="239">
        <f>ROUND(I186*H186,2)</f>
        <v>0</v>
      </c>
      <c r="BL186" s="17" t="s">
        <v>178</v>
      </c>
      <c r="BM186" s="238" t="s">
        <v>276</v>
      </c>
    </row>
    <row r="187" s="13" customFormat="1">
      <c r="A187" s="13"/>
      <c r="B187" s="240"/>
      <c r="C187" s="241"/>
      <c r="D187" s="242" t="s">
        <v>180</v>
      </c>
      <c r="E187" s="243" t="s">
        <v>1</v>
      </c>
      <c r="F187" s="244" t="s">
        <v>277</v>
      </c>
      <c r="G187" s="241"/>
      <c r="H187" s="245">
        <v>62</v>
      </c>
      <c r="I187" s="246"/>
      <c r="J187" s="241"/>
      <c r="K187" s="241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180</v>
      </c>
      <c r="AU187" s="251" t="s">
        <v>84</v>
      </c>
      <c r="AV187" s="13" t="s">
        <v>86</v>
      </c>
      <c r="AW187" s="13" t="s">
        <v>32</v>
      </c>
      <c r="AX187" s="13" t="s">
        <v>84</v>
      </c>
      <c r="AY187" s="251" t="s">
        <v>174</v>
      </c>
    </row>
    <row r="188" s="2" customFormat="1" ht="37.8" customHeight="1">
      <c r="A188" s="38"/>
      <c r="B188" s="39"/>
      <c r="C188" s="226" t="s">
        <v>278</v>
      </c>
      <c r="D188" s="226" t="s">
        <v>175</v>
      </c>
      <c r="E188" s="227" t="s">
        <v>279</v>
      </c>
      <c r="F188" s="228" t="s">
        <v>280</v>
      </c>
      <c r="G188" s="229" t="s">
        <v>190</v>
      </c>
      <c r="H188" s="230">
        <v>19.869</v>
      </c>
      <c r="I188" s="231"/>
      <c r="J188" s="232">
        <f>ROUND(I188*H188,2)</f>
        <v>0</v>
      </c>
      <c r="K188" s="233"/>
      <c r="L188" s="44"/>
      <c r="M188" s="234" t="s">
        <v>1</v>
      </c>
      <c r="N188" s="235" t="s">
        <v>41</v>
      </c>
      <c r="O188" s="91"/>
      <c r="P188" s="236">
        <f>O188*H188</f>
        <v>0</v>
      </c>
      <c r="Q188" s="236">
        <v>0</v>
      </c>
      <c r="R188" s="236">
        <f>Q188*H188</f>
        <v>0</v>
      </c>
      <c r="S188" s="236">
        <v>2.2000000000000002</v>
      </c>
      <c r="T188" s="237">
        <f>S188*H188</f>
        <v>43.711800000000004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8" t="s">
        <v>178</v>
      </c>
      <c r="AT188" s="238" t="s">
        <v>175</v>
      </c>
      <c r="AU188" s="238" t="s">
        <v>84</v>
      </c>
      <c r="AY188" s="17" t="s">
        <v>174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7" t="s">
        <v>84</v>
      </c>
      <c r="BK188" s="239">
        <f>ROUND(I188*H188,2)</f>
        <v>0</v>
      </c>
      <c r="BL188" s="17" t="s">
        <v>178</v>
      </c>
      <c r="BM188" s="238" t="s">
        <v>281</v>
      </c>
    </row>
    <row r="189" s="13" customFormat="1">
      <c r="A189" s="13"/>
      <c r="B189" s="240"/>
      <c r="C189" s="241"/>
      <c r="D189" s="242" t="s">
        <v>180</v>
      </c>
      <c r="E189" s="243" t="s">
        <v>1</v>
      </c>
      <c r="F189" s="244" t="s">
        <v>282</v>
      </c>
      <c r="G189" s="241"/>
      <c r="H189" s="245">
        <v>19.869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180</v>
      </c>
      <c r="AU189" s="251" t="s">
        <v>84</v>
      </c>
      <c r="AV189" s="13" t="s">
        <v>86</v>
      </c>
      <c r="AW189" s="13" t="s">
        <v>32</v>
      </c>
      <c r="AX189" s="13" t="s">
        <v>84</v>
      </c>
      <c r="AY189" s="251" t="s">
        <v>174</v>
      </c>
    </row>
    <row r="190" s="2" customFormat="1" ht="37.8" customHeight="1">
      <c r="A190" s="38"/>
      <c r="B190" s="39"/>
      <c r="C190" s="226" t="s">
        <v>283</v>
      </c>
      <c r="D190" s="226" t="s">
        <v>175</v>
      </c>
      <c r="E190" s="227" t="s">
        <v>284</v>
      </c>
      <c r="F190" s="228" t="s">
        <v>285</v>
      </c>
      <c r="G190" s="229" t="s">
        <v>190</v>
      </c>
      <c r="H190" s="230">
        <v>4.0499999999999998</v>
      </c>
      <c r="I190" s="231"/>
      <c r="J190" s="232">
        <f>ROUND(I190*H190,2)</f>
        <v>0</v>
      </c>
      <c r="K190" s="233"/>
      <c r="L190" s="44"/>
      <c r="M190" s="234" t="s">
        <v>1</v>
      </c>
      <c r="N190" s="235" t="s">
        <v>41</v>
      </c>
      <c r="O190" s="91"/>
      <c r="P190" s="236">
        <f>O190*H190</f>
        <v>0</v>
      </c>
      <c r="Q190" s="236">
        <v>0</v>
      </c>
      <c r="R190" s="236">
        <f>Q190*H190</f>
        <v>0</v>
      </c>
      <c r="S190" s="236">
        <v>2.2000000000000002</v>
      </c>
      <c r="T190" s="237">
        <f>S190*H190</f>
        <v>8.9100000000000001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8" t="s">
        <v>178</v>
      </c>
      <c r="AT190" s="238" t="s">
        <v>175</v>
      </c>
      <c r="AU190" s="238" t="s">
        <v>84</v>
      </c>
      <c r="AY190" s="17" t="s">
        <v>174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84</v>
      </c>
      <c r="BK190" s="239">
        <f>ROUND(I190*H190,2)</f>
        <v>0</v>
      </c>
      <c r="BL190" s="17" t="s">
        <v>178</v>
      </c>
      <c r="BM190" s="238" t="s">
        <v>286</v>
      </c>
    </row>
    <row r="191" s="13" customFormat="1">
      <c r="A191" s="13"/>
      <c r="B191" s="240"/>
      <c r="C191" s="241"/>
      <c r="D191" s="242" t="s">
        <v>180</v>
      </c>
      <c r="E191" s="243" t="s">
        <v>1</v>
      </c>
      <c r="F191" s="244" t="s">
        <v>287</v>
      </c>
      <c r="G191" s="241"/>
      <c r="H191" s="245">
        <v>4.0499999999999998</v>
      </c>
      <c r="I191" s="246"/>
      <c r="J191" s="241"/>
      <c r="K191" s="241"/>
      <c r="L191" s="247"/>
      <c r="M191" s="248"/>
      <c r="N191" s="249"/>
      <c r="O191" s="249"/>
      <c r="P191" s="249"/>
      <c r="Q191" s="249"/>
      <c r="R191" s="249"/>
      <c r="S191" s="249"/>
      <c r="T191" s="250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1" t="s">
        <v>180</v>
      </c>
      <c r="AU191" s="251" t="s">
        <v>84</v>
      </c>
      <c r="AV191" s="13" t="s">
        <v>86</v>
      </c>
      <c r="AW191" s="13" t="s">
        <v>32</v>
      </c>
      <c r="AX191" s="13" t="s">
        <v>84</v>
      </c>
      <c r="AY191" s="251" t="s">
        <v>174</v>
      </c>
    </row>
    <row r="192" s="2" customFormat="1" ht="33" customHeight="1">
      <c r="A192" s="38"/>
      <c r="B192" s="39"/>
      <c r="C192" s="226" t="s">
        <v>7</v>
      </c>
      <c r="D192" s="226" t="s">
        <v>175</v>
      </c>
      <c r="E192" s="227" t="s">
        <v>288</v>
      </c>
      <c r="F192" s="228" t="s">
        <v>289</v>
      </c>
      <c r="G192" s="229" t="s">
        <v>190</v>
      </c>
      <c r="H192" s="230">
        <v>4.0499999999999998</v>
      </c>
      <c r="I192" s="231"/>
      <c r="J192" s="232">
        <f>ROUND(I192*H192,2)</f>
        <v>0</v>
      </c>
      <c r="K192" s="233"/>
      <c r="L192" s="44"/>
      <c r="M192" s="234" t="s">
        <v>1</v>
      </c>
      <c r="N192" s="235" t="s">
        <v>41</v>
      </c>
      <c r="O192" s="91"/>
      <c r="P192" s="236">
        <f>O192*H192</f>
        <v>0</v>
      </c>
      <c r="Q192" s="236">
        <v>0</v>
      </c>
      <c r="R192" s="236">
        <f>Q192*H192</f>
        <v>0</v>
      </c>
      <c r="S192" s="236">
        <v>0.029000000000000001</v>
      </c>
      <c r="T192" s="237">
        <f>S192*H192</f>
        <v>0.11745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8" t="s">
        <v>178</v>
      </c>
      <c r="AT192" s="238" t="s">
        <v>175</v>
      </c>
      <c r="AU192" s="238" t="s">
        <v>84</v>
      </c>
      <c r="AY192" s="17" t="s">
        <v>174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7" t="s">
        <v>84</v>
      </c>
      <c r="BK192" s="239">
        <f>ROUND(I192*H192,2)</f>
        <v>0</v>
      </c>
      <c r="BL192" s="17" t="s">
        <v>178</v>
      </c>
      <c r="BM192" s="238" t="s">
        <v>290</v>
      </c>
    </row>
    <row r="193" s="13" customFormat="1">
      <c r="A193" s="13"/>
      <c r="B193" s="240"/>
      <c r="C193" s="241"/>
      <c r="D193" s="242" t="s">
        <v>180</v>
      </c>
      <c r="E193" s="243" t="s">
        <v>1</v>
      </c>
      <c r="F193" s="244" t="s">
        <v>291</v>
      </c>
      <c r="G193" s="241"/>
      <c r="H193" s="245">
        <v>4.0499999999999998</v>
      </c>
      <c r="I193" s="246"/>
      <c r="J193" s="241"/>
      <c r="K193" s="241"/>
      <c r="L193" s="247"/>
      <c r="M193" s="248"/>
      <c r="N193" s="249"/>
      <c r="O193" s="249"/>
      <c r="P193" s="249"/>
      <c r="Q193" s="249"/>
      <c r="R193" s="249"/>
      <c r="S193" s="249"/>
      <c r="T193" s="25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1" t="s">
        <v>180</v>
      </c>
      <c r="AU193" s="251" t="s">
        <v>84</v>
      </c>
      <c r="AV193" s="13" t="s">
        <v>86</v>
      </c>
      <c r="AW193" s="13" t="s">
        <v>32</v>
      </c>
      <c r="AX193" s="13" t="s">
        <v>84</v>
      </c>
      <c r="AY193" s="251" t="s">
        <v>174</v>
      </c>
    </row>
    <row r="194" s="2" customFormat="1" ht="24.15" customHeight="1">
      <c r="A194" s="38"/>
      <c r="B194" s="39"/>
      <c r="C194" s="226" t="s">
        <v>292</v>
      </c>
      <c r="D194" s="226" t="s">
        <v>175</v>
      </c>
      <c r="E194" s="227" t="s">
        <v>293</v>
      </c>
      <c r="F194" s="228" t="s">
        <v>294</v>
      </c>
      <c r="G194" s="229" t="s">
        <v>123</v>
      </c>
      <c r="H194" s="230">
        <v>180</v>
      </c>
      <c r="I194" s="231"/>
      <c r="J194" s="232">
        <f>ROUND(I194*H194,2)</f>
        <v>0</v>
      </c>
      <c r="K194" s="233"/>
      <c r="L194" s="44"/>
      <c r="M194" s="234" t="s">
        <v>1</v>
      </c>
      <c r="N194" s="235" t="s">
        <v>41</v>
      </c>
      <c r="O194" s="91"/>
      <c r="P194" s="236">
        <f>O194*H194</f>
        <v>0</v>
      </c>
      <c r="Q194" s="236">
        <v>0</v>
      </c>
      <c r="R194" s="236">
        <f>Q194*H194</f>
        <v>0</v>
      </c>
      <c r="S194" s="236">
        <v>0.035000000000000003</v>
      </c>
      <c r="T194" s="237">
        <f>S194*H194</f>
        <v>6.3000000000000007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8" t="s">
        <v>178</v>
      </c>
      <c r="AT194" s="238" t="s">
        <v>175</v>
      </c>
      <c r="AU194" s="238" t="s">
        <v>84</v>
      </c>
      <c r="AY194" s="17" t="s">
        <v>174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7" t="s">
        <v>84</v>
      </c>
      <c r="BK194" s="239">
        <f>ROUND(I194*H194,2)</f>
        <v>0</v>
      </c>
      <c r="BL194" s="17" t="s">
        <v>178</v>
      </c>
      <c r="BM194" s="238" t="s">
        <v>295</v>
      </c>
    </row>
    <row r="195" s="2" customFormat="1" ht="24.15" customHeight="1">
      <c r="A195" s="38"/>
      <c r="B195" s="39"/>
      <c r="C195" s="226" t="s">
        <v>128</v>
      </c>
      <c r="D195" s="226" t="s">
        <v>175</v>
      </c>
      <c r="E195" s="227" t="s">
        <v>296</v>
      </c>
      <c r="F195" s="228" t="s">
        <v>297</v>
      </c>
      <c r="G195" s="229" t="s">
        <v>123</v>
      </c>
      <c r="H195" s="230">
        <v>4.8600000000000003</v>
      </c>
      <c r="I195" s="231"/>
      <c r="J195" s="232">
        <f>ROUND(I195*H195,2)</f>
        <v>0</v>
      </c>
      <c r="K195" s="233"/>
      <c r="L195" s="44"/>
      <c r="M195" s="234" t="s">
        <v>1</v>
      </c>
      <c r="N195" s="235" t="s">
        <v>41</v>
      </c>
      <c r="O195" s="91"/>
      <c r="P195" s="236">
        <f>O195*H195</f>
        <v>0</v>
      </c>
      <c r="Q195" s="236">
        <v>0</v>
      </c>
      <c r="R195" s="236">
        <f>Q195*H195</f>
        <v>0</v>
      </c>
      <c r="S195" s="236">
        <v>0.074999999999999997</v>
      </c>
      <c r="T195" s="237">
        <f>S195*H195</f>
        <v>0.36449999999999999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8" t="s">
        <v>178</v>
      </c>
      <c r="AT195" s="238" t="s">
        <v>175</v>
      </c>
      <c r="AU195" s="238" t="s">
        <v>84</v>
      </c>
      <c r="AY195" s="17" t="s">
        <v>174</v>
      </c>
      <c r="BE195" s="239">
        <f>IF(N195="základní",J195,0)</f>
        <v>0</v>
      </c>
      <c r="BF195" s="239">
        <f>IF(N195="snížená",J195,0)</f>
        <v>0</v>
      </c>
      <c r="BG195" s="239">
        <f>IF(N195="zákl. přenesená",J195,0)</f>
        <v>0</v>
      </c>
      <c r="BH195" s="239">
        <f>IF(N195="sníž. přenesená",J195,0)</f>
        <v>0</v>
      </c>
      <c r="BI195" s="239">
        <f>IF(N195="nulová",J195,0)</f>
        <v>0</v>
      </c>
      <c r="BJ195" s="17" t="s">
        <v>84</v>
      </c>
      <c r="BK195" s="239">
        <f>ROUND(I195*H195,2)</f>
        <v>0</v>
      </c>
      <c r="BL195" s="17" t="s">
        <v>178</v>
      </c>
      <c r="BM195" s="238" t="s">
        <v>298</v>
      </c>
    </row>
    <row r="196" s="13" customFormat="1">
      <c r="A196" s="13"/>
      <c r="B196" s="240"/>
      <c r="C196" s="241"/>
      <c r="D196" s="242" t="s">
        <v>180</v>
      </c>
      <c r="E196" s="243" t="s">
        <v>1</v>
      </c>
      <c r="F196" s="244" t="s">
        <v>299</v>
      </c>
      <c r="G196" s="241"/>
      <c r="H196" s="245">
        <v>4.8600000000000003</v>
      </c>
      <c r="I196" s="246"/>
      <c r="J196" s="241"/>
      <c r="K196" s="241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180</v>
      </c>
      <c r="AU196" s="251" t="s">
        <v>84</v>
      </c>
      <c r="AV196" s="13" t="s">
        <v>86</v>
      </c>
      <c r="AW196" s="13" t="s">
        <v>32</v>
      </c>
      <c r="AX196" s="13" t="s">
        <v>84</v>
      </c>
      <c r="AY196" s="251" t="s">
        <v>174</v>
      </c>
    </row>
    <row r="197" s="2" customFormat="1" ht="24.15" customHeight="1">
      <c r="A197" s="38"/>
      <c r="B197" s="39"/>
      <c r="C197" s="226" t="s">
        <v>300</v>
      </c>
      <c r="D197" s="226" t="s">
        <v>175</v>
      </c>
      <c r="E197" s="227" t="s">
        <v>301</v>
      </c>
      <c r="F197" s="228" t="s">
        <v>302</v>
      </c>
      <c r="G197" s="229" t="s">
        <v>123</v>
      </c>
      <c r="H197" s="230">
        <v>205.19999999999999</v>
      </c>
      <c r="I197" s="231"/>
      <c r="J197" s="232">
        <f>ROUND(I197*H197,2)</f>
        <v>0</v>
      </c>
      <c r="K197" s="233"/>
      <c r="L197" s="44"/>
      <c r="M197" s="234" t="s">
        <v>1</v>
      </c>
      <c r="N197" s="235" t="s">
        <v>41</v>
      </c>
      <c r="O197" s="91"/>
      <c r="P197" s="236">
        <f>O197*H197</f>
        <v>0</v>
      </c>
      <c r="Q197" s="236">
        <v>0</v>
      </c>
      <c r="R197" s="236">
        <f>Q197*H197</f>
        <v>0</v>
      </c>
      <c r="S197" s="236">
        <v>0.047</v>
      </c>
      <c r="T197" s="237">
        <f>S197*H197</f>
        <v>9.6443999999999992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8" t="s">
        <v>178</v>
      </c>
      <c r="AT197" s="238" t="s">
        <v>175</v>
      </c>
      <c r="AU197" s="238" t="s">
        <v>84</v>
      </c>
      <c r="AY197" s="17" t="s">
        <v>174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7" t="s">
        <v>84</v>
      </c>
      <c r="BK197" s="239">
        <f>ROUND(I197*H197,2)</f>
        <v>0</v>
      </c>
      <c r="BL197" s="17" t="s">
        <v>178</v>
      </c>
      <c r="BM197" s="238" t="s">
        <v>303</v>
      </c>
    </row>
    <row r="198" s="13" customFormat="1">
      <c r="A198" s="13"/>
      <c r="B198" s="240"/>
      <c r="C198" s="241"/>
      <c r="D198" s="242" t="s">
        <v>180</v>
      </c>
      <c r="E198" s="243" t="s">
        <v>1</v>
      </c>
      <c r="F198" s="244" t="s">
        <v>304</v>
      </c>
      <c r="G198" s="241"/>
      <c r="H198" s="245">
        <v>108.3</v>
      </c>
      <c r="I198" s="246"/>
      <c r="J198" s="241"/>
      <c r="K198" s="241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180</v>
      </c>
      <c r="AU198" s="251" t="s">
        <v>84</v>
      </c>
      <c r="AV198" s="13" t="s">
        <v>86</v>
      </c>
      <c r="AW198" s="13" t="s">
        <v>32</v>
      </c>
      <c r="AX198" s="13" t="s">
        <v>76</v>
      </c>
      <c r="AY198" s="251" t="s">
        <v>174</v>
      </c>
    </row>
    <row r="199" s="13" customFormat="1">
      <c r="A199" s="13"/>
      <c r="B199" s="240"/>
      <c r="C199" s="241"/>
      <c r="D199" s="242" t="s">
        <v>180</v>
      </c>
      <c r="E199" s="243" t="s">
        <v>1</v>
      </c>
      <c r="F199" s="244" t="s">
        <v>305</v>
      </c>
      <c r="G199" s="241"/>
      <c r="H199" s="245">
        <v>96.900000000000006</v>
      </c>
      <c r="I199" s="246"/>
      <c r="J199" s="241"/>
      <c r="K199" s="241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180</v>
      </c>
      <c r="AU199" s="251" t="s">
        <v>84</v>
      </c>
      <c r="AV199" s="13" t="s">
        <v>86</v>
      </c>
      <c r="AW199" s="13" t="s">
        <v>32</v>
      </c>
      <c r="AX199" s="13" t="s">
        <v>76</v>
      </c>
      <c r="AY199" s="251" t="s">
        <v>174</v>
      </c>
    </row>
    <row r="200" s="14" customFormat="1">
      <c r="A200" s="14"/>
      <c r="B200" s="252"/>
      <c r="C200" s="253"/>
      <c r="D200" s="242" t="s">
        <v>180</v>
      </c>
      <c r="E200" s="254" t="s">
        <v>1</v>
      </c>
      <c r="F200" s="255" t="s">
        <v>183</v>
      </c>
      <c r="G200" s="253"/>
      <c r="H200" s="256">
        <v>205.19999999999999</v>
      </c>
      <c r="I200" s="257"/>
      <c r="J200" s="253"/>
      <c r="K200" s="253"/>
      <c r="L200" s="258"/>
      <c r="M200" s="259"/>
      <c r="N200" s="260"/>
      <c r="O200" s="260"/>
      <c r="P200" s="260"/>
      <c r="Q200" s="260"/>
      <c r="R200" s="260"/>
      <c r="S200" s="260"/>
      <c r="T200" s="26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2" t="s">
        <v>180</v>
      </c>
      <c r="AU200" s="262" t="s">
        <v>84</v>
      </c>
      <c r="AV200" s="14" t="s">
        <v>178</v>
      </c>
      <c r="AW200" s="14" t="s">
        <v>32</v>
      </c>
      <c r="AX200" s="14" t="s">
        <v>84</v>
      </c>
      <c r="AY200" s="262" t="s">
        <v>174</v>
      </c>
    </row>
    <row r="201" s="2" customFormat="1" ht="16.5" customHeight="1">
      <c r="A201" s="38"/>
      <c r="B201" s="39"/>
      <c r="C201" s="226" t="s">
        <v>306</v>
      </c>
      <c r="D201" s="226" t="s">
        <v>175</v>
      </c>
      <c r="E201" s="227" t="s">
        <v>307</v>
      </c>
      <c r="F201" s="228" t="s">
        <v>308</v>
      </c>
      <c r="G201" s="229" t="s">
        <v>236</v>
      </c>
      <c r="H201" s="230">
        <v>31</v>
      </c>
      <c r="I201" s="231"/>
      <c r="J201" s="232">
        <f>ROUND(I201*H201,2)</f>
        <v>0</v>
      </c>
      <c r="K201" s="233"/>
      <c r="L201" s="44"/>
      <c r="M201" s="234" t="s">
        <v>1</v>
      </c>
      <c r="N201" s="235" t="s">
        <v>41</v>
      </c>
      <c r="O201" s="91"/>
      <c r="P201" s="236">
        <f>O201*H201</f>
        <v>0</v>
      </c>
      <c r="Q201" s="236">
        <v>0</v>
      </c>
      <c r="R201" s="236">
        <f>Q201*H201</f>
        <v>0</v>
      </c>
      <c r="S201" s="236">
        <v>0.055</v>
      </c>
      <c r="T201" s="237">
        <f>S201*H201</f>
        <v>1.7050000000000001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8" t="s">
        <v>178</v>
      </c>
      <c r="AT201" s="238" t="s">
        <v>175</v>
      </c>
      <c r="AU201" s="238" t="s">
        <v>84</v>
      </c>
      <c r="AY201" s="17" t="s">
        <v>174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7" t="s">
        <v>84</v>
      </c>
      <c r="BK201" s="239">
        <f>ROUND(I201*H201,2)</f>
        <v>0</v>
      </c>
      <c r="BL201" s="17" t="s">
        <v>178</v>
      </c>
      <c r="BM201" s="238" t="s">
        <v>309</v>
      </c>
    </row>
    <row r="202" s="13" customFormat="1">
      <c r="A202" s="13"/>
      <c r="B202" s="240"/>
      <c r="C202" s="241"/>
      <c r="D202" s="242" t="s">
        <v>180</v>
      </c>
      <c r="E202" s="243" t="s">
        <v>1</v>
      </c>
      <c r="F202" s="244" t="s">
        <v>310</v>
      </c>
      <c r="G202" s="241"/>
      <c r="H202" s="245">
        <v>31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180</v>
      </c>
      <c r="AU202" s="251" t="s">
        <v>84</v>
      </c>
      <c r="AV202" s="13" t="s">
        <v>86</v>
      </c>
      <c r="AW202" s="13" t="s">
        <v>32</v>
      </c>
      <c r="AX202" s="13" t="s">
        <v>84</v>
      </c>
      <c r="AY202" s="251" t="s">
        <v>174</v>
      </c>
    </row>
    <row r="203" s="2" customFormat="1" ht="21.75" customHeight="1">
      <c r="A203" s="38"/>
      <c r="B203" s="39"/>
      <c r="C203" s="226" t="s">
        <v>311</v>
      </c>
      <c r="D203" s="226" t="s">
        <v>175</v>
      </c>
      <c r="E203" s="227" t="s">
        <v>312</v>
      </c>
      <c r="F203" s="228" t="s">
        <v>313</v>
      </c>
      <c r="G203" s="229" t="s">
        <v>123</v>
      </c>
      <c r="H203" s="230">
        <v>60</v>
      </c>
      <c r="I203" s="231"/>
      <c r="J203" s="232">
        <f>ROUND(I203*H203,2)</f>
        <v>0</v>
      </c>
      <c r="K203" s="233"/>
      <c r="L203" s="44"/>
      <c r="M203" s="234" t="s">
        <v>1</v>
      </c>
      <c r="N203" s="235" t="s">
        <v>41</v>
      </c>
      <c r="O203" s="91"/>
      <c r="P203" s="236">
        <f>O203*H203</f>
        <v>0</v>
      </c>
      <c r="Q203" s="236">
        <v>0</v>
      </c>
      <c r="R203" s="236">
        <f>Q203*H203</f>
        <v>0</v>
      </c>
      <c r="S203" s="236">
        <v>0.075999999999999998</v>
      </c>
      <c r="T203" s="237">
        <f>S203*H203</f>
        <v>4.5599999999999996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8" t="s">
        <v>178</v>
      </c>
      <c r="AT203" s="238" t="s">
        <v>175</v>
      </c>
      <c r="AU203" s="238" t="s">
        <v>84</v>
      </c>
      <c r="AY203" s="17" t="s">
        <v>174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7" t="s">
        <v>84</v>
      </c>
      <c r="BK203" s="239">
        <f>ROUND(I203*H203,2)</f>
        <v>0</v>
      </c>
      <c r="BL203" s="17" t="s">
        <v>178</v>
      </c>
      <c r="BM203" s="238" t="s">
        <v>314</v>
      </c>
    </row>
    <row r="204" s="13" customFormat="1">
      <c r="A204" s="13"/>
      <c r="B204" s="240"/>
      <c r="C204" s="241"/>
      <c r="D204" s="242" t="s">
        <v>180</v>
      </c>
      <c r="E204" s="243" t="s">
        <v>1</v>
      </c>
      <c r="F204" s="244" t="s">
        <v>315</v>
      </c>
      <c r="G204" s="241"/>
      <c r="H204" s="245">
        <v>2</v>
      </c>
      <c r="I204" s="246"/>
      <c r="J204" s="241"/>
      <c r="K204" s="241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180</v>
      </c>
      <c r="AU204" s="251" t="s">
        <v>84</v>
      </c>
      <c r="AV204" s="13" t="s">
        <v>86</v>
      </c>
      <c r="AW204" s="13" t="s">
        <v>32</v>
      </c>
      <c r="AX204" s="13" t="s">
        <v>76</v>
      </c>
      <c r="AY204" s="251" t="s">
        <v>174</v>
      </c>
    </row>
    <row r="205" s="13" customFormat="1">
      <c r="A205" s="13"/>
      <c r="B205" s="240"/>
      <c r="C205" s="241"/>
      <c r="D205" s="242" t="s">
        <v>180</v>
      </c>
      <c r="E205" s="243" t="s">
        <v>1</v>
      </c>
      <c r="F205" s="244" t="s">
        <v>316</v>
      </c>
      <c r="G205" s="241"/>
      <c r="H205" s="245">
        <v>38</v>
      </c>
      <c r="I205" s="246"/>
      <c r="J205" s="241"/>
      <c r="K205" s="241"/>
      <c r="L205" s="247"/>
      <c r="M205" s="248"/>
      <c r="N205" s="249"/>
      <c r="O205" s="249"/>
      <c r="P205" s="249"/>
      <c r="Q205" s="249"/>
      <c r="R205" s="249"/>
      <c r="S205" s="249"/>
      <c r="T205" s="250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1" t="s">
        <v>180</v>
      </c>
      <c r="AU205" s="251" t="s">
        <v>84</v>
      </c>
      <c r="AV205" s="13" t="s">
        <v>86</v>
      </c>
      <c r="AW205" s="13" t="s">
        <v>32</v>
      </c>
      <c r="AX205" s="13" t="s">
        <v>76</v>
      </c>
      <c r="AY205" s="251" t="s">
        <v>174</v>
      </c>
    </row>
    <row r="206" s="13" customFormat="1">
      <c r="A206" s="13"/>
      <c r="B206" s="240"/>
      <c r="C206" s="241"/>
      <c r="D206" s="242" t="s">
        <v>180</v>
      </c>
      <c r="E206" s="243" t="s">
        <v>1</v>
      </c>
      <c r="F206" s="244" t="s">
        <v>317</v>
      </c>
      <c r="G206" s="241"/>
      <c r="H206" s="245">
        <v>20</v>
      </c>
      <c r="I206" s="246"/>
      <c r="J206" s="241"/>
      <c r="K206" s="241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180</v>
      </c>
      <c r="AU206" s="251" t="s">
        <v>84</v>
      </c>
      <c r="AV206" s="13" t="s">
        <v>86</v>
      </c>
      <c r="AW206" s="13" t="s">
        <v>32</v>
      </c>
      <c r="AX206" s="13" t="s">
        <v>76</v>
      </c>
      <c r="AY206" s="251" t="s">
        <v>174</v>
      </c>
    </row>
    <row r="207" s="14" customFormat="1">
      <c r="A207" s="14"/>
      <c r="B207" s="252"/>
      <c r="C207" s="253"/>
      <c r="D207" s="242" t="s">
        <v>180</v>
      </c>
      <c r="E207" s="254" t="s">
        <v>1</v>
      </c>
      <c r="F207" s="255" t="s">
        <v>183</v>
      </c>
      <c r="G207" s="253"/>
      <c r="H207" s="256">
        <v>60</v>
      </c>
      <c r="I207" s="257"/>
      <c r="J207" s="253"/>
      <c r="K207" s="253"/>
      <c r="L207" s="258"/>
      <c r="M207" s="259"/>
      <c r="N207" s="260"/>
      <c r="O207" s="260"/>
      <c r="P207" s="260"/>
      <c r="Q207" s="260"/>
      <c r="R207" s="260"/>
      <c r="S207" s="260"/>
      <c r="T207" s="26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2" t="s">
        <v>180</v>
      </c>
      <c r="AU207" s="262" t="s">
        <v>84</v>
      </c>
      <c r="AV207" s="14" t="s">
        <v>178</v>
      </c>
      <c r="AW207" s="14" t="s">
        <v>32</v>
      </c>
      <c r="AX207" s="14" t="s">
        <v>84</v>
      </c>
      <c r="AY207" s="262" t="s">
        <v>174</v>
      </c>
    </row>
    <row r="208" s="2" customFormat="1" ht="21.75" customHeight="1">
      <c r="A208" s="38"/>
      <c r="B208" s="39"/>
      <c r="C208" s="226" t="s">
        <v>124</v>
      </c>
      <c r="D208" s="226" t="s">
        <v>175</v>
      </c>
      <c r="E208" s="227" t="s">
        <v>318</v>
      </c>
      <c r="F208" s="228" t="s">
        <v>319</v>
      </c>
      <c r="G208" s="229" t="s">
        <v>123</v>
      </c>
      <c r="H208" s="230">
        <v>9.3399999999999999</v>
      </c>
      <c r="I208" s="231"/>
      <c r="J208" s="232">
        <f>ROUND(I208*H208,2)</f>
        <v>0</v>
      </c>
      <c r="K208" s="233"/>
      <c r="L208" s="44"/>
      <c r="M208" s="234" t="s">
        <v>1</v>
      </c>
      <c r="N208" s="235" t="s">
        <v>41</v>
      </c>
      <c r="O208" s="91"/>
      <c r="P208" s="236">
        <f>O208*H208</f>
        <v>0</v>
      </c>
      <c r="Q208" s="236">
        <v>0</v>
      </c>
      <c r="R208" s="236">
        <f>Q208*H208</f>
        <v>0</v>
      </c>
      <c r="S208" s="236">
        <v>0.063</v>
      </c>
      <c r="T208" s="237">
        <f>S208*H208</f>
        <v>0.58841999999999994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8" t="s">
        <v>178</v>
      </c>
      <c r="AT208" s="238" t="s">
        <v>175</v>
      </c>
      <c r="AU208" s="238" t="s">
        <v>84</v>
      </c>
      <c r="AY208" s="17" t="s">
        <v>174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7" t="s">
        <v>84</v>
      </c>
      <c r="BK208" s="239">
        <f>ROUND(I208*H208,2)</f>
        <v>0</v>
      </c>
      <c r="BL208" s="17" t="s">
        <v>178</v>
      </c>
      <c r="BM208" s="238" t="s">
        <v>320</v>
      </c>
    </row>
    <row r="209" s="13" customFormat="1">
      <c r="A209" s="13"/>
      <c r="B209" s="240"/>
      <c r="C209" s="241"/>
      <c r="D209" s="242" t="s">
        <v>180</v>
      </c>
      <c r="E209" s="243" t="s">
        <v>1</v>
      </c>
      <c r="F209" s="244" t="s">
        <v>321</v>
      </c>
      <c r="G209" s="241"/>
      <c r="H209" s="245">
        <v>9.3399999999999999</v>
      </c>
      <c r="I209" s="246"/>
      <c r="J209" s="241"/>
      <c r="K209" s="241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180</v>
      </c>
      <c r="AU209" s="251" t="s">
        <v>84</v>
      </c>
      <c r="AV209" s="13" t="s">
        <v>86</v>
      </c>
      <c r="AW209" s="13" t="s">
        <v>32</v>
      </c>
      <c r="AX209" s="13" t="s">
        <v>84</v>
      </c>
      <c r="AY209" s="251" t="s">
        <v>174</v>
      </c>
    </row>
    <row r="210" s="2" customFormat="1" ht="24.15" customHeight="1">
      <c r="A210" s="38"/>
      <c r="B210" s="39"/>
      <c r="C210" s="226" t="s">
        <v>322</v>
      </c>
      <c r="D210" s="226" t="s">
        <v>175</v>
      </c>
      <c r="E210" s="227" t="s">
        <v>323</v>
      </c>
      <c r="F210" s="228" t="s">
        <v>324</v>
      </c>
      <c r="G210" s="229" t="s">
        <v>243</v>
      </c>
      <c r="H210" s="230">
        <v>146.40000000000001</v>
      </c>
      <c r="I210" s="231"/>
      <c r="J210" s="232">
        <f>ROUND(I210*H210,2)</f>
        <v>0</v>
      </c>
      <c r="K210" s="233"/>
      <c r="L210" s="44"/>
      <c r="M210" s="234" t="s">
        <v>1</v>
      </c>
      <c r="N210" s="235" t="s">
        <v>41</v>
      </c>
      <c r="O210" s="91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8" t="s">
        <v>178</v>
      </c>
      <c r="AT210" s="238" t="s">
        <v>175</v>
      </c>
      <c r="AU210" s="238" t="s">
        <v>84</v>
      </c>
      <c r="AY210" s="17" t="s">
        <v>174</v>
      </c>
      <c r="BE210" s="239">
        <f>IF(N210="základní",J210,0)</f>
        <v>0</v>
      </c>
      <c r="BF210" s="239">
        <f>IF(N210="snížená",J210,0)</f>
        <v>0</v>
      </c>
      <c r="BG210" s="239">
        <f>IF(N210="zákl. přenesená",J210,0)</f>
        <v>0</v>
      </c>
      <c r="BH210" s="239">
        <f>IF(N210="sníž. přenesená",J210,0)</f>
        <v>0</v>
      </c>
      <c r="BI210" s="239">
        <f>IF(N210="nulová",J210,0)</f>
        <v>0</v>
      </c>
      <c r="BJ210" s="17" t="s">
        <v>84</v>
      </c>
      <c r="BK210" s="239">
        <f>ROUND(I210*H210,2)</f>
        <v>0</v>
      </c>
      <c r="BL210" s="17" t="s">
        <v>178</v>
      </c>
      <c r="BM210" s="238" t="s">
        <v>325</v>
      </c>
    </row>
    <row r="211" s="13" customFormat="1">
      <c r="A211" s="13"/>
      <c r="B211" s="240"/>
      <c r="C211" s="241"/>
      <c r="D211" s="242" t="s">
        <v>180</v>
      </c>
      <c r="E211" s="243" t="s">
        <v>1</v>
      </c>
      <c r="F211" s="244" t="s">
        <v>326</v>
      </c>
      <c r="G211" s="241"/>
      <c r="H211" s="245">
        <v>78.099999999999994</v>
      </c>
      <c r="I211" s="246"/>
      <c r="J211" s="241"/>
      <c r="K211" s="241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180</v>
      </c>
      <c r="AU211" s="251" t="s">
        <v>84</v>
      </c>
      <c r="AV211" s="13" t="s">
        <v>86</v>
      </c>
      <c r="AW211" s="13" t="s">
        <v>32</v>
      </c>
      <c r="AX211" s="13" t="s">
        <v>76</v>
      </c>
      <c r="AY211" s="251" t="s">
        <v>174</v>
      </c>
    </row>
    <row r="212" s="13" customFormat="1">
      <c r="A212" s="13"/>
      <c r="B212" s="240"/>
      <c r="C212" s="241"/>
      <c r="D212" s="242" t="s">
        <v>180</v>
      </c>
      <c r="E212" s="243" t="s">
        <v>1</v>
      </c>
      <c r="F212" s="244" t="s">
        <v>327</v>
      </c>
      <c r="G212" s="241"/>
      <c r="H212" s="245">
        <v>68.299999999999997</v>
      </c>
      <c r="I212" s="246"/>
      <c r="J212" s="241"/>
      <c r="K212" s="241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180</v>
      </c>
      <c r="AU212" s="251" t="s">
        <v>84</v>
      </c>
      <c r="AV212" s="13" t="s">
        <v>86</v>
      </c>
      <c r="AW212" s="13" t="s">
        <v>32</v>
      </c>
      <c r="AX212" s="13" t="s">
        <v>76</v>
      </c>
      <c r="AY212" s="251" t="s">
        <v>174</v>
      </c>
    </row>
    <row r="213" s="14" customFormat="1">
      <c r="A213" s="14"/>
      <c r="B213" s="252"/>
      <c r="C213" s="253"/>
      <c r="D213" s="242" t="s">
        <v>180</v>
      </c>
      <c r="E213" s="254" t="s">
        <v>1</v>
      </c>
      <c r="F213" s="255" t="s">
        <v>183</v>
      </c>
      <c r="G213" s="253"/>
      <c r="H213" s="256">
        <v>146.40000000000001</v>
      </c>
      <c r="I213" s="257"/>
      <c r="J213" s="253"/>
      <c r="K213" s="253"/>
      <c r="L213" s="258"/>
      <c r="M213" s="259"/>
      <c r="N213" s="260"/>
      <c r="O213" s="260"/>
      <c r="P213" s="260"/>
      <c r="Q213" s="260"/>
      <c r="R213" s="260"/>
      <c r="S213" s="260"/>
      <c r="T213" s="26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2" t="s">
        <v>180</v>
      </c>
      <c r="AU213" s="262" t="s">
        <v>84</v>
      </c>
      <c r="AV213" s="14" t="s">
        <v>178</v>
      </c>
      <c r="AW213" s="14" t="s">
        <v>32</v>
      </c>
      <c r="AX213" s="14" t="s">
        <v>84</v>
      </c>
      <c r="AY213" s="262" t="s">
        <v>174</v>
      </c>
    </row>
    <row r="214" s="2" customFormat="1" ht="24.15" customHeight="1">
      <c r="A214" s="38"/>
      <c r="B214" s="39"/>
      <c r="C214" s="226" t="s">
        <v>328</v>
      </c>
      <c r="D214" s="226" t="s">
        <v>175</v>
      </c>
      <c r="E214" s="227" t="s">
        <v>329</v>
      </c>
      <c r="F214" s="228" t="s">
        <v>330</v>
      </c>
      <c r="G214" s="229" t="s">
        <v>190</v>
      </c>
      <c r="H214" s="230">
        <v>16.847999999999999</v>
      </c>
      <c r="I214" s="231"/>
      <c r="J214" s="232">
        <f>ROUND(I214*H214,2)</f>
        <v>0</v>
      </c>
      <c r="K214" s="233"/>
      <c r="L214" s="44"/>
      <c r="M214" s="234" t="s">
        <v>1</v>
      </c>
      <c r="N214" s="235" t="s">
        <v>41</v>
      </c>
      <c r="O214" s="91"/>
      <c r="P214" s="236">
        <f>O214*H214</f>
        <v>0</v>
      </c>
      <c r="Q214" s="236">
        <v>0</v>
      </c>
      <c r="R214" s="236">
        <f>Q214*H214</f>
        <v>0</v>
      </c>
      <c r="S214" s="236">
        <v>0.039</v>
      </c>
      <c r="T214" s="237">
        <f>S214*H214</f>
        <v>0.65707199999999999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8" t="s">
        <v>178</v>
      </c>
      <c r="AT214" s="238" t="s">
        <v>175</v>
      </c>
      <c r="AU214" s="238" t="s">
        <v>84</v>
      </c>
      <c r="AY214" s="17" t="s">
        <v>174</v>
      </c>
      <c r="BE214" s="239">
        <f>IF(N214="základní",J214,0)</f>
        <v>0</v>
      </c>
      <c r="BF214" s="239">
        <f>IF(N214="snížená",J214,0)</f>
        <v>0</v>
      </c>
      <c r="BG214" s="239">
        <f>IF(N214="zákl. přenesená",J214,0)</f>
        <v>0</v>
      </c>
      <c r="BH214" s="239">
        <f>IF(N214="sníž. přenesená",J214,0)</f>
        <v>0</v>
      </c>
      <c r="BI214" s="239">
        <f>IF(N214="nulová",J214,0)</f>
        <v>0</v>
      </c>
      <c r="BJ214" s="17" t="s">
        <v>84</v>
      </c>
      <c r="BK214" s="239">
        <f>ROUND(I214*H214,2)</f>
        <v>0</v>
      </c>
      <c r="BL214" s="17" t="s">
        <v>178</v>
      </c>
      <c r="BM214" s="238" t="s">
        <v>331</v>
      </c>
    </row>
    <row r="215" s="13" customFormat="1">
      <c r="A215" s="13"/>
      <c r="B215" s="240"/>
      <c r="C215" s="241"/>
      <c r="D215" s="242" t="s">
        <v>180</v>
      </c>
      <c r="E215" s="243" t="s">
        <v>1</v>
      </c>
      <c r="F215" s="244" t="s">
        <v>332</v>
      </c>
      <c r="G215" s="241"/>
      <c r="H215" s="245">
        <v>16.847999999999999</v>
      </c>
      <c r="I215" s="246"/>
      <c r="J215" s="241"/>
      <c r="K215" s="241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180</v>
      </c>
      <c r="AU215" s="251" t="s">
        <v>84</v>
      </c>
      <c r="AV215" s="13" t="s">
        <v>86</v>
      </c>
      <c r="AW215" s="13" t="s">
        <v>32</v>
      </c>
      <c r="AX215" s="13" t="s">
        <v>84</v>
      </c>
      <c r="AY215" s="251" t="s">
        <v>174</v>
      </c>
    </row>
    <row r="216" s="2" customFormat="1" ht="16.5" customHeight="1">
      <c r="A216" s="38"/>
      <c r="B216" s="39"/>
      <c r="C216" s="226" t="s">
        <v>333</v>
      </c>
      <c r="D216" s="226" t="s">
        <v>175</v>
      </c>
      <c r="E216" s="227" t="s">
        <v>334</v>
      </c>
      <c r="F216" s="228" t="s">
        <v>335</v>
      </c>
      <c r="G216" s="229" t="s">
        <v>190</v>
      </c>
      <c r="H216" s="230">
        <v>27.248000000000001</v>
      </c>
      <c r="I216" s="231"/>
      <c r="J216" s="232">
        <f>ROUND(I216*H216,2)</f>
        <v>0</v>
      </c>
      <c r="K216" s="233"/>
      <c r="L216" s="44"/>
      <c r="M216" s="234" t="s">
        <v>1</v>
      </c>
      <c r="N216" s="235" t="s">
        <v>41</v>
      </c>
      <c r="O216" s="91"/>
      <c r="P216" s="236">
        <f>O216*H216</f>
        <v>0</v>
      </c>
      <c r="Q216" s="236">
        <v>0</v>
      </c>
      <c r="R216" s="236">
        <f>Q216*H216</f>
        <v>0</v>
      </c>
      <c r="S216" s="236">
        <v>1.6000000000000001</v>
      </c>
      <c r="T216" s="237">
        <f>S216*H216</f>
        <v>43.596800000000002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8" t="s">
        <v>178</v>
      </c>
      <c r="AT216" s="238" t="s">
        <v>175</v>
      </c>
      <c r="AU216" s="238" t="s">
        <v>84</v>
      </c>
      <c r="AY216" s="17" t="s">
        <v>174</v>
      </c>
      <c r="BE216" s="239">
        <f>IF(N216="základní",J216,0)</f>
        <v>0</v>
      </c>
      <c r="BF216" s="239">
        <f>IF(N216="snížená",J216,0)</f>
        <v>0</v>
      </c>
      <c r="BG216" s="239">
        <f>IF(N216="zákl. přenesená",J216,0)</f>
        <v>0</v>
      </c>
      <c r="BH216" s="239">
        <f>IF(N216="sníž. přenesená",J216,0)</f>
        <v>0</v>
      </c>
      <c r="BI216" s="239">
        <f>IF(N216="nulová",J216,0)</f>
        <v>0</v>
      </c>
      <c r="BJ216" s="17" t="s">
        <v>84</v>
      </c>
      <c r="BK216" s="239">
        <f>ROUND(I216*H216,2)</f>
        <v>0</v>
      </c>
      <c r="BL216" s="17" t="s">
        <v>178</v>
      </c>
      <c r="BM216" s="238" t="s">
        <v>336</v>
      </c>
    </row>
    <row r="217" s="13" customFormat="1">
      <c r="A217" s="13"/>
      <c r="B217" s="240"/>
      <c r="C217" s="241"/>
      <c r="D217" s="242" t="s">
        <v>180</v>
      </c>
      <c r="E217" s="243" t="s">
        <v>1</v>
      </c>
      <c r="F217" s="244" t="s">
        <v>337</v>
      </c>
      <c r="G217" s="241"/>
      <c r="H217" s="245">
        <v>25.867999999999999</v>
      </c>
      <c r="I217" s="246"/>
      <c r="J217" s="241"/>
      <c r="K217" s="241"/>
      <c r="L217" s="247"/>
      <c r="M217" s="248"/>
      <c r="N217" s="249"/>
      <c r="O217" s="249"/>
      <c r="P217" s="249"/>
      <c r="Q217" s="249"/>
      <c r="R217" s="249"/>
      <c r="S217" s="249"/>
      <c r="T217" s="250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1" t="s">
        <v>180</v>
      </c>
      <c r="AU217" s="251" t="s">
        <v>84</v>
      </c>
      <c r="AV217" s="13" t="s">
        <v>86</v>
      </c>
      <c r="AW217" s="13" t="s">
        <v>32</v>
      </c>
      <c r="AX217" s="13" t="s">
        <v>76</v>
      </c>
      <c r="AY217" s="251" t="s">
        <v>174</v>
      </c>
    </row>
    <row r="218" s="13" customFormat="1">
      <c r="A218" s="13"/>
      <c r="B218" s="240"/>
      <c r="C218" s="241"/>
      <c r="D218" s="242" t="s">
        <v>180</v>
      </c>
      <c r="E218" s="243" t="s">
        <v>1</v>
      </c>
      <c r="F218" s="244" t="s">
        <v>338</v>
      </c>
      <c r="G218" s="241"/>
      <c r="H218" s="245">
        <v>1.3799999999999999</v>
      </c>
      <c r="I218" s="246"/>
      <c r="J218" s="241"/>
      <c r="K218" s="241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180</v>
      </c>
      <c r="AU218" s="251" t="s">
        <v>84</v>
      </c>
      <c r="AV218" s="13" t="s">
        <v>86</v>
      </c>
      <c r="AW218" s="13" t="s">
        <v>32</v>
      </c>
      <c r="AX218" s="13" t="s">
        <v>76</v>
      </c>
      <c r="AY218" s="251" t="s">
        <v>174</v>
      </c>
    </row>
    <row r="219" s="14" customFormat="1">
      <c r="A219" s="14"/>
      <c r="B219" s="252"/>
      <c r="C219" s="253"/>
      <c r="D219" s="242" t="s">
        <v>180</v>
      </c>
      <c r="E219" s="254" t="s">
        <v>1</v>
      </c>
      <c r="F219" s="255" t="s">
        <v>183</v>
      </c>
      <c r="G219" s="253"/>
      <c r="H219" s="256">
        <v>27.248000000000001</v>
      </c>
      <c r="I219" s="257"/>
      <c r="J219" s="253"/>
      <c r="K219" s="253"/>
      <c r="L219" s="258"/>
      <c r="M219" s="259"/>
      <c r="N219" s="260"/>
      <c r="O219" s="260"/>
      <c r="P219" s="260"/>
      <c r="Q219" s="260"/>
      <c r="R219" s="260"/>
      <c r="S219" s="260"/>
      <c r="T219" s="26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2" t="s">
        <v>180</v>
      </c>
      <c r="AU219" s="262" t="s">
        <v>84</v>
      </c>
      <c r="AV219" s="14" t="s">
        <v>178</v>
      </c>
      <c r="AW219" s="14" t="s">
        <v>32</v>
      </c>
      <c r="AX219" s="14" t="s">
        <v>84</v>
      </c>
      <c r="AY219" s="262" t="s">
        <v>174</v>
      </c>
    </row>
    <row r="220" s="12" customFormat="1" ht="25.92" customHeight="1">
      <c r="A220" s="12"/>
      <c r="B220" s="212"/>
      <c r="C220" s="213"/>
      <c r="D220" s="214" t="s">
        <v>75</v>
      </c>
      <c r="E220" s="215" t="s">
        <v>339</v>
      </c>
      <c r="F220" s="215" t="s">
        <v>340</v>
      </c>
      <c r="G220" s="213"/>
      <c r="H220" s="213"/>
      <c r="I220" s="216"/>
      <c r="J220" s="217">
        <f>BK220</f>
        <v>0</v>
      </c>
      <c r="K220" s="213"/>
      <c r="L220" s="218"/>
      <c r="M220" s="219"/>
      <c r="N220" s="220"/>
      <c r="O220" s="220"/>
      <c r="P220" s="221">
        <f>SUM(P221:P238)</f>
        <v>0</v>
      </c>
      <c r="Q220" s="220"/>
      <c r="R220" s="221">
        <f>SUM(R221:R238)</f>
        <v>0</v>
      </c>
      <c r="S220" s="220"/>
      <c r="T220" s="222">
        <f>SUM(T221:T238)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223" t="s">
        <v>84</v>
      </c>
      <c r="AT220" s="224" t="s">
        <v>75</v>
      </c>
      <c r="AU220" s="224" t="s">
        <v>76</v>
      </c>
      <c r="AY220" s="223" t="s">
        <v>174</v>
      </c>
      <c r="BK220" s="225">
        <f>SUM(BK221:BK238)</f>
        <v>0</v>
      </c>
    </row>
    <row r="221" s="2" customFormat="1" ht="33" customHeight="1">
      <c r="A221" s="38"/>
      <c r="B221" s="39"/>
      <c r="C221" s="226" t="s">
        <v>341</v>
      </c>
      <c r="D221" s="226" t="s">
        <v>175</v>
      </c>
      <c r="E221" s="227" t="s">
        <v>342</v>
      </c>
      <c r="F221" s="228" t="s">
        <v>343</v>
      </c>
      <c r="G221" s="229" t="s">
        <v>230</v>
      </c>
      <c r="H221" s="230">
        <v>192.089</v>
      </c>
      <c r="I221" s="231"/>
      <c r="J221" s="232">
        <f>ROUND(I221*H221,2)</f>
        <v>0</v>
      </c>
      <c r="K221" s="233"/>
      <c r="L221" s="44"/>
      <c r="M221" s="234" t="s">
        <v>1</v>
      </c>
      <c r="N221" s="235" t="s">
        <v>41</v>
      </c>
      <c r="O221" s="91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8" t="s">
        <v>178</v>
      </c>
      <c r="AT221" s="238" t="s">
        <v>175</v>
      </c>
      <c r="AU221" s="238" t="s">
        <v>84</v>
      </c>
      <c r="AY221" s="17" t="s">
        <v>174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7" t="s">
        <v>84</v>
      </c>
      <c r="BK221" s="239">
        <f>ROUND(I221*H221,2)</f>
        <v>0</v>
      </c>
      <c r="BL221" s="17" t="s">
        <v>178</v>
      </c>
      <c r="BM221" s="238" t="s">
        <v>344</v>
      </c>
    </row>
    <row r="222" s="2" customFormat="1" ht="24.15" customHeight="1">
      <c r="A222" s="38"/>
      <c r="B222" s="39"/>
      <c r="C222" s="226" t="s">
        <v>345</v>
      </c>
      <c r="D222" s="226" t="s">
        <v>175</v>
      </c>
      <c r="E222" s="227" t="s">
        <v>346</v>
      </c>
      <c r="F222" s="228" t="s">
        <v>347</v>
      </c>
      <c r="G222" s="229" t="s">
        <v>230</v>
      </c>
      <c r="H222" s="230">
        <v>192.089</v>
      </c>
      <c r="I222" s="231"/>
      <c r="J222" s="232">
        <f>ROUND(I222*H222,2)</f>
        <v>0</v>
      </c>
      <c r="K222" s="233"/>
      <c r="L222" s="44"/>
      <c r="M222" s="234" t="s">
        <v>1</v>
      </c>
      <c r="N222" s="235" t="s">
        <v>41</v>
      </c>
      <c r="O222" s="91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8" t="s">
        <v>178</v>
      </c>
      <c r="AT222" s="238" t="s">
        <v>175</v>
      </c>
      <c r="AU222" s="238" t="s">
        <v>84</v>
      </c>
      <c r="AY222" s="17" t="s">
        <v>174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7" t="s">
        <v>84</v>
      </c>
      <c r="BK222" s="239">
        <f>ROUND(I222*H222,2)</f>
        <v>0</v>
      </c>
      <c r="BL222" s="17" t="s">
        <v>178</v>
      </c>
      <c r="BM222" s="238" t="s">
        <v>348</v>
      </c>
    </row>
    <row r="223" s="2" customFormat="1" ht="24.15" customHeight="1">
      <c r="A223" s="38"/>
      <c r="B223" s="39"/>
      <c r="C223" s="226" t="s">
        <v>349</v>
      </c>
      <c r="D223" s="226" t="s">
        <v>175</v>
      </c>
      <c r="E223" s="227" t="s">
        <v>350</v>
      </c>
      <c r="F223" s="228" t="s">
        <v>351</v>
      </c>
      <c r="G223" s="229" t="s">
        <v>230</v>
      </c>
      <c r="H223" s="230">
        <v>3841.7800000000002</v>
      </c>
      <c r="I223" s="231"/>
      <c r="J223" s="232">
        <f>ROUND(I223*H223,2)</f>
        <v>0</v>
      </c>
      <c r="K223" s="233"/>
      <c r="L223" s="44"/>
      <c r="M223" s="234" t="s">
        <v>1</v>
      </c>
      <c r="N223" s="235" t="s">
        <v>41</v>
      </c>
      <c r="O223" s="91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8" t="s">
        <v>178</v>
      </c>
      <c r="AT223" s="238" t="s">
        <v>175</v>
      </c>
      <c r="AU223" s="238" t="s">
        <v>84</v>
      </c>
      <c r="AY223" s="17" t="s">
        <v>174</v>
      </c>
      <c r="BE223" s="239">
        <f>IF(N223="základní",J223,0)</f>
        <v>0</v>
      </c>
      <c r="BF223" s="239">
        <f>IF(N223="snížená",J223,0)</f>
        <v>0</v>
      </c>
      <c r="BG223" s="239">
        <f>IF(N223="zákl. přenesená",J223,0)</f>
        <v>0</v>
      </c>
      <c r="BH223" s="239">
        <f>IF(N223="sníž. přenesená",J223,0)</f>
        <v>0</v>
      </c>
      <c r="BI223" s="239">
        <f>IF(N223="nulová",J223,0)</f>
        <v>0</v>
      </c>
      <c r="BJ223" s="17" t="s">
        <v>84</v>
      </c>
      <c r="BK223" s="239">
        <f>ROUND(I223*H223,2)</f>
        <v>0</v>
      </c>
      <c r="BL223" s="17" t="s">
        <v>178</v>
      </c>
      <c r="BM223" s="238" t="s">
        <v>352</v>
      </c>
    </row>
    <row r="224" s="13" customFormat="1">
      <c r="A224" s="13"/>
      <c r="B224" s="240"/>
      <c r="C224" s="241"/>
      <c r="D224" s="242" t="s">
        <v>180</v>
      </c>
      <c r="E224" s="243" t="s">
        <v>1</v>
      </c>
      <c r="F224" s="244" t="s">
        <v>353</v>
      </c>
      <c r="G224" s="241"/>
      <c r="H224" s="245">
        <v>3841.7800000000002</v>
      </c>
      <c r="I224" s="246"/>
      <c r="J224" s="241"/>
      <c r="K224" s="241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180</v>
      </c>
      <c r="AU224" s="251" t="s">
        <v>84</v>
      </c>
      <c r="AV224" s="13" t="s">
        <v>86</v>
      </c>
      <c r="AW224" s="13" t="s">
        <v>32</v>
      </c>
      <c r="AX224" s="13" t="s">
        <v>84</v>
      </c>
      <c r="AY224" s="251" t="s">
        <v>174</v>
      </c>
    </row>
    <row r="225" s="2" customFormat="1" ht="37.8" customHeight="1">
      <c r="A225" s="38"/>
      <c r="B225" s="39"/>
      <c r="C225" s="226" t="s">
        <v>354</v>
      </c>
      <c r="D225" s="226" t="s">
        <v>175</v>
      </c>
      <c r="E225" s="227" t="s">
        <v>355</v>
      </c>
      <c r="F225" s="228" t="s">
        <v>356</v>
      </c>
      <c r="G225" s="229" t="s">
        <v>230</v>
      </c>
      <c r="H225" s="230">
        <v>46.945</v>
      </c>
      <c r="I225" s="231"/>
      <c r="J225" s="232">
        <f>ROUND(I225*H225,2)</f>
        <v>0</v>
      </c>
      <c r="K225" s="233"/>
      <c r="L225" s="44"/>
      <c r="M225" s="234" t="s">
        <v>1</v>
      </c>
      <c r="N225" s="235" t="s">
        <v>41</v>
      </c>
      <c r="O225" s="91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8" t="s">
        <v>178</v>
      </c>
      <c r="AT225" s="238" t="s">
        <v>175</v>
      </c>
      <c r="AU225" s="238" t="s">
        <v>84</v>
      </c>
      <c r="AY225" s="17" t="s">
        <v>174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7" t="s">
        <v>84</v>
      </c>
      <c r="BK225" s="239">
        <f>ROUND(I225*H225,2)</f>
        <v>0</v>
      </c>
      <c r="BL225" s="17" t="s">
        <v>178</v>
      </c>
      <c r="BM225" s="238" t="s">
        <v>357</v>
      </c>
    </row>
    <row r="226" s="13" customFormat="1">
      <c r="A226" s="13"/>
      <c r="B226" s="240"/>
      <c r="C226" s="241"/>
      <c r="D226" s="242" t="s">
        <v>180</v>
      </c>
      <c r="E226" s="243" t="s">
        <v>1</v>
      </c>
      <c r="F226" s="244" t="s">
        <v>358</v>
      </c>
      <c r="G226" s="241"/>
      <c r="H226" s="245">
        <v>46.945</v>
      </c>
      <c r="I226" s="246"/>
      <c r="J226" s="241"/>
      <c r="K226" s="241"/>
      <c r="L226" s="247"/>
      <c r="M226" s="248"/>
      <c r="N226" s="249"/>
      <c r="O226" s="249"/>
      <c r="P226" s="249"/>
      <c r="Q226" s="249"/>
      <c r="R226" s="249"/>
      <c r="S226" s="249"/>
      <c r="T226" s="25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1" t="s">
        <v>180</v>
      </c>
      <c r="AU226" s="251" t="s">
        <v>84</v>
      </c>
      <c r="AV226" s="13" t="s">
        <v>86</v>
      </c>
      <c r="AW226" s="13" t="s">
        <v>32</v>
      </c>
      <c r="AX226" s="13" t="s">
        <v>84</v>
      </c>
      <c r="AY226" s="251" t="s">
        <v>174</v>
      </c>
    </row>
    <row r="227" s="2" customFormat="1" ht="49.05" customHeight="1">
      <c r="A227" s="38"/>
      <c r="B227" s="39"/>
      <c r="C227" s="226" t="s">
        <v>359</v>
      </c>
      <c r="D227" s="226" t="s">
        <v>175</v>
      </c>
      <c r="E227" s="227" t="s">
        <v>360</v>
      </c>
      <c r="F227" s="228" t="s">
        <v>361</v>
      </c>
      <c r="G227" s="229" t="s">
        <v>230</v>
      </c>
      <c r="H227" s="230">
        <v>110.52500000000001</v>
      </c>
      <c r="I227" s="231"/>
      <c r="J227" s="232">
        <f>ROUND(I227*H227,2)</f>
        <v>0</v>
      </c>
      <c r="K227" s="233"/>
      <c r="L227" s="44"/>
      <c r="M227" s="234" t="s">
        <v>1</v>
      </c>
      <c r="N227" s="235" t="s">
        <v>41</v>
      </c>
      <c r="O227" s="91"/>
      <c r="P227" s="236">
        <f>O227*H227</f>
        <v>0</v>
      </c>
      <c r="Q227" s="236">
        <v>0</v>
      </c>
      <c r="R227" s="236">
        <f>Q227*H227</f>
        <v>0</v>
      </c>
      <c r="S227" s="236">
        <v>0</v>
      </c>
      <c r="T227" s="237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8" t="s">
        <v>178</v>
      </c>
      <c r="AT227" s="238" t="s">
        <v>175</v>
      </c>
      <c r="AU227" s="238" t="s">
        <v>84</v>
      </c>
      <c r="AY227" s="17" t="s">
        <v>174</v>
      </c>
      <c r="BE227" s="239">
        <f>IF(N227="základní",J227,0)</f>
        <v>0</v>
      </c>
      <c r="BF227" s="239">
        <f>IF(N227="snížená",J227,0)</f>
        <v>0</v>
      </c>
      <c r="BG227" s="239">
        <f>IF(N227="zákl. přenesená",J227,0)</f>
        <v>0</v>
      </c>
      <c r="BH227" s="239">
        <f>IF(N227="sníž. přenesená",J227,0)</f>
        <v>0</v>
      </c>
      <c r="BI227" s="239">
        <f>IF(N227="nulová",J227,0)</f>
        <v>0</v>
      </c>
      <c r="BJ227" s="17" t="s">
        <v>84</v>
      </c>
      <c r="BK227" s="239">
        <f>ROUND(I227*H227,2)</f>
        <v>0</v>
      </c>
      <c r="BL227" s="17" t="s">
        <v>178</v>
      </c>
      <c r="BM227" s="238" t="s">
        <v>362</v>
      </c>
    </row>
    <row r="228" s="13" customFormat="1">
      <c r="A228" s="13"/>
      <c r="B228" s="240"/>
      <c r="C228" s="241"/>
      <c r="D228" s="242" t="s">
        <v>180</v>
      </c>
      <c r="E228" s="243" t="s">
        <v>1</v>
      </c>
      <c r="F228" s="244" t="s">
        <v>363</v>
      </c>
      <c r="G228" s="241"/>
      <c r="H228" s="245">
        <v>110.52500000000001</v>
      </c>
      <c r="I228" s="246"/>
      <c r="J228" s="241"/>
      <c r="K228" s="241"/>
      <c r="L228" s="247"/>
      <c r="M228" s="248"/>
      <c r="N228" s="249"/>
      <c r="O228" s="249"/>
      <c r="P228" s="249"/>
      <c r="Q228" s="249"/>
      <c r="R228" s="249"/>
      <c r="S228" s="249"/>
      <c r="T228" s="25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1" t="s">
        <v>180</v>
      </c>
      <c r="AU228" s="251" t="s">
        <v>84</v>
      </c>
      <c r="AV228" s="13" t="s">
        <v>86</v>
      </c>
      <c r="AW228" s="13" t="s">
        <v>32</v>
      </c>
      <c r="AX228" s="13" t="s">
        <v>84</v>
      </c>
      <c r="AY228" s="251" t="s">
        <v>174</v>
      </c>
    </row>
    <row r="229" s="2" customFormat="1" ht="33" customHeight="1">
      <c r="A229" s="38"/>
      <c r="B229" s="39"/>
      <c r="C229" s="226" t="s">
        <v>364</v>
      </c>
      <c r="D229" s="226" t="s">
        <v>175</v>
      </c>
      <c r="E229" s="227" t="s">
        <v>365</v>
      </c>
      <c r="F229" s="228" t="s">
        <v>366</v>
      </c>
      <c r="G229" s="229" t="s">
        <v>230</v>
      </c>
      <c r="H229" s="230">
        <v>12.102</v>
      </c>
      <c r="I229" s="231"/>
      <c r="J229" s="232">
        <f>ROUND(I229*H229,2)</f>
        <v>0</v>
      </c>
      <c r="K229" s="233"/>
      <c r="L229" s="44"/>
      <c r="M229" s="234" t="s">
        <v>1</v>
      </c>
      <c r="N229" s="235" t="s">
        <v>41</v>
      </c>
      <c r="O229" s="91"/>
      <c r="P229" s="236">
        <f>O229*H229</f>
        <v>0</v>
      </c>
      <c r="Q229" s="236">
        <v>0</v>
      </c>
      <c r="R229" s="236">
        <f>Q229*H229</f>
        <v>0</v>
      </c>
      <c r="S229" s="236">
        <v>0</v>
      </c>
      <c r="T229" s="237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8" t="s">
        <v>178</v>
      </c>
      <c r="AT229" s="238" t="s">
        <v>175</v>
      </c>
      <c r="AU229" s="238" t="s">
        <v>84</v>
      </c>
      <c r="AY229" s="17" t="s">
        <v>174</v>
      </c>
      <c r="BE229" s="239">
        <f>IF(N229="základní",J229,0)</f>
        <v>0</v>
      </c>
      <c r="BF229" s="239">
        <f>IF(N229="snížená",J229,0)</f>
        <v>0</v>
      </c>
      <c r="BG229" s="239">
        <f>IF(N229="zákl. přenesená",J229,0)</f>
        <v>0</v>
      </c>
      <c r="BH229" s="239">
        <f>IF(N229="sníž. přenesená",J229,0)</f>
        <v>0</v>
      </c>
      <c r="BI229" s="239">
        <f>IF(N229="nulová",J229,0)</f>
        <v>0</v>
      </c>
      <c r="BJ229" s="17" t="s">
        <v>84</v>
      </c>
      <c r="BK229" s="239">
        <f>ROUND(I229*H229,2)</f>
        <v>0</v>
      </c>
      <c r="BL229" s="17" t="s">
        <v>178</v>
      </c>
      <c r="BM229" s="238" t="s">
        <v>367</v>
      </c>
    </row>
    <row r="230" s="13" customFormat="1">
      <c r="A230" s="13"/>
      <c r="B230" s="240"/>
      <c r="C230" s="241"/>
      <c r="D230" s="242" t="s">
        <v>180</v>
      </c>
      <c r="E230" s="243" t="s">
        <v>1</v>
      </c>
      <c r="F230" s="244" t="s">
        <v>368</v>
      </c>
      <c r="G230" s="241"/>
      <c r="H230" s="245">
        <v>12.102</v>
      </c>
      <c r="I230" s="246"/>
      <c r="J230" s="241"/>
      <c r="K230" s="241"/>
      <c r="L230" s="247"/>
      <c r="M230" s="248"/>
      <c r="N230" s="249"/>
      <c r="O230" s="249"/>
      <c r="P230" s="249"/>
      <c r="Q230" s="249"/>
      <c r="R230" s="249"/>
      <c r="S230" s="249"/>
      <c r="T230" s="250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1" t="s">
        <v>180</v>
      </c>
      <c r="AU230" s="251" t="s">
        <v>84</v>
      </c>
      <c r="AV230" s="13" t="s">
        <v>86</v>
      </c>
      <c r="AW230" s="13" t="s">
        <v>32</v>
      </c>
      <c r="AX230" s="13" t="s">
        <v>84</v>
      </c>
      <c r="AY230" s="251" t="s">
        <v>174</v>
      </c>
    </row>
    <row r="231" s="2" customFormat="1" ht="33" customHeight="1">
      <c r="A231" s="38"/>
      <c r="B231" s="39"/>
      <c r="C231" s="226" t="s">
        <v>369</v>
      </c>
      <c r="D231" s="226" t="s">
        <v>175</v>
      </c>
      <c r="E231" s="227" t="s">
        <v>370</v>
      </c>
      <c r="F231" s="228" t="s">
        <v>371</v>
      </c>
      <c r="G231" s="229" t="s">
        <v>230</v>
      </c>
      <c r="H231" s="230">
        <v>0.55000000000000004</v>
      </c>
      <c r="I231" s="231"/>
      <c r="J231" s="232">
        <f>ROUND(I231*H231,2)</f>
        <v>0</v>
      </c>
      <c r="K231" s="233"/>
      <c r="L231" s="44"/>
      <c r="M231" s="234" t="s">
        <v>1</v>
      </c>
      <c r="N231" s="235" t="s">
        <v>41</v>
      </c>
      <c r="O231" s="91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8" t="s">
        <v>178</v>
      </c>
      <c r="AT231" s="238" t="s">
        <v>175</v>
      </c>
      <c r="AU231" s="238" t="s">
        <v>84</v>
      </c>
      <c r="AY231" s="17" t="s">
        <v>174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7" t="s">
        <v>84</v>
      </c>
      <c r="BK231" s="239">
        <f>ROUND(I231*H231,2)</f>
        <v>0</v>
      </c>
      <c r="BL231" s="17" t="s">
        <v>178</v>
      </c>
      <c r="BM231" s="238" t="s">
        <v>372</v>
      </c>
    </row>
    <row r="232" s="13" customFormat="1">
      <c r="A232" s="13"/>
      <c r="B232" s="240"/>
      <c r="C232" s="241"/>
      <c r="D232" s="242" t="s">
        <v>180</v>
      </c>
      <c r="E232" s="243" t="s">
        <v>1</v>
      </c>
      <c r="F232" s="244" t="s">
        <v>373</v>
      </c>
      <c r="G232" s="241"/>
      <c r="H232" s="245">
        <v>0.55000000000000004</v>
      </c>
      <c r="I232" s="246"/>
      <c r="J232" s="241"/>
      <c r="K232" s="241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180</v>
      </c>
      <c r="AU232" s="251" t="s">
        <v>84</v>
      </c>
      <c r="AV232" s="13" t="s">
        <v>86</v>
      </c>
      <c r="AW232" s="13" t="s">
        <v>32</v>
      </c>
      <c r="AX232" s="13" t="s">
        <v>84</v>
      </c>
      <c r="AY232" s="251" t="s">
        <v>174</v>
      </c>
    </row>
    <row r="233" s="2" customFormat="1" ht="24.15" customHeight="1">
      <c r="A233" s="38"/>
      <c r="B233" s="39"/>
      <c r="C233" s="226" t="s">
        <v>374</v>
      </c>
      <c r="D233" s="226" t="s">
        <v>175</v>
      </c>
      <c r="E233" s="227" t="s">
        <v>375</v>
      </c>
      <c r="F233" s="228" t="s">
        <v>229</v>
      </c>
      <c r="G233" s="229" t="s">
        <v>230</v>
      </c>
      <c r="H233" s="230">
        <v>11.300000000000001</v>
      </c>
      <c r="I233" s="231"/>
      <c r="J233" s="232">
        <f>ROUND(I233*H233,2)</f>
        <v>0</v>
      </c>
      <c r="K233" s="233"/>
      <c r="L233" s="44"/>
      <c r="M233" s="234" t="s">
        <v>1</v>
      </c>
      <c r="N233" s="235" t="s">
        <v>41</v>
      </c>
      <c r="O233" s="91"/>
      <c r="P233" s="236">
        <f>O233*H233</f>
        <v>0</v>
      </c>
      <c r="Q233" s="236">
        <v>0</v>
      </c>
      <c r="R233" s="236">
        <f>Q233*H233</f>
        <v>0</v>
      </c>
      <c r="S233" s="236">
        <v>0</v>
      </c>
      <c r="T233" s="237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8" t="s">
        <v>178</v>
      </c>
      <c r="AT233" s="238" t="s">
        <v>175</v>
      </c>
      <c r="AU233" s="238" t="s">
        <v>84</v>
      </c>
      <c r="AY233" s="17" t="s">
        <v>174</v>
      </c>
      <c r="BE233" s="239">
        <f>IF(N233="základní",J233,0)</f>
        <v>0</v>
      </c>
      <c r="BF233" s="239">
        <f>IF(N233="snížená",J233,0)</f>
        <v>0</v>
      </c>
      <c r="BG233" s="239">
        <f>IF(N233="zákl. přenesená",J233,0)</f>
        <v>0</v>
      </c>
      <c r="BH233" s="239">
        <f>IF(N233="sníž. přenesená",J233,0)</f>
        <v>0</v>
      </c>
      <c r="BI233" s="239">
        <f>IF(N233="nulová",J233,0)</f>
        <v>0</v>
      </c>
      <c r="BJ233" s="17" t="s">
        <v>84</v>
      </c>
      <c r="BK233" s="239">
        <f>ROUND(I233*H233,2)</f>
        <v>0</v>
      </c>
      <c r="BL233" s="17" t="s">
        <v>178</v>
      </c>
      <c r="BM233" s="238" t="s">
        <v>376</v>
      </c>
    </row>
    <row r="234" s="13" customFormat="1">
      <c r="A234" s="13"/>
      <c r="B234" s="240"/>
      <c r="C234" s="241"/>
      <c r="D234" s="242" t="s">
        <v>180</v>
      </c>
      <c r="E234" s="243" t="s">
        <v>1</v>
      </c>
      <c r="F234" s="244" t="s">
        <v>377</v>
      </c>
      <c r="G234" s="241"/>
      <c r="H234" s="245">
        <v>11.300000000000001</v>
      </c>
      <c r="I234" s="246"/>
      <c r="J234" s="241"/>
      <c r="K234" s="241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180</v>
      </c>
      <c r="AU234" s="251" t="s">
        <v>84</v>
      </c>
      <c r="AV234" s="13" t="s">
        <v>86</v>
      </c>
      <c r="AW234" s="13" t="s">
        <v>32</v>
      </c>
      <c r="AX234" s="13" t="s">
        <v>84</v>
      </c>
      <c r="AY234" s="251" t="s">
        <v>174</v>
      </c>
    </row>
    <row r="235" s="2" customFormat="1" ht="33" customHeight="1">
      <c r="A235" s="38"/>
      <c r="B235" s="39"/>
      <c r="C235" s="226" t="s">
        <v>378</v>
      </c>
      <c r="D235" s="226" t="s">
        <v>175</v>
      </c>
      <c r="E235" s="227" t="s">
        <v>379</v>
      </c>
      <c r="F235" s="228" t="s">
        <v>380</v>
      </c>
      <c r="G235" s="229" t="s">
        <v>230</v>
      </c>
      <c r="H235" s="230">
        <v>4.0490000000000004</v>
      </c>
      <c r="I235" s="231"/>
      <c r="J235" s="232">
        <f>ROUND(I235*H235,2)</f>
        <v>0</v>
      </c>
      <c r="K235" s="233"/>
      <c r="L235" s="44"/>
      <c r="M235" s="234" t="s">
        <v>1</v>
      </c>
      <c r="N235" s="235" t="s">
        <v>41</v>
      </c>
      <c r="O235" s="91"/>
      <c r="P235" s="236">
        <f>O235*H235</f>
        <v>0</v>
      </c>
      <c r="Q235" s="236">
        <v>0</v>
      </c>
      <c r="R235" s="236">
        <f>Q235*H235</f>
        <v>0</v>
      </c>
      <c r="S235" s="236">
        <v>0</v>
      </c>
      <c r="T235" s="237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8" t="s">
        <v>178</v>
      </c>
      <c r="AT235" s="238" t="s">
        <v>175</v>
      </c>
      <c r="AU235" s="238" t="s">
        <v>84</v>
      </c>
      <c r="AY235" s="17" t="s">
        <v>174</v>
      </c>
      <c r="BE235" s="239">
        <f>IF(N235="základní",J235,0)</f>
        <v>0</v>
      </c>
      <c r="BF235" s="239">
        <f>IF(N235="snížená",J235,0)</f>
        <v>0</v>
      </c>
      <c r="BG235" s="239">
        <f>IF(N235="zákl. přenesená",J235,0)</f>
        <v>0</v>
      </c>
      <c r="BH235" s="239">
        <f>IF(N235="sníž. přenesená",J235,0)</f>
        <v>0</v>
      </c>
      <c r="BI235" s="239">
        <f>IF(N235="nulová",J235,0)</f>
        <v>0</v>
      </c>
      <c r="BJ235" s="17" t="s">
        <v>84</v>
      </c>
      <c r="BK235" s="239">
        <f>ROUND(I235*H235,2)</f>
        <v>0</v>
      </c>
      <c r="BL235" s="17" t="s">
        <v>178</v>
      </c>
      <c r="BM235" s="238" t="s">
        <v>381</v>
      </c>
    </row>
    <row r="236" s="13" customFormat="1">
      <c r="A236" s="13"/>
      <c r="B236" s="240"/>
      <c r="C236" s="241"/>
      <c r="D236" s="242" t="s">
        <v>180</v>
      </c>
      <c r="E236" s="243" t="s">
        <v>1</v>
      </c>
      <c r="F236" s="244" t="s">
        <v>382</v>
      </c>
      <c r="G236" s="241"/>
      <c r="H236" s="245">
        <v>4.0490000000000004</v>
      </c>
      <c r="I236" s="246"/>
      <c r="J236" s="241"/>
      <c r="K236" s="241"/>
      <c r="L236" s="247"/>
      <c r="M236" s="248"/>
      <c r="N236" s="249"/>
      <c r="O236" s="249"/>
      <c r="P236" s="249"/>
      <c r="Q236" s="249"/>
      <c r="R236" s="249"/>
      <c r="S236" s="249"/>
      <c r="T236" s="25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1" t="s">
        <v>180</v>
      </c>
      <c r="AU236" s="251" t="s">
        <v>84</v>
      </c>
      <c r="AV236" s="13" t="s">
        <v>86</v>
      </c>
      <c r="AW236" s="13" t="s">
        <v>32</v>
      </c>
      <c r="AX236" s="13" t="s">
        <v>84</v>
      </c>
      <c r="AY236" s="251" t="s">
        <v>174</v>
      </c>
    </row>
    <row r="237" s="2" customFormat="1" ht="37.8" customHeight="1">
      <c r="A237" s="38"/>
      <c r="B237" s="39"/>
      <c r="C237" s="226" t="s">
        <v>383</v>
      </c>
      <c r="D237" s="226" t="s">
        <v>175</v>
      </c>
      <c r="E237" s="227" t="s">
        <v>384</v>
      </c>
      <c r="F237" s="228" t="s">
        <v>385</v>
      </c>
      <c r="G237" s="229" t="s">
        <v>230</v>
      </c>
      <c r="H237" s="230">
        <v>0.39100000000000001</v>
      </c>
      <c r="I237" s="231"/>
      <c r="J237" s="232">
        <f>ROUND(I237*H237,2)</f>
        <v>0</v>
      </c>
      <c r="K237" s="233"/>
      <c r="L237" s="44"/>
      <c r="M237" s="234" t="s">
        <v>1</v>
      </c>
      <c r="N237" s="235" t="s">
        <v>41</v>
      </c>
      <c r="O237" s="91"/>
      <c r="P237" s="236">
        <f>O237*H237</f>
        <v>0</v>
      </c>
      <c r="Q237" s="236">
        <v>0</v>
      </c>
      <c r="R237" s="236">
        <f>Q237*H237</f>
        <v>0</v>
      </c>
      <c r="S237" s="236">
        <v>0</v>
      </c>
      <c r="T237" s="237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8" t="s">
        <v>178</v>
      </c>
      <c r="AT237" s="238" t="s">
        <v>175</v>
      </c>
      <c r="AU237" s="238" t="s">
        <v>84</v>
      </c>
      <c r="AY237" s="17" t="s">
        <v>174</v>
      </c>
      <c r="BE237" s="239">
        <f>IF(N237="základní",J237,0)</f>
        <v>0</v>
      </c>
      <c r="BF237" s="239">
        <f>IF(N237="snížená",J237,0)</f>
        <v>0</v>
      </c>
      <c r="BG237" s="239">
        <f>IF(N237="zákl. přenesená",J237,0)</f>
        <v>0</v>
      </c>
      <c r="BH237" s="239">
        <f>IF(N237="sníž. přenesená",J237,0)</f>
        <v>0</v>
      </c>
      <c r="BI237" s="239">
        <f>IF(N237="nulová",J237,0)</f>
        <v>0</v>
      </c>
      <c r="BJ237" s="17" t="s">
        <v>84</v>
      </c>
      <c r="BK237" s="239">
        <f>ROUND(I237*H237,2)</f>
        <v>0</v>
      </c>
      <c r="BL237" s="17" t="s">
        <v>178</v>
      </c>
      <c r="BM237" s="238" t="s">
        <v>386</v>
      </c>
    </row>
    <row r="238" s="13" customFormat="1">
      <c r="A238" s="13"/>
      <c r="B238" s="240"/>
      <c r="C238" s="241"/>
      <c r="D238" s="242" t="s">
        <v>180</v>
      </c>
      <c r="E238" s="243" t="s">
        <v>1</v>
      </c>
      <c r="F238" s="244" t="s">
        <v>387</v>
      </c>
      <c r="G238" s="241"/>
      <c r="H238" s="245">
        <v>0.39100000000000001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180</v>
      </c>
      <c r="AU238" s="251" t="s">
        <v>84</v>
      </c>
      <c r="AV238" s="13" t="s">
        <v>86</v>
      </c>
      <c r="AW238" s="13" t="s">
        <v>32</v>
      </c>
      <c r="AX238" s="13" t="s">
        <v>84</v>
      </c>
      <c r="AY238" s="251" t="s">
        <v>174</v>
      </c>
    </row>
    <row r="239" s="12" customFormat="1" ht="25.92" customHeight="1">
      <c r="A239" s="12"/>
      <c r="B239" s="212"/>
      <c r="C239" s="213"/>
      <c r="D239" s="214" t="s">
        <v>75</v>
      </c>
      <c r="E239" s="215" t="s">
        <v>388</v>
      </c>
      <c r="F239" s="215" t="s">
        <v>389</v>
      </c>
      <c r="G239" s="213"/>
      <c r="H239" s="213"/>
      <c r="I239" s="216"/>
      <c r="J239" s="217">
        <f>BK239</f>
        <v>0</v>
      </c>
      <c r="K239" s="213"/>
      <c r="L239" s="218"/>
      <c r="M239" s="219"/>
      <c r="N239" s="220"/>
      <c r="O239" s="220"/>
      <c r="P239" s="221">
        <f>P240</f>
        <v>0</v>
      </c>
      <c r="Q239" s="220"/>
      <c r="R239" s="221">
        <f>R240</f>
        <v>0</v>
      </c>
      <c r="S239" s="220"/>
      <c r="T239" s="222">
        <f>T240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23" t="s">
        <v>84</v>
      </c>
      <c r="AT239" s="224" t="s">
        <v>75</v>
      </c>
      <c r="AU239" s="224" t="s">
        <v>76</v>
      </c>
      <c r="AY239" s="223" t="s">
        <v>174</v>
      </c>
      <c r="BK239" s="225">
        <f>BK240</f>
        <v>0</v>
      </c>
    </row>
    <row r="240" s="2" customFormat="1" ht="21.75" customHeight="1">
      <c r="A240" s="38"/>
      <c r="B240" s="39"/>
      <c r="C240" s="226" t="s">
        <v>390</v>
      </c>
      <c r="D240" s="226" t="s">
        <v>175</v>
      </c>
      <c r="E240" s="227" t="s">
        <v>391</v>
      </c>
      <c r="F240" s="228" t="s">
        <v>392</v>
      </c>
      <c r="G240" s="229" t="s">
        <v>230</v>
      </c>
      <c r="H240" s="230">
        <v>0.0070000000000000001</v>
      </c>
      <c r="I240" s="231"/>
      <c r="J240" s="232">
        <f>ROUND(I240*H240,2)</f>
        <v>0</v>
      </c>
      <c r="K240" s="233"/>
      <c r="L240" s="44"/>
      <c r="M240" s="234" t="s">
        <v>1</v>
      </c>
      <c r="N240" s="235" t="s">
        <v>41</v>
      </c>
      <c r="O240" s="91"/>
      <c r="P240" s="236">
        <f>O240*H240</f>
        <v>0</v>
      </c>
      <c r="Q240" s="236">
        <v>0</v>
      </c>
      <c r="R240" s="236">
        <f>Q240*H240</f>
        <v>0</v>
      </c>
      <c r="S240" s="236">
        <v>0</v>
      </c>
      <c r="T240" s="237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8" t="s">
        <v>178</v>
      </c>
      <c r="AT240" s="238" t="s">
        <v>175</v>
      </c>
      <c r="AU240" s="238" t="s">
        <v>84</v>
      </c>
      <c r="AY240" s="17" t="s">
        <v>174</v>
      </c>
      <c r="BE240" s="239">
        <f>IF(N240="základní",J240,0)</f>
        <v>0</v>
      </c>
      <c r="BF240" s="239">
        <f>IF(N240="snížená",J240,0)</f>
        <v>0</v>
      </c>
      <c r="BG240" s="239">
        <f>IF(N240="zákl. přenesená",J240,0)</f>
        <v>0</v>
      </c>
      <c r="BH240" s="239">
        <f>IF(N240="sníž. přenesená",J240,0)</f>
        <v>0</v>
      </c>
      <c r="BI240" s="239">
        <f>IF(N240="nulová",J240,0)</f>
        <v>0</v>
      </c>
      <c r="BJ240" s="17" t="s">
        <v>84</v>
      </c>
      <c r="BK240" s="239">
        <f>ROUND(I240*H240,2)</f>
        <v>0</v>
      </c>
      <c r="BL240" s="17" t="s">
        <v>178</v>
      </c>
      <c r="BM240" s="238" t="s">
        <v>393</v>
      </c>
    </row>
    <row r="241" s="12" customFormat="1" ht="25.92" customHeight="1">
      <c r="A241" s="12"/>
      <c r="B241" s="212"/>
      <c r="C241" s="213"/>
      <c r="D241" s="214" t="s">
        <v>75</v>
      </c>
      <c r="E241" s="215" t="s">
        <v>394</v>
      </c>
      <c r="F241" s="215" t="s">
        <v>395</v>
      </c>
      <c r="G241" s="213"/>
      <c r="H241" s="213"/>
      <c r="I241" s="216"/>
      <c r="J241" s="217">
        <f>BK241</f>
        <v>0</v>
      </c>
      <c r="K241" s="213"/>
      <c r="L241" s="218"/>
      <c r="M241" s="219"/>
      <c r="N241" s="220"/>
      <c r="O241" s="220"/>
      <c r="P241" s="221">
        <f>P242+P245+P247+P250+P253+P255+P261+P266+P270+P273+P278</f>
        <v>0</v>
      </c>
      <c r="Q241" s="220"/>
      <c r="R241" s="221">
        <f>R242+R245+R247+R250+R253+R255+R261+R266+R270+R273+R278</f>
        <v>0</v>
      </c>
      <c r="S241" s="220"/>
      <c r="T241" s="222">
        <f>T242+T245+T247+T250+T253+T255+T261+T266+T270+T273+T278</f>
        <v>12.599764799999999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23" t="s">
        <v>86</v>
      </c>
      <c r="AT241" s="224" t="s">
        <v>75</v>
      </c>
      <c r="AU241" s="224" t="s">
        <v>76</v>
      </c>
      <c r="AY241" s="223" t="s">
        <v>174</v>
      </c>
      <c r="BK241" s="225">
        <f>BK242+BK245+BK247+BK250+BK253+BK255+BK261+BK266+BK270+BK273+BK278</f>
        <v>0</v>
      </c>
    </row>
    <row r="242" s="12" customFormat="1" ht="22.8" customHeight="1">
      <c r="A242" s="12"/>
      <c r="B242" s="212"/>
      <c r="C242" s="213"/>
      <c r="D242" s="214" t="s">
        <v>75</v>
      </c>
      <c r="E242" s="284" t="s">
        <v>396</v>
      </c>
      <c r="F242" s="284" t="s">
        <v>397</v>
      </c>
      <c r="G242" s="213"/>
      <c r="H242" s="213"/>
      <c r="I242" s="216"/>
      <c r="J242" s="285">
        <f>BK242</f>
        <v>0</v>
      </c>
      <c r="K242" s="213"/>
      <c r="L242" s="218"/>
      <c r="M242" s="219"/>
      <c r="N242" s="220"/>
      <c r="O242" s="220"/>
      <c r="P242" s="221">
        <f>SUM(P243:P244)</f>
        <v>0</v>
      </c>
      <c r="Q242" s="220"/>
      <c r="R242" s="221">
        <f>SUM(R243:R244)</f>
        <v>0</v>
      </c>
      <c r="S242" s="220"/>
      <c r="T242" s="222">
        <f>SUM(T243:T244)</f>
        <v>0.54999999999999993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23" t="s">
        <v>86</v>
      </c>
      <c r="AT242" s="224" t="s">
        <v>75</v>
      </c>
      <c r="AU242" s="224" t="s">
        <v>84</v>
      </c>
      <c r="AY242" s="223" t="s">
        <v>174</v>
      </c>
      <c r="BK242" s="225">
        <f>SUM(BK243:BK244)</f>
        <v>0</v>
      </c>
    </row>
    <row r="243" s="2" customFormat="1" ht="33" customHeight="1">
      <c r="A243" s="38"/>
      <c r="B243" s="39"/>
      <c r="C243" s="226" t="s">
        <v>398</v>
      </c>
      <c r="D243" s="226" t="s">
        <v>175</v>
      </c>
      <c r="E243" s="227" t="s">
        <v>399</v>
      </c>
      <c r="F243" s="228" t="s">
        <v>400</v>
      </c>
      <c r="G243" s="229" t="s">
        <v>123</v>
      </c>
      <c r="H243" s="230">
        <v>50</v>
      </c>
      <c r="I243" s="231"/>
      <c r="J243" s="232">
        <f>ROUND(I243*H243,2)</f>
        <v>0</v>
      </c>
      <c r="K243" s="233"/>
      <c r="L243" s="44"/>
      <c r="M243" s="234" t="s">
        <v>1</v>
      </c>
      <c r="N243" s="235" t="s">
        <v>41</v>
      </c>
      <c r="O243" s="91"/>
      <c r="P243" s="236">
        <f>O243*H243</f>
        <v>0</v>
      </c>
      <c r="Q243" s="236">
        <v>0</v>
      </c>
      <c r="R243" s="236">
        <f>Q243*H243</f>
        <v>0</v>
      </c>
      <c r="S243" s="236">
        <v>0.010999999999999999</v>
      </c>
      <c r="T243" s="237">
        <f>S243*H243</f>
        <v>0.54999999999999993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8" t="s">
        <v>263</v>
      </c>
      <c r="AT243" s="238" t="s">
        <v>175</v>
      </c>
      <c r="AU243" s="238" t="s">
        <v>86</v>
      </c>
      <c r="AY243" s="17" t="s">
        <v>174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7" t="s">
        <v>84</v>
      </c>
      <c r="BK243" s="239">
        <f>ROUND(I243*H243,2)</f>
        <v>0</v>
      </c>
      <c r="BL243" s="17" t="s">
        <v>263</v>
      </c>
      <c r="BM243" s="238" t="s">
        <v>401</v>
      </c>
    </row>
    <row r="244" s="13" customFormat="1">
      <c r="A244" s="13"/>
      <c r="B244" s="240"/>
      <c r="C244" s="241"/>
      <c r="D244" s="242" t="s">
        <v>180</v>
      </c>
      <c r="E244" s="243" t="s">
        <v>1</v>
      </c>
      <c r="F244" s="244" t="s">
        <v>402</v>
      </c>
      <c r="G244" s="241"/>
      <c r="H244" s="245">
        <v>50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180</v>
      </c>
      <c r="AU244" s="251" t="s">
        <v>86</v>
      </c>
      <c r="AV244" s="13" t="s">
        <v>86</v>
      </c>
      <c r="AW244" s="13" t="s">
        <v>32</v>
      </c>
      <c r="AX244" s="13" t="s">
        <v>84</v>
      </c>
      <c r="AY244" s="251" t="s">
        <v>174</v>
      </c>
    </row>
    <row r="245" s="12" customFormat="1" ht="22.8" customHeight="1">
      <c r="A245" s="12"/>
      <c r="B245" s="212"/>
      <c r="C245" s="213"/>
      <c r="D245" s="214" t="s">
        <v>75</v>
      </c>
      <c r="E245" s="284" t="s">
        <v>403</v>
      </c>
      <c r="F245" s="284" t="s">
        <v>404</v>
      </c>
      <c r="G245" s="213"/>
      <c r="H245" s="213"/>
      <c r="I245" s="216"/>
      <c r="J245" s="285">
        <f>BK245</f>
        <v>0</v>
      </c>
      <c r="K245" s="213"/>
      <c r="L245" s="218"/>
      <c r="M245" s="219"/>
      <c r="N245" s="220"/>
      <c r="O245" s="220"/>
      <c r="P245" s="221">
        <f>P246</f>
        <v>0</v>
      </c>
      <c r="Q245" s="220"/>
      <c r="R245" s="221">
        <f>R246</f>
        <v>0</v>
      </c>
      <c r="S245" s="220"/>
      <c r="T245" s="222">
        <f>T246</f>
        <v>0.0038999999999999998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3" t="s">
        <v>86</v>
      </c>
      <c r="AT245" s="224" t="s">
        <v>75</v>
      </c>
      <c r="AU245" s="224" t="s">
        <v>84</v>
      </c>
      <c r="AY245" s="223" t="s">
        <v>174</v>
      </c>
      <c r="BK245" s="225">
        <f>BK246</f>
        <v>0</v>
      </c>
    </row>
    <row r="246" s="2" customFormat="1" ht="24.15" customHeight="1">
      <c r="A246" s="38"/>
      <c r="B246" s="39"/>
      <c r="C246" s="226" t="s">
        <v>405</v>
      </c>
      <c r="D246" s="226" t="s">
        <v>175</v>
      </c>
      <c r="E246" s="227" t="s">
        <v>406</v>
      </c>
      <c r="F246" s="228" t="s">
        <v>407</v>
      </c>
      <c r="G246" s="229" t="s">
        <v>236</v>
      </c>
      <c r="H246" s="230">
        <v>13</v>
      </c>
      <c r="I246" s="231"/>
      <c r="J246" s="232">
        <f>ROUND(I246*H246,2)</f>
        <v>0</v>
      </c>
      <c r="K246" s="233"/>
      <c r="L246" s="44"/>
      <c r="M246" s="234" t="s">
        <v>1</v>
      </c>
      <c r="N246" s="235" t="s">
        <v>41</v>
      </c>
      <c r="O246" s="91"/>
      <c r="P246" s="236">
        <f>O246*H246</f>
        <v>0</v>
      </c>
      <c r="Q246" s="236">
        <v>0</v>
      </c>
      <c r="R246" s="236">
        <f>Q246*H246</f>
        <v>0</v>
      </c>
      <c r="S246" s="236">
        <v>0.00029999999999999997</v>
      </c>
      <c r="T246" s="237">
        <f>S246*H246</f>
        <v>0.0038999999999999998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8" t="s">
        <v>263</v>
      </c>
      <c r="AT246" s="238" t="s">
        <v>175</v>
      </c>
      <c r="AU246" s="238" t="s">
        <v>86</v>
      </c>
      <c r="AY246" s="17" t="s">
        <v>174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7" t="s">
        <v>84</v>
      </c>
      <c r="BK246" s="239">
        <f>ROUND(I246*H246,2)</f>
        <v>0</v>
      </c>
      <c r="BL246" s="17" t="s">
        <v>263</v>
      </c>
      <c r="BM246" s="238" t="s">
        <v>408</v>
      </c>
    </row>
    <row r="247" s="12" customFormat="1" ht="22.8" customHeight="1">
      <c r="A247" s="12"/>
      <c r="B247" s="212"/>
      <c r="C247" s="213"/>
      <c r="D247" s="214" t="s">
        <v>75</v>
      </c>
      <c r="E247" s="284" t="s">
        <v>409</v>
      </c>
      <c r="F247" s="284" t="s">
        <v>410</v>
      </c>
      <c r="G247" s="213"/>
      <c r="H247" s="213"/>
      <c r="I247" s="216"/>
      <c r="J247" s="285">
        <f>BK247</f>
        <v>0</v>
      </c>
      <c r="K247" s="213"/>
      <c r="L247" s="218"/>
      <c r="M247" s="219"/>
      <c r="N247" s="220"/>
      <c r="O247" s="220"/>
      <c r="P247" s="221">
        <f>SUM(P248:P249)</f>
        <v>0</v>
      </c>
      <c r="Q247" s="220"/>
      <c r="R247" s="221">
        <f>SUM(R248:R249)</f>
        <v>0</v>
      </c>
      <c r="S247" s="220"/>
      <c r="T247" s="222">
        <f>SUM(T248:T249)</f>
        <v>0.30779999999999996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3" t="s">
        <v>86</v>
      </c>
      <c r="AT247" s="224" t="s">
        <v>75</v>
      </c>
      <c r="AU247" s="224" t="s">
        <v>84</v>
      </c>
      <c r="AY247" s="223" t="s">
        <v>174</v>
      </c>
      <c r="BK247" s="225">
        <f>SUM(BK248:BK249)</f>
        <v>0</v>
      </c>
    </row>
    <row r="248" s="2" customFormat="1" ht="24.15" customHeight="1">
      <c r="A248" s="38"/>
      <c r="B248" s="39"/>
      <c r="C248" s="226" t="s">
        <v>411</v>
      </c>
      <c r="D248" s="226" t="s">
        <v>175</v>
      </c>
      <c r="E248" s="227" t="s">
        <v>412</v>
      </c>
      <c r="F248" s="228" t="s">
        <v>413</v>
      </c>
      <c r="G248" s="229" t="s">
        <v>243</v>
      </c>
      <c r="H248" s="230">
        <v>19</v>
      </c>
      <c r="I248" s="231"/>
      <c r="J248" s="232">
        <f>ROUND(I248*H248,2)</f>
        <v>0</v>
      </c>
      <c r="K248" s="233"/>
      <c r="L248" s="44"/>
      <c r="M248" s="234" t="s">
        <v>1</v>
      </c>
      <c r="N248" s="235" t="s">
        <v>41</v>
      </c>
      <c r="O248" s="91"/>
      <c r="P248" s="236">
        <f>O248*H248</f>
        <v>0</v>
      </c>
      <c r="Q248" s="236">
        <v>0</v>
      </c>
      <c r="R248" s="236">
        <f>Q248*H248</f>
        <v>0</v>
      </c>
      <c r="S248" s="236">
        <v>0.016199999999999999</v>
      </c>
      <c r="T248" s="237">
        <f>S248*H248</f>
        <v>0.30779999999999996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8" t="s">
        <v>263</v>
      </c>
      <c r="AT248" s="238" t="s">
        <v>175</v>
      </c>
      <c r="AU248" s="238" t="s">
        <v>86</v>
      </c>
      <c r="AY248" s="17" t="s">
        <v>174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7" t="s">
        <v>84</v>
      </c>
      <c r="BK248" s="239">
        <f>ROUND(I248*H248,2)</f>
        <v>0</v>
      </c>
      <c r="BL248" s="17" t="s">
        <v>263</v>
      </c>
      <c r="BM248" s="238" t="s">
        <v>414</v>
      </c>
    </row>
    <row r="249" s="13" customFormat="1">
      <c r="A249" s="13"/>
      <c r="B249" s="240"/>
      <c r="C249" s="241"/>
      <c r="D249" s="242" t="s">
        <v>180</v>
      </c>
      <c r="E249" s="243" t="s">
        <v>1</v>
      </c>
      <c r="F249" s="244" t="s">
        <v>415</v>
      </c>
      <c r="G249" s="241"/>
      <c r="H249" s="245">
        <v>19</v>
      </c>
      <c r="I249" s="246"/>
      <c r="J249" s="241"/>
      <c r="K249" s="241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180</v>
      </c>
      <c r="AU249" s="251" t="s">
        <v>86</v>
      </c>
      <c r="AV249" s="13" t="s">
        <v>86</v>
      </c>
      <c r="AW249" s="13" t="s">
        <v>32</v>
      </c>
      <c r="AX249" s="13" t="s">
        <v>84</v>
      </c>
      <c r="AY249" s="251" t="s">
        <v>174</v>
      </c>
    </row>
    <row r="250" s="12" customFormat="1" ht="22.8" customHeight="1">
      <c r="A250" s="12"/>
      <c r="B250" s="212"/>
      <c r="C250" s="213"/>
      <c r="D250" s="214" t="s">
        <v>75</v>
      </c>
      <c r="E250" s="284" t="s">
        <v>416</v>
      </c>
      <c r="F250" s="284" t="s">
        <v>417</v>
      </c>
      <c r="G250" s="213"/>
      <c r="H250" s="213"/>
      <c r="I250" s="216"/>
      <c r="J250" s="285">
        <f>BK250</f>
        <v>0</v>
      </c>
      <c r="K250" s="213"/>
      <c r="L250" s="218"/>
      <c r="M250" s="219"/>
      <c r="N250" s="220"/>
      <c r="O250" s="220"/>
      <c r="P250" s="221">
        <f>SUM(P251:P252)</f>
        <v>0</v>
      </c>
      <c r="Q250" s="220"/>
      <c r="R250" s="221">
        <f>SUM(R251:R252)</f>
        <v>0</v>
      </c>
      <c r="S250" s="220"/>
      <c r="T250" s="222">
        <f>SUM(T251:T252)</f>
        <v>0.028000000000000001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23" t="s">
        <v>86</v>
      </c>
      <c r="AT250" s="224" t="s">
        <v>75</v>
      </c>
      <c r="AU250" s="224" t="s">
        <v>84</v>
      </c>
      <c r="AY250" s="223" t="s">
        <v>174</v>
      </c>
      <c r="BK250" s="225">
        <f>SUM(BK251:BK252)</f>
        <v>0</v>
      </c>
    </row>
    <row r="251" s="2" customFormat="1" ht="24.15" customHeight="1">
      <c r="A251" s="38"/>
      <c r="B251" s="39"/>
      <c r="C251" s="226" t="s">
        <v>418</v>
      </c>
      <c r="D251" s="226" t="s">
        <v>175</v>
      </c>
      <c r="E251" s="227" t="s">
        <v>419</v>
      </c>
      <c r="F251" s="228" t="s">
        <v>420</v>
      </c>
      <c r="G251" s="229" t="s">
        <v>236</v>
      </c>
      <c r="H251" s="230">
        <v>1</v>
      </c>
      <c r="I251" s="231"/>
      <c r="J251" s="232">
        <f>ROUND(I251*H251,2)</f>
        <v>0</v>
      </c>
      <c r="K251" s="233"/>
      <c r="L251" s="44"/>
      <c r="M251" s="234" t="s">
        <v>1</v>
      </c>
      <c r="N251" s="235" t="s">
        <v>41</v>
      </c>
      <c r="O251" s="91"/>
      <c r="P251" s="236">
        <f>O251*H251</f>
        <v>0</v>
      </c>
      <c r="Q251" s="236">
        <v>0</v>
      </c>
      <c r="R251" s="236">
        <f>Q251*H251</f>
        <v>0</v>
      </c>
      <c r="S251" s="236">
        <v>0.02</v>
      </c>
      <c r="T251" s="237">
        <f>S251*H251</f>
        <v>0.02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8" t="s">
        <v>263</v>
      </c>
      <c r="AT251" s="238" t="s">
        <v>175</v>
      </c>
      <c r="AU251" s="238" t="s">
        <v>86</v>
      </c>
      <c r="AY251" s="17" t="s">
        <v>174</v>
      </c>
      <c r="BE251" s="239">
        <f>IF(N251="základní",J251,0)</f>
        <v>0</v>
      </c>
      <c r="BF251" s="239">
        <f>IF(N251="snížená",J251,0)</f>
        <v>0</v>
      </c>
      <c r="BG251" s="239">
        <f>IF(N251="zákl. přenesená",J251,0)</f>
        <v>0</v>
      </c>
      <c r="BH251" s="239">
        <f>IF(N251="sníž. přenesená",J251,0)</f>
        <v>0</v>
      </c>
      <c r="BI251" s="239">
        <f>IF(N251="nulová",J251,0)</f>
        <v>0</v>
      </c>
      <c r="BJ251" s="17" t="s">
        <v>84</v>
      </c>
      <c r="BK251" s="239">
        <f>ROUND(I251*H251,2)</f>
        <v>0</v>
      </c>
      <c r="BL251" s="17" t="s">
        <v>263</v>
      </c>
      <c r="BM251" s="238" t="s">
        <v>421</v>
      </c>
    </row>
    <row r="252" s="2" customFormat="1" ht="24.15" customHeight="1">
      <c r="A252" s="38"/>
      <c r="B252" s="39"/>
      <c r="C252" s="226" t="s">
        <v>422</v>
      </c>
      <c r="D252" s="226" t="s">
        <v>175</v>
      </c>
      <c r="E252" s="227" t="s">
        <v>423</v>
      </c>
      <c r="F252" s="228" t="s">
        <v>424</v>
      </c>
      <c r="G252" s="229" t="s">
        <v>236</v>
      </c>
      <c r="H252" s="230">
        <v>2</v>
      </c>
      <c r="I252" s="231"/>
      <c r="J252" s="232">
        <f>ROUND(I252*H252,2)</f>
        <v>0</v>
      </c>
      <c r="K252" s="233"/>
      <c r="L252" s="44"/>
      <c r="M252" s="234" t="s">
        <v>1</v>
      </c>
      <c r="N252" s="235" t="s">
        <v>41</v>
      </c>
      <c r="O252" s="91"/>
      <c r="P252" s="236">
        <f>O252*H252</f>
        <v>0</v>
      </c>
      <c r="Q252" s="236">
        <v>0</v>
      </c>
      <c r="R252" s="236">
        <f>Q252*H252</f>
        <v>0</v>
      </c>
      <c r="S252" s="236">
        <v>0.0040000000000000001</v>
      </c>
      <c r="T252" s="237">
        <f>S252*H252</f>
        <v>0.0080000000000000002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8" t="s">
        <v>263</v>
      </c>
      <c r="AT252" s="238" t="s">
        <v>175</v>
      </c>
      <c r="AU252" s="238" t="s">
        <v>86</v>
      </c>
      <c r="AY252" s="17" t="s">
        <v>174</v>
      </c>
      <c r="BE252" s="239">
        <f>IF(N252="základní",J252,0)</f>
        <v>0</v>
      </c>
      <c r="BF252" s="239">
        <f>IF(N252="snížená",J252,0)</f>
        <v>0</v>
      </c>
      <c r="BG252" s="239">
        <f>IF(N252="zákl. přenesená",J252,0)</f>
        <v>0</v>
      </c>
      <c r="BH252" s="239">
        <f>IF(N252="sníž. přenesená",J252,0)</f>
        <v>0</v>
      </c>
      <c r="BI252" s="239">
        <f>IF(N252="nulová",J252,0)</f>
        <v>0</v>
      </c>
      <c r="BJ252" s="17" t="s">
        <v>84</v>
      </c>
      <c r="BK252" s="239">
        <f>ROUND(I252*H252,2)</f>
        <v>0</v>
      </c>
      <c r="BL252" s="17" t="s">
        <v>263</v>
      </c>
      <c r="BM252" s="238" t="s">
        <v>425</v>
      </c>
    </row>
    <row r="253" s="12" customFormat="1" ht="22.8" customHeight="1">
      <c r="A253" s="12"/>
      <c r="B253" s="212"/>
      <c r="C253" s="213"/>
      <c r="D253" s="214" t="s">
        <v>75</v>
      </c>
      <c r="E253" s="284" t="s">
        <v>426</v>
      </c>
      <c r="F253" s="284" t="s">
        <v>427</v>
      </c>
      <c r="G253" s="213"/>
      <c r="H253" s="213"/>
      <c r="I253" s="216"/>
      <c r="J253" s="285">
        <f>BK253</f>
        <v>0</v>
      </c>
      <c r="K253" s="213"/>
      <c r="L253" s="218"/>
      <c r="M253" s="219"/>
      <c r="N253" s="220"/>
      <c r="O253" s="220"/>
      <c r="P253" s="221">
        <f>P254</f>
        <v>0</v>
      </c>
      <c r="Q253" s="220"/>
      <c r="R253" s="221">
        <f>R254</f>
        <v>0</v>
      </c>
      <c r="S253" s="220"/>
      <c r="T253" s="222">
        <f>T254</f>
        <v>0.0060000000000000001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23" t="s">
        <v>86</v>
      </c>
      <c r="AT253" s="224" t="s">
        <v>75</v>
      </c>
      <c r="AU253" s="224" t="s">
        <v>84</v>
      </c>
      <c r="AY253" s="223" t="s">
        <v>174</v>
      </c>
      <c r="BK253" s="225">
        <f>BK254</f>
        <v>0</v>
      </c>
    </row>
    <row r="254" s="2" customFormat="1" ht="24.15" customHeight="1">
      <c r="A254" s="38"/>
      <c r="B254" s="39"/>
      <c r="C254" s="226" t="s">
        <v>428</v>
      </c>
      <c r="D254" s="226" t="s">
        <v>175</v>
      </c>
      <c r="E254" s="227" t="s">
        <v>429</v>
      </c>
      <c r="F254" s="228" t="s">
        <v>430</v>
      </c>
      <c r="G254" s="229" t="s">
        <v>236</v>
      </c>
      <c r="H254" s="230">
        <v>2</v>
      </c>
      <c r="I254" s="231"/>
      <c r="J254" s="232">
        <f>ROUND(I254*H254,2)</f>
        <v>0</v>
      </c>
      <c r="K254" s="233"/>
      <c r="L254" s="44"/>
      <c r="M254" s="234" t="s">
        <v>1</v>
      </c>
      <c r="N254" s="235" t="s">
        <v>41</v>
      </c>
      <c r="O254" s="91"/>
      <c r="P254" s="236">
        <f>O254*H254</f>
        <v>0</v>
      </c>
      <c r="Q254" s="236">
        <v>0</v>
      </c>
      <c r="R254" s="236">
        <f>Q254*H254</f>
        <v>0</v>
      </c>
      <c r="S254" s="236">
        <v>0.0030000000000000001</v>
      </c>
      <c r="T254" s="237">
        <f>S254*H254</f>
        <v>0.0060000000000000001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8" t="s">
        <v>263</v>
      </c>
      <c r="AT254" s="238" t="s">
        <v>175</v>
      </c>
      <c r="AU254" s="238" t="s">
        <v>86</v>
      </c>
      <c r="AY254" s="17" t="s">
        <v>174</v>
      </c>
      <c r="BE254" s="239">
        <f>IF(N254="základní",J254,0)</f>
        <v>0</v>
      </c>
      <c r="BF254" s="239">
        <f>IF(N254="snížená",J254,0)</f>
        <v>0</v>
      </c>
      <c r="BG254" s="239">
        <f>IF(N254="zákl. přenesená",J254,0)</f>
        <v>0</v>
      </c>
      <c r="BH254" s="239">
        <f>IF(N254="sníž. přenesená",J254,0)</f>
        <v>0</v>
      </c>
      <c r="BI254" s="239">
        <f>IF(N254="nulová",J254,0)</f>
        <v>0</v>
      </c>
      <c r="BJ254" s="17" t="s">
        <v>84</v>
      </c>
      <c r="BK254" s="239">
        <f>ROUND(I254*H254,2)</f>
        <v>0</v>
      </c>
      <c r="BL254" s="17" t="s">
        <v>263</v>
      </c>
      <c r="BM254" s="238" t="s">
        <v>431</v>
      </c>
    </row>
    <row r="255" s="12" customFormat="1" ht="22.8" customHeight="1">
      <c r="A255" s="12"/>
      <c r="B255" s="212"/>
      <c r="C255" s="213"/>
      <c r="D255" s="214" t="s">
        <v>75</v>
      </c>
      <c r="E255" s="284" t="s">
        <v>432</v>
      </c>
      <c r="F255" s="284" t="s">
        <v>433</v>
      </c>
      <c r="G255" s="213"/>
      <c r="H255" s="213"/>
      <c r="I255" s="216"/>
      <c r="J255" s="285">
        <f>BK255</f>
        <v>0</v>
      </c>
      <c r="K255" s="213"/>
      <c r="L255" s="218"/>
      <c r="M255" s="219"/>
      <c r="N255" s="220"/>
      <c r="O255" s="220"/>
      <c r="P255" s="221">
        <f>SUM(P256:P260)</f>
        <v>0</v>
      </c>
      <c r="Q255" s="220"/>
      <c r="R255" s="221">
        <f>SUM(R256:R260)</f>
        <v>0</v>
      </c>
      <c r="S255" s="220"/>
      <c r="T255" s="222">
        <f>SUM(T256:T260)</f>
        <v>0.35194690000000006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23" t="s">
        <v>86</v>
      </c>
      <c r="AT255" s="224" t="s">
        <v>75</v>
      </c>
      <c r="AU255" s="224" t="s">
        <v>84</v>
      </c>
      <c r="AY255" s="223" t="s">
        <v>174</v>
      </c>
      <c r="BK255" s="225">
        <f>SUM(BK256:BK260)</f>
        <v>0</v>
      </c>
    </row>
    <row r="256" s="2" customFormat="1" ht="16.5" customHeight="1">
      <c r="A256" s="38"/>
      <c r="B256" s="39"/>
      <c r="C256" s="226" t="s">
        <v>434</v>
      </c>
      <c r="D256" s="226" t="s">
        <v>175</v>
      </c>
      <c r="E256" s="227" t="s">
        <v>435</v>
      </c>
      <c r="F256" s="228" t="s">
        <v>436</v>
      </c>
      <c r="G256" s="229" t="s">
        <v>236</v>
      </c>
      <c r="H256" s="230">
        <v>1</v>
      </c>
      <c r="I256" s="231"/>
      <c r="J256" s="232">
        <f>ROUND(I256*H256,2)</f>
        <v>0</v>
      </c>
      <c r="K256" s="233"/>
      <c r="L256" s="44"/>
      <c r="M256" s="234" t="s">
        <v>1</v>
      </c>
      <c r="N256" s="235" t="s">
        <v>41</v>
      </c>
      <c r="O256" s="91"/>
      <c r="P256" s="236">
        <f>O256*H256</f>
        <v>0</v>
      </c>
      <c r="Q256" s="236">
        <v>0</v>
      </c>
      <c r="R256" s="236">
        <f>Q256*H256</f>
        <v>0</v>
      </c>
      <c r="S256" s="236">
        <v>0.014999999999999999</v>
      </c>
      <c r="T256" s="237">
        <f>S256*H256</f>
        <v>0.014999999999999999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8" t="s">
        <v>263</v>
      </c>
      <c r="AT256" s="238" t="s">
        <v>175</v>
      </c>
      <c r="AU256" s="238" t="s">
        <v>86</v>
      </c>
      <c r="AY256" s="17" t="s">
        <v>174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7" t="s">
        <v>84</v>
      </c>
      <c r="BK256" s="239">
        <f>ROUND(I256*H256,2)</f>
        <v>0</v>
      </c>
      <c r="BL256" s="17" t="s">
        <v>263</v>
      </c>
      <c r="BM256" s="238" t="s">
        <v>437</v>
      </c>
    </row>
    <row r="257" s="2" customFormat="1" ht="24.15" customHeight="1">
      <c r="A257" s="38"/>
      <c r="B257" s="39"/>
      <c r="C257" s="226" t="s">
        <v>438</v>
      </c>
      <c r="D257" s="226" t="s">
        <v>175</v>
      </c>
      <c r="E257" s="227" t="s">
        <v>439</v>
      </c>
      <c r="F257" s="228" t="s">
        <v>440</v>
      </c>
      <c r="G257" s="229" t="s">
        <v>243</v>
      </c>
      <c r="H257" s="230">
        <v>80.540000000000006</v>
      </c>
      <c r="I257" s="231"/>
      <c r="J257" s="232">
        <f>ROUND(I257*H257,2)</f>
        <v>0</v>
      </c>
      <c r="K257" s="233"/>
      <c r="L257" s="44"/>
      <c r="M257" s="234" t="s">
        <v>1</v>
      </c>
      <c r="N257" s="235" t="s">
        <v>41</v>
      </c>
      <c r="O257" s="91"/>
      <c r="P257" s="236">
        <f>O257*H257</f>
        <v>0</v>
      </c>
      <c r="Q257" s="236">
        <v>0</v>
      </c>
      <c r="R257" s="236">
        <f>Q257*H257</f>
        <v>0</v>
      </c>
      <c r="S257" s="236">
        <v>0.00191</v>
      </c>
      <c r="T257" s="237">
        <f>S257*H257</f>
        <v>0.15383140000000001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8" t="s">
        <v>263</v>
      </c>
      <c r="AT257" s="238" t="s">
        <v>175</v>
      </c>
      <c r="AU257" s="238" t="s">
        <v>86</v>
      </c>
      <c r="AY257" s="17" t="s">
        <v>174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7" t="s">
        <v>84</v>
      </c>
      <c r="BK257" s="239">
        <f>ROUND(I257*H257,2)</f>
        <v>0</v>
      </c>
      <c r="BL257" s="17" t="s">
        <v>263</v>
      </c>
      <c r="BM257" s="238" t="s">
        <v>441</v>
      </c>
    </row>
    <row r="258" s="13" customFormat="1">
      <c r="A258" s="13"/>
      <c r="B258" s="240"/>
      <c r="C258" s="241"/>
      <c r="D258" s="242" t="s">
        <v>180</v>
      </c>
      <c r="E258" s="243" t="s">
        <v>1</v>
      </c>
      <c r="F258" s="244" t="s">
        <v>442</v>
      </c>
      <c r="G258" s="241"/>
      <c r="H258" s="245">
        <v>80.540000000000006</v>
      </c>
      <c r="I258" s="246"/>
      <c r="J258" s="241"/>
      <c r="K258" s="241"/>
      <c r="L258" s="247"/>
      <c r="M258" s="248"/>
      <c r="N258" s="249"/>
      <c r="O258" s="249"/>
      <c r="P258" s="249"/>
      <c r="Q258" s="249"/>
      <c r="R258" s="249"/>
      <c r="S258" s="249"/>
      <c r="T258" s="25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1" t="s">
        <v>180</v>
      </c>
      <c r="AU258" s="251" t="s">
        <v>86</v>
      </c>
      <c r="AV258" s="13" t="s">
        <v>86</v>
      </c>
      <c r="AW258" s="13" t="s">
        <v>32</v>
      </c>
      <c r="AX258" s="13" t="s">
        <v>84</v>
      </c>
      <c r="AY258" s="251" t="s">
        <v>174</v>
      </c>
    </row>
    <row r="259" s="2" customFormat="1" ht="16.5" customHeight="1">
      <c r="A259" s="38"/>
      <c r="B259" s="39"/>
      <c r="C259" s="226" t="s">
        <v>443</v>
      </c>
      <c r="D259" s="226" t="s">
        <v>175</v>
      </c>
      <c r="E259" s="227" t="s">
        <v>444</v>
      </c>
      <c r="F259" s="228" t="s">
        <v>445</v>
      </c>
      <c r="G259" s="229" t="s">
        <v>243</v>
      </c>
      <c r="H259" s="230">
        <v>109.65000000000001</v>
      </c>
      <c r="I259" s="231"/>
      <c r="J259" s="232">
        <f>ROUND(I259*H259,2)</f>
        <v>0</v>
      </c>
      <c r="K259" s="233"/>
      <c r="L259" s="44"/>
      <c r="M259" s="234" t="s">
        <v>1</v>
      </c>
      <c r="N259" s="235" t="s">
        <v>41</v>
      </c>
      <c r="O259" s="91"/>
      <c r="P259" s="236">
        <f>O259*H259</f>
        <v>0</v>
      </c>
      <c r="Q259" s="236">
        <v>0</v>
      </c>
      <c r="R259" s="236">
        <f>Q259*H259</f>
        <v>0</v>
      </c>
      <c r="S259" s="236">
        <v>0.00167</v>
      </c>
      <c r="T259" s="237">
        <f>S259*H259</f>
        <v>0.18311550000000001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8" t="s">
        <v>263</v>
      </c>
      <c r="AT259" s="238" t="s">
        <v>175</v>
      </c>
      <c r="AU259" s="238" t="s">
        <v>86</v>
      </c>
      <c r="AY259" s="17" t="s">
        <v>174</v>
      </c>
      <c r="BE259" s="239">
        <f>IF(N259="základní",J259,0)</f>
        <v>0</v>
      </c>
      <c r="BF259" s="239">
        <f>IF(N259="snížená",J259,0)</f>
        <v>0</v>
      </c>
      <c r="BG259" s="239">
        <f>IF(N259="zákl. přenesená",J259,0)</f>
        <v>0</v>
      </c>
      <c r="BH259" s="239">
        <f>IF(N259="sníž. přenesená",J259,0)</f>
        <v>0</v>
      </c>
      <c r="BI259" s="239">
        <f>IF(N259="nulová",J259,0)</f>
        <v>0</v>
      </c>
      <c r="BJ259" s="17" t="s">
        <v>84</v>
      </c>
      <c r="BK259" s="239">
        <f>ROUND(I259*H259,2)</f>
        <v>0</v>
      </c>
      <c r="BL259" s="17" t="s">
        <v>263</v>
      </c>
      <c r="BM259" s="238" t="s">
        <v>446</v>
      </c>
    </row>
    <row r="260" s="13" customFormat="1">
      <c r="A260" s="13"/>
      <c r="B260" s="240"/>
      <c r="C260" s="241"/>
      <c r="D260" s="242" t="s">
        <v>180</v>
      </c>
      <c r="E260" s="243" t="s">
        <v>1</v>
      </c>
      <c r="F260" s="244" t="s">
        <v>447</v>
      </c>
      <c r="G260" s="241"/>
      <c r="H260" s="245">
        <v>109.65000000000001</v>
      </c>
      <c r="I260" s="246"/>
      <c r="J260" s="241"/>
      <c r="K260" s="241"/>
      <c r="L260" s="247"/>
      <c r="M260" s="248"/>
      <c r="N260" s="249"/>
      <c r="O260" s="249"/>
      <c r="P260" s="249"/>
      <c r="Q260" s="249"/>
      <c r="R260" s="249"/>
      <c r="S260" s="249"/>
      <c r="T260" s="25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1" t="s">
        <v>180</v>
      </c>
      <c r="AU260" s="251" t="s">
        <v>86</v>
      </c>
      <c r="AV260" s="13" t="s">
        <v>86</v>
      </c>
      <c r="AW260" s="13" t="s">
        <v>32</v>
      </c>
      <c r="AX260" s="13" t="s">
        <v>84</v>
      </c>
      <c r="AY260" s="251" t="s">
        <v>174</v>
      </c>
    </row>
    <row r="261" s="12" customFormat="1" ht="22.8" customHeight="1">
      <c r="A261" s="12"/>
      <c r="B261" s="212"/>
      <c r="C261" s="213"/>
      <c r="D261" s="214" t="s">
        <v>75</v>
      </c>
      <c r="E261" s="284" t="s">
        <v>448</v>
      </c>
      <c r="F261" s="284" t="s">
        <v>449</v>
      </c>
      <c r="G261" s="213"/>
      <c r="H261" s="213"/>
      <c r="I261" s="216"/>
      <c r="J261" s="285">
        <f>BK261</f>
        <v>0</v>
      </c>
      <c r="K261" s="213"/>
      <c r="L261" s="218"/>
      <c r="M261" s="219"/>
      <c r="N261" s="220"/>
      <c r="O261" s="220"/>
      <c r="P261" s="221">
        <f>SUM(P262:P265)</f>
        <v>0</v>
      </c>
      <c r="Q261" s="220"/>
      <c r="R261" s="221">
        <f>SUM(R262:R265)</f>
        <v>0</v>
      </c>
      <c r="S261" s="220"/>
      <c r="T261" s="222">
        <f>SUM(T262:T265)</f>
        <v>0.46481190000000006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23" t="s">
        <v>86</v>
      </c>
      <c r="AT261" s="224" t="s">
        <v>75</v>
      </c>
      <c r="AU261" s="224" t="s">
        <v>84</v>
      </c>
      <c r="AY261" s="223" t="s">
        <v>174</v>
      </c>
      <c r="BK261" s="225">
        <f>SUM(BK262:BK265)</f>
        <v>0</v>
      </c>
    </row>
    <row r="262" s="2" customFormat="1" ht="16.5" customHeight="1">
      <c r="A262" s="38"/>
      <c r="B262" s="39"/>
      <c r="C262" s="226" t="s">
        <v>450</v>
      </c>
      <c r="D262" s="226" t="s">
        <v>175</v>
      </c>
      <c r="E262" s="227" t="s">
        <v>451</v>
      </c>
      <c r="F262" s="228" t="s">
        <v>452</v>
      </c>
      <c r="G262" s="229" t="s">
        <v>123</v>
      </c>
      <c r="H262" s="230">
        <v>14.042</v>
      </c>
      <c r="I262" s="231"/>
      <c r="J262" s="232">
        <f>ROUND(I262*H262,2)</f>
        <v>0</v>
      </c>
      <c r="K262" s="233"/>
      <c r="L262" s="44"/>
      <c r="M262" s="234" t="s">
        <v>1</v>
      </c>
      <c r="N262" s="235" t="s">
        <v>41</v>
      </c>
      <c r="O262" s="91"/>
      <c r="P262" s="236">
        <f>O262*H262</f>
        <v>0</v>
      </c>
      <c r="Q262" s="236">
        <v>0</v>
      </c>
      <c r="R262" s="236">
        <f>Q262*H262</f>
        <v>0</v>
      </c>
      <c r="S262" s="236">
        <v>0.01695</v>
      </c>
      <c r="T262" s="237">
        <f>S262*H262</f>
        <v>0.2380119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8" t="s">
        <v>263</v>
      </c>
      <c r="AT262" s="238" t="s">
        <v>175</v>
      </c>
      <c r="AU262" s="238" t="s">
        <v>86</v>
      </c>
      <c r="AY262" s="17" t="s">
        <v>174</v>
      </c>
      <c r="BE262" s="239">
        <f>IF(N262="základní",J262,0)</f>
        <v>0</v>
      </c>
      <c r="BF262" s="239">
        <f>IF(N262="snížená",J262,0)</f>
        <v>0</v>
      </c>
      <c r="BG262" s="239">
        <f>IF(N262="zákl. přenesená",J262,0)</f>
        <v>0</v>
      </c>
      <c r="BH262" s="239">
        <f>IF(N262="sníž. přenesená",J262,0)</f>
        <v>0</v>
      </c>
      <c r="BI262" s="239">
        <f>IF(N262="nulová",J262,0)</f>
        <v>0</v>
      </c>
      <c r="BJ262" s="17" t="s">
        <v>84</v>
      </c>
      <c r="BK262" s="239">
        <f>ROUND(I262*H262,2)</f>
        <v>0</v>
      </c>
      <c r="BL262" s="17" t="s">
        <v>263</v>
      </c>
      <c r="BM262" s="238" t="s">
        <v>453</v>
      </c>
    </row>
    <row r="263" s="13" customFormat="1">
      <c r="A263" s="13"/>
      <c r="B263" s="240"/>
      <c r="C263" s="241"/>
      <c r="D263" s="242" t="s">
        <v>180</v>
      </c>
      <c r="E263" s="243" t="s">
        <v>1</v>
      </c>
      <c r="F263" s="244" t="s">
        <v>454</v>
      </c>
      <c r="G263" s="241"/>
      <c r="H263" s="245">
        <v>14.042</v>
      </c>
      <c r="I263" s="246"/>
      <c r="J263" s="241"/>
      <c r="K263" s="241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180</v>
      </c>
      <c r="AU263" s="251" t="s">
        <v>86</v>
      </c>
      <c r="AV263" s="13" t="s">
        <v>86</v>
      </c>
      <c r="AW263" s="13" t="s">
        <v>32</v>
      </c>
      <c r="AX263" s="13" t="s">
        <v>84</v>
      </c>
      <c r="AY263" s="251" t="s">
        <v>174</v>
      </c>
    </row>
    <row r="264" s="2" customFormat="1" ht="24.15" customHeight="1">
      <c r="A264" s="38"/>
      <c r="B264" s="39"/>
      <c r="C264" s="226" t="s">
        <v>455</v>
      </c>
      <c r="D264" s="226" t="s">
        <v>175</v>
      </c>
      <c r="E264" s="227" t="s">
        <v>456</v>
      </c>
      <c r="F264" s="228" t="s">
        <v>457</v>
      </c>
      <c r="G264" s="229" t="s">
        <v>243</v>
      </c>
      <c r="H264" s="230">
        <v>113.40000000000001</v>
      </c>
      <c r="I264" s="231"/>
      <c r="J264" s="232">
        <f>ROUND(I264*H264,2)</f>
        <v>0</v>
      </c>
      <c r="K264" s="233"/>
      <c r="L264" s="44"/>
      <c r="M264" s="234" t="s">
        <v>1</v>
      </c>
      <c r="N264" s="235" t="s">
        <v>41</v>
      </c>
      <c r="O264" s="91"/>
      <c r="P264" s="236">
        <f>O264*H264</f>
        <v>0</v>
      </c>
      <c r="Q264" s="236">
        <v>0</v>
      </c>
      <c r="R264" s="236">
        <f>Q264*H264</f>
        <v>0</v>
      </c>
      <c r="S264" s="236">
        <v>0.002</v>
      </c>
      <c r="T264" s="237">
        <f>S264*H264</f>
        <v>0.22680000000000003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8" t="s">
        <v>263</v>
      </c>
      <c r="AT264" s="238" t="s">
        <v>175</v>
      </c>
      <c r="AU264" s="238" t="s">
        <v>86</v>
      </c>
      <c r="AY264" s="17" t="s">
        <v>174</v>
      </c>
      <c r="BE264" s="239">
        <f>IF(N264="základní",J264,0)</f>
        <v>0</v>
      </c>
      <c r="BF264" s="239">
        <f>IF(N264="snížená",J264,0)</f>
        <v>0</v>
      </c>
      <c r="BG264" s="239">
        <f>IF(N264="zákl. přenesená",J264,0)</f>
        <v>0</v>
      </c>
      <c r="BH264" s="239">
        <f>IF(N264="sníž. přenesená",J264,0)</f>
        <v>0</v>
      </c>
      <c r="BI264" s="239">
        <f>IF(N264="nulová",J264,0)</f>
        <v>0</v>
      </c>
      <c r="BJ264" s="17" t="s">
        <v>84</v>
      </c>
      <c r="BK264" s="239">
        <f>ROUND(I264*H264,2)</f>
        <v>0</v>
      </c>
      <c r="BL264" s="17" t="s">
        <v>263</v>
      </c>
      <c r="BM264" s="238" t="s">
        <v>458</v>
      </c>
    </row>
    <row r="265" s="13" customFormat="1">
      <c r="A265" s="13"/>
      <c r="B265" s="240"/>
      <c r="C265" s="241"/>
      <c r="D265" s="242" t="s">
        <v>180</v>
      </c>
      <c r="E265" s="243" t="s">
        <v>1</v>
      </c>
      <c r="F265" s="244" t="s">
        <v>459</v>
      </c>
      <c r="G265" s="241"/>
      <c r="H265" s="245">
        <v>113.40000000000001</v>
      </c>
      <c r="I265" s="246"/>
      <c r="J265" s="241"/>
      <c r="K265" s="241"/>
      <c r="L265" s="247"/>
      <c r="M265" s="248"/>
      <c r="N265" s="249"/>
      <c r="O265" s="249"/>
      <c r="P265" s="249"/>
      <c r="Q265" s="249"/>
      <c r="R265" s="249"/>
      <c r="S265" s="249"/>
      <c r="T265" s="25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1" t="s">
        <v>180</v>
      </c>
      <c r="AU265" s="251" t="s">
        <v>86</v>
      </c>
      <c r="AV265" s="13" t="s">
        <v>86</v>
      </c>
      <c r="AW265" s="13" t="s">
        <v>32</v>
      </c>
      <c r="AX265" s="13" t="s">
        <v>84</v>
      </c>
      <c r="AY265" s="251" t="s">
        <v>174</v>
      </c>
    </row>
    <row r="266" s="12" customFormat="1" ht="22.8" customHeight="1">
      <c r="A266" s="12"/>
      <c r="B266" s="212"/>
      <c r="C266" s="213"/>
      <c r="D266" s="214" t="s">
        <v>75</v>
      </c>
      <c r="E266" s="284" t="s">
        <v>460</v>
      </c>
      <c r="F266" s="284" t="s">
        <v>461</v>
      </c>
      <c r="G266" s="213"/>
      <c r="H266" s="213"/>
      <c r="I266" s="216"/>
      <c r="J266" s="285">
        <f>BK266</f>
        <v>0</v>
      </c>
      <c r="K266" s="213"/>
      <c r="L266" s="218"/>
      <c r="M266" s="219"/>
      <c r="N266" s="220"/>
      <c r="O266" s="220"/>
      <c r="P266" s="221">
        <f>SUM(P267:P269)</f>
        <v>0</v>
      </c>
      <c r="Q266" s="220"/>
      <c r="R266" s="221">
        <f>SUM(R267:R269)</f>
        <v>0</v>
      </c>
      <c r="S266" s="220"/>
      <c r="T266" s="222">
        <f>SUM(T267:T269)</f>
        <v>0.67991600000000008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23" t="s">
        <v>86</v>
      </c>
      <c r="AT266" s="224" t="s">
        <v>75</v>
      </c>
      <c r="AU266" s="224" t="s">
        <v>84</v>
      </c>
      <c r="AY266" s="223" t="s">
        <v>174</v>
      </c>
      <c r="BK266" s="225">
        <f>SUM(BK267:BK269)</f>
        <v>0</v>
      </c>
    </row>
    <row r="267" s="2" customFormat="1" ht="16.5" customHeight="1">
      <c r="A267" s="38"/>
      <c r="B267" s="39"/>
      <c r="C267" s="226" t="s">
        <v>462</v>
      </c>
      <c r="D267" s="226" t="s">
        <v>175</v>
      </c>
      <c r="E267" s="227" t="s">
        <v>463</v>
      </c>
      <c r="F267" s="228" t="s">
        <v>464</v>
      </c>
      <c r="G267" s="229" t="s">
        <v>243</v>
      </c>
      <c r="H267" s="230">
        <v>1.6000000000000001</v>
      </c>
      <c r="I267" s="231"/>
      <c r="J267" s="232">
        <f>ROUND(I267*H267,2)</f>
        <v>0</v>
      </c>
      <c r="K267" s="233"/>
      <c r="L267" s="44"/>
      <c r="M267" s="234" t="s">
        <v>1</v>
      </c>
      <c r="N267" s="235" t="s">
        <v>41</v>
      </c>
      <c r="O267" s="91"/>
      <c r="P267" s="236">
        <f>O267*H267</f>
        <v>0</v>
      </c>
      <c r="Q267" s="236">
        <v>0</v>
      </c>
      <c r="R267" s="236">
        <f>Q267*H267</f>
        <v>0</v>
      </c>
      <c r="S267" s="236">
        <v>0.025999999999999999</v>
      </c>
      <c r="T267" s="237">
        <f>S267*H267</f>
        <v>0.041599999999999998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8" t="s">
        <v>263</v>
      </c>
      <c r="AT267" s="238" t="s">
        <v>175</v>
      </c>
      <c r="AU267" s="238" t="s">
        <v>86</v>
      </c>
      <c r="AY267" s="17" t="s">
        <v>174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7" t="s">
        <v>84</v>
      </c>
      <c r="BK267" s="239">
        <f>ROUND(I267*H267,2)</f>
        <v>0</v>
      </c>
      <c r="BL267" s="17" t="s">
        <v>263</v>
      </c>
      <c r="BM267" s="238" t="s">
        <v>465</v>
      </c>
    </row>
    <row r="268" s="2" customFormat="1" ht="21.75" customHeight="1">
      <c r="A268" s="38"/>
      <c r="B268" s="39"/>
      <c r="C268" s="226" t="s">
        <v>466</v>
      </c>
      <c r="D268" s="226" t="s">
        <v>175</v>
      </c>
      <c r="E268" s="227" t="s">
        <v>467</v>
      </c>
      <c r="F268" s="228" t="s">
        <v>468</v>
      </c>
      <c r="G268" s="229" t="s">
        <v>123</v>
      </c>
      <c r="H268" s="230">
        <v>37.548000000000002</v>
      </c>
      <c r="I268" s="231"/>
      <c r="J268" s="232">
        <f>ROUND(I268*H268,2)</f>
        <v>0</v>
      </c>
      <c r="K268" s="233"/>
      <c r="L268" s="44"/>
      <c r="M268" s="234" t="s">
        <v>1</v>
      </c>
      <c r="N268" s="235" t="s">
        <v>41</v>
      </c>
      <c r="O268" s="91"/>
      <c r="P268" s="236">
        <f>O268*H268</f>
        <v>0</v>
      </c>
      <c r="Q268" s="236">
        <v>0</v>
      </c>
      <c r="R268" s="236">
        <f>Q268*H268</f>
        <v>0</v>
      </c>
      <c r="S268" s="236">
        <v>0.017000000000000001</v>
      </c>
      <c r="T268" s="237">
        <f>S268*H268</f>
        <v>0.63831600000000011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8" t="s">
        <v>263</v>
      </c>
      <c r="AT268" s="238" t="s">
        <v>175</v>
      </c>
      <c r="AU268" s="238" t="s">
        <v>86</v>
      </c>
      <c r="AY268" s="17" t="s">
        <v>174</v>
      </c>
      <c r="BE268" s="239">
        <f>IF(N268="základní",J268,0)</f>
        <v>0</v>
      </c>
      <c r="BF268" s="239">
        <f>IF(N268="snížená",J268,0)</f>
        <v>0</v>
      </c>
      <c r="BG268" s="239">
        <f>IF(N268="zákl. přenesená",J268,0)</f>
        <v>0</v>
      </c>
      <c r="BH268" s="239">
        <f>IF(N268="sníž. přenesená",J268,0)</f>
        <v>0</v>
      </c>
      <c r="BI268" s="239">
        <f>IF(N268="nulová",J268,0)</f>
        <v>0</v>
      </c>
      <c r="BJ268" s="17" t="s">
        <v>84</v>
      </c>
      <c r="BK268" s="239">
        <f>ROUND(I268*H268,2)</f>
        <v>0</v>
      </c>
      <c r="BL268" s="17" t="s">
        <v>263</v>
      </c>
      <c r="BM268" s="238" t="s">
        <v>469</v>
      </c>
    </row>
    <row r="269" s="13" customFormat="1">
      <c r="A269" s="13"/>
      <c r="B269" s="240"/>
      <c r="C269" s="241"/>
      <c r="D269" s="242" t="s">
        <v>180</v>
      </c>
      <c r="E269" s="243" t="s">
        <v>1</v>
      </c>
      <c r="F269" s="244" t="s">
        <v>470</v>
      </c>
      <c r="G269" s="241"/>
      <c r="H269" s="245">
        <v>37.548000000000002</v>
      </c>
      <c r="I269" s="246"/>
      <c r="J269" s="241"/>
      <c r="K269" s="241"/>
      <c r="L269" s="247"/>
      <c r="M269" s="248"/>
      <c r="N269" s="249"/>
      <c r="O269" s="249"/>
      <c r="P269" s="249"/>
      <c r="Q269" s="249"/>
      <c r="R269" s="249"/>
      <c r="S269" s="249"/>
      <c r="T269" s="25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1" t="s">
        <v>180</v>
      </c>
      <c r="AU269" s="251" t="s">
        <v>86</v>
      </c>
      <c r="AV269" s="13" t="s">
        <v>86</v>
      </c>
      <c r="AW269" s="13" t="s">
        <v>32</v>
      </c>
      <c r="AX269" s="13" t="s">
        <v>84</v>
      </c>
      <c r="AY269" s="251" t="s">
        <v>174</v>
      </c>
    </row>
    <row r="270" s="12" customFormat="1" ht="22.8" customHeight="1">
      <c r="A270" s="12"/>
      <c r="B270" s="212"/>
      <c r="C270" s="213"/>
      <c r="D270" s="214" t="s">
        <v>75</v>
      </c>
      <c r="E270" s="284" t="s">
        <v>471</v>
      </c>
      <c r="F270" s="284" t="s">
        <v>472</v>
      </c>
      <c r="G270" s="213"/>
      <c r="H270" s="213"/>
      <c r="I270" s="216"/>
      <c r="J270" s="285">
        <f>BK270</f>
        <v>0</v>
      </c>
      <c r="K270" s="213"/>
      <c r="L270" s="218"/>
      <c r="M270" s="219"/>
      <c r="N270" s="220"/>
      <c r="O270" s="220"/>
      <c r="P270" s="221">
        <f>SUM(P271:P272)</f>
        <v>0</v>
      </c>
      <c r="Q270" s="220"/>
      <c r="R270" s="221">
        <f>SUM(R271:R272)</f>
        <v>0</v>
      </c>
      <c r="S270" s="220"/>
      <c r="T270" s="222">
        <f>SUM(T271:T272)</f>
        <v>6.8902499999999991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23" t="s">
        <v>86</v>
      </c>
      <c r="AT270" s="224" t="s">
        <v>75</v>
      </c>
      <c r="AU270" s="224" t="s">
        <v>84</v>
      </c>
      <c r="AY270" s="223" t="s">
        <v>174</v>
      </c>
      <c r="BK270" s="225">
        <f>SUM(BK271:BK272)</f>
        <v>0</v>
      </c>
    </row>
    <row r="271" s="2" customFormat="1" ht="24.15" customHeight="1">
      <c r="A271" s="38"/>
      <c r="B271" s="39"/>
      <c r="C271" s="226" t="s">
        <v>473</v>
      </c>
      <c r="D271" s="226" t="s">
        <v>175</v>
      </c>
      <c r="E271" s="227" t="s">
        <v>474</v>
      </c>
      <c r="F271" s="228" t="s">
        <v>475</v>
      </c>
      <c r="G271" s="229" t="s">
        <v>243</v>
      </c>
      <c r="H271" s="230">
        <v>165</v>
      </c>
      <c r="I271" s="231"/>
      <c r="J271" s="232">
        <f>ROUND(I271*H271,2)</f>
        <v>0</v>
      </c>
      <c r="K271" s="233"/>
      <c r="L271" s="44"/>
      <c r="M271" s="234" t="s">
        <v>1</v>
      </c>
      <c r="N271" s="235" t="s">
        <v>41</v>
      </c>
      <c r="O271" s="91"/>
      <c r="P271" s="236">
        <f>O271*H271</f>
        <v>0</v>
      </c>
      <c r="Q271" s="236">
        <v>0</v>
      </c>
      <c r="R271" s="236">
        <f>Q271*H271</f>
        <v>0</v>
      </c>
      <c r="S271" s="236">
        <v>0.0032499999999999999</v>
      </c>
      <c r="T271" s="237">
        <f>S271*H271</f>
        <v>0.53625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8" t="s">
        <v>263</v>
      </c>
      <c r="AT271" s="238" t="s">
        <v>175</v>
      </c>
      <c r="AU271" s="238" t="s">
        <v>86</v>
      </c>
      <c r="AY271" s="17" t="s">
        <v>174</v>
      </c>
      <c r="BE271" s="239">
        <f>IF(N271="základní",J271,0)</f>
        <v>0</v>
      </c>
      <c r="BF271" s="239">
        <f>IF(N271="snížená",J271,0)</f>
        <v>0</v>
      </c>
      <c r="BG271" s="239">
        <f>IF(N271="zákl. přenesená",J271,0)</f>
        <v>0</v>
      </c>
      <c r="BH271" s="239">
        <f>IF(N271="sníž. přenesená",J271,0)</f>
        <v>0</v>
      </c>
      <c r="BI271" s="239">
        <f>IF(N271="nulová",J271,0)</f>
        <v>0</v>
      </c>
      <c r="BJ271" s="17" t="s">
        <v>84</v>
      </c>
      <c r="BK271" s="239">
        <f>ROUND(I271*H271,2)</f>
        <v>0</v>
      </c>
      <c r="BL271" s="17" t="s">
        <v>263</v>
      </c>
      <c r="BM271" s="238" t="s">
        <v>476</v>
      </c>
    </row>
    <row r="272" s="2" customFormat="1" ht="16.5" customHeight="1">
      <c r="A272" s="38"/>
      <c r="B272" s="39"/>
      <c r="C272" s="226" t="s">
        <v>477</v>
      </c>
      <c r="D272" s="226" t="s">
        <v>175</v>
      </c>
      <c r="E272" s="227" t="s">
        <v>478</v>
      </c>
      <c r="F272" s="228" t="s">
        <v>479</v>
      </c>
      <c r="G272" s="229" t="s">
        <v>123</v>
      </c>
      <c r="H272" s="230">
        <v>180</v>
      </c>
      <c r="I272" s="231"/>
      <c r="J272" s="232">
        <f>ROUND(I272*H272,2)</f>
        <v>0</v>
      </c>
      <c r="K272" s="233"/>
      <c r="L272" s="44"/>
      <c r="M272" s="234" t="s">
        <v>1</v>
      </c>
      <c r="N272" s="235" t="s">
        <v>41</v>
      </c>
      <c r="O272" s="91"/>
      <c r="P272" s="236">
        <f>O272*H272</f>
        <v>0</v>
      </c>
      <c r="Q272" s="236">
        <v>0</v>
      </c>
      <c r="R272" s="236">
        <f>Q272*H272</f>
        <v>0</v>
      </c>
      <c r="S272" s="236">
        <v>0.035299999999999998</v>
      </c>
      <c r="T272" s="237">
        <f>S272*H272</f>
        <v>6.3539999999999992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8" t="s">
        <v>263</v>
      </c>
      <c r="AT272" s="238" t="s">
        <v>175</v>
      </c>
      <c r="AU272" s="238" t="s">
        <v>86</v>
      </c>
      <c r="AY272" s="17" t="s">
        <v>174</v>
      </c>
      <c r="BE272" s="239">
        <f>IF(N272="základní",J272,0)</f>
        <v>0</v>
      </c>
      <c r="BF272" s="239">
        <f>IF(N272="snížená",J272,0)</f>
        <v>0</v>
      </c>
      <c r="BG272" s="239">
        <f>IF(N272="zákl. přenesená",J272,0)</f>
        <v>0</v>
      </c>
      <c r="BH272" s="239">
        <f>IF(N272="sníž. přenesená",J272,0)</f>
        <v>0</v>
      </c>
      <c r="BI272" s="239">
        <f>IF(N272="nulová",J272,0)</f>
        <v>0</v>
      </c>
      <c r="BJ272" s="17" t="s">
        <v>84</v>
      </c>
      <c r="BK272" s="239">
        <f>ROUND(I272*H272,2)</f>
        <v>0</v>
      </c>
      <c r="BL272" s="17" t="s">
        <v>263</v>
      </c>
      <c r="BM272" s="238" t="s">
        <v>480</v>
      </c>
    </row>
    <row r="273" s="12" customFormat="1" ht="22.8" customHeight="1">
      <c r="A273" s="12"/>
      <c r="B273" s="212"/>
      <c r="C273" s="213"/>
      <c r="D273" s="214" t="s">
        <v>75</v>
      </c>
      <c r="E273" s="284" t="s">
        <v>481</v>
      </c>
      <c r="F273" s="284" t="s">
        <v>482</v>
      </c>
      <c r="G273" s="213"/>
      <c r="H273" s="213"/>
      <c r="I273" s="216"/>
      <c r="J273" s="285">
        <f>BK273</f>
        <v>0</v>
      </c>
      <c r="K273" s="213"/>
      <c r="L273" s="218"/>
      <c r="M273" s="219"/>
      <c r="N273" s="220"/>
      <c r="O273" s="220"/>
      <c r="P273" s="221">
        <f>SUM(P274:P277)</f>
        <v>0</v>
      </c>
      <c r="Q273" s="220"/>
      <c r="R273" s="221">
        <f>SUM(R274:R277)</f>
        <v>0</v>
      </c>
      <c r="S273" s="220"/>
      <c r="T273" s="222">
        <f>SUM(T274:T277)</f>
        <v>2.9266000000000001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23" t="s">
        <v>86</v>
      </c>
      <c r="AT273" s="224" t="s">
        <v>75</v>
      </c>
      <c r="AU273" s="224" t="s">
        <v>84</v>
      </c>
      <c r="AY273" s="223" t="s">
        <v>174</v>
      </c>
      <c r="BK273" s="225">
        <f>SUM(BK274:BK277)</f>
        <v>0</v>
      </c>
    </row>
    <row r="274" s="2" customFormat="1" ht="24.15" customHeight="1">
      <c r="A274" s="38"/>
      <c r="B274" s="39"/>
      <c r="C274" s="226" t="s">
        <v>483</v>
      </c>
      <c r="D274" s="226" t="s">
        <v>175</v>
      </c>
      <c r="E274" s="227" t="s">
        <v>484</v>
      </c>
      <c r="F274" s="228" t="s">
        <v>485</v>
      </c>
      <c r="G274" s="229" t="s">
        <v>243</v>
      </c>
      <c r="H274" s="230">
        <v>88</v>
      </c>
      <c r="I274" s="231"/>
      <c r="J274" s="232">
        <f>ROUND(I274*H274,2)</f>
        <v>0</v>
      </c>
      <c r="K274" s="233"/>
      <c r="L274" s="44"/>
      <c r="M274" s="234" t="s">
        <v>1</v>
      </c>
      <c r="N274" s="235" t="s">
        <v>41</v>
      </c>
      <c r="O274" s="91"/>
      <c r="P274" s="236">
        <f>O274*H274</f>
        <v>0</v>
      </c>
      <c r="Q274" s="236">
        <v>0</v>
      </c>
      <c r="R274" s="236">
        <f>Q274*H274</f>
        <v>0</v>
      </c>
      <c r="S274" s="236">
        <v>0.001</v>
      </c>
      <c r="T274" s="237">
        <f>S274*H274</f>
        <v>0.087999999999999995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8" t="s">
        <v>263</v>
      </c>
      <c r="AT274" s="238" t="s">
        <v>175</v>
      </c>
      <c r="AU274" s="238" t="s">
        <v>86</v>
      </c>
      <c r="AY274" s="17" t="s">
        <v>174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7" t="s">
        <v>84</v>
      </c>
      <c r="BK274" s="239">
        <f>ROUND(I274*H274,2)</f>
        <v>0</v>
      </c>
      <c r="BL274" s="17" t="s">
        <v>263</v>
      </c>
      <c r="BM274" s="238" t="s">
        <v>486</v>
      </c>
    </row>
    <row r="275" s="13" customFormat="1">
      <c r="A275" s="13"/>
      <c r="B275" s="240"/>
      <c r="C275" s="241"/>
      <c r="D275" s="242" t="s">
        <v>180</v>
      </c>
      <c r="E275" s="243" t="s">
        <v>1</v>
      </c>
      <c r="F275" s="244" t="s">
        <v>487</v>
      </c>
      <c r="G275" s="241"/>
      <c r="H275" s="245">
        <v>88</v>
      </c>
      <c r="I275" s="246"/>
      <c r="J275" s="241"/>
      <c r="K275" s="241"/>
      <c r="L275" s="247"/>
      <c r="M275" s="248"/>
      <c r="N275" s="249"/>
      <c r="O275" s="249"/>
      <c r="P275" s="249"/>
      <c r="Q275" s="249"/>
      <c r="R275" s="249"/>
      <c r="S275" s="249"/>
      <c r="T275" s="25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1" t="s">
        <v>180</v>
      </c>
      <c r="AU275" s="251" t="s">
        <v>86</v>
      </c>
      <c r="AV275" s="13" t="s">
        <v>86</v>
      </c>
      <c r="AW275" s="13" t="s">
        <v>32</v>
      </c>
      <c r="AX275" s="13" t="s">
        <v>84</v>
      </c>
      <c r="AY275" s="251" t="s">
        <v>174</v>
      </c>
    </row>
    <row r="276" s="2" customFormat="1" ht="24.15" customHeight="1">
      <c r="A276" s="38"/>
      <c r="B276" s="39"/>
      <c r="C276" s="226" t="s">
        <v>488</v>
      </c>
      <c r="D276" s="226" t="s">
        <v>175</v>
      </c>
      <c r="E276" s="227" t="s">
        <v>489</v>
      </c>
      <c r="F276" s="228" t="s">
        <v>490</v>
      </c>
      <c r="G276" s="229" t="s">
        <v>123</v>
      </c>
      <c r="H276" s="230">
        <v>141.93000000000001</v>
      </c>
      <c r="I276" s="231"/>
      <c r="J276" s="232">
        <f>ROUND(I276*H276,2)</f>
        <v>0</v>
      </c>
      <c r="K276" s="233"/>
      <c r="L276" s="44"/>
      <c r="M276" s="234" t="s">
        <v>1</v>
      </c>
      <c r="N276" s="235" t="s">
        <v>41</v>
      </c>
      <c r="O276" s="91"/>
      <c r="P276" s="236">
        <f>O276*H276</f>
        <v>0</v>
      </c>
      <c r="Q276" s="236">
        <v>0</v>
      </c>
      <c r="R276" s="236">
        <f>Q276*H276</f>
        <v>0</v>
      </c>
      <c r="S276" s="236">
        <v>0.02</v>
      </c>
      <c r="T276" s="237">
        <f>S276*H276</f>
        <v>2.8386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8" t="s">
        <v>263</v>
      </c>
      <c r="AT276" s="238" t="s">
        <v>175</v>
      </c>
      <c r="AU276" s="238" t="s">
        <v>86</v>
      </c>
      <c r="AY276" s="17" t="s">
        <v>174</v>
      </c>
      <c r="BE276" s="239">
        <f>IF(N276="základní",J276,0)</f>
        <v>0</v>
      </c>
      <c r="BF276" s="239">
        <f>IF(N276="snížená",J276,0)</f>
        <v>0</v>
      </c>
      <c r="BG276" s="239">
        <f>IF(N276="zákl. přenesená",J276,0)</f>
        <v>0</v>
      </c>
      <c r="BH276" s="239">
        <f>IF(N276="sníž. přenesená",J276,0)</f>
        <v>0</v>
      </c>
      <c r="BI276" s="239">
        <f>IF(N276="nulová",J276,0)</f>
        <v>0</v>
      </c>
      <c r="BJ276" s="17" t="s">
        <v>84</v>
      </c>
      <c r="BK276" s="239">
        <f>ROUND(I276*H276,2)</f>
        <v>0</v>
      </c>
      <c r="BL276" s="17" t="s">
        <v>263</v>
      </c>
      <c r="BM276" s="238" t="s">
        <v>491</v>
      </c>
    </row>
    <row r="277" s="13" customFormat="1">
      <c r="A277" s="13"/>
      <c r="B277" s="240"/>
      <c r="C277" s="241"/>
      <c r="D277" s="242" t="s">
        <v>180</v>
      </c>
      <c r="E277" s="243" t="s">
        <v>1</v>
      </c>
      <c r="F277" s="244" t="s">
        <v>492</v>
      </c>
      <c r="G277" s="241"/>
      <c r="H277" s="245">
        <v>141.93000000000001</v>
      </c>
      <c r="I277" s="246"/>
      <c r="J277" s="241"/>
      <c r="K277" s="241"/>
      <c r="L277" s="247"/>
      <c r="M277" s="248"/>
      <c r="N277" s="249"/>
      <c r="O277" s="249"/>
      <c r="P277" s="249"/>
      <c r="Q277" s="249"/>
      <c r="R277" s="249"/>
      <c r="S277" s="249"/>
      <c r="T277" s="25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1" t="s">
        <v>180</v>
      </c>
      <c r="AU277" s="251" t="s">
        <v>86</v>
      </c>
      <c r="AV277" s="13" t="s">
        <v>86</v>
      </c>
      <c r="AW277" s="13" t="s">
        <v>32</v>
      </c>
      <c r="AX277" s="13" t="s">
        <v>84</v>
      </c>
      <c r="AY277" s="251" t="s">
        <v>174</v>
      </c>
    </row>
    <row r="278" s="12" customFormat="1" ht="22.8" customHeight="1">
      <c r="A278" s="12"/>
      <c r="B278" s="212"/>
      <c r="C278" s="213"/>
      <c r="D278" s="214" t="s">
        <v>75</v>
      </c>
      <c r="E278" s="284" t="s">
        <v>493</v>
      </c>
      <c r="F278" s="284" t="s">
        <v>494</v>
      </c>
      <c r="G278" s="213"/>
      <c r="H278" s="213"/>
      <c r="I278" s="216"/>
      <c r="J278" s="285">
        <f>BK278</f>
        <v>0</v>
      </c>
      <c r="K278" s="213"/>
      <c r="L278" s="218"/>
      <c r="M278" s="219"/>
      <c r="N278" s="220"/>
      <c r="O278" s="220"/>
      <c r="P278" s="221">
        <f>SUM(P279:P285)</f>
        <v>0</v>
      </c>
      <c r="Q278" s="220"/>
      <c r="R278" s="221">
        <f>SUM(R279:R285)</f>
        <v>0</v>
      </c>
      <c r="S278" s="220"/>
      <c r="T278" s="222">
        <f>SUM(T279:T285)</f>
        <v>0.39054000000000005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23" t="s">
        <v>86</v>
      </c>
      <c r="AT278" s="224" t="s">
        <v>75</v>
      </c>
      <c r="AU278" s="224" t="s">
        <v>84</v>
      </c>
      <c r="AY278" s="223" t="s">
        <v>174</v>
      </c>
      <c r="BK278" s="225">
        <f>SUM(BK279:BK285)</f>
        <v>0</v>
      </c>
    </row>
    <row r="279" s="2" customFormat="1" ht="24.15" customHeight="1">
      <c r="A279" s="38"/>
      <c r="B279" s="39"/>
      <c r="C279" s="226" t="s">
        <v>495</v>
      </c>
      <c r="D279" s="226" t="s">
        <v>175</v>
      </c>
      <c r="E279" s="227" t="s">
        <v>496</v>
      </c>
      <c r="F279" s="228" t="s">
        <v>497</v>
      </c>
      <c r="G279" s="229" t="s">
        <v>123</v>
      </c>
      <c r="H279" s="230">
        <v>95</v>
      </c>
      <c r="I279" s="231"/>
      <c r="J279" s="232">
        <f>ROUND(I279*H279,2)</f>
        <v>0</v>
      </c>
      <c r="K279" s="233"/>
      <c r="L279" s="44"/>
      <c r="M279" s="234" t="s">
        <v>1</v>
      </c>
      <c r="N279" s="235" t="s">
        <v>41</v>
      </c>
      <c r="O279" s="91"/>
      <c r="P279" s="236">
        <f>O279*H279</f>
        <v>0</v>
      </c>
      <c r="Q279" s="236">
        <v>0</v>
      </c>
      <c r="R279" s="236">
        <f>Q279*H279</f>
        <v>0</v>
      </c>
      <c r="S279" s="236">
        <v>0.0030000000000000001</v>
      </c>
      <c r="T279" s="237">
        <f>S279*H279</f>
        <v>0.28500000000000003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8" t="s">
        <v>263</v>
      </c>
      <c r="AT279" s="238" t="s">
        <v>175</v>
      </c>
      <c r="AU279" s="238" t="s">
        <v>86</v>
      </c>
      <c r="AY279" s="17" t="s">
        <v>174</v>
      </c>
      <c r="BE279" s="239">
        <f>IF(N279="základní",J279,0)</f>
        <v>0</v>
      </c>
      <c r="BF279" s="239">
        <f>IF(N279="snížená",J279,0)</f>
        <v>0</v>
      </c>
      <c r="BG279" s="239">
        <f>IF(N279="zákl. přenesená",J279,0)</f>
        <v>0</v>
      </c>
      <c r="BH279" s="239">
        <f>IF(N279="sníž. přenesená",J279,0)</f>
        <v>0</v>
      </c>
      <c r="BI279" s="239">
        <f>IF(N279="nulová",J279,0)</f>
        <v>0</v>
      </c>
      <c r="BJ279" s="17" t="s">
        <v>84</v>
      </c>
      <c r="BK279" s="239">
        <f>ROUND(I279*H279,2)</f>
        <v>0</v>
      </c>
      <c r="BL279" s="17" t="s">
        <v>263</v>
      </c>
      <c r="BM279" s="238" t="s">
        <v>498</v>
      </c>
    </row>
    <row r="280" s="2" customFormat="1" ht="24.15" customHeight="1">
      <c r="A280" s="38"/>
      <c r="B280" s="39"/>
      <c r="C280" s="226" t="s">
        <v>499</v>
      </c>
      <c r="D280" s="226" t="s">
        <v>175</v>
      </c>
      <c r="E280" s="227" t="s">
        <v>500</v>
      </c>
      <c r="F280" s="228" t="s">
        <v>501</v>
      </c>
      <c r="G280" s="229" t="s">
        <v>243</v>
      </c>
      <c r="H280" s="230">
        <v>28.800000000000001</v>
      </c>
      <c r="I280" s="231"/>
      <c r="J280" s="232">
        <f>ROUND(I280*H280,2)</f>
        <v>0</v>
      </c>
      <c r="K280" s="233"/>
      <c r="L280" s="44"/>
      <c r="M280" s="234" t="s">
        <v>1</v>
      </c>
      <c r="N280" s="235" t="s">
        <v>41</v>
      </c>
      <c r="O280" s="91"/>
      <c r="P280" s="236">
        <f>O280*H280</f>
        <v>0</v>
      </c>
      <c r="Q280" s="236">
        <v>0</v>
      </c>
      <c r="R280" s="236">
        <f>Q280*H280</f>
        <v>0</v>
      </c>
      <c r="S280" s="236">
        <v>0.0023</v>
      </c>
      <c r="T280" s="237">
        <f>S280*H280</f>
        <v>0.066240000000000007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8" t="s">
        <v>263</v>
      </c>
      <c r="AT280" s="238" t="s">
        <v>175</v>
      </c>
      <c r="AU280" s="238" t="s">
        <v>86</v>
      </c>
      <c r="AY280" s="17" t="s">
        <v>174</v>
      </c>
      <c r="BE280" s="239">
        <f>IF(N280="základní",J280,0)</f>
        <v>0</v>
      </c>
      <c r="BF280" s="239">
        <f>IF(N280="snížená",J280,0)</f>
        <v>0</v>
      </c>
      <c r="BG280" s="239">
        <f>IF(N280="zákl. přenesená",J280,0)</f>
        <v>0</v>
      </c>
      <c r="BH280" s="239">
        <f>IF(N280="sníž. přenesená",J280,0)</f>
        <v>0</v>
      </c>
      <c r="BI280" s="239">
        <f>IF(N280="nulová",J280,0)</f>
        <v>0</v>
      </c>
      <c r="BJ280" s="17" t="s">
        <v>84</v>
      </c>
      <c r="BK280" s="239">
        <f>ROUND(I280*H280,2)</f>
        <v>0</v>
      </c>
      <c r="BL280" s="17" t="s">
        <v>263</v>
      </c>
      <c r="BM280" s="238" t="s">
        <v>502</v>
      </c>
    </row>
    <row r="281" s="13" customFormat="1">
      <c r="A281" s="13"/>
      <c r="B281" s="240"/>
      <c r="C281" s="241"/>
      <c r="D281" s="242" t="s">
        <v>180</v>
      </c>
      <c r="E281" s="243" t="s">
        <v>1</v>
      </c>
      <c r="F281" s="244" t="s">
        <v>503</v>
      </c>
      <c r="G281" s="241"/>
      <c r="H281" s="245">
        <v>28.800000000000001</v>
      </c>
      <c r="I281" s="246"/>
      <c r="J281" s="241"/>
      <c r="K281" s="241"/>
      <c r="L281" s="247"/>
      <c r="M281" s="248"/>
      <c r="N281" s="249"/>
      <c r="O281" s="249"/>
      <c r="P281" s="249"/>
      <c r="Q281" s="249"/>
      <c r="R281" s="249"/>
      <c r="S281" s="249"/>
      <c r="T281" s="250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1" t="s">
        <v>180</v>
      </c>
      <c r="AU281" s="251" t="s">
        <v>86</v>
      </c>
      <c r="AV281" s="13" t="s">
        <v>86</v>
      </c>
      <c r="AW281" s="13" t="s">
        <v>32</v>
      </c>
      <c r="AX281" s="13" t="s">
        <v>84</v>
      </c>
      <c r="AY281" s="251" t="s">
        <v>174</v>
      </c>
    </row>
    <row r="282" s="2" customFormat="1" ht="21.75" customHeight="1">
      <c r="A282" s="38"/>
      <c r="B282" s="39"/>
      <c r="C282" s="226" t="s">
        <v>504</v>
      </c>
      <c r="D282" s="226" t="s">
        <v>175</v>
      </c>
      <c r="E282" s="227" t="s">
        <v>505</v>
      </c>
      <c r="F282" s="228" t="s">
        <v>506</v>
      </c>
      <c r="G282" s="229" t="s">
        <v>243</v>
      </c>
      <c r="H282" s="230">
        <v>102.2</v>
      </c>
      <c r="I282" s="231"/>
      <c r="J282" s="232">
        <f>ROUND(I282*H282,2)</f>
        <v>0</v>
      </c>
      <c r="K282" s="233"/>
      <c r="L282" s="44"/>
      <c r="M282" s="234" t="s">
        <v>1</v>
      </c>
      <c r="N282" s="235" t="s">
        <v>41</v>
      </c>
      <c r="O282" s="91"/>
      <c r="P282" s="236">
        <f>O282*H282</f>
        <v>0</v>
      </c>
      <c r="Q282" s="236">
        <v>0</v>
      </c>
      <c r="R282" s="236">
        <f>Q282*H282</f>
        <v>0</v>
      </c>
      <c r="S282" s="236">
        <v>0.00029999999999999997</v>
      </c>
      <c r="T282" s="237">
        <f>S282*H282</f>
        <v>0.03066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8" t="s">
        <v>263</v>
      </c>
      <c r="AT282" s="238" t="s">
        <v>175</v>
      </c>
      <c r="AU282" s="238" t="s">
        <v>86</v>
      </c>
      <c r="AY282" s="17" t="s">
        <v>174</v>
      </c>
      <c r="BE282" s="239">
        <f>IF(N282="základní",J282,0)</f>
        <v>0</v>
      </c>
      <c r="BF282" s="239">
        <f>IF(N282="snížená",J282,0)</f>
        <v>0</v>
      </c>
      <c r="BG282" s="239">
        <f>IF(N282="zákl. přenesená",J282,0)</f>
        <v>0</v>
      </c>
      <c r="BH282" s="239">
        <f>IF(N282="sníž. přenesená",J282,0)</f>
        <v>0</v>
      </c>
      <c r="BI282" s="239">
        <f>IF(N282="nulová",J282,0)</f>
        <v>0</v>
      </c>
      <c r="BJ282" s="17" t="s">
        <v>84</v>
      </c>
      <c r="BK282" s="239">
        <f>ROUND(I282*H282,2)</f>
        <v>0</v>
      </c>
      <c r="BL282" s="17" t="s">
        <v>263</v>
      </c>
      <c r="BM282" s="238" t="s">
        <v>507</v>
      </c>
    </row>
    <row r="283" s="13" customFormat="1">
      <c r="A283" s="13"/>
      <c r="B283" s="240"/>
      <c r="C283" s="241"/>
      <c r="D283" s="242" t="s">
        <v>180</v>
      </c>
      <c r="E283" s="243" t="s">
        <v>1</v>
      </c>
      <c r="F283" s="244" t="s">
        <v>508</v>
      </c>
      <c r="G283" s="241"/>
      <c r="H283" s="245">
        <v>102.2</v>
      </c>
      <c r="I283" s="246"/>
      <c r="J283" s="241"/>
      <c r="K283" s="241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180</v>
      </c>
      <c r="AU283" s="251" t="s">
        <v>86</v>
      </c>
      <c r="AV283" s="13" t="s">
        <v>86</v>
      </c>
      <c r="AW283" s="13" t="s">
        <v>32</v>
      </c>
      <c r="AX283" s="13" t="s">
        <v>84</v>
      </c>
      <c r="AY283" s="251" t="s">
        <v>174</v>
      </c>
    </row>
    <row r="284" s="2" customFormat="1" ht="16.5" customHeight="1">
      <c r="A284" s="38"/>
      <c r="B284" s="39"/>
      <c r="C284" s="226" t="s">
        <v>509</v>
      </c>
      <c r="D284" s="226" t="s">
        <v>175</v>
      </c>
      <c r="E284" s="227" t="s">
        <v>510</v>
      </c>
      <c r="F284" s="228" t="s">
        <v>511</v>
      </c>
      <c r="G284" s="229" t="s">
        <v>243</v>
      </c>
      <c r="H284" s="230">
        <v>28.800000000000001</v>
      </c>
      <c r="I284" s="231"/>
      <c r="J284" s="232">
        <f>ROUND(I284*H284,2)</f>
        <v>0</v>
      </c>
      <c r="K284" s="233"/>
      <c r="L284" s="44"/>
      <c r="M284" s="234" t="s">
        <v>1</v>
      </c>
      <c r="N284" s="235" t="s">
        <v>41</v>
      </c>
      <c r="O284" s="91"/>
      <c r="P284" s="236">
        <f>O284*H284</f>
        <v>0</v>
      </c>
      <c r="Q284" s="236">
        <v>0</v>
      </c>
      <c r="R284" s="236">
        <f>Q284*H284</f>
        <v>0</v>
      </c>
      <c r="S284" s="236">
        <v>0.00029999999999999997</v>
      </c>
      <c r="T284" s="237">
        <f>S284*H284</f>
        <v>0.0086400000000000001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8" t="s">
        <v>263</v>
      </c>
      <c r="AT284" s="238" t="s">
        <v>175</v>
      </c>
      <c r="AU284" s="238" t="s">
        <v>86</v>
      </c>
      <c r="AY284" s="17" t="s">
        <v>174</v>
      </c>
      <c r="BE284" s="239">
        <f>IF(N284="základní",J284,0)</f>
        <v>0</v>
      </c>
      <c r="BF284" s="239">
        <f>IF(N284="snížená",J284,0)</f>
        <v>0</v>
      </c>
      <c r="BG284" s="239">
        <f>IF(N284="zákl. přenesená",J284,0)</f>
        <v>0</v>
      </c>
      <c r="BH284" s="239">
        <f>IF(N284="sníž. přenesená",J284,0)</f>
        <v>0</v>
      </c>
      <c r="BI284" s="239">
        <f>IF(N284="nulová",J284,0)</f>
        <v>0</v>
      </c>
      <c r="BJ284" s="17" t="s">
        <v>84</v>
      </c>
      <c r="BK284" s="239">
        <f>ROUND(I284*H284,2)</f>
        <v>0</v>
      </c>
      <c r="BL284" s="17" t="s">
        <v>263</v>
      </c>
      <c r="BM284" s="238" t="s">
        <v>512</v>
      </c>
    </row>
    <row r="285" s="13" customFormat="1">
      <c r="A285" s="13"/>
      <c r="B285" s="240"/>
      <c r="C285" s="241"/>
      <c r="D285" s="242" t="s">
        <v>180</v>
      </c>
      <c r="E285" s="243" t="s">
        <v>1</v>
      </c>
      <c r="F285" s="244" t="s">
        <v>503</v>
      </c>
      <c r="G285" s="241"/>
      <c r="H285" s="245">
        <v>28.800000000000001</v>
      </c>
      <c r="I285" s="246"/>
      <c r="J285" s="241"/>
      <c r="K285" s="241"/>
      <c r="L285" s="247"/>
      <c r="M285" s="286"/>
      <c r="N285" s="287"/>
      <c r="O285" s="287"/>
      <c r="P285" s="287"/>
      <c r="Q285" s="287"/>
      <c r="R285" s="287"/>
      <c r="S285" s="287"/>
      <c r="T285" s="28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180</v>
      </c>
      <c r="AU285" s="251" t="s">
        <v>86</v>
      </c>
      <c r="AV285" s="13" t="s">
        <v>86</v>
      </c>
      <c r="AW285" s="13" t="s">
        <v>32</v>
      </c>
      <c r="AX285" s="13" t="s">
        <v>84</v>
      </c>
      <c r="AY285" s="251" t="s">
        <v>174</v>
      </c>
    </row>
    <row r="286" s="2" customFormat="1" ht="6.96" customHeight="1">
      <c r="A286" s="38"/>
      <c r="B286" s="66"/>
      <c r="C286" s="67"/>
      <c r="D286" s="67"/>
      <c r="E286" s="67"/>
      <c r="F286" s="67"/>
      <c r="G286" s="67"/>
      <c r="H286" s="67"/>
      <c r="I286" s="67"/>
      <c r="J286" s="67"/>
      <c r="K286" s="67"/>
      <c r="L286" s="44"/>
      <c r="M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</row>
  </sheetData>
  <sheetProtection sheet="1" autoFilter="0" formatColumns="0" formatRows="0" objects="1" scenarios="1" spinCount="100000" saltValue="cV12WPa2ol00jCpg0WDtgA0D9VbX0Dtxvw413WV//9DH7h98JVzxa+cNSje1TJejbj9jO3wTLR7AEQmy5u2QRA==" hashValue="tFtWS4EI7aU+e+qSoBvcoOPmqjtBN3QEEDM5w9sR38C8JP6h2PkUe7iSTchZ5VQx+XPmUpkUleSGJ3wwgEODNA==" algorithmName="SHA-512" password="C569"/>
  <autoFilter ref="C132:K285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  <c r="AZ2" s="146" t="s">
        <v>513</v>
      </c>
      <c r="BA2" s="146" t="s">
        <v>122</v>
      </c>
      <c r="BB2" s="146" t="s">
        <v>123</v>
      </c>
      <c r="BC2" s="146" t="s">
        <v>124</v>
      </c>
      <c r="BD2" s="146" t="s">
        <v>125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  <c r="AZ3" s="146" t="s">
        <v>514</v>
      </c>
      <c r="BA3" s="146" t="s">
        <v>127</v>
      </c>
      <c r="BB3" s="146" t="s">
        <v>123</v>
      </c>
      <c r="BC3" s="146" t="s">
        <v>128</v>
      </c>
      <c r="BD3" s="146" t="s">
        <v>125</v>
      </c>
    </row>
    <row r="4" s="1" customFormat="1" ht="24.96" customHeight="1">
      <c r="B4" s="20"/>
      <c r="D4" s="149" t="s">
        <v>129</v>
      </c>
      <c r="L4" s="20"/>
      <c r="M4" s="150" t="s">
        <v>10</v>
      </c>
      <c r="AT4" s="17" t="s">
        <v>4</v>
      </c>
      <c r="AZ4" s="146" t="s">
        <v>515</v>
      </c>
      <c r="BA4" s="146" t="s">
        <v>516</v>
      </c>
      <c r="BB4" s="146" t="s">
        <v>123</v>
      </c>
      <c r="BC4" s="146" t="s">
        <v>517</v>
      </c>
      <c r="BD4" s="146" t="s">
        <v>125</v>
      </c>
    </row>
    <row r="5" s="1" customFormat="1" ht="6.96" customHeight="1">
      <c r="B5" s="20"/>
      <c r="L5" s="20"/>
      <c r="AZ5" s="146" t="s">
        <v>518</v>
      </c>
      <c r="BA5" s="146" t="s">
        <v>519</v>
      </c>
      <c r="BB5" s="146" t="s">
        <v>123</v>
      </c>
      <c r="BC5" s="146" t="s">
        <v>520</v>
      </c>
      <c r="BD5" s="146" t="s">
        <v>125</v>
      </c>
    </row>
    <row r="6" s="1" customFormat="1" ht="12" customHeight="1">
      <c r="B6" s="20"/>
      <c r="D6" s="151" t="s">
        <v>16</v>
      </c>
      <c r="L6" s="20"/>
      <c r="AZ6" s="146" t="s">
        <v>521</v>
      </c>
      <c r="BA6" s="146" t="s">
        <v>522</v>
      </c>
      <c r="BB6" s="146" t="s">
        <v>123</v>
      </c>
      <c r="BC6" s="146" t="s">
        <v>523</v>
      </c>
      <c r="BD6" s="146" t="s">
        <v>125</v>
      </c>
    </row>
    <row r="7" s="1" customFormat="1" ht="16.5" customHeight="1">
      <c r="B7" s="20"/>
      <c r="E7" s="152" t="str">
        <f>'Rekapitulace stavby'!K6</f>
        <v>Stavební úpravy - Družina ZŠ Zborovská, Tábor</v>
      </c>
      <c r="F7" s="151"/>
      <c r="G7" s="151"/>
      <c r="H7" s="151"/>
      <c r="L7" s="20"/>
      <c r="AZ7" s="146" t="s">
        <v>524</v>
      </c>
      <c r="BA7" s="146" t="s">
        <v>525</v>
      </c>
      <c r="BB7" s="146" t="s">
        <v>123</v>
      </c>
      <c r="BC7" s="146" t="s">
        <v>526</v>
      </c>
      <c r="BD7" s="146" t="s">
        <v>125</v>
      </c>
    </row>
    <row r="8" s="2" customFormat="1" ht="12" customHeight="1">
      <c r="A8" s="38"/>
      <c r="B8" s="44"/>
      <c r="C8" s="38"/>
      <c r="D8" s="151" t="s">
        <v>136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146" t="s">
        <v>527</v>
      </c>
      <c r="BA8" s="146" t="s">
        <v>528</v>
      </c>
      <c r="BB8" s="146" t="s">
        <v>123</v>
      </c>
      <c r="BC8" s="146" t="s">
        <v>529</v>
      </c>
      <c r="BD8" s="146" t="s">
        <v>125</v>
      </c>
    </row>
    <row r="9" s="2" customFormat="1" ht="16.5" customHeight="1">
      <c r="A9" s="38"/>
      <c r="B9" s="44"/>
      <c r="C9" s="38"/>
      <c r="D9" s="38"/>
      <c r="E9" s="153" t="s">
        <v>530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Z9" s="146" t="s">
        <v>531</v>
      </c>
      <c r="BA9" s="146" t="s">
        <v>532</v>
      </c>
      <c r="BB9" s="146" t="s">
        <v>123</v>
      </c>
      <c r="BC9" s="146" t="s">
        <v>533</v>
      </c>
      <c r="BD9" s="146" t="s">
        <v>125</v>
      </c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Z10" s="146" t="s">
        <v>534</v>
      </c>
      <c r="BA10" s="146" t="s">
        <v>535</v>
      </c>
      <c r="BB10" s="146" t="s">
        <v>123</v>
      </c>
      <c r="BC10" s="146" t="s">
        <v>536</v>
      </c>
      <c r="BD10" s="146" t="s">
        <v>125</v>
      </c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Z11" s="146" t="s">
        <v>537</v>
      </c>
      <c r="BA11" s="146" t="s">
        <v>538</v>
      </c>
      <c r="BB11" s="146" t="s">
        <v>123</v>
      </c>
      <c r="BC11" s="146" t="s">
        <v>539</v>
      </c>
      <c r="BD11" s="146" t="s">
        <v>125</v>
      </c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27. 2. 2025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Z12" s="146" t="s">
        <v>540</v>
      </c>
      <c r="BA12" s="146" t="s">
        <v>541</v>
      </c>
      <c r="BB12" s="146" t="s">
        <v>123</v>
      </c>
      <c r="BC12" s="146" t="s">
        <v>542</v>
      </c>
      <c r="BD12" s="146" t="s">
        <v>125</v>
      </c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Z13" s="146" t="s">
        <v>543</v>
      </c>
      <c r="BA13" s="146" t="s">
        <v>544</v>
      </c>
      <c r="BB13" s="146" t="s">
        <v>123</v>
      </c>
      <c r="BC13" s="146" t="s">
        <v>545</v>
      </c>
      <c r="BD13" s="146" t="s">
        <v>125</v>
      </c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Z14" s="146" t="s">
        <v>546</v>
      </c>
      <c r="BA14" s="146" t="s">
        <v>547</v>
      </c>
      <c r="BB14" s="146" t="s">
        <v>123</v>
      </c>
      <c r="BC14" s="146" t="s">
        <v>548</v>
      </c>
      <c r="BD14" s="146" t="s">
        <v>125</v>
      </c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1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Z15" s="146" t="s">
        <v>549</v>
      </c>
      <c r="BA15" s="146" t="s">
        <v>550</v>
      </c>
      <c r="BB15" s="146" t="s">
        <v>123</v>
      </c>
      <c r="BC15" s="146" t="s">
        <v>551</v>
      </c>
      <c r="BD15" s="146" t="s">
        <v>125</v>
      </c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Z16" s="146" t="s">
        <v>552</v>
      </c>
      <c r="BA16" s="146" t="s">
        <v>553</v>
      </c>
      <c r="BB16" s="146" t="s">
        <v>123</v>
      </c>
      <c r="BC16" s="146" t="s">
        <v>554</v>
      </c>
      <c r="BD16" s="146" t="s">
        <v>125</v>
      </c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Z17" s="146" t="s">
        <v>555</v>
      </c>
      <c r="BA17" s="146" t="s">
        <v>556</v>
      </c>
      <c r="BB17" s="146" t="s">
        <v>243</v>
      </c>
      <c r="BC17" s="146" t="s">
        <v>557</v>
      </c>
      <c r="BD17" s="146" t="s">
        <v>125</v>
      </c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Z18" s="146" t="s">
        <v>558</v>
      </c>
      <c r="BA18" s="146" t="s">
        <v>559</v>
      </c>
      <c r="BB18" s="146" t="s">
        <v>123</v>
      </c>
      <c r="BC18" s="146" t="s">
        <v>560</v>
      </c>
      <c r="BD18" s="146" t="s">
        <v>125</v>
      </c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Z19" s="146" t="s">
        <v>561</v>
      </c>
      <c r="BA19" s="146" t="s">
        <v>562</v>
      </c>
      <c r="BB19" s="146" t="s">
        <v>123</v>
      </c>
      <c r="BC19" s="146" t="s">
        <v>563</v>
      </c>
      <c r="BD19" s="146" t="s">
        <v>125</v>
      </c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Z20" s="146" t="s">
        <v>564</v>
      </c>
      <c r="BA20" s="146" t="s">
        <v>565</v>
      </c>
      <c r="BB20" s="146" t="s">
        <v>123</v>
      </c>
      <c r="BC20" s="146" t="s">
        <v>566</v>
      </c>
      <c r="BD20" s="146" t="s">
        <v>125</v>
      </c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Z21" s="146" t="s">
        <v>567</v>
      </c>
      <c r="BA21" s="146" t="s">
        <v>568</v>
      </c>
      <c r="BB21" s="146" t="s">
        <v>123</v>
      </c>
      <c r="BC21" s="146" t="s">
        <v>569</v>
      </c>
      <c r="BD21" s="146" t="s">
        <v>125</v>
      </c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Z22" s="146" t="s">
        <v>570</v>
      </c>
      <c r="BA22" s="146" t="s">
        <v>571</v>
      </c>
      <c r="BB22" s="146" t="s">
        <v>123</v>
      </c>
      <c r="BC22" s="146" t="s">
        <v>572</v>
      </c>
      <c r="BD22" s="146" t="s">
        <v>125</v>
      </c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Z23" s="146" t="s">
        <v>573</v>
      </c>
      <c r="BA23" s="146" t="s">
        <v>574</v>
      </c>
      <c r="BB23" s="146" t="s">
        <v>243</v>
      </c>
      <c r="BC23" s="146" t="s">
        <v>575</v>
      </c>
      <c r="BD23" s="146" t="s">
        <v>125</v>
      </c>
    </row>
    <row r="24" s="2" customFormat="1" ht="18" customHeight="1">
      <c r="A24" s="38"/>
      <c r="B24" s="44"/>
      <c r="C24" s="38"/>
      <c r="D24" s="38"/>
      <c r="E24" s="141" t="s">
        <v>31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Z24" s="146" t="s">
        <v>576</v>
      </c>
      <c r="BA24" s="146" t="s">
        <v>577</v>
      </c>
      <c r="BB24" s="146" t="s">
        <v>243</v>
      </c>
      <c r="BC24" s="146" t="s">
        <v>578</v>
      </c>
      <c r="BD24" s="146" t="s">
        <v>125</v>
      </c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Z25" s="146" t="s">
        <v>579</v>
      </c>
      <c r="BA25" s="146" t="s">
        <v>580</v>
      </c>
      <c r="BB25" s="146" t="s">
        <v>123</v>
      </c>
      <c r="BC25" s="146" t="s">
        <v>581</v>
      </c>
      <c r="BD25" s="146" t="s">
        <v>125</v>
      </c>
    </row>
    <row r="26" s="2" customFormat="1" ht="12" customHeight="1">
      <c r="A26" s="38"/>
      <c r="B26" s="44"/>
      <c r="C26" s="38"/>
      <c r="D26" s="151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Z26" s="146" t="s">
        <v>582</v>
      </c>
      <c r="BA26" s="146" t="s">
        <v>583</v>
      </c>
      <c r="BB26" s="146" t="s">
        <v>123</v>
      </c>
      <c r="BC26" s="146" t="s">
        <v>584</v>
      </c>
      <c r="BD26" s="146" t="s">
        <v>125</v>
      </c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Z27" s="289" t="s">
        <v>585</v>
      </c>
      <c r="BA27" s="289" t="s">
        <v>586</v>
      </c>
      <c r="BB27" s="289" t="s">
        <v>123</v>
      </c>
      <c r="BC27" s="289" t="s">
        <v>587</v>
      </c>
      <c r="BD27" s="289" t="s">
        <v>125</v>
      </c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Z28" s="146" t="s">
        <v>588</v>
      </c>
      <c r="BA28" s="146" t="s">
        <v>589</v>
      </c>
      <c r="BB28" s="146" t="s">
        <v>123</v>
      </c>
      <c r="BC28" s="146" t="s">
        <v>590</v>
      </c>
      <c r="BD28" s="146" t="s">
        <v>125</v>
      </c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Z29" s="146" t="s">
        <v>591</v>
      </c>
      <c r="BA29" s="146" t="s">
        <v>592</v>
      </c>
      <c r="BB29" s="146" t="s">
        <v>123</v>
      </c>
      <c r="BC29" s="146" t="s">
        <v>593</v>
      </c>
      <c r="BD29" s="146" t="s">
        <v>125</v>
      </c>
    </row>
    <row r="30" s="2" customFormat="1" ht="25.44" customHeight="1">
      <c r="A30" s="38"/>
      <c r="B30" s="44"/>
      <c r="C30" s="38"/>
      <c r="D30" s="160" t="s">
        <v>36</v>
      </c>
      <c r="E30" s="38"/>
      <c r="F30" s="38"/>
      <c r="G30" s="38"/>
      <c r="H30" s="38"/>
      <c r="I30" s="38"/>
      <c r="J30" s="161">
        <f>ROUND(J144,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Z30" s="146" t="s">
        <v>594</v>
      </c>
      <c r="BA30" s="146" t="s">
        <v>595</v>
      </c>
      <c r="BB30" s="146" t="s">
        <v>243</v>
      </c>
      <c r="BC30" s="146" t="s">
        <v>596</v>
      </c>
      <c r="BD30" s="146" t="s">
        <v>125</v>
      </c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Z31" s="146" t="s">
        <v>597</v>
      </c>
      <c r="BA31" s="146" t="s">
        <v>598</v>
      </c>
      <c r="BB31" s="146" t="s">
        <v>123</v>
      </c>
      <c r="BC31" s="146" t="s">
        <v>599</v>
      </c>
      <c r="BD31" s="146" t="s">
        <v>125</v>
      </c>
    </row>
    <row r="32" s="2" customFormat="1" ht="14.4" customHeight="1">
      <c r="A32" s="38"/>
      <c r="B32" s="44"/>
      <c r="C32" s="38"/>
      <c r="D32" s="38"/>
      <c r="E32" s="38"/>
      <c r="F32" s="162" t="s">
        <v>38</v>
      </c>
      <c r="G32" s="38"/>
      <c r="H32" s="38"/>
      <c r="I32" s="162" t="s">
        <v>37</v>
      </c>
      <c r="J32" s="16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40</v>
      </c>
      <c r="E33" s="151" t="s">
        <v>41</v>
      </c>
      <c r="F33" s="164">
        <f>ROUND((SUM(BE144:BE814)),  2)</f>
        <v>0</v>
      </c>
      <c r="G33" s="38"/>
      <c r="H33" s="38"/>
      <c r="I33" s="165">
        <v>0.20999999999999999</v>
      </c>
      <c r="J33" s="164">
        <f>ROUND(((SUM(BE144:BE814))*I33),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42</v>
      </c>
      <c r="F34" s="164">
        <f>ROUND((SUM(BF144:BF814)),  2)</f>
        <v>0</v>
      </c>
      <c r="G34" s="38"/>
      <c r="H34" s="38"/>
      <c r="I34" s="165">
        <v>0.12</v>
      </c>
      <c r="J34" s="164">
        <f>ROUND(((SUM(BF144:BF814))*I34),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43</v>
      </c>
      <c r="F35" s="164">
        <f>ROUND((SUM(BG144:BG814)),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44</v>
      </c>
      <c r="F36" s="164">
        <f>ROUND((SUM(BH144:BH814)),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45</v>
      </c>
      <c r="F37" s="164">
        <f>ROUND((SUM(BI144:BI814)),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46</v>
      </c>
      <c r="E39" s="168"/>
      <c r="F39" s="168"/>
      <c r="G39" s="169" t="s">
        <v>47</v>
      </c>
      <c r="H39" s="170" t="s">
        <v>48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Stavební úpravy - Družina ZŠ Zborovská, Tábor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stavební úpravy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p.č. 1502/99, 1502/463 k.ú. Tábor</v>
      </c>
      <c r="G89" s="40"/>
      <c r="H89" s="40"/>
      <c r="I89" s="32" t="s">
        <v>22</v>
      </c>
      <c r="J89" s="79" t="str">
        <f>IF(J12="","",J12)</f>
        <v>27. 2. 2025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Tábor</v>
      </c>
      <c r="G91" s="40"/>
      <c r="H91" s="40"/>
      <c r="I91" s="32" t="s">
        <v>30</v>
      </c>
      <c r="J91" s="36" t="str">
        <f>E21</f>
        <v>KOSTKA PROJEKT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KOSTKA PROJEKT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139</v>
      </c>
      <c r="D94" s="186"/>
      <c r="E94" s="186"/>
      <c r="F94" s="186"/>
      <c r="G94" s="186"/>
      <c r="H94" s="186"/>
      <c r="I94" s="186"/>
      <c r="J94" s="187" t="s">
        <v>140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141</v>
      </c>
      <c r="D96" s="40"/>
      <c r="E96" s="40"/>
      <c r="F96" s="40"/>
      <c r="G96" s="40"/>
      <c r="H96" s="40"/>
      <c r="I96" s="40"/>
      <c r="J96" s="110">
        <f>J144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142</v>
      </c>
    </row>
    <row r="97" s="9" customFormat="1" ht="24.96" customHeight="1">
      <c r="A97" s="9"/>
      <c r="B97" s="189"/>
      <c r="C97" s="190"/>
      <c r="D97" s="191" t="s">
        <v>143</v>
      </c>
      <c r="E97" s="192"/>
      <c r="F97" s="192"/>
      <c r="G97" s="192"/>
      <c r="H97" s="192"/>
      <c r="I97" s="192"/>
      <c r="J97" s="193">
        <f>J145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9"/>
      <c r="C98" s="190"/>
      <c r="D98" s="191" t="s">
        <v>600</v>
      </c>
      <c r="E98" s="192"/>
      <c r="F98" s="192"/>
      <c r="G98" s="192"/>
      <c r="H98" s="192"/>
      <c r="I98" s="192"/>
      <c r="J98" s="193">
        <f>J169</f>
        <v>0</v>
      </c>
      <c r="K98" s="190"/>
      <c r="L98" s="19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9"/>
      <c r="C99" s="190"/>
      <c r="D99" s="191" t="s">
        <v>601</v>
      </c>
      <c r="E99" s="192"/>
      <c r="F99" s="192"/>
      <c r="G99" s="192"/>
      <c r="H99" s="192"/>
      <c r="I99" s="192"/>
      <c r="J99" s="193">
        <f>J186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144</v>
      </c>
      <c r="E100" s="192"/>
      <c r="F100" s="192"/>
      <c r="G100" s="192"/>
      <c r="H100" s="192"/>
      <c r="I100" s="192"/>
      <c r="J100" s="193">
        <f>J209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602</v>
      </c>
      <c r="E101" s="192"/>
      <c r="F101" s="192"/>
      <c r="G101" s="192"/>
      <c r="H101" s="192"/>
      <c r="I101" s="192"/>
      <c r="J101" s="193">
        <f>J229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9"/>
      <c r="C102" s="190"/>
      <c r="D102" s="191" t="s">
        <v>603</v>
      </c>
      <c r="E102" s="192"/>
      <c r="F102" s="192"/>
      <c r="G102" s="192"/>
      <c r="H102" s="192"/>
      <c r="I102" s="192"/>
      <c r="J102" s="193">
        <f>J242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9"/>
      <c r="C103" s="190"/>
      <c r="D103" s="191" t="s">
        <v>145</v>
      </c>
      <c r="E103" s="192"/>
      <c r="F103" s="192"/>
      <c r="G103" s="192"/>
      <c r="H103" s="192"/>
      <c r="I103" s="192"/>
      <c r="J103" s="193">
        <f>J331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9"/>
      <c r="C104" s="190"/>
      <c r="D104" s="191" t="s">
        <v>146</v>
      </c>
      <c r="E104" s="192"/>
      <c r="F104" s="192"/>
      <c r="G104" s="192"/>
      <c r="H104" s="192"/>
      <c r="I104" s="192"/>
      <c r="J104" s="193">
        <f>J369</f>
        <v>0</v>
      </c>
      <c r="K104" s="190"/>
      <c r="L104" s="19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9"/>
      <c r="C105" s="190"/>
      <c r="D105" s="191" t="s">
        <v>147</v>
      </c>
      <c r="E105" s="192"/>
      <c r="F105" s="192"/>
      <c r="G105" s="192"/>
      <c r="H105" s="192"/>
      <c r="I105" s="192"/>
      <c r="J105" s="193">
        <f>J375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89"/>
      <c r="C106" s="190"/>
      <c r="D106" s="191" t="s">
        <v>148</v>
      </c>
      <c r="E106" s="192"/>
      <c r="F106" s="192"/>
      <c r="G106" s="192"/>
      <c r="H106" s="192"/>
      <c r="I106" s="192"/>
      <c r="J106" s="193">
        <f>J377</f>
        <v>0</v>
      </c>
      <c r="K106" s="190"/>
      <c r="L106" s="19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95"/>
      <c r="C107" s="133"/>
      <c r="D107" s="196" t="s">
        <v>149</v>
      </c>
      <c r="E107" s="197"/>
      <c r="F107" s="197"/>
      <c r="G107" s="197"/>
      <c r="H107" s="197"/>
      <c r="I107" s="197"/>
      <c r="J107" s="198">
        <f>J378</f>
        <v>0</v>
      </c>
      <c r="K107" s="133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3"/>
      <c r="D108" s="196" t="s">
        <v>150</v>
      </c>
      <c r="E108" s="197"/>
      <c r="F108" s="197"/>
      <c r="G108" s="197"/>
      <c r="H108" s="197"/>
      <c r="I108" s="197"/>
      <c r="J108" s="198">
        <f>J408</f>
        <v>0</v>
      </c>
      <c r="K108" s="133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5"/>
      <c r="C109" s="133"/>
      <c r="D109" s="196" t="s">
        <v>604</v>
      </c>
      <c r="E109" s="197"/>
      <c r="F109" s="197"/>
      <c r="G109" s="197"/>
      <c r="H109" s="197"/>
      <c r="I109" s="197"/>
      <c r="J109" s="198">
        <f>J428</f>
        <v>0</v>
      </c>
      <c r="K109" s="133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5"/>
      <c r="C110" s="133"/>
      <c r="D110" s="196" t="s">
        <v>151</v>
      </c>
      <c r="E110" s="197"/>
      <c r="F110" s="197"/>
      <c r="G110" s="197"/>
      <c r="H110" s="197"/>
      <c r="I110" s="197"/>
      <c r="J110" s="198">
        <f>J446</f>
        <v>0</v>
      </c>
      <c r="K110" s="133"/>
      <c r="L110" s="199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5"/>
      <c r="C111" s="133"/>
      <c r="D111" s="196" t="s">
        <v>605</v>
      </c>
      <c r="E111" s="197"/>
      <c r="F111" s="197"/>
      <c r="G111" s="197"/>
      <c r="H111" s="197"/>
      <c r="I111" s="197"/>
      <c r="J111" s="198">
        <f>J450</f>
        <v>0</v>
      </c>
      <c r="K111" s="133"/>
      <c r="L111" s="19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5"/>
      <c r="C112" s="133"/>
      <c r="D112" s="196" t="s">
        <v>153</v>
      </c>
      <c r="E112" s="197"/>
      <c r="F112" s="197"/>
      <c r="G112" s="197"/>
      <c r="H112" s="197"/>
      <c r="I112" s="197"/>
      <c r="J112" s="198">
        <f>J472</f>
        <v>0</v>
      </c>
      <c r="K112" s="133"/>
      <c r="L112" s="19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5"/>
      <c r="C113" s="133"/>
      <c r="D113" s="196" t="s">
        <v>606</v>
      </c>
      <c r="E113" s="197"/>
      <c r="F113" s="197"/>
      <c r="G113" s="197"/>
      <c r="H113" s="197"/>
      <c r="I113" s="197"/>
      <c r="J113" s="198">
        <f>J477</f>
        <v>0</v>
      </c>
      <c r="K113" s="133"/>
      <c r="L113" s="19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5"/>
      <c r="C114" s="133"/>
      <c r="D114" s="196" t="s">
        <v>607</v>
      </c>
      <c r="E114" s="197"/>
      <c r="F114" s="197"/>
      <c r="G114" s="197"/>
      <c r="H114" s="197"/>
      <c r="I114" s="197"/>
      <c r="J114" s="198">
        <f>J483</f>
        <v>0</v>
      </c>
      <c r="K114" s="133"/>
      <c r="L114" s="19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5"/>
      <c r="C115" s="133"/>
      <c r="D115" s="196" t="s">
        <v>154</v>
      </c>
      <c r="E115" s="197"/>
      <c r="F115" s="197"/>
      <c r="G115" s="197"/>
      <c r="H115" s="197"/>
      <c r="I115" s="197"/>
      <c r="J115" s="198">
        <f>J494</f>
        <v>0</v>
      </c>
      <c r="K115" s="133"/>
      <c r="L115" s="19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5"/>
      <c r="C116" s="133"/>
      <c r="D116" s="196" t="s">
        <v>155</v>
      </c>
      <c r="E116" s="197"/>
      <c r="F116" s="197"/>
      <c r="G116" s="197"/>
      <c r="H116" s="197"/>
      <c r="I116" s="197"/>
      <c r="J116" s="198">
        <f>J500</f>
        <v>0</v>
      </c>
      <c r="K116" s="133"/>
      <c r="L116" s="19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5"/>
      <c r="C117" s="133"/>
      <c r="D117" s="196" t="s">
        <v>156</v>
      </c>
      <c r="E117" s="197"/>
      <c r="F117" s="197"/>
      <c r="G117" s="197"/>
      <c r="H117" s="197"/>
      <c r="I117" s="197"/>
      <c r="J117" s="198">
        <f>J558</f>
        <v>0</v>
      </c>
      <c r="K117" s="133"/>
      <c r="L117" s="19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5"/>
      <c r="C118" s="133"/>
      <c r="D118" s="196" t="s">
        <v>157</v>
      </c>
      <c r="E118" s="197"/>
      <c r="F118" s="197"/>
      <c r="G118" s="197"/>
      <c r="H118" s="197"/>
      <c r="I118" s="197"/>
      <c r="J118" s="198">
        <f>J615</f>
        <v>0</v>
      </c>
      <c r="K118" s="133"/>
      <c r="L118" s="199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5"/>
      <c r="C119" s="133"/>
      <c r="D119" s="196" t="s">
        <v>158</v>
      </c>
      <c r="E119" s="197"/>
      <c r="F119" s="197"/>
      <c r="G119" s="197"/>
      <c r="H119" s="197"/>
      <c r="I119" s="197"/>
      <c r="J119" s="198">
        <f>J656</f>
        <v>0</v>
      </c>
      <c r="K119" s="133"/>
      <c r="L119" s="199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5"/>
      <c r="C120" s="133"/>
      <c r="D120" s="196" t="s">
        <v>159</v>
      </c>
      <c r="E120" s="197"/>
      <c r="F120" s="197"/>
      <c r="G120" s="197"/>
      <c r="H120" s="197"/>
      <c r="I120" s="197"/>
      <c r="J120" s="198">
        <f>J677</f>
        <v>0</v>
      </c>
      <c r="K120" s="133"/>
      <c r="L120" s="199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5"/>
      <c r="C121" s="133"/>
      <c r="D121" s="196" t="s">
        <v>608</v>
      </c>
      <c r="E121" s="197"/>
      <c r="F121" s="197"/>
      <c r="G121" s="197"/>
      <c r="H121" s="197"/>
      <c r="I121" s="197"/>
      <c r="J121" s="198">
        <f>J717</f>
        <v>0</v>
      </c>
      <c r="K121" s="133"/>
      <c r="L121" s="199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95"/>
      <c r="C122" s="133"/>
      <c r="D122" s="196" t="s">
        <v>609</v>
      </c>
      <c r="E122" s="197"/>
      <c r="F122" s="197"/>
      <c r="G122" s="197"/>
      <c r="H122" s="197"/>
      <c r="I122" s="197"/>
      <c r="J122" s="198">
        <f>J734</f>
        <v>0</v>
      </c>
      <c r="K122" s="133"/>
      <c r="L122" s="199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95"/>
      <c r="C123" s="133"/>
      <c r="D123" s="196" t="s">
        <v>610</v>
      </c>
      <c r="E123" s="197"/>
      <c r="F123" s="197"/>
      <c r="G123" s="197"/>
      <c r="H123" s="197"/>
      <c r="I123" s="197"/>
      <c r="J123" s="198">
        <f>J776</f>
        <v>0</v>
      </c>
      <c r="K123" s="133"/>
      <c r="L123" s="199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95"/>
      <c r="C124" s="133"/>
      <c r="D124" s="196" t="s">
        <v>611</v>
      </c>
      <c r="E124" s="197"/>
      <c r="F124" s="197"/>
      <c r="G124" s="197"/>
      <c r="H124" s="197"/>
      <c r="I124" s="197"/>
      <c r="J124" s="198">
        <f>J803</f>
        <v>0</v>
      </c>
      <c r="K124" s="133"/>
      <c r="L124" s="199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2" customFormat="1" ht="21.84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66"/>
      <c r="C126" s="67"/>
      <c r="D126" s="67"/>
      <c r="E126" s="67"/>
      <c r="F126" s="67"/>
      <c r="G126" s="67"/>
      <c r="H126" s="67"/>
      <c r="I126" s="67"/>
      <c r="J126" s="67"/>
      <c r="K126" s="67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30" s="2" customFormat="1" ht="6.96" customHeight="1">
      <c r="A130" s="38"/>
      <c r="B130" s="68"/>
      <c r="C130" s="69"/>
      <c r="D130" s="69"/>
      <c r="E130" s="69"/>
      <c r="F130" s="69"/>
      <c r="G130" s="69"/>
      <c r="H130" s="69"/>
      <c r="I130" s="69"/>
      <c r="J130" s="69"/>
      <c r="K130" s="69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24.96" customHeight="1">
      <c r="A131" s="38"/>
      <c r="B131" s="39"/>
      <c r="C131" s="23" t="s">
        <v>160</v>
      </c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6.96" customHeight="1">
      <c r="A132" s="38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2" customHeight="1">
      <c r="A133" s="38"/>
      <c r="B133" s="39"/>
      <c r="C133" s="32" t="s">
        <v>16</v>
      </c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6.5" customHeight="1">
      <c r="A134" s="38"/>
      <c r="B134" s="39"/>
      <c r="C134" s="40"/>
      <c r="D134" s="40"/>
      <c r="E134" s="184" t="str">
        <f>E7</f>
        <v>Stavební úpravy - Družina ZŠ Zborovská, Tábor</v>
      </c>
      <c r="F134" s="32"/>
      <c r="G134" s="32"/>
      <c r="H134" s="32"/>
      <c r="I134" s="40"/>
      <c r="J134" s="40"/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2" customHeight="1">
      <c r="A135" s="38"/>
      <c r="B135" s="39"/>
      <c r="C135" s="32" t="s">
        <v>136</v>
      </c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6.5" customHeight="1">
      <c r="A136" s="38"/>
      <c r="B136" s="39"/>
      <c r="C136" s="40"/>
      <c r="D136" s="40"/>
      <c r="E136" s="76" t="str">
        <f>E9</f>
        <v>02 - stavební úpravy</v>
      </c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6.96" customHeight="1">
      <c r="A137" s="38"/>
      <c r="B137" s="39"/>
      <c r="C137" s="40"/>
      <c r="D137" s="40"/>
      <c r="E137" s="40"/>
      <c r="F137" s="40"/>
      <c r="G137" s="40"/>
      <c r="H137" s="40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2" customHeight="1">
      <c r="A138" s="38"/>
      <c r="B138" s="39"/>
      <c r="C138" s="32" t="s">
        <v>20</v>
      </c>
      <c r="D138" s="40"/>
      <c r="E138" s="40"/>
      <c r="F138" s="27" t="str">
        <f>F12</f>
        <v>p.č. 1502/99, 1502/463 k.ú. Tábor</v>
      </c>
      <c r="G138" s="40"/>
      <c r="H138" s="40"/>
      <c r="I138" s="32" t="s">
        <v>22</v>
      </c>
      <c r="J138" s="79" t="str">
        <f>IF(J12="","",J12)</f>
        <v>27. 2. 2025</v>
      </c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6.96" customHeight="1">
      <c r="A139" s="38"/>
      <c r="B139" s="39"/>
      <c r="C139" s="40"/>
      <c r="D139" s="40"/>
      <c r="E139" s="40"/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25.65" customHeight="1">
      <c r="A140" s="38"/>
      <c r="B140" s="39"/>
      <c r="C140" s="32" t="s">
        <v>24</v>
      </c>
      <c r="D140" s="40"/>
      <c r="E140" s="40"/>
      <c r="F140" s="27" t="str">
        <f>E15</f>
        <v>Město Tábor</v>
      </c>
      <c r="G140" s="40"/>
      <c r="H140" s="40"/>
      <c r="I140" s="32" t="s">
        <v>30</v>
      </c>
      <c r="J140" s="36" t="str">
        <f>E21</f>
        <v>KOSTKA PROJEKT s.r.o.</v>
      </c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25.65" customHeight="1">
      <c r="A141" s="38"/>
      <c r="B141" s="39"/>
      <c r="C141" s="32" t="s">
        <v>28</v>
      </c>
      <c r="D141" s="40"/>
      <c r="E141" s="40"/>
      <c r="F141" s="27" t="str">
        <f>IF(E18="","",E18)</f>
        <v>Vyplň údaj</v>
      </c>
      <c r="G141" s="40"/>
      <c r="H141" s="40"/>
      <c r="I141" s="32" t="s">
        <v>33</v>
      </c>
      <c r="J141" s="36" t="str">
        <f>E24</f>
        <v>KOSTKA PROJEKT s.r.o.</v>
      </c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10.32" customHeight="1">
      <c r="A142" s="38"/>
      <c r="B142" s="39"/>
      <c r="C142" s="40"/>
      <c r="D142" s="40"/>
      <c r="E142" s="40"/>
      <c r="F142" s="40"/>
      <c r="G142" s="40"/>
      <c r="H142" s="40"/>
      <c r="I142" s="40"/>
      <c r="J142" s="40"/>
      <c r="K142" s="40"/>
      <c r="L142" s="63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11" customFormat="1" ht="29.28" customHeight="1">
      <c r="A143" s="200"/>
      <c r="B143" s="201"/>
      <c r="C143" s="202" t="s">
        <v>161</v>
      </c>
      <c r="D143" s="203" t="s">
        <v>61</v>
      </c>
      <c r="E143" s="203" t="s">
        <v>57</v>
      </c>
      <c r="F143" s="203" t="s">
        <v>58</v>
      </c>
      <c r="G143" s="203" t="s">
        <v>162</v>
      </c>
      <c r="H143" s="203" t="s">
        <v>163</v>
      </c>
      <c r="I143" s="203" t="s">
        <v>164</v>
      </c>
      <c r="J143" s="204" t="s">
        <v>140</v>
      </c>
      <c r="K143" s="205" t="s">
        <v>165</v>
      </c>
      <c r="L143" s="206"/>
      <c r="M143" s="100" t="s">
        <v>1</v>
      </c>
      <c r="N143" s="101" t="s">
        <v>40</v>
      </c>
      <c r="O143" s="101" t="s">
        <v>166</v>
      </c>
      <c r="P143" s="101" t="s">
        <v>167</v>
      </c>
      <c r="Q143" s="101" t="s">
        <v>168</v>
      </c>
      <c r="R143" s="101" t="s">
        <v>169</v>
      </c>
      <c r="S143" s="101" t="s">
        <v>170</v>
      </c>
      <c r="T143" s="102" t="s">
        <v>171</v>
      </c>
      <c r="U143" s="200"/>
      <c r="V143" s="200"/>
      <c r="W143" s="200"/>
      <c r="X143" s="200"/>
      <c r="Y143" s="200"/>
      <c r="Z143" s="200"/>
      <c r="AA143" s="200"/>
      <c r="AB143" s="200"/>
      <c r="AC143" s="200"/>
      <c r="AD143" s="200"/>
      <c r="AE143" s="200"/>
    </row>
    <row r="144" s="2" customFormat="1" ht="22.8" customHeight="1">
      <c r="A144" s="38"/>
      <c r="B144" s="39"/>
      <c r="C144" s="107" t="s">
        <v>172</v>
      </c>
      <c r="D144" s="40"/>
      <c r="E144" s="40"/>
      <c r="F144" s="40"/>
      <c r="G144" s="40"/>
      <c r="H144" s="40"/>
      <c r="I144" s="40"/>
      <c r="J144" s="207">
        <f>BK144</f>
        <v>0</v>
      </c>
      <c r="K144" s="40"/>
      <c r="L144" s="44"/>
      <c r="M144" s="103"/>
      <c r="N144" s="208"/>
      <c r="O144" s="104"/>
      <c r="P144" s="209">
        <f>P145+P169+P186+P209+P229+P242+P331+P369+P375+P377</f>
        <v>0</v>
      </c>
      <c r="Q144" s="104"/>
      <c r="R144" s="209">
        <f>R145+R169+R186+R209+R229+R242+R331+R369+R375+R377</f>
        <v>416.57783434199996</v>
      </c>
      <c r="S144" s="104"/>
      <c r="T144" s="210">
        <f>T145+T169+T186+T209+T229+T242+T331+T369+T375+T377</f>
        <v>2.4783962800000001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75</v>
      </c>
      <c r="AU144" s="17" t="s">
        <v>142</v>
      </c>
      <c r="BK144" s="211">
        <f>BK145+BK169+BK186+BK209+BK229+BK242+BK331+BK369+BK375+BK377</f>
        <v>0</v>
      </c>
    </row>
    <row r="145" s="12" customFormat="1" ht="25.92" customHeight="1">
      <c r="A145" s="12"/>
      <c r="B145" s="212"/>
      <c r="C145" s="213"/>
      <c r="D145" s="214" t="s">
        <v>75</v>
      </c>
      <c r="E145" s="215" t="s">
        <v>84</v>
      </c>
      <c r="F145" s="215" t="s">
        <v>173</v>
      </c>
      <c r="G145" s="213"/>
      <c r="H145" s="213"/>
      <c r="I145" s="216"/>
      <c r="J145" s="217">
        <f>BK145</f>
        <v>0</v>
      </c>
      <c r="K145" s="213"/>
      <c r="L145" s="218"/>
      <c r="M145" s="219"/>
      <c r="N145" s="220"/>
      <c r="O145" s="220"/>
      <c r="P145" s="221">
        <f>SUM(P146:P168)</f>
        <v>0</v>
      </c>
      <c r="Q145" s="220"/>
      <c r="R145" s="221">
        <f>SUM(R146:R168)</f>
        <v>111.47366600000001</v>
      </c>
      <c r="S145" s="220"/>
      <c r="T145" s="222">
        <f>SUM(T146:T168)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3" t="s">
        <v>84</v>
      </c>
      <c r="AT145" s="224" t="s">
        <v>75</v>
      </c>
      <c r="AU145" s="224" t="s">
        <v>76</v>
      </c>
      <c r="AY145" s="223" t="s">
        <v>174</v>
      </c>
      <c r="BK145" s="225">
        <f>SUM(BK146:BK168)</f>
        <v>0</v>
      </c>
    </row>
    <row r="146" s="2" customFormat="1" ht="24.15" customHeight="1">
      <c r="A146" s="38"/>
      <c r="B146" s="39"/>
      <c r="C146" s="226" t="s">
        <v>84</v>
      </c>
      <c r="D146" s="226" t="s">
        <v>175</v>
      </c>
      <c r="E146" s="227" t="s">
        <v>612</v>
      </c>
      <c r="F146" s="228" t="s">
        <v>613</v>
      </c>
      <c r="G146" s="229" t="s">
        <v>190</v>
      </c>
      <c r="H146" s="230">
        <v>9.4499999999999993</v>
      </c>
      <c r="I146" s="231"/>
      <c r="J146" s="232">
        <f>ROUND(I146*H146,2)</f>
        <v>0</v>
      </c>
      <c r="K146" s="233"/>
      <c r="L146" s="44"/>
      <c r="M146" s="234" t="s">
        <v>1</v>
      </c>
      <c r="N146" s="235" t="s">
        <v>41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178</v>
      </c>
      <c r="AT146" s="238" t="s">
        <v>175</v>
      </c>
      <c r="AU146" s="238" t="s">
        <v>84</v>
      </c>
      <c r="AY146" s="17" t="s">
        <v>174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84</v>
      </c>
      <c r="BK146" s="239">
        <f>ROUND(I146*H146,2)</f>
        <v>0</v>
      </c>
      <c r="BL146" s="17" t="s">
        <v>178</v>
      </c>
      <c r="BM146" s="238" t="s">
        <v>614</v>
      </c>
    </row>
    <row r="147" s="13" customFormat="1">
      <c r="A147" s="13"/>
      <c r="B147" s="240"/>
      <c r="C147" s="241"/>
      <c r="D147" s="242" t="s">
        <v>180</v>
      </c>
      <c r="E147" s="243" t="s">
        <v>1</v>
      </c>
      <c r="F147" s="244" t="s">
        <v>615</v>
      </c>
      <c r="G147" s="241"/>
      <c r="H147" s="245">
        <v>9.4499999999999993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180</v>
      </c>
      <c r="AU147" s="251" t="s">
        <v>84</v>
      </c>
      <c r="AV147" s="13" t="s">
        <v>86</v>
      </c>
      <c r="AW147" s="13" t="s">
        <v>32</v>
      </c>
      <c r="AX147" s="13" t="s">
        <v>84</v>
      </c>
      <c r="AY147" s="251" t="s">
        <v>174</v>
      </c>
    </row>
    <row r="148" s="2" customFormat="1" ht="33" customHeight="1">
      <c r="A148" s="38"/>
      <c r="B148" s="39"/>
      <c r="C148" s="226" t="s">
        <v>86</v>
      </c>
      <c r="D148" s="226" t="s">
        <v>175</v>
      </c>
      <c r="E148" s="227" t="s">
        <v>616</v>
      </c>
      <c r="F148" s="228" t="s">
        <v>617</v>
      </c>
      <c r="G148" s="229" t="s">
        <v>190</v>
      </c>
      <c r="H148" s="230">
        <v>9.048</v>
      </c>
      <c r="I148" s="231"/>
      <c r="J148" s="232">
        <f>ROUND(I148*H148,2)</f>
        <v>0</v>
      </c>
      <c r="K148" s="233"/>
      <c r="L148" s="44"/>
      <c r="M148" s="234" t="s">
        <v>1</v>
      </c>
      <c r="N148" s="235" t="s">
        <v>41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178</v>
      </c>
      <c r="AT148" s="238" t="s">
        <v>175</v>
      </c>
      <c r="AU148" s="238" t="s">
        <v>84</v>
      </c>
      <c r="AY148" s="17" t="s">
        <v>174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84</v>
      </c>
      <c r="BK148" s="239">
        <f>ROUND(I148*H148,2)</f>
        <v>0</v>
      </c>
      <c r="BL148" s="17" t="s">
        <v>178</v>
      </c>
      <c r="BM148" s="238" t="s">
        <v>618</v>
      </c>
    </row>
    <row r="149" s="13" customFormat="1">
      <c r="A149" s="13"/>
      <c r="B149" s="240"/>
      <c r="C149" s="241"/>
      <c r="D149" s="242" t="s">
        <v>180</v>
      </c>
      <c r="E149" s="243" t="s">
        <v>1</v>
      </c>
      <c r="F149" s="244" t="s">
        <v>619</v>
      </c>
      <c r="G149" s="241"/>
      <c r="H149" s="245">
        <v>9.048</v>
      </c>
      <c r="I149" s="246"/>
      <c r="J149" s="241"/>
      <c r="K149" s="241"/>
      <c r="L149" s="247"/>
      <c r="M149" s="248"/>
      <c r="N149" s="249"/>
      <c r="O149" s="249"/>
      <c r="P149" s="249"/>
      <c r="Q149" s="249"/>
      <c r="R149" s="249"/>
      <c r="S149" s="249"/>
      <c r="T149" s="25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1" t="s">
        <v>180</v>
      </c>
      <c r="AU149" s="251" t="s">
        <v>84</v>
      </c>
      <c r="AV149" s="13" t="s">
        <v>86</v>
      </c>
      <c r="AW149" s="13" t="s">
        <v>32</v>
      </c>
      <c r="AX149" s="13" t="s">
        <v>84</v>
      </c>
      <c r="AY149" s="251" t="s">
        <v>174</v>
      </c>
    </row>
    <row r="150" s="2" customFormat="1" ht="16.5" customHeight="1">
      <c r="A150" s="38"/>
      <c r="B150" s="39"/>
      <c r="C150" s="263" t="s">
        <v>125</v>
      </c>
      <c r="D150" s="263" t="s">
        <v>240</v>
      </c>
      <c r="E150" s="264" t="s">
        <v>620</v>
      </c>
      <c r="F150" s="265" t="s">
        <v>621</v>
      </c>
      <c r="G150" s="266" t="s">
        <v>230</v>
      </c>
      <c r="H150" s="267">
        <v>18.096</v>
      </c>
      <c r="I150" s="268"/>
      <c r="J150" s="269">
        <f>ROUND(I150*H150,2)</f>
        <v>0</v>
      </c>
      <c r="K150" s="270"/>
      <c r="L150" s="271"/>
      <c r="M150" s="272" t="s">
        <v>1</v>
      </c>
      <c r="N150" s="273" t="s">
        <v>41</v>
      </c>
      <c r="O150" s="91"/>
      <c r="P150" s="236">
        <f>O150*H150</f>
        <v>0</v>
      </c>
      <c r="Q150" s="236">
        <v>1</v>
      </c>
      <c r="R150" s="236">
        <f>Q150*H150</f>
        <v>18.096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213</v>
      </c>
      <c r="AT150" s="238" t="s">
        <v>240</v>
      </c>
      <c r="AU150" s="238" t="s">
        <v>84</v>
      </c>
      <c r="AY150" s="17" t="s">
        <v>174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84</v>
      </c>
      <c r="BK150" s="239">
        <f>ROUND(I150*H150,2)</f>
        <v>0</v>
      </c>
      <c r="BL150" s="17" t="s">
        <v>178</v>
      </c>
      <c r="BM150" s="238" t="s">
        <v>622</v>
      </c>
    </row>
    <row r="151" s="13" customFormat="1">
      <c r="A151" s="13"/>
      <c r="B151" s="240"/>
      <c r="C151" s="241"/>
      <c r="D151" s="242" t="s">
        <v>180</v>
      </c>
      <c r="E151" s="241"/>
      <c r="F151" s="244" t="s">
        <v>623</v>
      </c>
      <c r="G151" s="241"/>
      <c r="H151" s="245">
        <v>18.096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180</v>
      </c>
      <c r="AU151" s="251" t="s">
        <v>84</v>
      </c>
      <c r="AV151" s="13" t="s">
        <v>86</v>
      </c>
      <c r="AW151" s="13" t="s">
        <v>4</v>
      </c>
      <c r="AX151" s="13" t="s">
        <v>84</v>
      </c>
      <c r="AY151" s="251" t="s">
        <v>174</v>
      </c>
    </row>
    <row r="152" s="2" customFormat="1" ht="21.75" customHeight="1">
      <c r="A152" s="38"/>
      <c r="B152" s="39"/>
      <c r="C152" s="226" t="s">
        <v>178</v>
      </c>
      <c r="D152" s="226" t="s">
        <v>175</v>
      </c>
      <c r="E152" s="227" t="s">
        <v>624</v>
      </c>
      <c r="F152" s="228" t="s">
        <v>625</v>
      </c>
      <c r="G152" s="229" t="s">
        <v>123</v>
      </c>
      <c r="H152" s="230">
        <v>666.20000000000005</v>
      </c>
      <c r="I152" s="231"/>
      <c r="J152" s="232">
        <f>ROUND(I152*H152,2)</f>
        <v>0</v>
      </c>
      <c r="K152" s="233"/>
      <c r="L152" s="44"/>
      <c r="M152" s="234" t="s">
        <v>1</v>
      </c>
      <c r="N152" s="235" t="s">
        <v>41</v>
      </c>
      <c r="O152" s="91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178</v>
      </c>
      <c r="AT152" s="238" t="s">
        <v>175</v>
      </c>
      <c r="AU152" s="238" t="s">
        <v>84</v>
      </c>
      <c r="AY152" s="17" t="s">
        <v>174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84</v>
      </c>
      <c r="BK152" s="239">
        <f>ROUND(I152*H152,2)</f>
        <v>0</v>
      </c>
      <c r="BL152" s="17" t="s">
        <v>178</v>
      </c>
      <c r="BM152" s="238" t="s">
        <v>626</v>
      </c>
    </row>
    <row r="153" s="13" customFormat="1">
      <c r="A153" s="13"/>
      <c r="B153" s="240"/>
      <c r="C153" s="241"/>
      <c r="D153" s="242" t="s">
        <v>180</v>
      </c>
      <c r="E153" s="243" t="s">
        <v>1</v>
      </c>
      <c r="F153" s="244" t="s">
        <v>597</v>
      </c>
      <c r="G153" s="241"/>
      <c r="H153" s="245">
        <v>666.20000000000005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180</v>
      </c>
      <c r="AU153" s="251" t="s">
        <v>84</v>
      </c>
      <c r="AV153" s="13" t="s">
        <v>86</v>
      </c>
      <c r="AW153" s="13" t="s">
        <v>32</v>
      </c>
      <c r="AX153" s="13" t="s">
        <v>84</v>
      </c>
      <c r="AY153" s="251" t="s">
        <v>174</v>
      </c>
    </row>
    <row r="154" s="2" customFormat="1" ht="16.5" customHeight="1">
      <c r="A154" s="38"/>
      <c r="B154" s="39"/>
      <c r="C154" s="263" t="s">
        <v>199</v>
      </c>
      <c r="D154" s="263" t="s">
        <v>240</v>
      </c>
      <c r="E154" s="264" t="s">
        <v>627</v>
      </c>
      <c r="F154" s="265" t="s">
        <v>628</v>
      </c>
      <c r="G154" s="266" t="s">
        <v>629</v>
      </c>
      <c r="H154" s="267">
        <v>19.986000000000001</v>
      </c>
      <c r="I154" s="268"/>
      <c r="J154" s="269">
        <f>ROUND(I154*H154,2)</f>
        <v>0</v>
      </c>
      <c r="K154" s="270"/>
      <c r="L154" s="271"/>
      <c r="M154" s="272" t="s">
        <v>1</v>
      </c>
      <c r="N154" s="273" t="s">
        <v>41</v>
      </c>
      <c r="O154" s="91"/>
      <c r="P154" s="236">
        <f>O154*H154</f>
        <v>0</v>
      </c>
      <c r="Q154" s="236">
        <v>0.001</v>
      </c>
      <c r="R154" s="236">
        <f>Q154*H154</f>
        <v>0.019986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213</v>
      </c>
      <c r="AT154" s="238" t="s">
        <v>240</v>
      </c>
      <c r="AU154" s="238" t="s">
        <v>84</v>
      </c>
      <c r="AY154" s="17" t="s">
        <v>174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7" t="s">
        <v>84</v>
      </c>
      <c r="BK154" s="239">
        <f>ROUND(I154*H154,2)</f>
        <v>0</v>
      </c>
      <c r="BL154" s="17" t="s">
        <v>178</v>
      </c>
      <c r="BM154" s="238" t="s">
        <v>630</v>
      </c>
    </row>
    <row r="155" s="13" customFormat="1">
      <c r="A155" s="13"/>
      <c r="B155" s="240"/>
      <c r="C155" s="241"/>
      <c r="D155" s="242" t="s">
        <v>180</v>
      </c>
      <c r="E155" s="241"/>
      <c r="F155" s="244" t="s">
        <v>631</v>
      </c>
      <c r="G155" s="241"/>
      <c r="H155" s="245">
        <v>19.986000000000001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180</v>
      </c>
      <c r="AU155" s="251" t="s">
        <v>84</v>
      </c>
      <c r="AV155" s="13" t="s">
        <v>86</v>
      </c>
      <c r="AW155" s="13" t="s">
        <v>4</v>
      </c>
      <c r="AX155" s="13" t="s">
        <v>84</v>
      </c>
      <c r="AY155" s="251" t="s">
        <v>174</v>
      </c>
    </row>
    <row r="156" s="2" customFormat="1" ht="24.15" customHeight="1">
      <c r="A156" s="38"/>
      <c r="B156" s="39"/>
      <c r="C156" s="226" t="s">
        <v>205</v>
      </c>
      <c r="D156" s="226" t="s">
        <v>175</v>
      </c>
      <c r="E156" s="227" t="s">
        <v>632</v>
      </c>
      <c r="F156" s="228" t="s">
        <v>633</v>
      </c>
      <c r="G156" s="229" t="s">
        <v>123</v>
      </c>
      <c r="H156" s="230">
        <v>666.20000000000005</v>
      </c>
      <c r="I156" s="231"/>
      <c r="J156" s="232">
        <f>ROUND(I156*H156,2)</f>
        <v>0</v>
      </c>
      <c r="K156" s="233"/>
      <c r="L156" s="44"/>
      <c r="M156" s="234" t="s">
        <v>1</v>
      </c>
      <c r="N156" s="235" t="s">
        <v>41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178</v>
      </c>
      <c r="AT156" s="238" t="s">
        <v>175</v>
      </c>
      <c r="AU156" s="238" t="s">
        <v>84</v>
      </c>
      <c r="AY156" s="17" t="s">
        <v>174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84</v>
      </c>
      <c r="BK156" s="239">
        <f>ROUND(I156*H156,2)</f>
        <v>0</v>
      </c>
      <c r="BL156" s="17" t="s">
        <v>178</v>
      </c>
      <c r="BM156" s="238" t="s">
        <v>634</v>
      </c>
    </row>
    <row r="157" s="13" customFormat="1">
      <c r="A157" s="13"/>
      <c r="B157" s="240"/>
      <c r="C157" s="241"/>
      <c r="D157" s="242" t="s">
        <v>180</v>
      </c>
      <c r="E157" s="243" t="s">
        <v>1</v>
      </c>
      <c r="F157" s="244" t="s">
        <v>597</v>
      </c>
      <c r="G157" s="241"/>
      <c r="H157" s="245">
        <v>666.20000000000005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180</v>
      </c>
      <c r="AU157" s="251" t="s">
        <v>84</v>
      </c>
      <c r="AV157" s="13" t="s">
        <v>86</v>
      </c>
      <c r="AW157" s="13" t="s">
        <v>32</v>
      </c>
      <c r="AX157" s="13" t="s">
        <v>84</v>
      </c>
      <c r="AY157" s="251" t="s">
        <v>174</v>
      </c>
    </row>
    <row r="158" s="2" customFormat="1" ht="16.5" customHeight="1">
      <c r="A158" s="38"/>
      <c r="B158" s="39"/>
      <c r="C158" s="263" t="s">
        <v>209</v>
      </c>
      <c r="D158" s="263" t="s">
        <v>240</v>
      </c>
      <c r="E158" s="264" t="s">
        <v>635</v>
      </c>
      <c r="F158" s="265" t="s">
        <v>636</v>
      </c>
      <c r="G158" s="266" t="s">
        <v>230</v>
      </c>
      <c r="H158" s="267">
        <v>93.268000000000001</v>
      </c>
      <c r="I158" s="268"/>
      <c r="J158" s="269">
        <f>ROUND(I158*H158,2)</f>
        <v>0</v>
      </c>
      <c r="K158" s="270"/>
      <c r="L158" s="271"/>
      <c r="M158" s="272" t="s">
        <v>1</v>
      </c>
      <c r="N158" s="273" t="s">
        <v>41</v>
      </c>
      <c r="O158" s="91"/>
      <c r="P158" s="236">
        <f>O158*H158</f>
        <v>0</v>
      </c>
      <c r="Q158" s="236">
        <v>1</v>
      </c>
      <c r="R158" s="236">
        <f>Q158*H158</f>
        <v>93.268000000000001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213</v>
      </c>
      <c r="AT158" s="238" t="s">
        <v>240</v>
      </c>
      <c r="AU158" s="238" t="s">
        <v>84</v>
      </c>
      <c r="AY158" s="17" t="s">
        <v>174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84</v>
      </c>
      <c r="BK158" s="239">
        <f>ROUND(I158*H158,2)</f>
        <v>0</v>
      </c>
      <c r="BL158" s="17" t="s">
        <v>178</v>
      </c>
      <c r="BM158" s="238" t="s">
        <v>637</v>
      </c>
    </row>
    <row r="159" s="13" customFormat="1">
      <c r="A159" s="13"/>
      <c r="B159" s="240"/>
      <c r="C159" s="241"/>
      <c r="D159" s="242" t="s">
        <v>180</v>
      </c>
      <c r="E159" s="241"/>
      <c r="F159" s="244" t="s">
        <v>638</v>
      </c>
      <c r="G159" s="241"/>
      <c r="H159" s="245">
        <v>93.268000000000001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180</v>
      </c>
      <c r="AU159" s="251" t="s">
        <v>84</v>
      </c>
      <c r="AV159" s="13" t="s">
        <v>86</v>
      </c>
      <c r="AW159" s="13" t="s">
        <v>4</v>
      </c>
      <c r="AX159" s="13" t="s">
        <v>84</v>
      </c>
      <c r="AY159" s="251" t="s">
        <v>174</v>
      </c>
    </row>
    <row r="160" s="2" customFormat="1" ht="24.15" customHeight="1">
      <c r="A160" s="38"/>
      <c r="B160" s="39"/>
      <c r="C160" s="226" t="s">
        <v>213</v>
      </c>
      <c r="D160" s="226" t="s">
        <v>175</v>
      </c>
      <c r="E160" s="227" t="s">
        <v>639</v>
      </c>
      <c r="F160" s="228" t="s">
        <v>640</v>
      </c>
      <c r="G160" s="229" t="s">
        <v>123</v>
      </c>
      <c r="H160" s="230">
        <v>666.20000000000005</v>
      </c>
      <c r="I160" s="231"/>
      <c r="J160" s="232">
        <f>ROUND(I160*H160,2)</f>
        <v>0</v>
      </c>
      <c r="K160" s="233"/>
      <c r="L160" s="44"/>
      <c r="M160" s="234" t="s">
        <v>1</v>
      </c>
      <c r="N160" s="235" t="s">
        <v>41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178</v>
      </c>
      <c r="AT160" s="238" t="s">
        <v>175</v>
      </c>
      <c r="AU160" s="238" t="s">
        <v>84</v>
      </c>
      <c r="AY160" s="17" t="s">
        <v>174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84</v>
      </c>
      <c r="BK160" s="239">
        <f>ROUND(I160*H160,2)</f>
        <v>0</v>
      </c>
      <c r="BL160" s="17" t="s">
        <v>178</v>
      </c>
      <c r="BM160" s="238" t="s">
        <v>641</v>
      </c>
    </row>
    <row r="161" s="13" customFormat="1">
      <c r="A161" s="13"/>
      <c r="B161" s="240"/>
      <c r="C161" s="241"/>
      <c r="D161" s="242" t="s">
        <v>180</v>
      </c>
      <c r="E161" s="243" t="s">
        <v>1</v>
      </c>
      <c r="F161" s="244" t="s">
        <v>597</v>
      </c>
      <c r="G161" s="241"/>
      <c r="H161" s="245">
        <v>666.20000000000005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180</v>
      </c>
      <c r="AU161" s="251" t="s">
        <v>84</v>
      </c>
      <c r="AV161" s="13" t="s">
        <v>86</v>
      </c>
      <c r="AW161" s="13" t="s">
        <v>32</v>
      </c>
      <c r="AX161" s="13" t="s">
        <v>84</v>
      </c>
      <c r="AY161" s="251" t="s">
        <v>174</v>
      </c>
    </row>
    <row r="162" s="2" customFormat="1" ht="24.15" customHeight="1">
      <c r="A162" s="38"/>
      <c r="B162" s="39"/>
      <c r="C162" s="226" t="s">
        <v>218</v>
      </c>
      <c r="D162" s="226" t="s">
        <v>175</v>
      </c>
      <c r="E162" s="227" t="s">
        <v>642</v>
      </c>
      <c r="F162" s="228" t="s">
        <v>643</v>
      </c>
      <c r="G162" s="229" t="s">
        <v>644</v>
      </c>
      <c r="H162" s="230">
        <v>6.6619999999999999</v>
      </c>
      <c r="I162" s="231"/>
      <c r="J162" s="232">
        <f>ROUND(I162*H162,2)</f>
        <v>0</v>
      </c>
      <c r="K162" s="233"/>
      <c r="L162" s="44"/>
      <c r="M162" s="234" t="s">
        <v>1</v>
      </c>
      <c r="N162" s="235" t="s">
        <v>41</v>
      </c>
      <c r="O162" s="91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178</v>
      </c>
      <c r="AT162" s="238" t="s">
        <v>175</v>
      </c>
      <c r="AU162" s="238" t="s">
        <v>84</v>
      </c>
      <c r="AY162" s="17" t="s">
        <v>174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84</v>
      </c>
      <c r="BK162" s="239">
        <f>ROUND(I162*H162,2)</f>
        <v>0</v>
      </c>
      <c r="BL162" s="17" t="s">
        <v>178</v>
      </c>
      <c r="BM162" s="238" t="s">
        <v>645</v>
      </c>
    </row>
    <row r="163" s="13" customFormat="1">
      <c r="A163" s="13"/>
      <c r="B163" s="240"/>
      <c r="C163" s="241"/>
      <c r="D163" s="242" t="s">
        <v>180</v>
      </c>
      <c r="E163" s="243" t="s">
        <v>1</v>
      </c>
      <c r="F163" s="244" t="s">
        <v>646</v>
      </c>
      <c r="G163" s="241"/>
      <c r="H163" s="245">
        <v>6.6619999999999999</v>
      </c>
      <c r="I163" s="246"/>
      <c r="J163" s="241"/>
      <c r="K163" s="241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180</v>
      </c>
      <c r="AU163" s="251" t="s">
        <v>84</v>
      </c>
      <c r="AV163" s="13" t="s">
        <v>86</v>
      </c>
      <c r="AW163" s="13" t="s">
        <v>32</v>
      </c>
      <c r="AX163" s="13" t="s">
        <v>84</v>
      </c>
      <c r="AY163" s="251" t="s">
        <v>174</v>
      </c>
    </row>
    <row r="164" s="2" customFormat="1" ht="24.15" customHeight="1">
      <c r="A164" s="38"/>
      <c r="B164" s="39"/>
      <c r="C164" s="226" t="s">
        <v>223</v>
      </c>
      <c r="D164" s="226" t="s">
        <v>175</v>
      </c>
      <c r="E164" s="227" t="s">
        <v>647</v>
      </c>
      <c r="F164" s="228" t="s">
        <v>648</v>
      </c>
      <c r="G164" s="229" t="s">
        <v>123</v>
      </c>
      <c r="H164" s="230">
        <v>666.20000000000005</v>
      </c>
      <c r="I164" s="231"/>
      <c r="J164" s="232">
        <f>ROUND(I164*H164,2)</f>
        <v>0</v>
      </c>
      <c r="K164" s="233"/>
      <c r="L164" s="44"/>
      <c r="M164" s="234" t="s">
        <v>1</v>
      </c>
      <c r="N164" s="235" t="s">
        <v>41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178</v>
      </c>
      <c r="AT164" s="238" t="s">
        <v>175</v>
      </c>
      <c r="AU164" s="238" t="s">
        <v>84</v>
      </c>
      <c r="AY164" s="17" t="s">
        <v>174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84</v>
      </c>
      <c r="BK164" s="239">
        <f>ROUND(I164*H164,2)</f>
        <v>0</v>
      </c>
      <c r="BL164" s="17" t="s">
        <v>178</v>
      </c>
      <c r="BM164" s="238" t="s">
        <v>649</v>
      </c>
    </row>
    <row r="165" s="13" customFormat="1">
      <c r="A165" s="13"/>
      <c r="B165" s="240"/>
      <c r="C165" s="241"/>
      <c r="D165" s="242" t="s">
        <v>180</v>
      </c>
      <c r="E165" s="243" t="s">
        <v>1</v>
      </c>
      <c r="F165" s="244" t="s">
        <v>650</v>
      </c>
      <c r="G165" s="241"/>
      <c r="H165" s="245">
        <v>666.20000000000005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180</v>
      </c>
      <c r="AU165" s="251" t="s">
        <v>84</v>
      </c>
      <c r="AV165" s="13" t="s">
        <v>86</v>
      </c>
      <c r="AW165" s="13" t="s">
        <v>32</v>
      </c>
      <c r="AX165" s="13" t="s">
        <v>84</v>
      </c>
      <c r="AY165" s="251" t="s">
        <v>174</v>
      </c>
    </row>
    <row r="166" s="2" customFormat="1" ht="33" customHeight="1">
      <c r="A166" s="38"/>
      <c r="B166" s="39"/>
      <c r="C166" s="226" t="s">
        <v>227</v>
      </c>
      <c r="D166" s="226" t="s">
        <v>175</v>
      </c>
      <c r="E166" s="227" t="s">
        <v>651</v>
      </c>
      <c r="F166" s="228" t="s">
        <v>652</v>
      </c>
      <c r="G166" s="229" t="s">
        <v>123</v>
      </c>
      <c r="H166" s="230">
        <v>666.20000000000005</v>
      </c>
      <c r="I166" s="231"/>
      <c r="J166" s="232">
        <f>ROUND(I166*H166,2)</f>
        <v>0</v>
      </c>
      <c r="K166" s="233"/>
      <c r="L166" s="44"/>
      <c r="M166" s="234" t="s">
        <v>1</v>
      </c>
      <c r="N166" s="235" t="s">
        <v>41</v>
      </c>
      <c r="O166" s="91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178</v>
      </c>
      <c r="AT166" s="238" t="s">
        <v>175</v>
      </c>
      <c r="AU166" s="238" t="s">
        <v>84</v>
      </c>
      <c r="AY166" s="17" t="s">
        <v>174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84</v>
      </c>
      <c r="BK166" s="239">
        <f>ROUND(I166*H166,2)</f>
        <v>0</v>
      </c>
      <c r="BL166" s="17" t="s">
        <v>178</v>
      </c>
      <c r="BM166" s="238" t="s">
        <v>653</v>
      </c>
    </row>
    <row r="167" s="13" customFormat="1">
      <c r="A167" s="13"/>
      <c r="B167" s="240"/>
      <c r="C167" s="241"/>
      <c r="D167" s="242" t="s">
        <v>180</v>
      </c>
      <c r="E167" s="243" t="s">
        <v>1</v>
      </c>
      <c r="F167" s="244" t="s">
        <v>597</v>
      </c>
      <c r="G167" s="241"/>
      <c r="H167" s="245">
        <v>666.20000000000005</v>
      </c>
      <c r="I167" s="246"/>
      <c r="J167" s="241"/>
      <c r="K167" s="241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180</v>
      </c>
      <c r="AU167" s="251" t="s">
        <v>84</v>
      </c>
      <c r="AV167" s="13" t="s">
        <v>86</v>
      </c>
      <c r="AW167" s="13" t="s">
        <v>32</v>
      </c>
      <c r="AX167" s="13" t="s">
        <v>84</v>
      </c>
      <c r="AY167" s="251" t="s">
        <v>174</v>
      </c>
    </row>
    <row r="168" s="2" customFormat="1" ht="24.15" customHeight="1">
      <c r="A168" s="38"/>
      <c r="B168" s="39"/>
      <c r="C168" s="226" t="s">
        <v>8</v>
      </c>
      <c r="D168" s="226" t="s">
        <v>175</v>
      </c>
      <c r="E168" s="227" t="s">
        <v>654</v>
      </c>
      <c r="F168" s="228" t="s">
        <v>655</v>
      </c>
      <c r="G168" s="229" t="s">
        <v>236</v>
      </c>
      <c r="H168" s="230">
        <v>2</v>
      </c>
      <c r="I168" s="231"/>
      <c r="J168" s="232">
        <f>ROUND(I168*H168,2)</f>
        <v>0</v>
      </c>
      <c r="K168" s="233"/>
      <c r="L168" s="44"/>
      <c r="M168" s="234" t="s">
        <v>1</v>
      </c>
      <c r="N168" s="235" t="s">
        <v>41</v>
      </c>
      <c r="O168" s="91"/>
      <c r="P168" s="236">
        <f>O168*H168</f>
        <v>0</v>
      </c>
      <c r="Q168" s="236">
        <v>0.044839999999999998</v>
      </c>
      <c r="R168" s="236">
        <f>Q168*H168</f>
        <v>0.089679999999999996</v>
      </c>
      <c r="S168" s="236">
        <v>0</v>
      </c>
      <c r="T168" s="23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8" t="s">
        <v>178</v>
      </c>
      <c r="AT168" s="238" t="s">
        <v>175</v>
      </c>
      <c r="AU168" s="238" t="s">
        <v>84</v>
      </c>
      <c r="AY168" s="17" t="s">
        <v>174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7" t="s">
        <v>84</v>
      </c>
      <c r="BK168" s="239">
        <f>ROUND(I168*H168,2)</f>
        <v>0</v>
      </c>
      <c r="BL168" s="17" t="s">
        <v>178</v>
      </c>
      <c r="BM168" s="238" t="s">
        <v>656</v>
      </c>
    </row>
    <row r="169" s="12" customFormat="1" ht="25.92" customHeight="1">
      <c r="A169" s="12"/>
      <c r="B169" s="212"/>
      <c r="C169" s="213"/>
      <c r="D169" s="214" t="s">
        <v>75</v>
      </c>
      <c r="E169" s="215" t="s">
        <v>86</v>
      </c>
      <c r="F169" s="215" t="s">
        <v>657</v>
      </c>
      <c r="G169" s="213"/>
      <c r="H169" s="213"/>
      <c r="I169" s="216"/>
      <c r="J169" s="217">
        <f>BK169</f>
        <v>0</v>
      </c>
      <c r="K169" s="213"/>
      <c r="L169" s="218"/>
      <c r="M169" s="219"/>
      <c r="N169" s="220"/>
      <c r="O169" s="220"/>
      <c r="P169" s="221">
        <f>SUM(P170:P185)</f>
        <v>0</v>
      </c>
      <c r="Q169" s="220"/>
      <c r="R169" s="221">
        <f>SUM(R170:R185)</f>
        <v>22.155871319999996</v>
      </c>
      <c r="S169" s="220"/>
      <c r="T169" s="222">
        <f>SUM(T170:T185)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3" t="s">
        <v>84</v>
      </c>
      <c r="AT169" s="224" t="s">
        <v>75</v>
      </c>
      <c r="AU169" s="224" t="s">
        <v>76</v>
      </c>
      <c r="AY169" s="223" t="s">
        <v>174</v>
      </c>
      <c r="BK169" s="225">
        <f>SUM(BK170:BK185)</f>
        <v>0</v>
      </c>
    </row>
    <row r="170" s="2" customFormat="1" ht="33" customHeight="1">
      <c r="A170" s="38"/>
      <c r="B170" s="39"/>
      <c r="C170" s="226" t="s">
        <v>239</v>
      </c>
      <c r="D170" s="226" t="s">
        <v>175</v>
      </c>
      <c r="E170" s="227" t="s">
        <v>658</v>
      </c>
      <c r="F170" s="228" t="s">
        <v>659</v>
      </c>
      <c r="G170" s="229" t="s">
        <v>123</v>
      </c>
      <c r="H170" s="230">
        <v>24.48</v>
      </c>
      <c r="I170" s="231"/>
      <c r="J170" s="232">
        <f>ROUND(I170*H170,2)</f>
        <v>0</v>
      </c>
      <c r="K170" s="233"/>
      <c r="L170" s="44"/>
      <c r="M170" s="234" t="s">
        <v>1</v>
      </c>
      <c r="N170" s="235" t="s">
        <v>41</v>
      </c>
      <c r="O170" s="91"/>
      <c r="P170" s="236">
        <f>O170*H170</f>
        <v>0</v>
      </c>
      <c r="Q170" s="236">
        <v>0.00031</v>
      </c>
      <c r="R170" s="236">
        <f>Q170*H170</f>
        <v>0.0075887999999999997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178</v>
      </c>
      <c r="AT170" s="238" t="s">
        <v>175</v>
      </c>
      <c r="AU170" s="238" t="s">
        <v>84</v>
      </c>
      <c r="AY170" s="17" t="s">
        <v>174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84</v>
      </c>
      <c r="BK170" s="239">
        <f>ROUND(I170*H170,2)</f>
        <v>0</v>
      </c>
      <c r="BL170" s="17" t="s">
        <v>178</v>
      </c>
      <c r="BM170" s="238" t="s">
        <v>660</v>
      </c>
    </row>
    <row r="171" s="13" customFormat="1">
      <c r="A171" s="13"/>
      <c r="B171" s="240"/>
      <c r="C171" s="241"/>
      <c r="D171" s="242" t="s">
        <v>180</v>
      </c>
      <c r="E171" s="243" t="s">
        <v>1</v>
      </c>
      <c r="F171" s="244" t="s">
        <v>567</v>
      </c>
      <c r="G171" s="241"/>
      <c r="H171" s="245">
        <v>24.48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180</v>
      </c>
      <c r="AU171" s="251" t="s">
        <v>84</v>
      </c>
      <c r="AV171" s="13" t="s">
        <v>86</v>
      </c>
      <c r="AW171" s="13" t="s">
        <v>32</v>
      </c>
      <c r="AX171" s="13" t="s">
        <v>84</v>
      </c>
      <c r="AY171" s="251" t="s">
        <v>174</v>
      </c>
    </row>
    <row r="172" s="2" customFormat="1" ht="24.15" customHeight="1">
      <c r="A172" s="38"/>
      <c r="B172" s="39"/>
      <c r="C172" s="263" t="s">
        <v>246</v>
      </c>
      <c r="D172" s="263" t="s">
        <v>240</v>
      </c>
      <c r="E172" s="264" t="s">
        <v>661</v>
      </c>
      <c r="F172" s="265" t="s">
        <v>662</v>
      </c>
      <c r="G172" s="266" t="s">
        <v>123</v>
      </c>
      <c r="H172" s="267">
        <v>28.997</v>
      </c>
      <c r="I172" s="268"/>
      <c r="J172" s="269">
        <f>ROUND(I172*H172,2)</f>
        <v>0</v>
      </c>
      <c r="K172" s="270"/>
      <c r="L172" s="271"/>
      <c r="M172" s="272" t="s">
        <v>1</v>
      </c>
      <c r="N172" s="273" t="s">
        <v>41</v>
      </c>
      <c r="O172" s="91"/>
      <c r="P172" s="236">
        <f>O172*H172</f>
        <v>0</v>
      </c>
      <c r="Q172" s="236">
        <v>0.00050000000000000001</v>
      </c>
      <c r="R172" s="236">
        <f>Q172*H172</f>
        <v>0.014498500000000001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213</v>
      </c>
      <c r="AT172" s="238" t="s">
        <v>240</v>
      </c>
      <c r="AU172" s="238" t="s">
        <v>84</v>
      </c>
      <c r="AY172" s="17" t="s">
        <v>174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84</v>
      </c>
      <c r="BK172" s="239">
        <f>ROUND(I172*H172,2)</f>
        <v>0</v>
      </c>
      <c r="BL172" s="17" t="s">
        <v>178</v>
      </c>
      <c r="BM172" s="238" t="s">
        <v>663</v>
      </c>
    </row>
    <row r="173" s="13" customFormat="1">
      <c r="A173" s="13"/>
      <c r="B173" s="240"/>
      <c r="C173" s="241"/>
      <c r="D173" s="242" t="s">
        <v>180</v>
      </c>
      <c r="E173" s="241"/>
      <c r="F173" s="244" t="s">
        <v>664</v>
      </c>
      <c r="G173" s="241"/>
      <c r="H173" s="245">
        <v>28.997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180</v>
      </c>
      <c r="AU173" s="251" t="s">
        <v>84</v>
      </c>
      <c r="AV173" s="13" t="s">
        <v>86</v>
      </c>
      <c r="AW173" s="13" t="s">
        <v>4</v>
      </c>
      <c r="AX173" s="13" t="s">
        <v>84</v>
      </c>
      <c r="AY173" s="251" t="s">
        <v>174</v>
      </c>
    </row>
    <row r="174" s="2" customFormat="1" ht="24.15" customHeight="1">
      <c r="A174" s="38"/>
      <c r="B174" s="39"/>
      <c r="C174" s="226" t="s">
        <v>251</v>
      </c>
      <c r="D174" s="226" t="s">
        <v>175</v>
      </c>
      <c r="E174" s="227" t="s">
        <v>665</v>
      </c>
      <c r="F174" s="228" t="s">
        <v>666</v>
      </c>
      <c r="G174" s="229" t="s">
        <v>190</v>
      </c>
      <c r="H174" s="230">
        <v>1.512</v>
      </c>
      <c r="I174" s="231"/>
      <c r="J174" s="232">
        <f>ROUND(I174*H174,2)</f>
        <v>0</v>
      </c>
      <c r="K174" s="233"/>
      <c r="L174" s="44"/>
      <c r="M174" s="234" t="s">
        <v>1</v>
      </c>
      <c r="N174" s="235" t="s">
        <v>41</v>
      </c>
      <c r="O174" s="91"/>
      <c r="P174" s="236">
        <f>O174*H174</f>
        <v>0</v>
      </c>
      <c r="Q174" s="236">
        <v>2.5018699999999998</v>
      </c>
      <c r="R174" s="236">
        <f>Q174*H174</f>
        <v>3.7828274399999997</v>
      </c>
      <c r="S174" s="236">
        <v>0</v>
      </c>
      <c r="T174" s="23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8" t="s">
        <v>178</v>
      </c>
      <c r="AT174" s="238" t="s">
        <v>175</v>
      </c>
      <c r="AU174" s="238" t="s">
        <v>84</v>
      </c>
      <c r="AY174" s="17" t="s">
        <v>174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7" t="s">
        <v>84</v>
      </c>
      <c r="BK174" s="239">
        <f>ROUND(I174*H174,2)</f>
        <v>0</v>
      </c>
      <c r="BL174" s="17" t="s">
        <v>178</v>
      </c>
      <c r="BM174" s="238" t="s">
        <v>667</v>
      </c>
    </row>
    <row r="175" s="13" customFormat="1">
      <c r="A175" s="13"/>
      <c r="B175" s="240"/>
      <c r="C175" s="241"/>
      <c r="D175" s="242" t="s">
        <v>180</v>
      </c>
      <c r="E175" s="243" t="s">
        <v>1</v>
      </c>
      <c r="F175" s="244" t="s">
        <v>203</v>
      </c>
      <c r="G175" s="241"/>
      <c r="H175" s="245">
        <v>1.512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180</v>
      </c>
      <c r="AU175" s="251" t="s">
        <v>84</v>
      </c>
      <c r="AV175" s="13" t="s">
        <v>86</v>
      </c>
      <c r="AW175" s="13" t="s">
        <v>32</v>
      </c>
      <c r="AX175" s="13" t="s">
        <v>84</v>
      </c>
      <c r="AY175" s="251" t="s">
        <v>174</v>
      </c>
    </row>
    <row r="176" s="2" customFormat="1" ht="24.15" customHeight="1">
      <c r="A176" s="38"/>
      <c r="B176" s="39"/>
      <c r="C176" s="226" t="s">
        <v>263</v>
      </c>
      <c r="D176" s="226" t="s">
        <v>175</v>
      </c>
      <c r="E176" s="227" t="s">
        <v>668</v>
      </c>
      <c r="F176" s="228" t="s">
        <v>669</v>
      </c>
      <c r="G176" s="229" t="s">
        <v>190</v>
      </c>
      <c r="H176" s="230">
        <v>6.9219999999999997</v>
      </c>
      <c r="I176" s="231"/>
      <c r="J176" s="232">
        <f>ROUND(I176*H176,2)</f>
        <v>0</v>
      </c>
      <c r="K176" s="233"/>
      <c r="L176" s="44"/>
      <c r="M176" s="234" t="s">
        <v>1</v>
      </c>
      <c r="N176" s="235" t="s">
        <v>41</v>
      </c>
      <c r="O176" s="91"/>
      <c r="P176" s="236">
        <f>O176*H176</f>
        <v>0</v>
      </c>
      <c r="Q176" s="236">
        <v>2.5018699999999998</v>
      </c>
      <c r="R176" s="236">
        <f>Q176*H176</f>
        <v>17.317944139999998</v>
      </c>
      <c r="S176" s="236">
        <v>0</v>
      </c>
      <c r="T176" s="23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8" t="s">
        <v>178</v>
      </c>
      <c r="AT176" s="238" t="s">
        <v>175</v>
      </c>
      <c r="AU176" s="238" t="s">
        <v>84</v>
      </c>
      <c r="AY176" s="17" t="s">
        <v>174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7" t="s">
        <v>84</v>
      </c>
      <c r="BK176" s="239">
        <f>ROUND(I176*H176,2)</f>
        <v>0</v>
      </c>
      <c r="BL176" s="17" t="s">
        <v>178</v>
      </c>
      <c r="BM176" s="238" t="s">
        <v>670</v>
      </c>
    </row>
    <row r="177" s="13" customFormat="1">
      <c r="A177" s="13"/>
      <c r="B177" s="240"/>
      <c r="C177" s="241"/>
      <c r="D177" s="242" t="s">
        <v>180</v>
      </c>
      <c r="E177" s="243" t="s">
        <v>1</v>
      </c>
      <c r="F177" s="244" t="s">
        <v>671</v>
      </c>
      <c r="G177" s="241"/>
      <c r="H177" s="245">
        <v>4.0499999999999998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180</v>
      </c>
      <c r="AU177" s="251" t="s">
        <v>84</v>
      </c>
      <c r="AV177" s="13" t="s">
        <v>86</v>
      </c>
      <c r="AW177" s="13" t="s">
        <v>32</v>
      </c>
      <c r="AX177" s="13" t="s">
        <v>76</v>
      </c>
      <c r="AY177" s="251" t="s">
        <v>174</v>
      </c>
    </row>
    <row r="178" s="13" customFormat="1">
      <c r="A178" s="13"/>
      <c r="B178" s="240"/>
      <c r="C178" s="241"/>
      <c r="D178" s="242" t="s">
        <v>180</v>
      </c>
      <c r="E178" s="243" t="s">
        <v>1</v>
      </c>
      <c r="F178" s="244" t="s">
        <v>672</v>
      </c>
      <c r="G178" s="241"/>
      <c r="H178" s="245">
        <v>2.2999999999999998</v>
      </c>
      <c r="I178" s="246"/>
      <c r="J178" s="241"/>
      <c r="K178" s="241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180</v>
      </c>
      <c r="AU178" s="251" t="s">
        <v>84</v>
      </c>
      <c r="AV178" s="13" t="s">
        <v>86</v>
      </c>
      <c r="AW178" s="13" t="s">
        <v>32</v>
      </c>
      <c r="AX178" s="13" t="s">
        <v>76</v>
      </c>
      <c r="AY178" s="251" t="s">
        <v>174</v>
      </c>
    </row>
    <row r="179" s="13" customFormat="1">
      <c r="A179" s="13"/>
      <c r="B179" s="240"/>
      <c r="C179" s="241"/>
      <c r="D179" s="242" t="s">
        <v>180</v>
      </c>
      <c r="E179" s="243" t="s">
        <v>1</v>
      </c>
      <c r="F179" s="244" t="s">
        <v>673</v>
      </c>
      <c r="G179" s="241"/>
      <c r="H179" s="245">
        <v>0.57199999999999995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180</v>
      </c>
      <c r="AU179" s="251" t="s">
        <v>84</v>
      </c>
      <c r="AV179" s="13" t="s">
        <v>86</v>
      </c>
      <c r="AW179" s="13" t="s">
        <v>32</v>
      </c>
      <c r="AX179" s="13" t="s">
        <v>76</v>
      </c>
      <c r="AY179" s="251" t="s">
        <v>174</v>
      </c>
    </row>
    <row r="180" s="14" customFormat="1">
      <c r="A180" s="14"/>
      <c r="B180" s="252"/>
      <c r="C180" s="253"/>
      <c r="D180" s="242" t="s">
        <v>180</v>
      </c>
      <c r="E180" s="254" t="s">
        <v>1</v>
      </c>
      <c r="F180" s="255" t="s">
        <v>183</v>
      </c>
      <c r="G180" s="253"/>
      <c r="H180" s="256">
        <v>6.9219999999999997</v>
      </c>
      <c r="I180" s="257"/>
      <c r="J180" s="253"/>
      <c r="K180" s="253"/>
      <c r="L180" s="258"/>
      <c r="M180" s="259"/>
      <c r="N180" s="260"/>
      <c r="O180" s="260"/>
      <c r="P180" s="260"/>
      <c r="Q180" s="260"/>
      <c r="R180" s="260"/>
      <c r="S180" s="260"/>
      <c r="T180" s="26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2" t="s">
        <v>180</v>
      </c>
      <c r="AU180" s="262" t="s">
        <v>84</v>
      </c>
      <c r="AV180" s="14" t="s">
        <v>178</v>
      </c>
      <c r="AW180" s="14" t="s">
        <v>32</v>
      </c>
      <c r="AX180" s="14" t="s">
        <v>84</v>
      </c>
      <c r="AY180" s="262" t="s">
        <v>174</v>
      </c>
    </row>
    <row r="181" s="2" customFormat="1" ht="16.5" customHeight="1">
      <c r="A181" s="38"/>
      <c r="B181" s="39"/>
      <c r="C181" s="226" t="s">
        <v>268</v>
      </c>
      <c r="D181" s="226" t="s">
        <v>175</v>
      </c>
      <c r="E181" s="227" t="s">
        <v>674</v>
      </c>
      <c r="F181" s="228" t="s">
        <v>675</v>
      </c>
      <c r="G181" s="229" t="s">
        <v>230</v>
      </c>
      <c r="H181" s="230">
        <v>0.97199999999999998</v>
      </c>
      <c r="I181" s="231"/>
      <c r="J181" s="232">
        <f>ROUND(I181*H181,2)</f>
        <v>0</v>
      </c>
      <c r="K181" s="233"/>
      <c r="L181" s="44"/>
      <c r="M181" s="234" t="s">
        <v>1</v>
      </c>
      <c r="N181" s="235" t="s">
        <v>41</v>
      </c>
      <c r="O181" s="91"/>
      <c r="P181" s="236">
        <f>O181*H181</f>
        <v>0</v>
      </c>
      <c r="Q181" s="236">
        <v>1.06277</v>
      </c>
      <c r="R181" s="236">
        <f>Q181*H181</f>
        <v>1.03301244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178</v>
      </c>
      <c r="AT181" s="238" t="s">
        <v>175</v>
      </c>
      <c r="AU181" s="238" t="s">
        <v>84</v>
      </c>
      <c r="AY181" s="17" t="s">
        <v>174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84</v>
      </c>
      <c r="BK181" s="239">
        <f>ROUND(I181*H181,2)</f>
        <v>0</v>
      </c>
      <c r="BL181" s="17" t="s">
        <v>178</v>
      </c>
      <c r="BM181" s="238" t="s">
        <v>676</v>
      </c>
    </row>
    <row r="182" s="13" customFormat="1">
      <c r="A182" s="13"/>
      <c r="B182" s="240"/>
      <c r="C182" s="241"/>
      <c r="D182" s="242" t="s">
        <v>180</v>
      </c>
      <c r="E182" s="243" t="s">
        <v>1</v>
      </c>
      <c r="F182" s="244" t="s">
        <v>677</v>
      </c>
      <c r="G182" s="241"/>
      <c r="H182" s="245">
        <v>0.216</v>
      </c>
      <c r="I182" s="246"/>
      <c r="J182" s="241"/>
      <c r="K182" s="241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180</v>
      </c>
      <c r="AU182" s="251" t="s">
        <v>84</v>
      </c>
      <c r="AV182" s="13" t="s">
        <v>86</v>
      </c>
      <c r="AW182" s="13" t="s">
        <v>32</v>
      </c>
      <c r="AX182" s="13" t="s">
        <v>76</v>
      </c>
      <c r="AY182" s="251" t="s">
        <v>174</v>
      </c>
    </row>
    <row r="183" s="13" customFormat="1">
      <c r="A183" s="13"/>
      <c r="B183" s="240"/>
      <c r="C183" s="241"/>
      <c r="D183" s="242" t="s">
        <v>180</v>
      </c>
      <c r="E183" s="243" t="s">
        <v>1</v>
      </c>
      <c r="F183" s="244" t="s">
        <v>678</v>
      </c>
      <c r="G183" s="241"/>
      <c r="H183" s="245">
        <v>0.184</v>
      </c>
      <c r="I183" s="246"/>
      <c r="J183" s="241"/>
      <c r="K183" s="241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180</v>
      </c>
      <c r="AU183" s="251" t="s">
        <v>84</v>
      </c>
      <c r="AV183" s="13" t="s">
        <v>86</v>
      </c>
      <c r="AW183" s="13" t="s">
        <v>32</v>
      </c>
      <c r="AX183" s="13" t="s">
        <v>76</v>
      </c>
      <c r="AY183" s="251" t="s">
        <v>174</v>
      </c>
    </row>
    <row r="184" s="13" customFormat="1">
      <c r="A184" s="13"/>
      <c r="B184" s="240"/>
      <c r="C184" s="241"/>
      <c r="D184" s="242" t="s">
        <v>180</v>
      </c>
      <c r="E184" s="243" t="s">
        <v>1</v>
      </c>
      <c r="F184" s="244" t="s">
        <v>673</v>
      </c>
      <c r="G184" s="241"/>
      <c r="H184" s="245">
        <v>0.57199999999999995</v>
      </c>
      <c r="I184" s="246"/>
      <c r="J184" s="241"/>
      <c r="K184" s="241"/>
      <c r="L184" s="247"/>
      <c r="M184" s="248"/>
      <c r="N184" s="249"/>
      <c r="O184" s="249"/>
      <c r="P184" s="249"/>
      <c r="Q184" s="249"/>
      <c r="R184" s="249"/>
      <c r="S184" s="249"/>
      <c r="T184" s="250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1" t="s">
        <v>180</v>
      </c>
      <c r="AU184" s="251" t="s">
        <v>84</v>
      </c>
      <c r="AV184" s="13" t="s">
        <v>86</v>
      </c>
      <c r="AW184" s="13" t="s">
        <v>32</v>
      </c>
      <c r="AX184" s="13" t="s">
        <v>76</v>
      </c>
      <c r="AY184" s="251" t="s">
        <v>174</v>
      </c>
    </row>
    <row r="185" s="14" customFormat="1">
      <c r="A185" s="14"/>
      <c r="B185" s="252"/>
      <c r="C185" s="253"/>
      <c r="D185" s="242" t="s">
        <v>180</v>
      </c>
      <c r="E185" s="254" t="s">
        <v>1</v>
      </c>
      <c r="F185" s="255" t="s">
        <v>183</v>
      </c>
      <c r="G185" s="253"/>
      <c r="H185" s="256">
        <v>0.97199999999999998</v>
      </c>
      <c r="I185" s="257"/>
      <c r="J185" s="253"/>
      <c r="K185" s="253"/>
      <c r="L185" s="258"/>
      <c r="M185" s="259"/>
      <c r="N185" s="260"/>
      <c r="O185" s="260"/>
      <c r="P185" s="260"/>
      <c r="Q185" s="260"/>
      <c r="R185" s="260"/>
      <c r="S185" s="260"/>
      <c r="T185" s="261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2" t="s">
        <v>180</v>
      </c>
      <c r="AU185" s="262" t="s">
        <v>84</v>
      </c>
      <c r="AV185" s="14" t="s">
        <v>178</v>
      </c>
      <c r="AW185" s="14" t="s">
        <v>32</v>
      </c>
      <c r="AX185" s="14" t="s">
        <v>84</v>
      </c>
      <c r="AY185" s="262" t="s">
        <v>174</v>
      </c>
    </row>
    <row r="186" s="12" customFormat="1" ht="25.92" customHeight="1">
      <c r="A186" s="12"/>
      <c r="B186" s="212"/>
      <c r="C186" s="213"/>
      <c r="D186" s="214" t="s">
        <v>75</v>
      </c>
      <c r="E186" s="215" t="s">
        <v>125</v>
      </c>
      <c r="F186" s="215" t="s">
        <v>679</v>
      </c>
      <c r="G186" s="213"/>
      <c r="H186" s="213"/>
      <c r="I186" s="216"/>
      <c r="J186" s="217">
        <f>BK186</f>
        <v>0</v>
      </c>
      <c r="K186" s="213"/>
      <c r="L186" s="218"/>
      <c r="M186" s="219"/>
      <c r="N186" s="220"/>
      <c r="O186" s="220"/>
      <c r="P186" s="221">
        <f>SUM(P187:P208)</f>
        <v>0</v>
      </c>
      <c r="Q186" s="220"/>
      <c r="R186" s="221">
        <f>SUM(R187:R208)</f>
        <v>26.176017119999997</v>
      </c>
      <c r="S186" s="220"/>
      <c r="T186" s="222">
        <f>SUM(T187:T208)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3" t="s">
        <v>84</v>
      </c>
      <c r="AT186" s="224" t="s">
        <v>75</v>
      </c>
      <c r="AU186" s="224" t="s">
        <v>76</v>
      </c>
      <c r="AY186" s="223" t="s">
        <v>174</v>
      </c>
      <c r="BK186" s="225">
        <f>SUM(BK187:BK208)</f>
        <v>0</v>
      </c>
    </row>
    <row r="187" s="2" customFormat="1" ht="37.8" customHeight="1">
      <c r="A187" s="38"/>
      <c r="B187" s="39"/>
      <c r="C187" s="226" t="s">
        <v>273</v>
      </c>
      <c r="D187" s="226" t="s">
        <v>175</v>
      </c>
      <c r="E187" s="227" t="s">
        <v>680</v>
      </c>
      <c r="F187" s="228" t="s">
        <v>681</v>
      </c>
      <c r="G187" s="229" t="s">
        <v>123</v>
      </c>
      <c r="H187" s="230">
        <v>77.680000000000007</v>
      </c>
      <c r="I187" s="231"/>
      <c r="J187" s="232">
        <f>ROUND(I187*H187,2)</f>
        <v>0</v>
      </c>
      <c r="K187" s="233"/>
      <c r="L187" s="44"/>
      <c r="M187" s="234" t="s">
        <v>1</v>
      </c>
      <c r="N187" s="235" t="s">
        <v>41</v>
      </c>
      <c r="O187" s="91"/>
      <c r="P187" s="236">
        <f>O187*H187</f>
        <v>0</v>
      </c>
      <c r="Q187" s="236">
        <v>0.15273999999999999</v>
      </c>
      <c r="R187" s="236">
        <f>Q187*H187</f>
        <v>11.864843199999999</v>
      </c>
      <c r="S187" s="236">
        <v>0</v>
      </c>
      <c r="T187" s="237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8" t="s">
        <v>178</v>
      </c>
      <c r="AT187" s="238" t="s">
        <v>175</v>
      </c>
      <c r="AU187" s="238" t="s">
        <v>84</v>
      </c>
      <c r="AY187" s="17" t="s">
        <v>174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7" t="s">
        <v>84</v>
      </c>
      <c r="BK187" s="239">
        <f>ROUND(I187*H187,2)</f>
        <v>0</v>
      </c>
      <c r="BL187" s="17" t="s">
        <v>178</v>
      </c>
      <c r="BM187" s="238" t="s">
        <v>682</v>
      </c>
    </row>
    <row r="188" s="13" customFormat="1">
      <c r="A188" s="13"/>
      <c r="B188" s="240"/>
      <c r="C188" s="241"/>
      <c r="D188" s="242" t="s">
        <v>180</v>
      </c>
      <c r="E188" s="243" t="s">
        <v>1</v>
      </c>
      <c r="F188" s="244" t="s">
        <v>515</v>
      </c>
      <c r="G188" s="241"/>
      <c r="H188" s="245">
        <v>77.680000000000007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180</v>
      </c>
      <c r="AU188" s="251" t="s">
        <v>84</v>
      </c>
      <c r="AV188" s="13" t="s">
        <v>86</v>
      </c>
      <c r="AW188" s="13" t="s">
        <v>32</v>
      </c>
      <c r="AX188" s="13" t="s">
        <v>84</v>
      </c>
      <c r="AY188" s="251" t="s">
        <v>174</v>
      </c>
    </row>
    <row r="189" s="2" customFormat="1" ht="33" customHeight="1">
      <c r="A189" s="38"/>
      <c r="B189" s="39"/>
      <c r="C189" s="226" t="s">
        <v>278</v>
      </c>
      <c r="D189" s="226" t="s">
        <v>175</v>
      </c>
      <c r="E189" s="227" t="s">
        <v>683</v>
      </c>
      <c r="F189" s="228" t="s">
        <v>684</v>
      </c>
      <c r="G189" s="229" t="s">
        <v>236</v>
      </c>
      <c r="H189" s="230">
        <v>16</v>
      </c>
      <c r="I189" s="231"/>
      <c r="J189" s="232">
        <f>ROUND(I189*H189,2)</f>
        <v>0</v>
      </c>
      <c r="K189" s="233"/>
      <c r="L189" s="44"/>
      <c r="M189" s="234" t="s">
        <v>1</v>
      </c>
      <c r="N189" s="235" t="s">
        <v>41</v>
      </c>
      <c r="O189" s="91"/>
      <c r="P189" s="236">
        <f>O189*H189</f>
        <v>0</v>
      </c>
      <c r="Q189" s="236">
        <v>0.026280000000000001</v>
      </c>
      <c r="R189" s="236">
        <f>Q189*H189</f>
        <v>0.42048000000000002</v>
      </c>
      <c r="S189" s="236">
        <v>0</v>
      </c>
      <c r="T189" s="237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8" t="s">
        <v>178</v>
      </c>
      <c r="AT189" s="238" t="s">
        <v>175</v>
      </c>
      <c r="AU189" s="238" t="s">
        <v>84</v>
      </c>
      <c r="AY189" s="17" t="s">
        <v>174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7" t="s">
        <v>84</v>
      </c>
      <c r="BK189" s="239">
        <f>ROUND(I189*H189,2)</f>
        <v>0</v>
      </c>
      <c r="BL189" s="17" t="s">
        <v>178</v>
      </c>
      <c r="BM189" s="238" t="s">
        <v>685</v>
      </c>
    </row>
    <row r="190" s="2" customFormat="1" ht="24.15" customHeight="1">
      <c r="A190" s="38"/>
      <c r="B190" s="39"/>
      <c r="C190" s="226" t="s">
        <v>283</v>
      </c>
      <c r="D190" s="226" t="s">
        <v>175</v>
      </c>
      <c r="E190" s="227" t="s">
        <v>686</v>
      </c>
      <c r="F190" s="228" t="s">
        <v>687</v>
      </c>
      <c r="G190" s="229" t="s">
        <v>236</v>
      </c>
      <c r="H190" s="230">
        <v>1</v>
      </c>
      <c r="I190" s="231"/>
      <c r="J190" s="232">
        <f>ROUND(I190*H190,2)</f>
        <v>0</v>
      </c>
      <c r="K190" s="233"/>
      <c r="L190" s="44"/>
      <c r="M190" s="234" t="s">
        <v>1</v>
      </c>
      <c r="N190" s="235" t="s">
        <v>41</v>
      </c>
      <c r="O190" s="91"/>
      <c r="P190" s="236">
        <f>O190*H190</f>
        <v>0</v>
      </c>
      <c r="Q190" s="236">
        <v>0.062210000000000001</v>
      </c>
      <c r="R190" s="236">
        <f>Q190*H190</f>
        <v>0.062210000000000001</v>
      </c>
      <c r="S190" s="236">
        <v>0</v>
      </c>
      <c r="T190" s="23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8" t="s">
        <v>178</v>
      </c>
      <c r="AT190" s="238" t="s">
        <v>175</v>
      </c>
      <c r="AU190" s="238" t="s">
        <v>84</v>
      </c>
      <c r="AY190" s="17" t="s">
        <v>174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84</v>
      </c>
      <c r="BK190" s="239">
        <f>ROUND(I190*H190,2)</f>
        <v>0</v>
      </c>
      <c r="BL190" s="17" t="s">
        <v>178</v>
      </c>
      <c r="BM190" s="238" t="s">
        <v>688</v>
      </c>
    </row>
    <row r="191" s="2" customFormat="1" ht="33" customHeight="1">
      <c r="A191" s="38"/>
      <c r="B191" s="39"/>
      <c r="C191" s="226" t="s">
        <v>7</v>
      </c>
      <c r="D191" s="226" t="s">
        <v>175</v>
      </c>
      <c r="E191" s="227" t="s">
        <v>689</v>
      </c>
      <c r="F191" s="228" t="s">
        <v>690</v>
      </c>
      <c r="G191" s="229" t="s">
        <v>691</v>
      </c>
      <c r="H191" s="230">
        <v>2</v>
      </c>
      <c r="I191" s="231"/>
      <c r="J191" s="232">
        <f>ROUND(I191*H191,2)</f>
        <v>0</v>
      </c>
      <c r="K191" s="233"/>
      <c r="L191" s="44"/>
      <c r="M191" s="234" t="s">
        <v>1</v>
      </c>
      <c r="N191" s="235" t="s">
        <v>41</v>
      </c>
      <c r="O191" s="91"/>
      <c r="P191" s="236">
        <f>O191*H191</f>
        <v>0</v>
      </c>
      <c r="Q191" s="236">
        <v>0.019539999999999998</v>
      </c>
      <c r="R191" s="236">
        <f>Q191*H191</f>
        <v>0.039079999999999997</v>
      </c>
      <c r="S191" s="236">
        <v>0</v>
      </c>
      <c r="T191" s="23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8" t="s">
        <v>178</v>
      </c>
      <c r="AT191" s="238" t="s">
        <v>175</v>
      </c>
      <c r="AU191" s="238" t="s">
        <v>84</v>
      </c>
      <c r="AY191" s="17" t="s">
        <v>174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7" t="s">
        <v>84</v>
      </c>
      <c r="BK191" s="239">
        <f>ROUND(I191*H191,2)</f>
        <v>0</v>
      </c>
      <c r="BL191" s="17" t="s">
        <v>178</v>
      </c>
      <c r="BM191" s="238" t="s">
        <v>692</v>
      </c>
    </row>
    <row r="192" s="2" customFormat="1" ht="24.15" customHeight="1">
      <c r="A192" s="38"/>
      <c r="B192" s="39"/>
      <c r="C192" s="226" t="s">
        <v>292</v>
      </c>
      <c r="D192" s="226" t="s">
        <v>175</v>
      </c>
      <c r="E192" s="227" t="s">
        <v>693</v>
      </c>
      <c r="F192" s="228" t="s">
        <v>694</v>
      </c>
      <c r="G192" s="229" t="s">
        <v>123</v>
      </c>
      <c r="H192" s="230">
        <v>168.101</v>
      </c>
      <c r="I192" s="231"/>
      <c r="J192" s="232">
        <f>ROUND(I192*H192,2)</f>
        <v>0</v>
      </c>
      <c r="K192" s="233"/>
      <c r="L192" s="44"/>
      <c r="M192" s="234" t="s">
        <v>1</v>
      </c>
      <c r="N192" s="235" t="s">
        <v>41</v>
      </c>
      <c r="O192" s="91"/>
      <c r="P192" s="236">
        <f>O192*H192</f>
        <v>0</v>
      </c>
      <c r="Q192" s="236">
        <v>0.061719999999999997</v>
      </c>
      <c r="R192" s="236">
        <f>Q192*H192</f>
        <v>10.375193719999999</v>
      </c>
      <c r="S192" s="236">
        <v>0</v>
      </c>
      <c r="T192" s="237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8" t="s">
        <v>178</v>
      </c>
      <c r="AT192" s="238" t="s">
        <v>175</v>
      </c>
      <c r="AU192" s="238" t="s">
        <v>84</v>
      </c>
      <c r="AY192" s="17" t="s">
        <v>174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7" t="s">
        <v>84</v>
      </c>
      <c r="BK192" s="239">
        <f>ROUND(I192*H192,2)</f>
        <v>0</v>
      </c>
      <c r="BL192" s="17" t="s">
        <v>178</v>
      </c>
      <c r="BM192" s="238" t="s">
        <v>695</v>
      </c>
    </row>
    <row r="193" s="13" customFormat="1">
      <c r="A193" s="13"/>
      <c r="B193" s="240"/>
      <c r="C193" s="241"/>
      <c r="D193" s="242" t="s">
        <v>180</v>
      </c>
      <c r="E193" s="243" t="s">
        <v>1</v>
      </c>
      <c r="F193" s="244" t="s">
        <v>521</v>
      </c>
      <c r="G193" s="241"/>
      <c r="H193" s="245">
        <v>168.101</v>
      </c>
      <c r="I193" s="246"/>
      <c r="J193" s="241"/>
      <c r="K193" s="241"/>
      <c r="L193" s="247"/>
      <c r="M193" s="248"/>
      <c r="N193" s="249"/>
      <c r="O193" s="249"/>
      <c r="P193" s="249"/>
      <c r="Q193" s="249"/>
      <c r="R193" s="249"/>
      <c r="S193" s="249"/>
      <c r="T193" s="250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1" t="s">
        <v>180</v>
      </c>
      <c r="AU193" s="251" t="s">
        <v>84</v>
      </c>
      <c r="AV193" s="13" t="s">
        <v>86</v>
      </c>
      <c r="AW193" s="13" t="s">
        <v>32</v>
      </c>
      <c r="AX193" s="13" t="s">
        <v>84</v>
      </c>
      <c r="AY193" s="251" t="s">
        <v>174</v>
      </c>
    </row>
    <row r="194" s="2" customFormat="1" ht="24.15" customHeight="1">
      <c r="A194" s="38"/>
      <c r="B194" s="39"/>
      <c r="C194" s="226" t="s">
        <v>128</v>
      </c>
      <c r="D194" s="226" t="s">
        <v>175</v>
      </c>
      <c r="E194" s="227" t="s">
        <v>696</v>
      </c>
      <c r="F194" s="228" t="s">
        <v>697</v>
      </c>
      <c r="G194" s="229" t="s">
        <v>123</v>
      </c>
      <c r="H194" s="230">
        <v>11.220000000000001</v>
      </c>
      <c r="I194" s="231"/>
      <c r="J194" s="232">
        <f>ROUND(I194*H194,2)</f>
        <v>0</v>
      </c>
      <c r="K194" s="233"/>
      <c r="L194" s="44"/>
      <c r="M194" s="234" t="s">
        <v>1</v>
      </c>
      <c r="N194" s="235" t="s">
        <v>41</v>
      </c>
      <c r="O194" s="91"/>
      <c r="P194" s="236">
        <f>O194*H194</f>
        <v>0</v>
      </c>
      <c r="Q194" s="236">
        <v>0.079210000000000003</v>
      </c>
      <c r="R194" s="236">
        <f>Q194*H194</f>
        <v>0.88873620000000009</v>
      </c>
      <c r="S194" s="236">
        <v>0</v>
      </c>
      <c r="T194" s="237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8" t="s">
        <v>178</v>
      </c>
      <c r="AT194" s="238" t="s">
        <v>175</v>
      </c>
      <c r="AU194" s="238" t="s">
        <v>84</v>
      </c>
      <c r="AY194" s="17" t="s">
        <v>174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7" t="s">
        <v>84</v>
      </c>
      <c r="BK194" s="239">
        <f>ROUND(I194*H194,2)</f>
        <v>0</v>
      </c>
      <c r="BL194" s="17" t="s">
        <v>178</v>
      </c>
      <c r="BM194" s="238" t="s">
        <v>698</v>
      </c>
    </row>
    <row r="195" s="13" customFormat="1">
      <c r="A195" s="13"/>
      <c r="B195" s="240"/>
      <c r="C195" s="241"/>
      <c r="D195" s="242" t="s">
        <v>180</v>
      </c>
      <c r="E195" s="243" t="s">
        <v>1</v>
      </c>
      <c r="F195" s="244" t="s">
        <v>518</v>
      </c>
      <c r="G195" s="241"/>
      <c r="H195" s="245">
        <v>11.220000000000001</v>
      </c>
      <c r="I195" s="246"/>
      <c r="J195" s="241"/>
      <c r="K195" s="241"/>
      <c r="L195" s="247"/>
      <c r="M195" s="248"/>
      <c r="N195" s="249"/>
      <c r="O195" s="249"/>
      <c r="P195" s="249"/>
      <c r="Q195" s="249"/>
      <c r="R195" s="249"/>
      <c r="S195" s="249"/>
      <c r="T195" s="250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1" t="s">
        <v>180</v>
      </c>
      <c r="AU195" s="251" t="s">
        <v>84</v>
      </c>
      <c r="AV195" s="13" t="s">
        <v>86</v>
      </c>
      <c r="AW195" s="13" t="s">
        <v>32</v>
      </c>
      <c r="AX195" s="13" t="s">
        <v>84</v>
      </c>
      <c r="AY195" s="251" t="s">
        <v>174</v>
      </c>
    </row>
    <row r="196" s="2" customFormat="1" ht="24.15" customHeight="1">
      <c r="A196" s="38"/>
      <c r="B196" s="39"/>
      <c r="C196" s="226" t="s">
        <v>300</v>
      </c>
      <c r="D196" s="226" t="s">
        <v>175</v>
      </c>
      <c r="E196" s="227" t="s">
        <v>699</v>
      </c>
      <c r="F196" s="228" t="s">
        <v>700</v>
      </c>
      <c r="G196" s="229" t="s">
        <v>243</v>
      </c>
      <c r="H196" s="230">
        <v>132.59999999999999</v>
      </c>
      <c r="I196" s="231"/>
      <c r="J196" s="232">
        <f>ROUND(I196*H196,2)</f>
        <v>0</v>
      </c>
      <c r="K196" s="233"/>
      <c r="L196" s="44"/>
      <c r="M196" s="234" t="s">
        <v>1</v>
      </c>
      <c r="N196" s="235" t="s">
        <v>41</v>
      </c>
      <c r="O196" s="91"/>
      <c r="P196" s="236">
        <f>O196*H196</f>
        <v>0</v>
      </c>
      <c r="Q196" s="236">
        <v>0.00013999999999999999</v>
      </c>
      <c r="R196" s="236">
        <f>Q196*H196</f>
        <v>0.018563999999999997</v>
      </c>
      <c r="S196" s="236">
        <v>0</v>
      </c>
      <c r="T196" s="237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8" t="s">
        <v>178</v>
      </c>
      <c r="AT196" s="238" t="s">
        <v>175</v>
      </c>
      <c r="AU196" s="238" t="s">
        <v>84</v>
      </c>
      <c r="AY196" s="17" t="s">
        <v>174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7" t="s">
        <v>84</v>
      </c>
      <c r="BK196" s="239">
        <f>ROUND(I196*H196,2)</f>
        <v>0</v>
      </c>
      <c r="BL196" s="17" t="s">
        <v>178</v>
      </c>
      <c r="BM196" s="238" t="s">
        <v>701</v>
      </c>
    </row>
    <row r="197" s="13" customFormat="1">
      <c r="A197" s="13"/>
      <c r="B197" s="240"/>
      <c r="C197" s="241"/>
      <c r="D197" s="242" t="s">
        <v>180</v>
      </c>
      <c r="E197" s="243" t="s">
        <v>1</v>
      </c>
      <c r="F197" s="244" t="s">
        <v>702</v>
      </c>
      <c r="G197" s="241"/>
      <c r="H197" s="245">
        <v>132.59999999999999</v>
      </c>
      <c r="I197" s="246"/>
      <c r="J197" s="241"/>
      <c r="K197" s="241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180</v>
      </c>
      <c r="AU197" s="251" t="s">
        <v>84</v>
      </c>
      <c r="AV197" s="13" t="s">
        <v>86</v>
      </c>
      <c r="AW197" s="13" t="s">
        <v>32</v>
      </c>
      <c r="AX197" s="13" t="s">
        <v>84</v>
      </c>
      <c r="AY197" s="251" t="s">
        <v>174</v>
      </c>
    </row>
    <row r="198" s="2" customFormat="1" ht="24.15" customHeight="1">
      <c r="A198" s="38"/>
      <c r="B198" s="39"/>
      <c r="C198" s="226" t="s">
        <v>306</v>
      </c>
      <c r="D198" s="226" t="s">
        <v>175</v>
      </c>
      <c r="E198" s="227" t="s">
        <v>703</v>
      </c>
      <c r="F198" s="228" t="s">
        <v>704</v>
      </c>
      <c r="G198" s="229" t="s">
        <v>236</v>
      </c>
      <c r="H198" s="230">
        <v>1</v>
      </c>
      <c r="I198" s="231"/>
      <c r="J198" s="232">
        <f>ROUND(I198*H198,2)</f>
        <v>0</v>
      </c>
      <c r="K198" s="233"/>
      <c r="L198" s="44"/>
      <c r="M198" s="234" t="s">
        <v>1</v>
      </c>
      <c r="N198" s="235" t="s">
        <v>41</v>
      </c>
      <c r="O198" s="91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8" t="s">
        <v>178</v>
      </c>
      <c r="AT198" s="238" t="s">
        <v>175</v>
      </c>
      <c r="AU198" s="238" t="s">
        <v>84</v>
      </c>
      <c r="AY198" s="17" t="s">
        <v>174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7" t="s">
        <v>84</v>
      </c>
      <c r="BK198" s="239">
        <f>ROUND(I198*H198,2)</f>
        <v>0</v>
      </c>
      <c r="BL198" s="17" t="s">
        <v>178</v>
      </c>
      <c r="BM198" s="238" t="s">
        <v>705</v>
      </c>
    </row>
    <row r="199" s="2" customFormat="1" ht="24.15" customHeight="1">
      <c r="A199" s="38"/>
      <c r="B199" s="39"/>
      <c r="C199" s="263" t="s">
        <v>311</v>
      </c>
      <c r="D199" s="263" t="s">
        <v>240</v>
      </c>
      <c r="E199" s="264" t="s">
        <v>706</v>
      </c>
      <c r="F199" s="265" t="s">
        <v>707</v>
      </c>
      <c r="G199" s="266" t="s">
        <v>236</v>
      </c>
      <c r="H199" s="267">
        <v>1</v>
      </c>
      <c r="I199" s="268"/>
      <c r="J199" s="269">
        <f>ROUND(I199*H199,2)</f>
        <v>0</v>
      </c>
      <c r="K199" s="270"/>
      <c r="L199" s="271"/>
      <c r="M199" s="272" t="s">
        <v>1</v>
      </c>
      <c r="N199" s="273" t="s">
        <v>41</v>
      </c>
      <c r="O199" s="91"/>
      <c r="P199" s="236">
        <f>O199*H199</f>
        <v>0</v>
      </c>
      <c r="Q199" s="236">
        <v>0.087300000000000003</v>
      </c>
      <c r="R199" s="236">
        <f>Q199*H199</f>
        <v>0.087300000000000003</v>
      </c>
      <c r="S199" s="236">
        <v>0</v>
      </c>
      <c r="T199" s="23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8" t="s">
        <v>213</v>
      </c>
      <c r="AT199" s="238" t="s">
        <v>240</v>
      </c>
      <c r="AU199" s="238" t="s">
        <v>84</v>
      </c>
      <c r="AY199" s="17" t="s">
        <v>174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7" t="s">
        <v>84</v>
      </c>
      <c r="BK199" s="239">
        <f>ROUND(I199*H199,2)</f>
        <v>0</v>
      </c>
      <c r="BL199" s="17" t="s">
        <v>178</v>
      </c>
      <c r="BM199" s="238" t="s">
        <v>708</v>
      </c>
    </row>
    <row r="200" s="2" customFormat="1">
      <c r="A200" s="38"/>
      <c r="B200" s="39"/>
      <c r="C200" s="40"/>
      <c r="D200" s="242" t="s">
        <v>709</v>
      </c>
      <c r="E200" s="40"/>
      <c r="F200" s="290" t="s">
        <v>710</v>
      </c>
      <c r="G200" s="40"/>
      <c r="H200" s="40"/>
      <c r="I200" s="291"/>
      <c r="J200" s="40"/>
      <c r="K200" s="40"/>
      <c r="L200" s="44"/>
      <c r="M200" s="292"/>
      <c r="N200" s="293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709</v>
      </c>
      <c r="AU200" s="17" t="s">
        <v>84</v>
      </c>
    </row>
    <row r="201" s="2" customFormat="1" ht="24.15" customHeight="1">
      <c r="A201" s="38"/>
      <c r="B201" s="39"/>
      <c r="C201" s="226" t="s">
        <v>124</v>
      </c>
      <c r="D201" s="226" t="s">
        <v>175</v>
      </c>
      <c r="E201" s="227" t="s">
        <v>711</v>
      </c>
      <c r="F201" s="228" t="s">
        <v>712</v>
      </c>
      <c r="G201" s="229" t="s">
        <v>243</v>
      </c>
      <c r="H201" s="230">
        <v>4.5</v>
      </c>
      <c r="I201" s="231"/>
      <c r="J201" s="232">
        <f>ROUND(I201*H201,2)</f>
        <v>0</v>
      </c>
      <c r="K201" s="233"/>
      <c r="L201" s="44"/>
      <c r="M201" s="234" t="s">
        <v>1</v>
      </c>
      <c r="N201" s="235" t="s">
        <v>41</v>
      </c>
      <c r="O201" s="91"/>
      <c r="P201" s="236">
        <f>O201*H201</f>
        <v>0</v>
      </c>
      <c r="Q201" s="236">
        <v>0</v>
      </c>
      <c r="R201" s="236">
        <f>Q201*H201</f>
        <v>0</v>
      </c>
      <c r="S201" s="236">
        <v>0</v>
      </c>
      <c r="T201" s="237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8" t="s">
        <v>178</v>
      </c>
      <c r="AT201" s="238" t="s">
        <v>175</v>
      </c>
      <c r="AU201" s="238" t="s">
        <v>84</v>
      </c>
      <c r="AY201" s="17" t="s">
        <v>174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7" t="s">
        <v>84</v>
      </c>
      <c r="BK201" s="239">
        <f>ROUND(I201*H201,2)</f>
        <v>0</v>
      </c>
      <c r="BL201" s="17" t="s">
        <v>178</v>
      </c>
      <c r="BM201" s="238" t="s">
        <v>713</v>
      </c>
    </row>
    <row r="202" s="2" customFormat="1" ht="24.15" customHeight="1">
      <c r="A202" s="38"/>
      <c r="B202" s="39"/>
      <c r="C202" s="226" t="s">
        <v>322</v>
      </c>
      <c r="D202" s="226" t="s">
        <v>175</v>
      </c>
      <c r="E202" s="227" t="s">
        <v>714</v>
      </c>
      <c r="F202" s="228" t="s">
        <v>715</v>
      </c>
      <c r="G202" s="229" t="s">
        <v>236</v>
      </c>
      <c r="H202" s="230">
        <v>9</v>
      </c>
      <c r="I202" s="231"/>
      <c r="J202" s="232">
        <f>ROUND(I202*H202,2)</f>
        <v>0</v>
      </c>
      <c r="K202" s="233"/>
      <c r="L202" s="44"/>
      <c r="M202" s="234" t="s">
        <v>1</v>
      </c>
      <c r="N202" s="235" t="s">
        <v>41</v>
      </c>
      <c r="O202" s="91"/>
      <c r="P202" s="236">
        <f>O202*H202</f>
        <v>0</v>
      </c>
      <c r="Q202" s="236">
        <v>0.17488999999999999</v>
      </c>
      <c r="R202" s="236">
        <f>Q202*H202</f>
        <v>1.5740099999999999</v>
      </c>
      <c r="S202" s="236">
        <v>0</v>
      </c>
      <c r="T202" s="237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8" t="s">
        <v>178</v>
      </c>
      <c r="AT202" s="238" t="s">
        <v>175</v>
      </c>
      <c r="AU202" s="238" t="s">
        <v>84</v>
      </c>
      <c r="AY202" s="17" t="s">
        <v>174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7" t="s">
        <v>84</v>
      </c>
      <c r="BK202" s="239">
        <f>ROUND(I202*H202,2)</f>
        <v>0</v>
      </c>
      <c r="BL202" s="17" t="s">
        <v>178</v>
      </c>
      <c r="BM202" s="238" t="s">
        <v>716</v>
      </c>
    </row>
    <row r="203" s="2" customFormat="1" ht="24.15" customHeight="1">
      <c r="A203" s="38"/>
      <c r="B203" s="39"/>
      <c r="C203" s="263" t="s">
        <v>328</v>
      </c>
      <c r="D203" s="263" t="s">
        <v>240</v>
      </c>
      <c r="E203" s="264" t="s">
        <v>717</v>
      </c>
      <c r="F203" s="265" t="s">
        <v>718</v>
      </c>
      <c r="G203" s="266" t="s">
        <v>236</v>
      </c>
      <c r="H203" s="267">
        <v>9</v>
      </c>
      <c r="I203" s="268"/>
      <c r="J203" s="269">
        <f>ROUND(I203*H203,2)</f>
        <v>0</v>
      </c>
      <c r="K203" s="270"/>
      <c r="L203" s="271"/>
      <c r="M203" s="272" t="s">
        <v>1</v>
      </c>
      <c r="N203" s="273" t="s">
        <v>41</v>
      </c>
      <c r="O203" s="91"/>
      <c r="P203" s="236">
        <f>O203*H203</f>
        <v>0</v>
      </c>
      <c r="Q203" s="236">
        <v>0.0035000000000000001</v>
      </c>
      <c r="R203" s="236">
        <f>Q203*H203</f>
        <v>0.0315</v>
      </c>
      <c r="S203" s="236">
        <v>0</v>
      </c>
      <c r="T203" s="237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8" t="s">
        <v>213</v>
      </c>
      <c r="AT203" s="238" t="s">
        <v>240</v>
      </c>
      <c r="AU203" s="238" t="s">
        <v>84</v>
      </c>
      <c r="AY203" s="17" t="s">
        <v>174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7" t="s">
        <v>84</v>
      </c>
      <c r="BK203" s="239">
        <f>ROUND(I203*H203,2)</f>
        <v>0</v>
      </c>
      <c r="BL203" s="17" t="s">
        <v>178</v>
      </c>
      <c r="BM203" s="238" t="s">
        <v>719</v>
      </c>
    </row>
    <row r="204" s="2" customFormat="1" ht="24.15" customHeight="1">
      <c r="A204" s="38"/>
      <c r="B204" s="39"/>
      <c r="C204" s="226" t="s">
        <v>333</v>
      </c>
      <c r="D204" s="226" t="s">
        <v>175</v>
      </c>
      <c r="E204" s="227" t="s">
        <v>720</v>
      </c>
      <c r="F204" s="228" t="s">
        <v>721</v>
      </c>
      <c r="G204" s="229" t="s">
        <v>236</v>
      </c>
      <c r="H204" s="230">
        <v>7</v>
      </c>
      <c r="I204" s="231"/>
      <c r="J204" s="232">
        <f>ROUND(I204*H204,2)</f>
        <v>0</v>
      </c>
      <c r="K204" s="233"/>
      <c r="L204" s="44"/>
      <c r="M204" s="234" t="s">
        <v>1</v>
      </c>
      <c r="N204" s="235" t="s">
        <v>41</v>
      </c>
      <c r="O204" s="91"/>
      <c r="P204" s="236">
        <f>O204*H204</f>
        <v>0</v>
      </c>
      <c r="Q204" s="236">
        <v>0.0011999999999999999</v>
      </c>
      <c r="R204" s="236">
        <f>Q204*H204</f>
        <v>0.0083999999999999995</v>
      </c>
      <c r="S204" s="236">
        <v>0</v>
      </c>
      <c r="T204" s="237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8" t="s">
        <v>178</v>
      </c>
      <c r="AT204" s="238" t="s">
        <v>175</v>
      </c>
      <c r="AU204" s="238" t="s">
        <v>84</v>
      </c>
      <c r="AY204" s="17" t="s">
        <v>174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7" t="s">
        <v>84</v>
      </c>
      <c r="BK204" s="239">
        <f>ROUND(I204*H204,2)</f>
        <v>0</v>
      </c>
      <c r="BL204" s="17" t="s">
        <v>178</v>
      </c>
      <c r="BM204" s="238" t="s">
        <v>722</v>
      </c>
    </row>
    <row r="205" s="2" customFormat="1" ht="24.15" customHeight="1">
      <c r="A205" s="38"/>
      <c r="B205" s="39"/>
      <c r="C205" s="263" t="s">
        <v>341</v>
      </c>
      <c r="D205" s="263" t="s">
        <v>240</v>
      </c>
      <c r="E205" s="264" t="s">
        <v>723</v>
      </c>
      <c r="F205" s="265" t="s">
        <v>724</v>
      </c>
      <c r="G205" s="266" t="s">
        <v>236</v>
      </c>
      <c r="H205" s="267">
        <v>7</v>
      </c>
      <c r="I205" s="268"/>
      <c r="J205" s="269">
        <f>ROUND(I205*H205,2)</f>
        <v>0</v>
      </c>
      <c r="K205" s="270"/>
      <c r="L205" s="271"/>
      <c r="M205" s="272" t="s">
        <v>1</v>
      </c>
      <c r="N205" s="273" t="s">
        <v>41</v>
      </c>
      <c r="O205" s="91"/>
      <c r="P205" s="236">
        <f>O205*H205</f>
        <v>0</v>
      </c>
      <c r="Q205" s="236">
        <v>0.096000000000000002</v>
      </c>
      <c r="R205" s="236">
        <f>Q205*H205</f>
        <v>0.67200000000000004</v>
      </c>
      <c r="S205" s="236">
        <v>0</v>
      </c>
      <c r="T205" s="237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8" t="s">
        <v>213</v>
      </c>
      <c r="AT205" s="238" t="s">
        <v>240</v>
      </c>
      <c r="AU205" s="238" t="s">
        <v>84</v>
      </c>
      <c r="AY205" s="17" t="s">
        <v>174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7" t="s">
        <v>84</v>
      </c>
      <c r="BK205" s="239">
        <f>ROUND(I205*H205,2)</f>
        <v>0</v>
      </c>
      <c r="BL205" s="17" t="s">
        <v>178</v>
      </c>
      <c r="BM205" s="238" t="s">
        <v>725</v>
      </c>
    </row>
    <row r="206" s="2" customFormat="1" ht="24.15" customHeight="1">
      <c r="A206" s="38"/>
      <c r="B206" s="39"/>
      <c r="C206" s="226" t="s">
        <v>345</v>
      </c>
      <c r="D206" s="226" t="s">
        <v>175</v>
      </c>
      <c r="E206" s="227" t="s">
        <v>726</v>
      </c>
      <c r="F206" s="228" t="s">
        <v>727</v>
      </c>
      <c r="G206" s="229" t="s">
        <v>243</v>
      </c>
      <c r="H206" s="230">
        <v>17</v>
      </c>
      <c r="I206" s="231"/>
      <c r="J206" s="232">
        <f>ROUND(I206*H206,2)</f>
        <v>0</v>
      </c>
      <c r="K206" s="233"/>
      <c r="L206" s="44"/>
      <c r="M206" s="234" t="s">
        <v>1</v>
      </c>
      <c r="N206" s="235" t="s">
        <v>41</v>
      </c>
      <c r="O206" s="91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8" t="s">
        <v>178</v>
      </c>
      <c r="AT206" s="238" t="s">
        <v>175</v>
      </c>
      <c r="AU206" s="238" t="s">
        <v>84</v>
      </c>
      <c r="AY206" s="17" t="s">
        <v>174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7" t="s">
        <v>84</v>
      </c>
      <c r="BK206" s="239">
        <f>ROUND(I206*H206,2)</f>
        <v>0</v>
      </c>
      <c r="BL206" s="17" t="s">
        <v>178</v>
      </c>
      <c r="BM206" s="238" t="s">
        <v>728</v>
      </c>
    </row>
    <row r="207" s="2" customFormat="1" ht="44.25" customHeight="1">
      <c r="A207" s="38"/>
      <c r="B207" s="39"/>
      <c r="C207" s="263" t="s">
        <v>349</v>
      </c>
      <c r="D207" s="263" t="s">
        <v>240</v>
      </c>
      <c r="E207" s="264" t="s">
        <v>729</v>
      </c>
      <c r="F207" s="265" t="s">
        <v>730</v>
      </c>
      <c r="G207" s="266" t="s">
        <v>236</v>
      </c>
      <c r="H207" s="267">
        <v>7</v>
      </c>
      <c r="I207" s="268"/>
      <c r="J207" s="269">
        <f>ROUND(I207*H207,2)</f>
        <v>0</v>
      </c>
      <c r="K207" s="270"/>
      <c r="L207" s="271"/>
      <c r="M207" s="272" t="s">
        <v>1</v>
      </c>
      <c r="N207" s="273" t="s">
        <v>41</v>
      </c>
      <c r="O207" s="91"/>
      <c r="P207" s="236">
        <f>O207*H207</f>
        <v>0</v>
      </c>
      <c r="Q207" s="236">
        <v>0.019099999999999999</v>
      </c>
      <c r="R207" s="236">
        <f>Q207*H207</f>
        <v>0.13369999999999999</v>
      </c>
      <c r="S207" s="236">
        <v>0</v>
      </c>
      <c r="T207" s="237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8" t="s">
        <v>213</v>
      </c>
      <c r="AT207" s="238" t="s">
        <v>240</v>
      </c>
      <c r="AU207" s="238" t="s">
        <v>84</v>
      </c>
      <c r="AY207" s="17" t="s">
        <v>174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7" t="s">
        <v>84</v>
      </c>
      <c r="BK207" s="239">
        <f>ROUND(I207*H207,2)</f>
        <v>0</v>
      </c>
      <c r="BL207" s="17" t="s">
        <v>178</v>
      </c>
      <c r="BM207" s="238" t="s">
        <v>731</v>
      </c>
    </row>
    <row r="208" s="13" customFormat="1">
      <c r="A208" s="13"/>
      <c r="B208" s="240"/>
      <c r="C208" s="241"/>
      <c r="D208" s="242" t="s">
        <v>180</v>
      </c>
      <c r="E208" s="243" t="s">
        <v>1</v>
      </c>
      <c r="F208" s="244" t="s">
        <v>732</v>
      </c>
      <c r="G208" s="241"/>
      <c r="H208" s="245">
        <v>7</v>
      </c>
      <c r="I208" s="246"/>
      <c r="J208" s="241"/>
      <c r="K208" s="241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180</v>
      </c>
      <c r="AU208" s="251" t="s">
        <v>84</v>
      </c>
      <c r="AV208" s="13" t="s">
        <v>86</v>
      </c>
      <c r="AW208" s="13" t="s">
        <v>32</v>
      </c>
      <c r="AX208" s="13" t="s">
        <v>84</v>
      </c>
      <c r="AY208" s="251" t="s">
        <v>174</v>
      </c>
    </row>
    <row r="209" s="12" customFormat="1" ht="25.92" customHeight="1">
      <c r="A209" s="12"/>
      <c r="B209" s="212"/>
      <c r="C209" s="213"/>
      <c r="D209" s="214" t="s">
        <v>75</v>
      </c>
      <c r="E209" s="215" t="s">
        <v>178</v>
      </c>
      <c r="F209" s="215" t="s">
        <v>233</v>
      </c>
      <c r="G209" s="213"/>
      <c r="H209" s="213"/>
      <c r="I209" s="216"/>
      <c r="J209" s="217">
        <f>BK209</f>
        <v>0</v>
      </c>
      <c r="K209" s="213"/>
      <c r="L209" s="218"/>
      <c r="M209" s="219"/>
      <c r="N209" s="220"/>
      <c r="O209" s="220"/>
      <c r="P209" s="221">
        <f>SUM(P210:P228)</f>
        <v>0</v>
      </c>
      <c r="Q209" s="220"/>
      <c r="R209" s="221">
        <f>SUM(R210:R228)</f>
        <v>3.9859124199999996</v>
      </c>
      <c r="S209" s="220"/>
      <c r="T209" s="222">
        <f>SUM(T210:T228)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23" t="s">
        <v>84</v>
      </c>
      <c r="AT209" s="224" t="s">
        <v>75</v>
      </c>
      <c r="AU209" s="224" t="s">
        <v>76</v>
      </c>
      <c r="AY209" s="223" t="s">
        <v>174</v>
      </c>
      <c r="BK209" s="225">
        <f>SUM(BK210:BK228)</f>
        <v>0</v>
      </c>
    </row>
    <row r="210" s="2" customFormat="1" ht="24.15" customHeight="1">
      <c r="A210" s="38"/>
      <c r="B210" s="39"/>
      <c r="C210" s="226" t="s">
        <v>354</v>
      </c>
      <c r="D210" s="226" t="s">
        <v>175</v>
      </c>
      <c r="E210" s="227" t="s">
        <v>733</v>
      </c>
      <c r="F210" s="228" t="s">
        <v>734</v>
      </c>
      <c r="G210" s="229" t="s">
        <v>236</v>
      </c>
      <c r="H210" s="230">
        <v>2</v>
      </c>
      <c r="I210" s="231"/>
      <c r="J210" s="232">
        <f>ROUND(I210*H210,2)</f>
        <v>0</v>
      </c>
      <c r="K210" s="233"/>
      <c r="L210" s="44"/>
      <c r="M210" s="234" t="s">
        <v>1</v>
      </c>
      <c r="N210" s="235" t="s">
        <v>41</v>
      </c>
      <c r="O210" s="91"/>
      <c r="P210" s="236">
        <f>O210*H210</f>
        <v>0</v>
      </c>
      <c r="Q210" s="236">
        <v>0.66272200000000003</v>
      </c>
      <c r="R210" s="236">
        <f>Q210*H210</f>
        <v>1.3254440000000001</v>
      </c>
      <c r="S210" s="236">
        <v>0</v>
      </c>
      <c r="T210" s="237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8" t="s">
        <v>178</v>
      </c>
      <c r="AT210" s="238" t="s">
        <v>175</v>
      </c>
      <c r="AU210" s="238" t="s">
        <v>84</v>
      </c>
      <c r="AY210" s="17" t="s">
        <v>174</v>
      </c>
      <c r="BE210" s="239">
        <f>IF(N210="základní",J210,0)</f>
        <v>0</v>
      </c>
      <c r="BF210" s="239">
        <f>IF(N210="snížená",J210,0)</f>
        <v>0</v>
      </c>
      <c r="BG210" s="239">
        <f>IF(N210="zákl. přenesená",J210,0)</f>
        <v>0</v>
      </c>
      <c r="BH210" s="239">
        <f>IF(N210="sníž. přenesená",J210,0)</f>
        <v>0</v>
      </c>
      <c r="BI210" s="239">
        <f>IF(N210="nulová",J210,0)</f>
        <v>0</v>
      </c>
      <c r="BJ210" s="17" t="s">
        <v>84</v>
      </c>
      <c r="BK210" s="239">
        <f>ROUND(I210*H210,2)</f>
        <v>0</v>
      </c>
      <c r="BL210" s="17" t="s">
        <v>178</v>
      </c>
      <c r="BM210" s="238" t="s">
        <v>735</v>
      </c>
    </row>
    <row r="211" s="2" customFormat="1" ht="24.15" customHeight="1">
      <c r="A211" s="38"/>
      <c r="B211" s="39"/>
      <c r="C211" s="226" t="s">
        <v>359</v>
      </c>
      <c r="D211" s="226" t="s">
        <v>175</v>
      </c>
      <c r="E211" s="227" t="s">
        <v>736</v>
      </c>
      <c r="F211" s="228" t="s">
        <v>737</v>
      </c>
      <c r="G211" s="229" t="s">
        <v>123</v>
      </c>
      <c r="H211" s="230">
        <v>6</v>
      </c>
      <c r="I211" s="231"/>
      <c r="J211" s="232">
        <f>ROUND(I211*H211,2)</f>
        <v>0</v>
      </c>
      <c r="K211" s="233"/>
      <c r="L211" s="44"/>
      <c r="M211" s="234" t="s">
        <v>1</v>
      </c>
      <c r="N211" s="235" t="s">
        <v>41</v>
      </c>
      <c r="O211" s="91"/>
      <c r="P211" s="236">
        <f>O211*H211</f>
        <v>0</v>
      </c>
      <c r="Q211" s="236">
        <v>0.022190000000000001</v>
      </c>
      <c r="R211" s="236">
        <f>Q211*H211</f>
        <v>0.13314000000000001</v>
      </c>
      <c r="S211" s="236">
        <v>0</v>
      </c>
      <c r="T211" s="237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8" t="s">
        <v>178</v>
      </c>
      <c r="AT211" s="238" t="s">
        <v>175</v>
      </c>
      <c r="AU211" s="238" t="s">
        <v>84</v>
      </c>
      <c r="AY211" s="17" t="s">
        <v>174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7" t="s">
        <v>84</v>
      </c>
      <c r="BK211" s="239">
        <f>ROUND(I211*H211,2)</f>
        <v>0</v>
      </c>
      <c r="BL211" s="17" t="s">
        <v>178</v>
      </c>
      <c r="BM211" s="238" t="s">
        <v>738</v>
      </c>
    </row>
    <row r="212" s="13" customFormat="1">
      <c r="A212" s="13"/>
      <c r="B212" s="240"/>
      <c r="C212" s="241"/>
      <c r="D212" s="242" t="s">
        <v>180</v>
      </c>
      <c r="E212" s="243" t="s">
        <v>1</v>
      </c>
      <c r="F212" s="244" t="s">
        <v>739</v>
      </c>
      <c r="G212" s="241"/>
      <c r="H212" s="245">
        <v>6</v>
      </c>
      <c r="I212" s="246"/>
      <c r="J212" s="241"/>
      <c r="K212" s="241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180</v>
      </c>
      <c r="AU212" s="251" t="s">
        <v>84</v>
      </c>
      <c r="AV212" s="13" t="s">
        <v>86</v>
      </c>
      <c r="AW212" s="13" t="s">
        <v>32</v>
      </c>
      <c r="AX212" s="13" t="s">
        <v>84</v>
      </c>
      <c r="AY212" s="251" t="s">
        <v>174</v>
      </c>
    </row>
    <row r="213" s="2" customFormat="1" ht="33" customHeight="1">
      <c r="A213" s="38"/>
      <c r="B213" s="39"/>
      <c r="C213" s="226" t="s">
        <v>364</v>
      </c>
      <c r="D213" s="226" t="s">
        <v>175</v>
      </c>
      <c r="E213" s="227" t="s">
        <v>740</v>
      </c>
      <c r="F213" s="228" t="s">
        <v>741</v>
      </c>
      <c r="G213" s="229" t="s">
        <v>230</v>
      </c>
      <c r="H213" s="230">
        <v>0.35199999999999998</v>
      </c>
      <c r="I213" s="231"/>
      <c r="J213" s="232">
        <f>ROUND(I213*H213,2)</f>
        <v>0</v>
      </c>
      <c r="K213" s="233"/>
      <c r="L213" s="44"/>
      <c r="M213" s="234" t="s">
        <v>1</v>
      </c>
      <c r="N213" s="235" t="s">
        <v>41</v>
      </c>
      <c r="O213" s="91"/>
      <c r="P213" s="236">
        <f>O213*H213</f>
        <v>0</v>
      </c>
      <c r="Q213" s="236">
        <v>0.019539999999999998</v>
      </c>
      <c r="R213" s="236">
        <f>Q213*H213</f>
        <v>0.0068780799999999991</v>
      </c>
      <c r="S213" s="236">
        <v>0</v>
      </c>
      <c r="T213" s="237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8" t="s">
        <v>178</v>
      </c>
      <c r="AT213" s="238" t="s">
        <v>175</v>
      </c>
      <c r="AU213" s="238" t="s">
        <v>84</v>
      </c>
      <c r="AY213" s="17" t="s">
        <v>174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7" t="s">
        <v>84</v>
      </c>
      <c r="BK213" s="239">
        <f>ROUND(I213*H213,2)</f>
        <v>0</v>
      </c>
      <c r="BL213" s="17" t="s">
        <v>178</v>
      </c>
      <c r="BM213" s="238" t="s">
        <v>742</v>
      </c>
    </row>
    <row r="214" s="13" customFormat="1">
      <c r="A214" s="13"/>
      <c r="B214" s="240"/>
      <c r="C214" s="241"/>
      <c r="D214" s="242" t="s">
        <v>180</v>
      </c>
      <c r="E214" s="243" t="s">
        <v>1</v>
      </c>
      <c r="F214" s="244" t="s">
        <v>743</v>
      </c>
      <c r="G214" s="241"/>
      <c r="H214" s="245">
        <v>0.34000000000000002</v>
      </c>
      <c r="I214" s="246"/>
      <c r="J214" s="241"/>
      <c r="K214" s="241"/>
      <c r="L214" s="247"/>
      <c r="M214" s="248"/>
      <c r="N214" s="249"/>
      <c r="O214" s="249"/>
      <c r="P214" s="249"/>
      <c r="Q214" s="249"/>
      <c r="R214" s="249"/>
      <c r="S214" s="249"/>
      <c r="T214" s="250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1" t="s">
        <v>180</v>
      </c>
      <c r="AU214" s="251" t="s">
        <v>84</v>
      </c>
      <c r="AV214" s="13" t="s">
        <v>86</v>
      </c>
      <c r="AW214" s="13" t="s">
        <v>32</v>
      </c>
      <c r="AX214" s="13" t="s">
        <v>76</v>
      </c>
      <c r="AY214" s="251" t="s">
        <v>174</v>
      </c>
    </row>
    <row r="215" s="13" customFormat="1">
      <c r="A215" s="13"/>
      <c r="B215" s="240"/>
      <c r="C215" s="241"/>
      <c r="D215" s="242" t="s">
        <v>180</v>
      </c>
      <c r="E215" s="243" t="s">
        <v>1</v>
      </c>
      <c r="F215" s="244" t="s">
        <v>744</v>
      </c>
      <c r="G215" s="241"/>
      <c r="H215" s="245">
        <v>0.012</v>
      </c>
      <c r="I215" s="246"/>
      <c r="J215" s="241"/>
      <c r="K215" s="241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180</v>
      </c>
      <c r="AU215" s="251" t="s">
        <v>84</v>
      </c>
      <c r="AV215" s="13" t="s">
        <v>86</v>
      </c>
      <c r="AW215" s="13" t="s">
        <v>32</v>
      </c>
      <c r="AX215" s="13" t="s">
        <v>76</v>
      </c>
      <c r="AY215" s="251" t="s">
        <v>174</v>
      </c>
    </row>
    <row r="216" s="14" customFormat="1">
      <c r="A216" s="14"/>
      <c r="B216" s="252"/>
      <c r="C216" s="253"/>
      <c r="D216" s="242" t="s">
        <v>180</v>
      </c>
      <c r="E216" s="254" t="s">
        <v>1</v>
      </c>
      <c r="F216" s="255" t="s">
        <v>183</v>
      </c>
      <c r="G216" s="253"/>
      <c r="H216" s="256">
        <v>0.35199999999999998</v>
      </c>
      <c r="I216" s="257"/>
      <c r="J216" s="253"/>
      <c r="K216" s="253"/>
      <c r="L216" s="258"/>
      <c r="M216" s="259"/>
      <c r="N216" s="260"/>
      <c r="O216" s="260"/>
      <c r="P216" s="260"/>
      <c r="Q216" s="260"/>
      <c r="R216" s="260"/>
      <c r="S216" s="260"/>
      <c r="T216" s="26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2" t="s">
        <v>180</v>
      </c>
      <c r="AU216" s="262" t="s">
        <v>84</v>
      </c>
      <c r="AV216" s="14" t="s">
        <v>178</v>
      </c>
      <c r="AW216" s="14" t="s">
        <v>32</v>
      </c>
      <c r="AX216" s="14" t="s">
        <v>84</v>
      </c>
      <c r="AY216" s="262" t="s">
        <v>174</v>
      </c>
    </row>
    <row r="217" s="2" customFormat="1" ht="21.75" customHeight="1">
      <c r="A217" s="38"/>
      <c r="B217" s="39"/>
      <c r="C217" s="263" t="s">
        <v>369</v>
      </c>
      <c r="D217" s="263" t="s">
        <v>240</v>
      </c>
      <c r="E217" s="264" t="s">
        <v>745</v>
      </c>
      <c r="F217" s="265" t="s">
        <v>746</v>
      </c>
      <c r="G217" s="266" t="s">
        <v>230</v>
      </c>
      <c r="H217" s="267">
        <v>0.34000000000000002</v>
      </c>
      <c r="I217" s="268"/>
      <c r="J217" s="269">
        <f>ROUND(I217*H217,2)</f>
        <v>0</v>
      </c>
      <c r="K217" s="270"/>
      <c r="L217" s="271"/>
      <c r="M217" s="272" t="s">
        <v>1</v>
      </c>
      <c r="N217" s="273" t="s">
        <v>41</v>
      </c>
      <c r="O217" s="91"/>
      <c r="P217" s="236">
        <f>O217*H217</f>
        <v>0</v>
      </c>
      <c r="Q217" s="236">
        <v>1</v>
      </c>
      <c r="R217" s="236">
        <f>Q217*H217</f>
        <v>0.34000000000000002</v>
      </c>
      <c r="S217" s="236">
        <v>0</v>
      </c>
      <c r="T217" s="237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8" t="s">
        <v>213</v>
      </c>
      <c r="AT217" s="238" t="s">
        <v>240</v>
      </c>
      <c r="AU217" s="238" t="s">
        <v>84</v>
      </c>
      <c r="AY217" s="17" t="s">
        <v>174</v>
      </c>
      <c r="BE217" s="239">
        <f>IF(N217="základní",J217,0)</f>
        <v>0</v>
      </c>
      <c r="BF217" s="239">
        <f>IF(N217="snížená",J217,0)</f>
        <v>0</v>
      </c>
      <c r="BG217" s="239">
        <f>IF(N217="zákl. přenesená",J217,0)</f>
        <v>0</v>
      </c>
      <c r="BH217" s="239">
        <f>IF(N217="sníž. přenesená",J217,0)</f>
        <v>0</v>
      </c>
      <c r="BI217" s="239">
        <f>IF(N217="nulová",J217,0)</f>
        <v>0</v>
      </c>
      <c r="BJ217" s="17" t="s">
        <v>84</v>
      </c>
      <c r="BK217" s="239">
        <f>ROUND(I217*H217,2)</f>
        <v>0</v>
      </c>
      <c r="BL217" s="17" t="s">
        <v>178</v>
      </c>
      <c r="BM217" s="238" t="s">
        <v>747</v>
      </c>
    </row>
    <row r="218" s="2" customFormat="1">
      <c r="A218" s="38"/>
      <c r="B218" s="39"/>
      <c r="C218" s="40"/>
      <c r="D218" s="242" t="s">
        <v>709</v>
      </c>
      <c r="E218" s="40"/>
      <c r="F218" s="290" t="s">
        <v>748</v>
      </c>
      <c r="G218" s="40"/>
      <c r="H218" s="40"/>
      <c r="I218" s="291"/>
      <c r="J218" s="40"/>
      <c r="K218" s="40"/>
      <c r="L218" s="44"/>
      <c r="M218" s="292"/>
      <c r="N218" s="293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709</v>
      </c>
      <c r="AU218" s="17" t="s">
        <v>84</v>
      </c>
    </row>
    <row r="219" s="2" customFormat="1" ht="16.5" customHeight="1">
      <c r="A219" s="38"/>
      <c r="B219" s="39"/>
      <c r="C219" s="263" t="s">
        <v>374</v>
      </c>
      <c r="D219" s="263" t="s">
        <v>240</v>
      </c>
      <c r="E219" s="264" t="s">
        <v>749</v>
      </c>
      <c r="F219" s="265" t="s">
        <v>750</v>
      </c>
      <c r="G219" s="266" t="s">
        <v>230</v>
      </c>
      <c r="H219" s="267">
        <v>0.012</v>
      </c>
      <c r="I219" s="268"/>
      <c r="J219" s="269">
        <f>ROUND(I219*H219,2)</f>
        <v>0</v>
      </c>
      <c r="K219" s="270"/>
      <c r="L219" s="271"/>
      <c r="M219" s="272" t="s">
        <v>1</v>
      </c>
      <c r="N219" s="273" t="s">
        <v>41</v>
      </c>
      <c r="O219" s="91"/>
      <c r="P219" s="236">
        <f>O219*H219</f>
        <v>0</v>
      </c>
      <c r="Q219" s="236">
        <v>1</v>
      </c>
      <c r="R219" s="236">
        <f>Q219*H219</f>
        <v>0.012</v>
      </c>
      <c r="S219" s="236">
        <v>0</v>
      </c>
      <c r="T219" s="237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8" t="s">
        <v>213</v>
      </c>
      <c r="AT219" s="238" t="s">
        <v>240</v>
      </c>
      <c r="AU219" s="238" t="s">
        <v>84</v>
      </c>
      <c r="AY219" s="17" t="s">
        <v>174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7" t="s">
        <v>84</v>
      </c>
      <c r="BK219" s="239">
        <f>ROUND(I219*H219,2)</f>
        <v>0</v>
      </c>
      <c r="BL219" s="17" t="s">
        <v>178</v>
      </c>
      <c r="BM219" s="238" t="s">
        <v>751</v>
      </c>
    </row>
    <row r="220" s="2" customFormat="1">
      <c r="A220" s="38"/>
      <c r="B220" s="39"/>
      <c r="C220" s="40"/>
      <c r="D220" s="242" t="s">
        <v>709</v>
      </c>
      <c r="E220" s="40"/>
      <c r="F220" s="290" t="s">
        <v>752</v>
      </c>
      <c r="G220" s="40"/>
      <c r="H220" s="40"/>
      <c r="I220" s="291"/>
      <c r="J220" s="40"/>
      <c r="K220" s="40"/>
      <c r="L220" s="44"/>
      <c r="M220" s="292"/>
      <c r="N220" s="293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709</v>
      </c>
      <c r="AU220" s="17" t="s">
        <v>84</v>
      </c>
    </row>
    <row r="221" s="13" customFormat="1">
      <c r="A221" s="13"/>
      <c r="B221" s="240"/>
      <c r="C221" s="241"/>
      <c r="D221" s="242" t="s">
        <v>180</v>
      </c>
      <c r="E221" s="243" t="s">
        <v>1</v>
      </c>
      <c r="F221" s="244" t="s">
        <v>744</v>
      </c>
      <c r="G221" s="241"/>
      <c r="H221" s="245">
        <v>0.012</v>
      </c>
      <c r="I221" s="246"/>
      <c r="J221" s="241"/>
      <c r="K221" s="241"/>
      <c r="L221" s="247"/>
      <c r="M221" s="248"/>
      <c r="N221" s="249"/>
      <c r="O221" s="249"/>
      <c r="P221" s="249"/>
      <c r="Q221" s="249"/>
      <c r="R221" s="249"/>
      <c r="S221" s="249"/>
      <c r="T221" s="250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1" t="s">
        <v>180</v>
      </c>
      <c r="AU221" s="251" t="s">
        <v>84</v>
      </c>
      <c r="AV221" s="13" t="s">
        <v>86</v>
      </c>
      <c r="AW221" s="13" t="s">
        <v>32</v>
      </c>
      <c r="AX221" s="13" t="s">
        <v>84</v>
      </c>
      <c r="AY221" s="251" t="s">
        <v>174</v>
      </c>
    </row>
    <row r="222" s="2" customFormat="1" ht="21.75" customHeight="1">
      <c r="A222" s="38"/>
      <c r="B222" s="39"/>
      <c r="C222" s="226" t="s">
        <v>378</v>
      </c>
      <c r="D222" s="226" t="s">
        <v>175</v>
      </c>
      <c r="E222" s="227" t="s">
        <v>753</v>
      </c>
      <c r="F222" s="228" t="s">
        <v>754</v>
      </c>
      <c r="G222" s="229" t="s">
        <v>190</v>
      </c>
      <c r="H222" s="230">
        <v>0.83999999999999997</v>
      </c>
      <c r="I222" s="231"/>
      <c r="J222" s="232">
        <f>ROUND(I222*H222,2)</f>
        <v>0</v>
      </c>
      <c r="K222" s="233"/>
      <c r="L222" s="44"/>
      <c r="M222" s="234" t="s">
        <v>1</v>
      </c>
      <c r="N222" s="235" t="s">
        <v>41</v>
      </c>
      <c r="O222" s="91"/>
      <c r="P222" s="236">
        <f>O222*H222</f>
        <v>0</v>
      </c>
      <c r="Q222" s="236">
        <v>2.5019499999999999</v>
      </c>
      <c r="R222" s="236">
        <f>Q222*H222</f>
        <v>2.1016379999999999</v>
      </c>
      <c r="S222" s="236">
        <v>0</v>
      </c>
      <c r="T222" s="237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8" t="s">
        <v>178</v>
      </c>
      <c r="AT222" s="238" t="s">
        <v>175</v>
      </c>
      <c r="AU222" s="238" t="s">
        <v>84</v>
      </c>
      <c r="AY222" s="17" t="s">
        <v>174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7" t="s">
        <v>84</v>
      </c>
      <c r="BK222" s="239">
        <f>ROUND(I222*H222,2)</f>
        <v>0</v>
      </c>
      <c r="BL222" s="17" t="s">
        <v>178</v>
      </c>
      <c r="BM222" s="238" t="s">
        <v>755</v>
      </c>
    </row>
    <row r="223" s="13" customFormat="1">
      <c r="A223" s="13"/>
      <c r="B223" s="240"/>
      <c r="C223" s="241"/>
      <c r="D223" s="242" t="s">
        <v>180</v>
      </c>
      <c r="E223" s="243" t="s">
        <v>1</v>
      </c>
      <c r="F223" s="244" t="s">
        <v>756</v>
      </c>
      <c r="G223" s="241"/>
      <c r="H223" s="245">
        <v>0.83999999999999997</v>
      </c>
      <c r="I223" s="246"/>
      <c r="J223" s="241"/>
      <c r="K223" s="241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180</v>
      </c>
      <c r="AU223" s="251" t="s">
        <v>84</v>
      </c>
      <c r="AV223" s="13" t="s">
        <v>86</v>
      </c>
      <c r="AW223" s="13" t="s">
        <v>32</v>
      </c>
      <c r="AX223" s="13" t="s">
        <v>84</v>
      </c>
      <c r="AY223" s="251" t="s">
        <v>174</v>
      </c>
    </row>
    <row r="224" s="2" customFormat="1" ht="24.15" customHeight="1">
      <c r="A224" s="38"/>
      <c r="B224" s="39"/>
      <c r="C224" s="226" t="s">
        <v>383</v>
      </c>
      <c r="D224" s="226" t="s">
        <v>175</v>
      </c>
      <c r="E224" s="227" t="s">
        <v>757</v>
      </c>
      <c r="F224" s="228" t="s">
        <v>758</v>
      </c>
      <c r="G224" s="229" t="s">
        <v>230</v>
      </c>
      <c r="H224" s="230">
        <v>0.042000000000000003</v>
      </c>
      <c r="I224" s="231"/>
      <c r="J224" s="232">
        <f>ROUND(I224*H224,2)</f>
        <v>0</v>
      </c>
      <c r="K224" s="233"/>
      <c r="L224" s="44"/>
      <c r="M224" s="234" t="s">
        <v>1</v>
      </c>
      <c r="N224" s="235" t="s">
        <v>41</v>
      </c>
      <c r="O224" s="91"/>
      <c r="P224" s="236">
        <f>O224*H224</f>
        <v>0</v>
      </c>
      <c r="Q224" s="236">
        <v>1.06277</v>
      </c>
      <c r="R224" s="236">
        <f>Q224*H224</f>
        <v>0.044636340000000004</v>
      </c>
      <c r="S224" s="236">
        <v>0</v>
      </c>
      <c r="T224" s="237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8" t="s">
        <v>178</v>
      </c>
      <c r="AT224" s="238" t="s">
        <v>175</v>
      </c>
      <c r="AU224" s="238" t="s">
        <v>84</v>
      </c>
      <c r="AY224" s="17" t="s">
        <v>174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7" t="s">
        <v>84</v>
      </c>
      <c r="BK224" s="239">
        <f>ROUND(I224*H224,2)</f>
        <v>0</v>
      </c>
      <c r="BL224" s="17" t="s">
        <v>178</v>
      </c>
      <c r="BM224" s="238" t="s">
        <v>759</v>
      </c>
    </row>
    <row r="225" s="13" customFormat="1">
      <c r="A225" s="13"/>
      <c r="B225" s="240"/>
      <c r="C225" s="241"/>
      <c r="D225" s="242" t="s">
        <v>180</v>
      </c>
      <c r="E225" s="243" t="s">
        <v>1</v>
      </c>
      <c r="F225" s="244" t="s">
        <v>760</v>
      </c>
      <c r="G225" s="241"/>
      <c r="H225" s="245">
        <v>0.042000000000000003</v>
      </c>
      <c r="I225" s="246"/>
      <c r="J225" s="241"/>
      <c r="K225" s="241"/>
      <c r="L225" s="247"/>
      <c r="M225" s="248"/>
      <c r="N225" s="249"/>
      <c r="O225" s="249"/>
      <c r="P225" s="249"/>
      <c r="Q225" s="249"/>
      <c r="R225" s="249"/>
      <c r="S225" s="249"/>
      <c r="T225" s="250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51" t="s">
        <v>180</v>
      </c>
      <c r="AU225" s="251" t="s">
        <v>84</v>
      </c>
      <c r="AV225" s="13" t="s">
        <v>86</v>
      </c>
      <c r="AW225" s="13" t="s">
        <v>32</v>
      </c>
      <c r="AX225" s="13" t="s">
        <v>84</v>
      </c>
      <c r="AY225" s="251" t="s">
        <v>174</v>
      </c>
    </row>
    <row r="226" s="2" customFormat="1" ht="16.5" customHeight="1">
      <c r="A226" s="38"/>
      <c r="B226" s="39"/>
      <c r="C226" s="226" t="s">
        <v>390</v>
      </c>
      <c r="D226" s="226" t="s">
        <v>175</v>
      </c>
      <c r="E226" s="227" t="s">
        <v>761</v>
      </c>
      <c r="F226" s="228" t="s">
        <v>762</v>
      </c>
      <c r="G226" s="229" t="s">
        <v>123</v>
      </c>
      <c r="H226" s="230">
        <v>2.7999999999999998</v>
      </c>
      <c r="I226" s="231"/>
      <c r="J226" s="232">
        <f>ROUND(I226*H226,2)</f>
        <v>0</v>
      </c>
      <c r="K226" s="233"/>
      <c r="L226" s="44"/>
      <c r="M226" s="234" t="s">
        <v>1</v>
      </c>
      <c r="N226" s="235" t="s">
        <v>41</v>
      </c>
      <c r="O226" s="91"/>
      <c r="P226" s="236">
        <f>O226*H226</f>
        <v>0</v>
      </c>
      <c r="Q226" s="236">
        <v>0.00792</v>
      </c>
      <c r="R226" s="236">
        <f>Q226*H226</f>
        <v>0.022175999999999998</v>
      </c>
      <c r="S226" s="236">
        <v>0</v>
      </c>
      <c r="T226" s="237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8" t="s">
        <v>178</v>
      </c>
      <c r="AT226" s="238" t="s">
        <v>175</v>
      </c>
      <c r="AU226" s="238" t="s">
        <v>84</v>
      </c>
      <c r="AY226" s="17" t="s">
        <v>174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7" t="s">
        <v>84</v>
      </c>
      <c r="BK226" s="239">
        <f>ROUND(I226*H226,2)</f>
        <v>0</v>
      </c>
      <c r="BL226" s="17" t="s">
        <v>178</v>
      </c>
      <c r="BM226" s="238" t="s">
        <v>763</v>
      </c>
    </row>
    <row r="227" s="13" customFormat="1">
      <c r="A227" s="13"/>
      <c r="B227" s="240"/>
      <c r="C227" s="241"/>
      <c r="D227" s="242" t="s">
        <v>180</v>
      </c>
      <c r="E227" s="243" t="s">
        <v>1</v>
      </c>
      <c r="F227" s="244" t="s">
        <v>764</v>
      </c>
      <c r="G227" s="241"/>
      <c r="H227" s="245">
        <v>2.7999999999999998</v>
      </c>
      <c r="I227" s="246"/>
      <c r="J227" s="241"/>
      <c r="K227" s="241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180</v>
      </c>
      <c r="AU227" s="251" t="s">
        <v>84</v>
      </c>
      <c r="AV227" s="13" t="s">
        <v>86</v>
      </c>
      <c r="AW227" s="13" t="s">
        <v>32</v>
      </c>
      <c r="AX227" s="13" t="s">
        <v>84</v>
      </c>
      <c r="AY227" s="251" t="s">
        <v>174</v>
      </c>
    </row>
    <row r="228" s="2" customFormat="1" ht="16.5" customHeight="1">
      <c r="A228" s="38"/>
      <c r="B228" s="39"/>
      <c r="C228" s="226" t="s">
        <v>398</v>
      </c>
      <c r="D228" s="226" t="s">
        <v>175</v>
      </c>
      <c r="E228" s="227" t="s">
        <v>765</v>
      </c>
      <c r="F228" s="228" t="s">
        <v>766</v>
      </c>
      <c r="G228" s="229" t="s">
        <v>123</v>
      </c>
      <c r="H228" s="230">
        <v>2.7999999999999998</v>
      </c>
      <c r="I228" s="231"/>
      <c r="J228" s="232">
        <f>ROUND(I228*H228,2)</f>
        <v>0</v>
      </c>
      <c r="K228" s="233"/>
      <c r="L228" s="44"/>
      <c r="M228" s="234" t="s">
        <v>1</v>
      </c>
      <c r="N228" s="235" t="s">
        <v>41</v>
      </c>
      <c r="O228" s="91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8" t="s">
        <v>178</v>
      </c>
      <c r="AT228" s="238" t="s">
        <v>175</v>
      </c>
      <c r="AU228" s="238" t="s">
        <v>84</v>
      </c>
      <c r="AY228" s="17" t="s">
        <v>174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7" t="s">
        <v>84</v>
      </c>
      <c r="BK228" s="239">
        <f>ROUND(I228*H228,2)</f>
        <v>0</v>
      </c>
      <c r="BL228" s="17" t="s">
        <v>178</v>
      </c>
      <c r="BM228" s="238" t="s">
        <v>767</v>
      </c>
    </row>
    <row r="229" s="12" customFormat="1" ht="25.92" customHeight="1">
      <c r="A229" s="12"/>
      <c r="B229" s="212"/>
      <c r="C229" s="213"/>
      <c r="D229" s="214" t="s">
        <v>75</v>
      </c>
      <c r="E229" s="215" t="s">
        <v>199</v>
      </c>
      <c r="F229" s="215" t="s">
        <v>768</v>
      </c>
      <c r="G229" s="213"/>
      <c r="H229" s="213"/>
      <c r="I229" s="216"/>
      <c r="J229" s="217">
        <f>BK229</f>
        <v>0</v>
      </c>
      <c r="K229" s="213"/>
      <c r="L229" s="218"/>
      <c r="M229" s="219"/>
      <c r="N229" s="220"/>
      <c r="O229" s="220"/>
      <c r="P229" s="221">
        <f>SUM(P230:P241)</f>
        <v>0</v>
      </c>
      <c r="Q229" s="220"/>
      <c r="R229" s="221">
        <f>SUM(R230:R241)</f>
        <v>106.68206999999998</v>
      </c>
      <c r="S229" s="220"/>
      <c r="T229" s="222">
        <f>SUM(T230:T241)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3" t="s">
        <v>84</v>
      </c>
      <c r="AT229" s="224" t="s">
        <v>75</v>
      </c>
      <c r="AU229" s="224" t="s">
        <v>76</v>
      </c>
      <c r="AY229" s="223" t="s">
        <v>174</v>
      </c>
      <c r="BK229" s="225">
        <f>SUM(BK230:BK241)</f>
        <v>0</v>
      </c>
    </row>
    <row r="230" s="2" customFormat="1" ht="21.75" customHeight="1">
      <c r="A230" s="38"/>
      <c r="B230" s="39"/>
      <c r="C230" s="226" t="s">
        <v>405</v>
      </c>
      <c r="D230" s="226" t="s">
        <v>175</v>
      </c>
      <c r="E230" s="227" t="s">
        <v>769</v>
      </c>
      <c r="F230" s="228" t="s">
        <v>770</v>
      </c>
      <c r="G230" s="229" t="s">
        <v>123</v>
      </c>
      <c r="H230" s="230">
        <v>49.5</v>
      </c>
      <c r="I230" s="231"/>
      <c r="J230" s="232">
        <f>ROUND(I230*H230,2)</f>
        <v>0</v>
      </c>
      <c r="K230" s="233"/>
      <c r="L230" s="44"/>
      <c r="M230" s="234" t="s">
        <v>1</v>
      </c>
      <c r="N230" s="235" t="s">
        <v>41</v>
      </c>
      <c r="O230" s="91"/>
      <c r="P230" s="236">
        <f>O230*H230</f>
        <v>0</v>
      </c>
      <c r="Q230" s="236">
        <v>0.34499999999999997</v>
      </c>
      <c r="R230" s="236">
        <f>Q230*H230</f>
        <v>17.077499999999997</v>
      </c>
      <c r="S230" s="236">
        <v>0</v>
      </c>
      <c r="T230" s="237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8" t="s">
        <v>178</v>
      </c>
      <c r="AT230" s="238" t="s">
        <v>175</v>
      </c>
      <c r="AU230" s="238" t="s">
        <v>84</v>
      </c>
      <c r="AY230" s="17" t="s">
        <v>174</v>
      </c>
      <c r="BE230" s="239">
        <f>IF(N230="základní",J230,0)</f>
        <v>0</v>
      </c>
      <c r="BF230" s="239">
        <f>IF(N230="snížená",J230,0)</f>
        <v>0</v>
      </c>
      <c r="BG230" s="239">
        <f>IF(N230="zákl. přenesená",J230,0)</f>
        <v>0</v>
      </c>
      <c r="BH230" s="239">
        <f>IF(N230="sníž. přenesená",J230,0)</f>
        <v>0</v>
      </c>
      <c r="BI230" s="239">
        <f>IF(N230="nulová",J230,0)</f>
        <v>0</v>
      </c>
      <c r="BJ230" s="17" t="s">
        <v>84</v>
      </c>
      <c r="BK230" s="239">
        <f>ROUND(I230*H230,2)</f>
        <v>0</v>
      </c>
      <c r="BL230" s="17" t="s">
        <v>178</v>
      </c>
      <c r="BM230" s="238" t="s">
        <v>771</v>
      </c>
    </row>
    <row r="231" s="13" customFormat="1">
      <c r="A231" s="13"/>
      <c r="B231" s="240"/>
      <c r="C231" s="241"/>
      <c r="D231" s="242" t="s">
        <v>180</v>
      </c>
      <c r="E231" s="243" t="s">
        <v>1</v>
      </c>
      <c r="F231" s="244" t="s">
        <v>591</v>
      </c>
      <c r="G231" s="241"/>
      <c r="H231" s="245">
        <v>49.5</v>
      </c>
      <c r="I231" s="246"/>
      <c r="J231" s="241"/>
      <c r="K231" s="241"/>
      <c r="L231" s="247"/>
      <c r="M231" s="248"/>
      <c r="N231" s="249"/>
      <c r="O231" s="249"/>
      <c r="P231" s="249"/>
      <c r="Q231" s="249"/>
      <c r="R231" s="249"/>
      <c r="S231" s="249"/>
      <c r="T231" s="250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1" t="s">
        <v>180</v>
      </c>
      <c r="AU231" s="251" t="s">
        <v>84</v>
      </c>
      <c r="AV231" s="13" t="s">
        <v>86</v>
      </c>
      <c r="AW231" s="13" t="s">
        <v>32</v>
      </c>
      <c r="AX231" s="13" t="s">
        <v>84</v>
      </c>
      <c r="AY231" s="251" t="s">
        <v>174</v>
      </c>
    </row>
    <row r="232" s="2" customFormat="1" ht="21.75" customHeight="1">
      <c r="A232" s="38"/>
      <c r="B232" s="39"/>
      <c r="C232" s="226" t="s">
        <v>411</v>
      </c>
      <c r="D232" s="226" t="s">
        <v>175</v>
      </c>
      <c r="E232" s="227" t="s">
        <v>772</v>
      </c>
      <c r="F232" s="228" t="s">
        <v>773</v>
      </c>
      <c r="G232" s="229" t="s">
        <v>123</v>
      </c>
      <c r="H232" s="230">
        <v>90.400000000000006</v>
      </c>
      <c r="I232" s="231"/>
      <c r="J232" s="232">
        <f>ROUND(I232*H232,2)</f>
        <v>0</v>
      </c>
      <c r="K232" s="233"/>
      <c r="L232" s="44"/>
      <c r="M232" s="234" t="s">
        <v>1</v>
      </c>
      <c r="N232" s="235" t="s">
        <v>41</v>
      </c>
      <c r="O232" s="91"/>
      <c r="P232" s="236">
        <f>O232*H232</f>
        <v>0</v>
      </c>
      <c r="Q232" s="236">
        <v>0.57499999999999996</v>
      </c>
      <c r="R232" s="236">
        <f>Q232*H232</f>
        <v>51.979999999999997</v>
      </c>
      <c r="S232" s="236">
        <v>0</v>
      </c>
      <c r="T232" s="237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8" t="s">
        <v>178</v>
      </c>
      <c r="AT232" s="238" t="s">
        <v>175</v>
      </c>
      <c r="AU232" s="238" t="s">
        <v>84</v>
      </c>
      <c r="AY232" s="17" t="s">
        <v>174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7" t="s">
        <v>84</v>
      </c>
      <c r="BK232" s="239">
        <f>ROUND(I232*H232,2)</f>
        <v>0</v>
      </c>
      <c r="BL232" s="17" t="s">
        <v>178</v>
      </c>
      <c r="BM232" s="238" t="s">
        <v>774</v>
      </c>
    </row>
    <row r="233" s="13" customFormat="1">
      <c r="A233" s="13"/>
      <c r="B233" s="240"/>
      <c r="C233" s="241"/>
      <c r="D233" s="242" t="s">
        <v>180</v>
      </c>
      <c r="E233" s="243" t="s">
        <v>1</v>
      </c>
      <c r="F233" s="244" t="s">
        <v>588</v>
      </c>
      <c r="G233" s="241"/>
      <c r="H233" s="245">
        <v>90.400000000000006</v>
      </c>
      <c r="I233" s="246"/>
      <c r="J233" s="241"/>
      <c r="K233" s="241"/>
      <c r="L233" s="247"/>
      <c r="M233" s="248"/>
      <c r="N233" s="249"/>
      <c r="O233" s="249"/>
      <c r="P233" s="249"/>
      <c r="Q233" s="249"/>
      <c r="R233" s="249"/>
      <c r="S233" s="249"/>
      <c r="T233" s="25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1" t="s">
        <v>180</v>
      </c>
      <c r="AU233" s="251" t="s">
        <v>84</v>
      </c>
      <c r="AV233" s="13" t="s">
        <v>86</v>
      </c>
      <c r="AW233" s="13" t="s">
        <v>32</v>
      </c>
      <c r="AX233" s="13" t="s">
        <v>84</v>
      </c>
      <c r="AY233" s="251" t="s">
        <v>174</v>
      </c>
    </row>
    <row r="234" s="2" customFormat="1" ht="33" customHeight="1">
      <c r="A234" s="38"/>
      <c r="B234" s="39"/>
      <c r="C234" s="226" t="s">
        <v>418</v>
      </c>
      <c r="D234" s="226" t="s">
        <v>175</v>
      </c>
      <c r="E234" s="227" t="s">
        <v>775</v>
      </c>
      <c r="F234" s="228" t="s">
        <v>776</v>
      </c>
      <c r="G234" s="229" t="s">
        <v>123</v>
      </c>
      <c r="H234" s="230">
        <v>49.5</v>
      </c>
      <c r="I234" s="231"/>
      <c r="J234" s="232">
        <f>ROUND(I234*H234,2)</f>
        <v>0</v>
      </c>
      <c r="K234" s="233"/>
      <c r="L234" s="44"/>
      <c r="M234" s="234" t="s">
        <v>1</v>
      </c>
      <c r="N234" s="235" t="s">
        <v>41</v>
      </c>
      <c r="O234" s="91"/>
      <c r="P234" s="236">
        <f>O234*H234</f>
        <v>0</v>
      </c>
      <c r="Q234" s="236">
        <v>0.089219999999999994</v>
      </c>
      <c r="R234" s="236">
        <f>Q234*H234</f>
        <v>4.4163899999999998</v>
      </c>
      <c r="S234" s="236">
        <v>0</v>
      </c>
      <c r="T234" s="237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8" t="s">
        <v>178</v>
      </c>
      <c r="AT234" s="238" t="s">
        <v>175</v>
      </c>
      <c r="AU234" s="238" t="s">
        <v>84</v>
      </c>
      <c r="AY234" s="17" t="s">
        <v>174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7" t="s">
        <v>84</v>
      </c>
      <c r="BK234" s="239">
        <f>ROUND(I234*H234,2)</f>
        <v>0</v>
      </c>
      <c r="BL234" s="17" t="s">
        <v>178</v>
      </c>
      <c r="BM234" s="238" t="s">
        <v>777</v>
      </c>
    </row>
    <row r="235" s="13" customFormat="1">
      <c r="A235" s="13"/>
      <c r="B235" s="240"/>
      <c r="C235" s="241"/>
      <c r="D235" s="242" t="s">
        <v>180</v>
      </c>
      <c r="E235" s="243" t="s">
        <v>1</v>
      </c>
      <c r="F235" s="244" t="s">
        <v>591</v>
      </c>
      <c r="G235" s="241"/>
      <c r="H235" s="245">
        <v>49.5</v>
      </c>
      <c r="I235" s="246"/>
      <c r="J235" s="241"/>
      <c r="K235" s="241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180</v>
      </c>
      <c r="AU235" s="251" t="s">
        <v>84</v>
      </c>
      <c r="AV235" s="13" t="s">
        <v>86</v>
      </c>
      <c r="AW235" s="13" t="s">
        <v>32</v>
      </c>
      <c r="AX235" s="13" t="s">
        <v>84</v>
      </c>
      <c r="AY235" s="251" t="s">
        <v>174</v>
      </c>
    </row>
    <row r="236" s="2" customFormat="1" ht="24.15" customHeight="1">
      <c r="A236" s="38"/>
      <c r="B236" s="39"/>
      <c r="C236" s="263" t="s">
        <v>422</v>
      </c>
      <c r="D236" s="263" t="s">
        <v>240</v>
      </c>
      <c r="E236" s="264" t="s">
        <v>778</v>
      </c>
      <c r="F236" s="265" t="s">
        <v>779</v>
      </c>
      <c r="G236" s="266" t="s">
        <v>123</v>
      </c>
      <c r="H236" s="267">
        <v>50.984999999999999</v>
      </c>
      <c r="I236" s="268"/>
      <c r="J236" s="269">
        <f>ROUND(I236*H236,2)</f>
        <v>0</v>
      </c>
      <c r="K236" s="270"/>
      <c r="L236" s="271"/>
      <c r="M236" s="272" t="s">
        <v>1</v>
      </c>
      <c r="N236" s="273" t="s">
        <v>41</v>
      </c>
      <c r="O236" s="91"/>
      <c r="P236" s="236">
        <f>O236*H236</f>
        <v>0</v>
      </c>
      <c r="Q236" s="236">
        <v>0.13200000000000001</v>
      </c>
      <c r="R236" s="236">
        <f>Q236*H236</f>
        <v>6.7300200000000006</v>
      </c>
      <c r="S236" s="236">
        <v>0</v>
      </c>
      <c r="T236" s="237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8" t="s">
        <v>213</v>
      </c>
      <c r="AT236" s="238" t="s">
        <v>240</v>
      </c>
      <c r="AU236" s="238" t="s">
        <v>84</v>
      </c>
      <c r="AY236" s="17" t="s">
        <v>174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7" t="s">
        <v>84</v>
      </c>
      <c r="BK236" s="239">
        <f>ROUND(I236*H236,2)</f>
        <v>0</v>
      </c>
      <c r="BL236" s="17" t="s">
        <v>178</v>
      </c>
      <c r="BM236" s="238" t="s">
        <v>780</v>
      </c>
    </row>
    <row r="237" s="13" customFormat="1">
      <c r="A237" s="13"/>
      <c r="B237" s="240"/>
      <c r="C237" s="241"/>
      <c r="D237" s="242" t="s">
        <v>180</v>
      </c>
      <c r="E237" s="241"/>
      <c r="F237" s="244" t="s">
        <v>781</v>
      </c>
      <c r="G237" s="241"/>
      <c r="H237" s="245">
        <v>50.984999999999999</v>
      </c>
      <c r="I237" s="246"/>
      <c r="J237" s="241"/>
      <c r="K237" s="241"/>
      <c r="L237" s="247"/>
      <c r="M237" s="248"/>
      <c r="N237" s="249"/>
      <c r="O237" s="249"/>
      <c r="P237" s="249"/>
      <c r="Q237" s="249"/>
      <c r="R237" s="249"/>
      <c r="S237" s="249"/>
      <c r="T237" s="25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1" t="s">
        <v>180</v>
      </c>
      <c r="AU237" s="251" t="s">
        <v>84</v>
      </c>
      <c r="AV237" s="13" t="s">
        <v>86</v>
      </c>
      <c r="AW237" s="13" t="s">
        <v>4</v>
      </c>
      <c r="AX237" s="13" t="s">
        <v>84</v>
      </c>
      <c r="AY237" s="251" t="s">
        <v>174</v>
      </c>
    </row>
    <row r="238" s="2" customFormat="1" ht="33" customHeight="1">
      <c r="A238" s="38"/>
      <c r="B238" s="39"/>
      <c r="C238" s="226" t="s">
        <v>428</v>
      </c>
      <c r="D238" s="226" t="s">
        <v>175</v>
      </c>
      <c r="E238" s="227" t="s">
        <v>782</v>
      </c>
      <c r="F238" s="228" t="s">
        <v>783</v>
      </c>
      <c r="G238" s="229" t="s">
        <v>123</v>
      </c>
      <c r="H238" s="230">
        <v>90.400000000000006</v>
      </c>
      <c r="I238" s="231"/>
      <c r="J238" s="232">
        <f>ROUND(I238*H238,2)</f>
        <v>0</v>
      </c>
      <c r="K238" s="233"/>
      <c r="L238" s="44"/>
      <c r="M238" s="234" t="s">
        <v>1</v>
      </c>
      <c r="N238" s="235" t="s">
        <v>41</v>
      </c>
      <c r="O238" s="91"/>
      <c r="P238" s="236">
        <f>O238*H238</f>
        <v>0</v>
      </c>
      <c r="Q238" s="236">
        <v>0.11162</v>
      </c>
      <c r="R238" s="236">
        <f>Q238*H238</f>
        <v>10.090448</v>
      </c>
      <c r="S238" s="236">
        <v>0</v>
      </c>
      <c r="T238" s="237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8" t="s">
        <v>178</v>
      </c>
      <c r="AT238" s="238" t="s">
        <v>175</v>
      </c>
      <c r="AU238" s="238" t="s">
        <v>84</v>
      </c>
      <c r="AY238" s="17" t="s">
        <v>174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7" t="s">
        <v>84</v>
      </c>
      <c r="BK238" s="239">
        <f>ROUND(I238*H238,2)</f>
        <v>0</v>
      </c>
      <c r="BL238" s="17" t="s">
        <v>178</v>
      </c>
      <c r="BM238" s="238" t="s">
        <v>784</v>
      </c>
    </row>
    <row r="239" s="13" customFormat="1">
      <c r="A239" s="13"/>
      <c r="B239" s="240"/>
      <c r="C239" s="241"/>
      <c r="D239" s="242" t="s">
        <v>180</v>
      </c>
      <c r="E239" s="243" t="s">
        <v>1</v>
      </c>
      <c r="F239" s="244" t="s">
        <v>588</v>
      </c>
      <c r="G239" s="241"/>
      <c r="H239" s="245">
        <v>90.400000000000006</v>
      </c>
      <c r="I239" s="246"/>
      <c r="J239" s="241"/>
      <c r="K239" s="241"/>
      <c r="L239" s="247"/>
      <c r="M239" s="248"/>
      <c r="N239" s="249"/>
      <c r="O239" s="249"/>
      <c r="P239" s="249"/>
      <c r="Q239" s="249"/>
      <c r="R239" s="249"/>
      <c r="S239" s="249"/>
      <c r="T239" s="25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1" t="s">
        <v>180</v>
      </c>
      <c r="AU239" s="251" t="s">
        <v>84</v>
      </c>
      <c r="AV239" s="13" t="s">
        <v>86</v>
      </c>
      <c r="AW239" s="13" t="s">
        <v>32</v>
      </c>
      <c r="AX239" s="13" t="s">
        <v>84</v>
      </c>
      <c r="AY239" s="251" t="s">
        <v>174</v>
      </c>
    </row>
    <row r="240" s="2" customFormat="1" ht="24.15" customHeight="1">
      <c r="A240" s="38"/>
      <c r="B240" s="39"/>
      <c r="C240" s="263" t="s">
        <v>434</v>
      </c>
      <c r="D240" s="263" t="s">
        <v>240</v>
      </c>
      <c r="E240" s="264" t="s">
        <v>785</v>
      </c>
      <c r="F240" s="265" t="s">
        <v>786</v>
      </c>
      <c r="G240" s="266" t="s">
        <v>123</v>
      </c>
      <c r="H240" s="267">
        <v>93.111999999999995</v>
      </c>
      <c r="I240" s="268"/>
      <c r="J240" s="269">
        <f>ROUND(I240*H240,2)</f>
        <v>0</v>
      </c>
      <c r="K240" s="270"/>
      <c r="L240" s="271"/>
      <c r="M240" s="272" t="s">
        <v>1</v>
      </c>
      <c r="N240" s="273" t="s">
        <v>41</v>
      </c>
      <c r="O240" s="91"/>
      <c r="P240" s="236">
        <f>O240*H240</f>
        <v>0</v>
      </c>
      <c r="Q240" s="236">
        <v>0.17599999999999999</v>
      </c>
      <c r="R240" s="236">
        <f>Q240*H240</f>
        <v>16.387711999999997</v>
      </c>
      <c r="S240" s="236">
        <v>0</v>
      </c>
      <c r="T240" s="237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8" t="s">
        <v>213</v>
      </c>
      <c r="AT240" s="238" t="s">
        <v>240</v>
      </c>
      <c r="AU240" s="238" t="s">
        <v>84</v>
      </c>
      <c r="AY240" s="17" t="s">
        <v>174</v>
      </c>
      <c r="BE240" s="239">
        <f>IF(N240="základní",J240,0)</f>
        <v>0</v>
      </c>
      <c r="BF240" s="239">
        <f>IF(N240="snížená",J240,0)</f>
        <v>0</v>
      </c>
      <c r="BG240" s="239">
        <f>IF(N240="zákl. přenesená",J240,0)</f>
        <v>0</v>
      </c>
      <c r="BH240" s="239">
        <f>IF(N240="sníž. přenesená",J240,0)</f>
        <v>0</v>
      </c>
      <c r="BI240" s="239">
        <f>IF(N240="nulová",J240,0)</f>
        <v>0</v>
      </c>
      <c r="BJ240" s="17" t="s">
        <v>84</v>
      </c>
      <c r="BK240" s="239">
        <f>ROUND(I240*H240,2)</f>
        <v>0</v>
      </c>
      <c r="BL240" s="17" t="s">
        <v>178</v>
      </c>
      <c r="BM240" s="238" t="s">
        <v>787</v>
      </c>
    </row>
    <row r="241" s="13" customFormat="1">
      <c r="A241" s="13"/>
      <c r="B241" s="240"/>
      <c r="C241" s="241"/>
      <c r="D241" s="242" t="s">
        <v>180</v>
      </c>
      <c r="E241" s="241"/>
      <c r="F241" s="244" t="s">
        <v>788</v>
      </c>
      <c r="G241" s="241"/>
      <c r="H241" s="245">
        <v>93.111999999999995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180</v>
      </c>
      <c r="AU241" s="251" t="s">
        <v>84</v>
      </c>
      <c r="AV241" s="13" t="s">
        <v>86</v>
      </c>
      <c r="AW241" s="13" t="s">
        <v>4</v>
      </c>
      <c r="AX241" s="13" t="s">
        <v>84</v>
      </c>
      <c r="AY241" s="251" t="s">
        <v>174</v>
      </c>
    </row>
    <row r="242" s="12" customFormat="1" ht="25.92" customHeight="1">
      <c r="A242" s="12"/>
      <c r="B242" s="212"/>
      <c r="C242" s="213"/>
      <c r="D242" s="214" t="s">
        <v>75</v>
      </c>
      <c r="E242" s="215" t="s">
        <v>205</v>
      </c>
      <c r="F242" s="215" t="s">
        <v>789</v>
      </c>
      <c r="G242" s="213"/>
      <c r="H242" s="213"/>
      <c r="I242" s="216"/>
      <c r="J242" s="217">
        <f>BK242</f>
        <v>0</v>
      </c>
      <c r="K242" s="213"/>
      <c r="L242" s="218"/>
      <c r="M242" s="219"/>
      <c r="N242" s="220"/>
      <c r="O242" s="220"/>
      <c r="P242" s="221">
        <f>SUM(P243:P330)</f>
        <v>0</v>
      </c>
      <c r="Q242" s="220"/>
      <c r="R242" s="221">
        <f>SUM(R243:R330)</f>
        <v>89.343621740000003</v>
      </c>
      <c r="S242" s="220"/>
      <c r="T242" s="222">
        <f>SUM(T243:T330)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223" t="s">
        <v>84</v>
      </c>
      <c r="AT242" s="224" t="s">
        <v>75</v>
      </c>
      <c r="AU242" s="224" t="s">
        <v>76</v>
      </c>
      <c r="AY242" s="223" t="s">
        <v>174</v>
      </c>
      <c r="BK242" s="225">
        <f>SUM(BK243:BK330)</f>
        <v>0</v>
      </c>
    </row>
    <row r="243" s="2" customFormat="1" ht="44.25" customHeight="1">
      <c r="A243" s="38"/>
      <c r="B243" s="39"/>
      <c r="C243" s="226" t="s">
        <v>438</v>
      </c>
      <c r="D243" s="226" t="s">
        <v>175</v>
      </c>
      <c r="E243" s="227" t="s">
        <v>790</v>
      </c>
      <c r="F243" s="228" t="s">
        <v>791</v>
      </c>
      <c r="G243" s="229" t="s">
        <v>123</v>
      </c>
      <c r="H243" s="230">
        <v>601.95000000000005</v>
      </c>
      <c r="I243" s="231"/>
      <c r="J243" s="232">
        <f>ROUND(I243*H243,2)</f>
        <v>0</v>
      </c>
      <c r="K243" s="233"/>
      <c r="L243" s="44"/>
      <c r="M243" s="234" t="s">
        <v>1</v>
      </c>
      <c r="N243" s="235" t="s">
        <v>41</v>
      </c>
      <c r="O243" s="91"/>
      <c r="P243" s="236">
        <f>O243*H243</f>
        <v>0</v>
      </c>
      <c r="Q243" s="236">
        <v>0.021899999999999999</v>
      </c>
      <c r="R243" s="236">
        <f>Q243*H243</f>
        <v>13.182705</v>
      </c>
      <c r="S243" s="236">
        <v>0</v>
      </c>
      <c r="T243" s="237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8" t="s">
        <v>178</v>
      </c>
      <c r="AT243" s="238" t="s">
        <v>175</v>
      </c>
      <c r="AU243" s="238" t="s">
        <v>84</v>
      </c>
      <c r="AY243" s="17" t="s">
        <v>174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7" t="s">
        <v>84</v>
      </c>
      <c r="BK243" s="239">
        <f>ROUND(I243*H243,2)</f>
        <v>0</v>
      </c>
      <c r="BL243" s="17" t="s">
        <v>178</v>
      </c>
      <c r="BM243" s="238" t="s">
        <v>792</v>
      </c>
    </row>
    <row r="244" s="13" customFormat="1">
      <c r="A244" s="13"/>
      <c r="B244" s="240"/>
      <c r="C244" s="241"/>
      <c r="D244" s="242" t="s">
        <v>180</v>
      </c>
      <c r="E244" s="243" t="s">
        <v>1</v>
      </c>
      <c r="F244" s="244" t="s">
        <v>531</v>
      </c>
      <c r="G244" s="241"/>
      <c r="H244" s="245">
        <v>601.95000000000005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180</v>
      </c>
      <c r="AU244" s="251" t="s">
        <v>84</v>
      </c>
      <c r="AV244" s="13" t="s">
        <v>86</v>
      </c>
      <c r="AW244" s="13" t="s">
        <v>32</v>
      </c>
      <c r="AX244" s="13" t="s">
        <v>84</v>
      </c>
      <c r="AY244" s="251" t="s">
        <v>174</v>
      </c>
    </row>
    <row r="245" s="2" customFormat="1" ht="21.75" customHeight="1">
      <c r="A245" s="38"/>
      <c r="B245" s="39"/>
      <c r="C245" s="226" t="s">
        <v>443</v>
      </c>
      <c r="D245" s="226" t="s">
        <v>175</v>
      </c>
      <c r="E245" s="227" t="s">
        <v>793</v>
      </c>
      <c r="F245" s="228" t="s">
        <v>794</v>
      </c>
      <c r="G245" s="229" t="s">
        <v>123</v>
      </c>
      <c r="H245" s="230">
        <v>425.10199999999998</v>
      </c>
      <c r="I245" s="231"/>
      <c r="J245" s="232">
        <f>ROUND(I245*H245,2)</f>
        <v>0</v>
      </c>
      <c r="K245" s="233"/>
      <c r="L245" s="44"/>
      <c r="M245" s="234" t="s">
        <v>1</v>
      </c>
      <c r="N245" s="235" t="s">
        <v>41</v>
      </c>
      <c r="O245" s="91"/>
      <c r="P245" s="236">
        <f>O245*H245</f>
        <v>0</v>
      </c>
      <c r="Q245" s="236">
        <v>0.0043800000000000002</v>
      </c>
      <c r="R245" s="236">
        <f>Q245*H245</f>
        <v>1.8619467599999999</v>
      </c>
      <c r="S245" s="236">
        <v>0</v>
      </c>
      <c r="T245" s="237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38" t="s">
        <v>178</v>
      </c>
      <c r="AT245" s="238" t="s">
        <v>175</v>
      </c>
      <c r="AU245" s="238" t="s">
        <v>84</v>
      </c>
      <c r="AY245" s="17" t="s">
        <v>174</v>
      </c>
      <c r="BE245" s="239">
        <f>IF(N245="základní",J245,0)</f>
        <v>0</v>
      </c>
      <c r="BF245" s="239">
        <f>IF(N245="snížená",J245,0)</f>
        <v>0</v>
      </c>
      <c r="BG245" s="239">
        <f>IF(N245="zákl. přenesená",J245,0)</f>
        <v>0</v>
      </c>
      <c r="BH245" s="239">
        <f>IF(N245="sníž. přenesená",J245,0)</f>
        <v>0</v>
      </c>
      <c r="BI245" s="239">
        <f>IF(N245="nulová",J245,0)</f>
        <v>0</v>
      </c>
      <c r="BJ245" s="17" t="s">
        <v>84</v>
      </c>
      <c r="BK245" s="239">
        <f>ROUND(I245*H245,2)</f>
        <v>0</v>
      </c>
      <c r="BL245" s="17" t="s">
        <v>178</v>
      </c>
      <c r="BM245" s="238" t="s">
        <v>795</v>
      </c>
    </row>
    <row r="246" s="13" customFormat="1">
      <c r="A246" s="13"/>
      <c r="B246" s="240"/>
      <c r="C246" s="241"/>
      <c r="D246" s="242" t="s">
        <v>180</v>
      </c>
      <c r="E246" s="243" t="s">
        <v>1</v>
      </c>
      <c r="F246" s="244" t="s">
        <v>796</v>
      </c>
      <c r="G246" s="241"/>
      <c r="H246" s="245">
        <v>425.10199999999998</v>
      </c>
      <c r="I246" s="246"/>
      <c r="J246" s="241"/>
      <c r="K246" s="241"/>
      <c r="L246" s="247"/>
      <c r="M246" s="248"/>
      <c r="N246" s="249"/>
      <c r="O246" s="249"/>
      <c r="P246" s="249"/>
      <c r="Q246" s="249"/>
      <c r="R246" s="249"/>
      <c r="S246" s="249"/>
      <c r="T246" s="25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1" t="s">
        <v>180</v>
      </c>
      <c r="AU246" s="251" t="s">
        <v>84</v>
      </c>
      <c r="AV246" s="13" t="s">
        <v>86</v>
      </c>
      <c r="AW246" s="13" t="s">
        <v>32</v>
      </c>
      <c r="AX246" s="13" t="s">
        <v>84</v>
      </c>
      <c r="AY246" s="251" t="s">
        <v>174</v>
      </c>
    </row>
    <row r="247" s="2" customFormat="1" ht="24.15" customHeight="1">
      <c r="A247" s="38"/>
      <c r="B247" s="39"/>
      <c r="C247" s="226" t="s">
        <v>450</v>
      </c>
      <c r="D247" s="226" t="s">
        <v>175</v>
      </c>
      <c r="E247" s="227" t="s">
        <v>797</v>
      </c>
      <c r="F247" s="228" t="s">
        <v>798</v>
      </c>
      <c r="G247" s="229" t="s">
        <v>123</v>
      </c>
      <c r="H247" s="230">
        <v>436.322</v>
      </c>
      <c r="I247" s="231"/>
      <c r="J247" s="232">
        <f>ROUND(I247*H247,2)</f>
        <v>0</v>
      </c>
      <c r="K247" s="233"/>
      <c r="L247" s="44"/>
      <c r="M247" s="234" t="s">
        <v>1</v>
      </c>
      <c r="N247" s="235" t="s">
        <v>41</v>
      </c>
      <c r="O247" s="91"/>
      <c r="P247" s="236">
        <f>O247*H247</f>
        <v>0</v>
      </c>
      <c r="Q247" s="236">
        <v>0.015400000000000001</v>
      </c>
      <c r="R247" s="236">
        <f>Q247*H247</f>
        <v>6.7193588000000002</v>
      </c>
      <c r="S247" s="236">
        <v>0</v>
      </c>
      <c r="T247" s="237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8" t="s">
        <v>178</v>
      </c>
      <c r="AT247" s="238" t="s">
        <v>175</v>
      </c>
      <c r="AU247" s="238" t="s">
        <v>84</v>
      </c>
      <c r="AY247" s="17" t="s">
        <v>174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7" t="s">
        <v>84</v>
      </c>
      <c r="BK247" s="239">
        <f>ROUND(I247*H247,2)</f>
        <v>0</v>
      </c>
      <c r="BL247" s="17" t="s">
        <v>178</v>
      </c>
      <c r="BM247" s="238" t="s">
        <v>799</v>
      </c>
    </row>
    <row r="248" s="13" customFormat="1">
      <c r="A248" s="13"/>
      <c r="B248" s="240"/>
      <c r="C248" s="241"/>
      <c r="D248" s="242" t="s">
        <v>180</v>
      </c>
      <c r="E248" s="243" t="s">
        <v>1</v>
      </c>
      <c r="F248" s="244" t="s">
        <v>800</v>
      </c>
      <c r="G248" s="241"/>
      <c r="H248" s="245">
        <v>436.322</v>
      </c>
      <c r="I248" s="246"/>
      <c r="J248" s="241"/>
      <c r="K248" s="241"/>
      <c r="L248" s="247"/>
      <c r="M248" s="248"/>
      <c r="N248" s="249"/>
      <c r="O248" s="249"/>
      <c r="P248" s="249"/>
      <c r="Q248" s="249"/>
      <c r="R248" s="249"/>
      <c r="S248" s="249"/>
      <c r="T248" s="25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1" t="s">
        <v>180</v>
      </c>
      <c r="AU248" s="251" t="s">
        <v>84</v>
      </c>
      <c r="AV248" s="13" t="s">
        <v>86</v>
      </c>
      <c r="AW248" s="13" t="s">
        <v>32</v>
      </c>
      <c r="AX248" s="13" t="s">
        <v>84</v>
      </c>
      <c r="AY248" s="251" t="s">
        <v>174</v>
      </c>
    </row>
    <row r="249" s="2" customFormat="1" ht="21.75" customHeight="1">
      <c r="A249" s="38"/>
      <c r="B249" s="39"/>
      <c r="C249" s="226" t="s">
        <v>455</v>
      </c>
      <c r="D249" s="226" t="s">
        <v>175</v>
      </c>
      <c r="E249" s="227" t="s">
        <v>801</v>
      </c>
      <c r="F249" s="228" t="s">
        <v>802</v>
      </c>
      <c r="G249" s="229" t="s">
        <v>123</v>
      </c>
      <c r="H249" s="230">
        <v>248.68199999999999</v>
      </c>
      <c r="I249" s="231"/>
      <c r="J249" s="232">
        <f>ROUND(I249*H249,2)</f>
        <v>0</v>
      </c>
      <c r="K249" s="233"/>
      <c r="L249" s="44"/>
      <c r="M249" s="234" t="s">
        <v>1</v>
      </c>
      <c r="N249" s="235" t="s">
        <v>41</v>
      </c>
      <c r="O249" s="91"/>
      <c r="P249" s="236">
        <f>O249*H249</f>
        <v>0</v>
      </c>
      <c r="Q249" s="236">
        <v>0.0030000000000000001</v>
      </c>
      <c r="R249" s="236">
        <f>Q249*H249</f>
        <v>0.74604599999999999</v>
      </c>
      <c r="S249" s="236">
        <v>0</v>
      </c>
      <c r="T249" s="237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8" t="s">
        <v>178</v>
      </c>
      <c r="AT249" s="238" t="s">
        <v>175</v>
      </c>
      <c r="AU249" s="238" t="s">
        <v>84</v>
      </c>
      <c r="AY249" s="17" t="s">
        <v>174</v>
      </c>
      <c r="BE249" s="239">
        <f>IF(N249="základní",J249,0)</f>
        <v>0</v>
      </c>
      <c r="BF249" s="239">
        <f>IF(N249="snížená",J249,0)</f>
        <v>0</v>
      </c>
      <c r="BG249" s="239">
        <f>IF(N249="zákl. přenesená",J249,0)</f>
        <v>0</v>
      </c>
      <c r="BH249" s="239">
        <f>IF(N249="sníž. přenesená",J249,0)</f>
        <v>0</v>
      </c>
      <c r="BI249" s="239">
        <f>IF(N249="nulová",J249,0)</f>
        <v>0</v>
      </c>
      <c r="BJ249" s="17" t="s">
        <v>84</v>
      </c>
      <c r="BK249" s="239">
        <f>ROUND(I249*H249,2)</f>
        <v>0</v>
      </c>
      <c r="BL249" s="17" t="s">
        <v>178</v>
      </c>
      <c r="BM249" s="238" t="s">
        <v>803</v>
      </c>
    </row>
    <row r="250" s="13" customFormat="1">
      <c r="A250" s="13"/>
      <c r="B250" s="240"/>
      <c r="C250" s="241"/>
      <c r="D250" s="242" t="s">
        <v>180</v>
      </c>
      <c r="E250" s="243" t="s">
        <v>1</v>
      </c>
      <c r="F250" s="244" t="s">
        <v>804</v>
      </c>
      <c r="G250" s="241"/>
      <c r="H250" s="245">
        <v>248.68199999999999</v>
      </c>
      <c r="I250" s="246"/>
      <c r="J250" s="241"/>
      <c r="K250" s="241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180</v>
      </c>
      <c r="AU250" s="251" t="s">
        <v>84</v>
      </c>
      <c r="AV250" s="13" t="s">
        <v>86</v>
      </c>
      <c r="AW250" s="13" t="s">
        <v>32</v>
      </c>
      <c r="AX250" s="13" t="s">
        <v>84</v>
      </c>
      <c r="AY250" s="251" t="s">
        <v>174</v>
      </c>
    </row>
    <row r="251" s="2" customFormat="1" ht="44.25" customHeight="1">
      <c r="A251" s="38"/>
      <c r="B251" s="39"/>
      <c r="C251" s="226" t="s">
        <v>462</v>
      </c>
      <c r="D251" s="226" t="s">
        <v>175</v>
      </c>
      <c r="E251" s="227" t="s">
        <v>805</v>
      </c>
      <c r="F251" s="228" t="s">
        <v>806</v>
      </c>
      <c r="G251" s="229" t="s">
        <v>123</v>
      </c>
      <c r="H251" s="230">
        <v>1016.638</v>
      </c>
      <c r="I251" s="231"/>
      <c r="J251" s="232">
        <f>ROUND(I251*H251,2)</f>
        <v>0</v>
      </c>
      <c r="K251" s="233"/>
      <c r="L251" s="44"/>
      <c r="M251" s="234" t="s">
        <v>1</v>
      </c>
      <c r="N251" s="235" t="s">
        <v>41</v>
      </c>
      <c r="O251" s="91"/>
      <c r="P251" s="236">
        <f>O251*H251</f>
        <v>0</v>
      </c>
      <c r="Q251" s="236">
        <v>0.0206</v>
      </c>
      <c r="R251" s="236">
        <f>Q251*H251</f>
        <v>20.942742800000001</v>
      </c>
      <c r="S251" s="236">
        <v>0</v>
      </c>
      <c r="T251" s="237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8" t="s">
        <v>178</v>
      </c>
      <c r="AT251" s="238" t="s">
        <v>175</v>
      </c>
      <c r="AU251" s="238" t="s">
        <v>84</v>
      </c>
      <c r="AY251" s="17" t="s">
        <v>174</v>
      </c>
      <c r="BE251" s="239">
        <f>IF(N251="základní",J251,0)</f>
        <v>0</v>
      </c>
      <c r="BF251" s="239">
        <f>IF(N251="snížená",J251,0)</f>
        <v>0</v>
      </c>
      <c r="BG251" s="239">
        <f>IF(N251="zákl. přenesená",J251,0)</f>
        <v>0</v>
      </c>
      <c r="BH251" s="239">
        <f>IF(N251="sníž. přenesená",J251,0)</f>
        <v>0</v>
      </c>
      <c r="BI251" s="239">
        <f>IF(N251="nulová",J251,0)</f>
        <v>0</v>
      </c>
      <c r="BJ251" s="17" t="s">
        <v>84</v>
      </c>
      <c r="BK251" s="239">
        <f>ROUND(I251*H251,2)</f>
        <v>0</v>
      </c>
      <c r="BL251" s="17" t="s">
        <v>178</v>
      </c>
      <c r="BM251" s="238" t="s">
        <v>807</v>
      </c>
    </row>
    <row r="252" s="13" customFormat="1">
      <c r="A252" s="13"/>
      <c r="B252" s="240"/>
      <c r="C252" s="241"/>
      <c r="D252" s="242" t="s">
        <v>180</v>
      </c>
      <c r="E252" s="243" t="s">
        <v>1</v>
      </c>
      <c r="F252" s="244" t="s">
        <v>808</v>
      </c>
      <c r="G252" s="241"/>
      <c r="H252" s="245">
        <v>1016.638</v>
      </c>
      <c r="I252" s="246"/>
      <c r="J252" s="241"/>
      <c r="K252" s="241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180</v>
      </c>
      <c r="AU252" s="251" t="s">
        <v>84</v>
      </c>
      <c r="AV252" s="13" t="s">
        <v>86</v>
      </c>
      <c r="AW252" s="13" t="s">
        <v>32</v>
      </c>
      <c r="AX252" s="13" t="s">
        <v>84</v>
      </c>
      <c r="AY252" s="251" t="s">
        <v>174</v>
      </c>
    </row>
    <row r="253" s="2" customFormat="1" ht="24.15" customHeight="1">
      <c r="A253" s="38"/>
      <c r="B253" s="39"/>
      <c r="C253" s="226" t="s">
        <v>466</v>
      </c>
      <c r="D253" s="226" t="s">
        <v>175</v>
      </c>
      <c r="E253" s="227" t="s">
        <v>809</v>
      </c>
      <c r="F253" s="228" t="s">
        <v>810</v>
      </c>
      <c r="G253" s="229" t="s">
        <v>123</v>
      </c>
      <c r="H253" s="230">
        <v>39.609999999999999</v>
      </c>
      <c r="I253" s="231"/>
      <c r="J253" s="232">
        <f>ROUND(I253*H253,2)</f>
        <v>0</v>
      </c>
      <c r="K253" s="233"/>
      <c r="L253" s="44"/>
      <c r="M253" s="234" t="s">
        <v>1</v>
      </c>
      <c r="N253" s="235" t="s">
        <v>41</v>
      </c>
      <c r="O253" s="91"/>
      <c r="P253" s="236">
        <f>O253*H253</f>
        <v>0</v>
      </c>
      <c r="Q253" s="236">
        <v>0.00363</v>
      </c>
      <c r="R253" s="236">
        <f>Q253*H253</f>
        <v>0.1437843</v>
      </c>
      <c r="S253" s="236">
        <v>0</v>
      </c>
      <c r="T253" s="237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8" t="s">
        <v>178</v>
      </c>
      <c r="AT253" s="238" t="s">
        <v>175</v>
      </c>
      <c r="AU253" s="238" t="s">
        <v>84</v>
      </c>
      <c r="AY253" s="17" t="s">
        <v>174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7" t="s">
        <v>84</v>
      </c>
      <c r="BK253" s="239">
        <f>ROUND(I253*H253,2)</f>
        <v>0</v>
      </c>
      <c r="BL253" s="17" t="s">
        <v>178</v>
      </c>
      <c r="BM253" s="238" t="s">
        <v>811</v>
      </c>
    </row>
    <row r="254" s="13" customFormat="1">
      <c r="A254" s="13"/>
      <c r="B254" s="240"/>
      <c r="C254" s="241"/>
      <c r="D254" s="242" t="s">
        <v>180</v>
      </c>
      <c r="E254" s="243" t="s">
        <v>1</v>
      </c>
      <c r="F254" s="244" t="s">
        <v>812</v>
      </c>
      <c r="G254" s="241"/>
      <c r="H254" s="245">
        <v>39.609999999999999</v>
      </c>
      <c r="I254" s="246"/>
      <c r="J254" s="241"/>
      <c r="K254" s="241"/>
      <c r="L254" s="247"/>
      <c r="M254" s="248"/>
      <c r="N254" s="249"/>
      <c r="O254" s="249"/>
      <c r="P254" s="249"/>
      <c r="Q254" s="249"/>
      <c r="R254" s="249"/>
      <c r="S254" s="249"/>
      <c r="T254" s="25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1" t="s">
        <v>180</v>
      </c>
      <c r="AU254" s="251" t="s">
        <v>84</v>
      </c>
      <c r="AV254" s="13" t="s">
        <v>86</v>
      </c>
      <c r="AW254" s="13" t="s">
        <v>32</v>
      </c>
      <c r="AX254" s="13" t="s">
        <v>84</v>
      </c>
      <c r="AY254" s="251" t="s">
        <v>174</v>
      </c>
    </row>
    <row r="255" s="2" customFormat="1" ht="21.75" customHeight="1">
      <c r="A255" s="38"/>
      <c r="B255" s="39"/>
      <c r="C255" s="226" t="s">
        <v>473</v>
      </c>
      <c r="D255" s="226" t="s">
        <v>175</v>
      </c>
      <c r="E255" s="227" t="s">
        <v>813</v>
      </c>
      <c r="F255" s="228" t="s">
        <v>814</v>
      </c>
      <c r="G255" s="229" t="s">
        <v>123</v>
      </c>
      <c r="H255" s="230">
        <v>11.231999999999999</v>
      </c>
      <c r="I255" s="231"/>
      <c r="J255" s="232">
        <f>ROUND(I255*H255,2)</f>
        <v>0</v>
      </c>
      <c r="K255" s="233"/>
      <c r="L255" s="44"/>
      <c r="M255" s="234" t="s">
        <v>1</v>
      </c>
      <c r="N255" s="235" t="s">
        <v>41</v>
      </c>
      <c r="O255" s="91"/>
      <c r="P255" s="236">
        <f>O255*H255</f>
        <v>0</v>
      </c>
      <c r="Q255" s="236">
        <v>0.0043800000000000002</v>
      </c>
      <c r="R255" s="236">
        <f>Q255*H255</f>
        <v>0.049196160000000003</v>
      </c>
      <c r="S255" s="236">
        <v>0</v>
      </c>
      <c r="T255" s="237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8" t="s">
        <v>178</v>
      </c>
      <c r="AT255" s="238" t="s">
        <v>175</v>
      </c>
      <c r="AU255" s="238" t="s">
        <v>84</v>
      </c>
      <c r="AY255" s="17" t="s">
        <v>174</v>
      </c>
      <c r="BE255" s="239">
        <f>IF(N255="základní",J255,0)</f>
        <v>0</v>
      </c>
      <c r="BF255" s="239">
        <f>IF(N255="snížená",J255,0)</f>
        <v>0</v>
      </c>
      <c r="BG255" s="239">
        <f>IF(N255="zákl. přenesená",J255,0)</f>
        <v>0</v>
      </c>
      <c r="BH255" s="239">
        <f>IF(N255="sníž. přenesená",J255,0)</f>
        <v>0</v>
      </c>
      <c r="BI255" s="239">
        <f>IF(N255="nulová",J255,0)</f>
        <v>0</v>
      </c>
      <c r="BJ255" s="17" t="s">
        <v>84</v>
      </c>
      <c r="BK255" s="239">
        <f>ROUND(I255*H255,2)</f>
        <v>0</v>
      </c>
      <c r="BL255" s="17" t="s">
        <v>178</v>
      </c>
      <c r="BM255" s="238" t="s">
        <v>815</v>
      </c>
    </row>
    <row r="256" s="13" customFormat="1">
      <c r="A256" s="13"/>
      <c r="B256" s="240"/>
      <c r="C256" s="241"/>
      <c r="D256" s="242" t="s">
        <v>180</v>
      </c>
      <c r="E256" s="243" t="s">
        <v>1</v>
      </c>
      <c r="F256" s="244" t="s">
        <v>816</v>
      </c>
      <c r="G256" s="241"/>
      <c r="H256" s="245">
        <v>11.231999999999999</v>
      </c>
      <c r="I256" s="246"/>
      <c r="J256" s="241"/>
      <c r="K256" s="241"/>
      <c r="L256" s="247"/>
      <c r="M256" s="248"/>
      <c r="N256" s="249"/>
      <c r="O256" s="249"/>
      <c r="P256" s="249"/>
      <c r="Q256" s="249"/>
      <c r="R256" s="249"/>
      <c r="S256" s="249"/>
      <c r="T256" s="25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1" t="s">
        <v>180</v>
      </c>
      <c r="AU256" s="251" t="s">
        <v>84</v>
      </c>
      <c r="AV256" s="13" t="s">
        <v>86</v>
      </c>
      <c r="AW256" s="13" t="s">
        <v>32</v>
      </c>
      <c r="AX256" s="13" t="s">
        <v>84</v>
      </c>
      <c r="AY256" s="251" t="s">
        <v>174</v>
      </c>
    </row>
    <row r="257" s="2" customFormat="1" ht="24.15" customHeight="1">
      <c r="A257" s="38"/>
      <c r="B257" s="39"/>
      <c r="C257" s="226" t="s">
        <v>477</v>
      </c>
      <c r="D257" s="226" t="s">
        <v>175</v>
      </c>
      <c r="E257" s="227" t="s">
        <v>817</v>
      </c>
      <c r="F257" s="228" t="s">
        <v>818</v>
      </c>
      <c r="G257" s="229" t="s">
        <v>243</v>
      </c>
      <c r="H257" s="230">
        <v>9.6999999999999993</v>
      </c>
      <c r="I257" s="231"/>
      <c r="J257" s="232">
        <f>ROUND(I257*H257,2)</f>
        <v>0</v>
      </c>
      <c r="K257" s="233"/>
      <c r="L257" s="44"/>
      <c r="M257" s="234" t="s">
        <v>1</v>
      </c>
      <c r="N257" s="235" t="s">
        <v>41</v>
      </c>
      <c r="O257" s="91"/>
      <c r="P257" s="236">
        <f>O257*H257</f>
        <v>0</v>
      </c>
      <c r="Q257" s="236">
        <v>0</v>
      </c>
      <c r="R257" s="236">
        <f>Q257*H257</f>
        <v>0</v>
      </c>
      <c r="S257" s="236">
        <v>0</v>
      </c>
      <c r="T257" s="237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8" t="s">
        <v>178</v>
      </c>
      <c r="AT257" s="238" t="s">
        <v>175</v>
      </c>
      <c r="AU257" s="238" t="s">
        <v>84</v>
      </c>
      <c r="AY257" s="17" t="s">
        <v>174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7" t="s">
        <v>84</v>
      </c>
      <c r="BK257" s="239">
        <f>ROUND(I257*H257,2)</f>
        <v>0</v>
      </c>
      <c r="BL257" s="17" t="s">
        <v>178</v>
      </c>
      <c r="BM257" s="238" t="s">
        <v>819</v>
      </c>
    </row>
    <row r="258" s="2" customFormat="1" ht="16.5" customHeight="1">
      <c r="A258" s="38"/>
      <c r="B258" s="39"/>
      <c r="C258" s="263" t="s">
        <v>483</v>
      </c>
      <c r="D258" s="263" t="s">
        <v>240</v>
      </c>
      <c r="E258" s="264" t="s">
        <v>820</v>
      </c>
      <c r="F258" s="265" t="s">
        <v>821</v>
      </c>
      <c r="G258" s="266" t="s">
        <v>243</v>
      </c>
      <c r="H258" s="267">
        <v>9.702</v>
      </c>
      <c r="I258" s="268"/>
      <c r="J258" s="269">
        <f>ROUND(I258*H258,2)</f>
        <v>0</v>
      </c>
      <c r="K258" s="270"/>
      <c r="L258" s="271"/>
      <c r="M258" s="272" t="s">
        <v>1</v>
      </c>
      <c r="N258" s="273" t="s">
        <v>41</v>
      </c>
      <c r="O258" s="91"/>
      <c r="P258" s="236">
        <f>O258*H258</f>
        <v>0</v>
      </c>
      <c r="Q258" s="236">
        <v>0</v>
      </c>
      <c r="R258" s="236">
        <f>Q258*H258</f>
        <v>0</v>
      </c>
      <c r="S258" s="236">
        <v>0</v>
      </c>
      <c r="T258" s="237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8" t="s">
        <v>213</v>
      </c>
      <c r="AT258" s="238" t="s">
        <v>240</v>
      </c>
      <c r="AU258" s="238" t="s">
        <v>84</v>
      </c>
      <c r="AY258" s="17" t="s">
        <v>174</v>
      </c>
      <c r="BE258" s="239">
        <f>IF(N258="základní",J258,0)</f>
        <v>0</v>
      </c>
      <c r="BF258" s="239">
        <f>IF(N258="snížená",J258,0)</f>
        <v>0</v>
      </c>
      <c r="BG258" s="239">
        <f>IF(N258="zákl. přenesená",J258,0)</f>
        <v>0</v>
      </c>
      <c r="BH258" s="239">
        <f>IF(N258="sníž. přenesená",J258,0)</f>
        <v>0</v>
      </c>
      <c r="BI258" s="239">
        <f>IF(N258="nulová",J258,0)</f>
        <v>0</v>
      </c>
      <c r="BJ258" s="17" t="s">
        <v>84</v>
      </c>
      <c r="BK258" s="239">
        <f>ROUND(I258*H258,2)</f>
        <v>0</v>
      </c>
      <c r="BL258" s="17" t="s">
        <v>178</v>
      </c>
      <c r="BM258" s="238" t="s">
        <v>822</v>
      </c>
    </row>
    <row r="259" s="13" customFormat="1">
      <c r="A259" s="13"/>
      <c r="B259" s="240"/>
      <c r="C259" s="241"/>
      <c r="D259" s="242" t="s">
        <v>180</v>
      </c>
      <c r="E259" s="243" t="s">
        <v>1</v>
      </c>
      <c r="F259" s="244" t="s">
        <v>823</v>
      </c>
      <c r="G259" s="241"/>
      <c r="H259" s="245">
        <v>9.2400000000000002</v>
      </c>
      <c r="I259" s="246"/>
      <c r="J259" s="241"/>
      <c r="K259" s="241"/>
      <c r="L259" s="247"/>
      <c r="M259" s="248"/>
      <c r="N259" s="249"/>
      <c r="O259" s="249"/>
      <c r="P259" s="249"/>
      <c r="Q259" s="249"/>
      <c r="R259" s="249"/>
      <c r="S259" s="249"/>
      <c r="T259" s="25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1" t="s">
        <v>180</v>
      </c>
      <c r="AU259" s="251" t="s">
        <v>84</v>
      </c>
      <c r="AV259" s="13" t="s">
        <v>86</v>
      </c>
      <c r="AW259" s="13" t="s">
        <v>32</v>
      </c>
      <c r="AX259" s="13" t="s">
        <v>84</v>
      </c>
      <c r="AY259" s="251" t="s">
        <v>174</v>
      </c>
    </row>
    <row r="260" s="13" customFormat="1">
      <c r="A260" s="13"/>
      <c r="B260" s="240"/>
      <c r="C260" s="241"/>
      <c r="D260" s="242" t="s">
        <v>180</v>
      </c>
      <c r="E260" s="241"/>
      <c r="F260" s="244" t="s">
        <v>824</v>
      </c>
      <c r="G260" s="241"/>
      <c r="H260" s="245">
        <v>9.702</v>
      </c>
      <c r="I260" s="246"/>
      <c r="J260" s="241"/>
      <c r="K260" s="241"/>
      <c r="L260" s="247"/>
      <c r="M260" s="248"/>
      <c r="N260" s="249"/>
      <c r="O260" s="249"/>
      <c r="P260" s="249"/>
      <c r="Q260" s="249"/>
      <c r="R260" s="249"/>
      <c r="S260" s="249"/>
      <c r="T260" s="25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1" t="s">
        <v>180</v>
      </c>
      <c r="AU260" s="251" t="s">
        <v>84</v>
      </c>
      <c r="AV260" s="13" t="s">
        <v>86</v>
      </c>
      <c r="AW260" s="13" t="s">
        <v>4</v>
      </c>
      <c r="AX260" s="13" t="s">
        <v>84</v>
      </c>
      <c r="AY260" s="251" t="s">
        <v>174</v>
      </c>
    </row>
    <row r="261" s="2" customFormat="1" ht="24.15" customHeight="1">
      <c r="A261" s="38"/>
      <c r="B261" s="39"/>
      <c r="C261" s="226" t="s">
        <v>488</v>
      </c>
      <c r="D261" s="226" t="s">
        <v>175</v>
      </c>
      <c r="E261" s="227" t="s">
        <v>825</v>
      </c>
      <c r="F261" s="228" t="s">
        <v>826</v>
      </c>
      <c r="G261" s="229" t="s">
        <v>123</v>
      </c>
      <c r="H261" s="230">
        <v>18.719999999999999</v>
      </c>
      <c r="I261" s="231"/>
      <c r="J261" s="232">
        <f>ROUND(I261*H261,2)</f>
        <v>0</v>
      </c>
      <c r="K261" s="233"/>
      <c r="L261" s="44"/>
      <c r="M261" s="234" t="s">
        <v>1</v>
      </c>
      <c r="N261" s="235" t="s">
        <v>41</v>
      </c>
      <c r="O261" s="91"/>
      <c r="P261" s="236">
        <f>O261*H261</f>
        <v>0</v>
      </c>
      <c r="Q261" s="236">
        <v>0.00018000000000000001</v>
      </c>
      <c r="R261" s="236">
        <f>Q261*H261</f>
        <v>0.0033695999999999999</v>
      </c>
      <c r="S261" s="236">
        <v>0</v>
      </c>
      <c r="T261" s="237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8" t="s">
        <v>178</v>
      </c>
      <c r="AT261" s="238" t="s">
        <v>175</v>
      </c>
      <c r="AU261" s="238" t="s">
        <v>84</v>
      </c>
      <c r="AY261" s="17" t="s">
        <v>174</v>
      </c>
      <c r="BE261" s="239">
        <f>IF(N261="základní",J261,0)</f>
        <v>0</v>
      </c>
      <c r="BF261" s="239">
        <f>IF(N261="snížená",J261,0)</f>
        <v>0</v>
      </c>
      <c r="BG261" s="239">
        <f>IF(N261="zákl. přenesená",J261,0)</f>
        <v>0</v>
      </c>
      <c r="BH261" s="239">
        <f>IF(N261="sníž. přenesená",J261,0)</f>
        <v>0</v>
      </c>
      <c r="BI261" s="239">
        <f>IF(N261="nulová",J261,0)</f>
        <v>0</v>
      </c>
      <c r="BJ261" s="17" t="s">
        <v>84</v>
      </c>
      <c r="BK261" s="239">
        <f>ROUND(I261*H261,2)</f>
        <v>0</v>
      </c>
      <c r="BL261" s="17" t="s">
        <v>178</v>
      </c>
      <c r="BM261" s="238" t="s">
        <v>827</v>
      </c>
    </row>
    <row r="262" s="13" customFormat="1">
      <c r="A262" s="13"/>
      <c r="B262" s="240"/>
      <c r="C262" s="241"/>
      <c r="D262" s="242" t="s">
        <v>180</v>
      </c>
      <c r="E262" s="243" t="s">
        <v>1</v>
      </c>
      <c r="F262" s="244" t="s">
        <v>564</v>
      </c>
      <c r="G262" s="241"/>
      <c r="H262" s="245">
        <v>18.719999999999999</v>
      </c>
      <c r="I262" s="246"/>
      <c r="J262" s="241"/>
      <c r="K262" s="241"/>
      <c r="L262" s="247"/>
      <c r="M262" s="248"/>
      <c r="N262" s="249"/>
      <c r="O262" s="249"/>
      <c r="P262" s="249"/>
      <c r="Q262" s="249"/>
      <c r="R262" s="249"/>
      <c r="S262" s="249"/>
      <c r="T262" s="25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1" t="s">
        <v>180</v>
      </c>
      <c r="AU262" s="251" t="s">
        <v>84</v>
      </c>
      <c r="AV262" s="13" t="s">
        <v>86</v>
      </c>
      <c r="AW262" s="13" t="s">
        <v>32</v>
      </c>
      <c r="AX262" s="13" t="s">
        <v>84</v>
      </c>
      <c r="AY262" s="251" t="s">
        <v>174</v>
      </c>
    </row>
    <row r="263" s="2" customFormat="1" ht="24.15" customHeight="1">
      <c r="A263" s="38"/>
      <c r="B263" s="39"/>
      <c r="C263" s="226" t="s">
        <v>495</v>
      </c>
      <c r="D263" s="226" t="s">
        <v>175</v>
      </c>
      <c r="E263" s="227" t="s">
        <v>828</v>
      </c>
      <c r="F263" s="228" t="s">
        <v>829</v>
      </c>
      <c r="G263" s="229" t="s">
        <v>123</v>
      </c>
      <c r="H263" s="230">
        <v>529.99000000000001</v>
      </c>
      <c r="I263" s="231"/>
      <c r="J263" s="232">
        <f>ROUND(I263*H263,2)</f>
        <v>0</v>
      </c>
      <c r="K263" s="233"/>
      <c r="L263" s="44"/>
      <c r="M263" s="234" t="s">
        <v>1</v>
      </c>
      <c r="N263" s="235" t="s">
        <v>41</v>
      </c>
      <c r="O263" s="91"/>
      <c r="P263" s="236">
        <f>O263*H263</f>
        <v>0</v>
      </c>
      <c r="Q263" s="236">
        <v>0.00013999999999999999</v>
      </c>
      <c r="R263" s="236">
        <f>Q263*H263</f>
        <v>0.07419859999999999</v>
      </c>
      <c r="S263" s="236">
        <v>0</v>
      </c>
      <c r="T263" s="237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8" t="s">
        <v>178</v>
      </c>
      <c r="AT263" s="238" t="s">
        <v>175</v>
      </c>
      <c r="AU263" s="238" t="s">
        <v>84</v>
      </c>
      <c r="AY263" s="17" t="s">
        <v>174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7" t="s">
        <v>84</v>
      </c>
      <c r="BK263" s="239">
        <f>ROUND(I263*H263,2)</f>
        <v>0</v>
      </c>
      <c r="BL263" s="17" t="s">
        <v>178</v>
      </c>
      <c r="BM263" s="238" t="s">
        <v>830</v>
      </c>
    </row>
    <row r="264" s="13" customFormat="1">
      <c r="A264" s="13"/>
      <c r="B264" s="240"/>
      <c r="C264" s="241"/>
      <c r="D264" s="242" t="s">
        <v>180</v>
      </c>
      <c r="E264" s="243" t="s">
        <v>1</v>
      </c>
      <c r="F264" s="244" t="s">
        <v>570</v>
      </c>
      <c r="G264" s="241"/>
      <c r="H264" s="245">
        <v>490.38</v>
      </c>
      <c r="I264" s="246"/>
      <c r="J264" s="241"/>
      <c r="K264" s="241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180</v>
      </c>
      <c r="AU264" s="251" t="s">
        <v>84</v>
      </c>
      <c r="AV264" s="13" t="s">
        <v>86</v>
      </c>
      <c r="AW264" s="13" t="s">
        <v>32</v>
      </c>
      <c r="AX264" s="13" t="s">
        <v>76</v>
      </c>
      <c r="AY264" s="251" t="s">
        <v>174</v>
      </c>
    </row>
    <row r="265" s="13" customFormat="1">
      <c r="A265" s="13"/>
      <c r="B265" s="240"/>
      <c r="C265" s="241"/>
      <c r="D265" s="242" t="s">
        <v>180</v>
      </c>
      <c r="E265" s="243" t="s">
        <v>1</v>
      </c>
      <c r="F265" s="244" t="s">
        <v>812</v>
      </c>
      <c r="G265" s="241"/>
      <c r="H265" s="245">
        <v>39.609999999999999</v>
      </c>
      <c r="I265" s="246"/>
      <c r="J265" s="241"/>
      <c r="K265" s="241"/>
      <c r="L265" s="247"/>
      <c r="M265" s="248"/>
      <c r="N265" s="249"/>
      <c r="O265" s="249"/>
      <c r="P265" s="249"/>
      <c r="Q265" s="249"/>
      <c r="R265" s="249"/>
      <c r="S265" s="249"/>
      <c r="T265" s="25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1" t="s">
        <v>180</v>
      </c>
      <c r="AU265" s="251" t="s">
        <v>84</v>
      </c>
      <c r="AV265" s="13" t="s">
        <v>86</v>
      </c>
      <c r="AW265" s="13" t="s">
        <v>32</v>
      </c>
      <c r="AX265" s="13" t="s">
        <v>76</v>
      </c>
      <c r="AY265" s="251" t="s">
        <v>174</v>
      </c>
    </row>
    <row r="266" s="14" customFormat="1">
      <c r="A266" s="14"/>
      <c r="B266" s="252"/>
      <c r="C266" s="253"/>
      <c r="D266" s="242" t="s">
        <v>180</v>
      </c>
      <c r="E266" s="254" t="s">
        <v>1</v>
      </c>
      <c r="F266" s="255" t="s">
        <v>183</v>
      </c>
      <c r="G266" s="253"/>
      <c r="H266" s="256">
        <v>529.99000000000001</v>
      </c>
      <c r="I266" s="257"/>
      <c r="J266" s="253"/>
      <c r="K266" s="253"/>
      <c r="L266" s="258"/>
      <c r="M266" s="259"/>
      <c r="N266" s="260"/>
      <c r="O266" s="260"/>
      <c r="P266" s="260"/>
      <c r="Q266" s="260"/>
      <c r="R266" s="260"/>
      <c r="S266" s="260"/>
      <c r="T266" s="261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2" t="s">
        <v>180</v>
      </c>
      <c r="AU266" s="262" t="s">
        <v>84</v>
      </c>
      <c r="AV266" s="14" t="s">
        <v>178</v>
      </c>
      <c r="AW266" s="14" t="s">
        <v>32</v>
      </c>
      <c r="AX266" s="14" t="s">
        <v>84</v>
      </c>
      <c r="AY266" s="262" t="s">
        <v>174</v>
      </c>
    </row>
    <row r="267" s="2" customFormat="1" ht="44.25" customHeight="1">
      <c r="A267" s="38"/>
      <c r="B267" s="39"/>
      <c r="C267" s="226" t="s">
        <v>499</v>
      </c>
      <c r="D267" s="226" t="s">
        <v>175</v>
      </c>
      <c r="E267" s="227" t="s">
        <v>831</v>
      </c>
      <c r="F267" s="228" t="s">
        <v>832</v>
      </c>
      <c r="G267" s="229" t="s">
        <v>123</v>
      </c>
      <c r="H267" s="230">
        <v>44.744999999999997</v>
      </c>
      <c r="I267" s="231"/>
      <c r="J267" s="232">
        <f>ROUND(I267*H267,2)</f>
        <v>0</v>
      </c>
      <c r="K267" s="233"/>
      <c r="L267" s="44"/>
      <c r="M267" s="234" t="s">
        <v>1</v>
      </c>
      <c r="N267" s="235" t="s">
        <v>41</v>
      </c>
      <c r="O267" s="91"/>
      <c r="P267" s="236">
        <f>O267*H267</f>
        <v>0</v>
      </c>
      <c r="Q267" s="236">
        <v>0.0085199999999999998</v>
      </c>
      <c r="R267" s="236">
        <f>Q267*H267</f>
        <v>0.38122739999999999</v>
      </c>
      <c r="S267" s="236">
        <v>0</v>
      </c>
      <c r="T267" s="237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8" t="s">
        <v>178</v>
      </c>
      <c r="AT267" s="238" t="s">
        <v>175</v>
      </c>
      <c r="AU267" s="238" t="s">
        <v>84</v>
      </c>
      <c r="AY267" s="17" t="s">
        <v>174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7" t="s">
        <v>84</v>
      </c>
      <c r="BK267" s="239">
        <f>ROUND(I267*H267,2)</f>
        <v>0</v>
      </c>
      <c r="BL267" s="17" t="s">
        <v>178</v>
      </c>
      <c r="BM267" s="238" t="s">
        <v>833</v>
      </c>
    </row>
    <row r="268" s="13" customFormat="1">
      <c r="A268" s="13"/>
      <c r="B268" s="240"/>
      <c r="C268" s="241"/>
      <c r="D268" s="242" t="s">
        <v>180</v>
      </c>
      <c r="E268" s="243" t="s">
        <v>1</v>
      </c>
      <c r="F268" s="244" t="s">
        <v>834</v>
      </c>
      <c r="G268" s="241"/>
      <c r="H268" s="245">
        <v>44.744999999999997</v>
      </c>
      <c r="I268" s="246"/>
      <c r="J268" s="241"/>
      <c r="K268" s="241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180</v>
      </c>
      <c r="AU268" s="251" t="s">
        <v>84</v>
      </c>
      <c r="AV268" s="13" t="s">
        <v>86</v>
      </c>
      <c r="AW268" s="13" t="s">
        <v>32</v>
      </c>
      <c r="AX268" s="13" t="s">
        <v>84</v>
      </c>
      <c r="AY268" s="251" t="s">
        <v>174</v>
      </c>
    </row>
    <row r="269" s="2" customFormat="1" ht="24.15" customHeight="1">
      <c r="A269" s="38"/>
      <c r="B269" s="39"/>
      <c r="C269" s="263" t="s">
        <v>504</v>
      </c>
      <c r="D269" s="263" t="s">
        <v>240</v>
      </c>
      <c r="E269" s="264" t="s">
        <v>835</v>
      </c>
      <c r="F269" s="265" t="s">
        <v>836</v>
      </c>
      <c r="G269" s="266" t="s">
        <v>123</v>
      </c>
      <c r="H269" s="267">
        <v>46.981999999999999</v>
      </c>
      <c r="I269" s="268"/>
      <c r="J269" s="269">
        <f>ROUND(I269*H269,2)</f>
        <v>0</v>
      </c>
      <c r="K269" s="270"/>
      <c r="L269" s="271"/>
      <c r="M269" s="272" t="s">
        <v>1</v>
      </c>
      <c r="N269" s="273" t="s">
        <v>41</v>
      </c>
      <c r="O269" s="91"/>
      <c r="P269" s="236">
        <f>O269*H269</f>
        <v>0</v>
      </c>
      <c r="Q269" s="236">
        <v>0.0028999999999999998</v>
      </c>
      <c r="R269" s="236">
        <f>Q269*H269</f>
        <v>0.1362478</v>
      </c>
      <c r="S269" s="236">
        <v>0</v>
      </c>
      <c r="T269" s="237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8" t="s">
        <v>213</v>
      </c>
      <c r="AT269" s="238" t="s">
        <v>240</v>
      </c>
      <c r="AU269" s="238" t="s">
        <v>84</v>
      </c>
      <c r="AY269" s="17" t="s">
        <v>174</v>
      </c>
      <c r="BE269" s="239">
        <f>IF(N269="základní",J269,0)</f>
        <v>0</v>
      </c>
      <c r="BF269" s="239">
        <f>IF(N269="snížená",J269,0)</f>
        <v>0</v>
      </c>
      <c r="BG269" s="239">
        <f>IF(N269="zákl. přenesená",J269,0)</f>
        <v>0</v>
      </c>
      <c r="BH269" s="239">
        <f>IF(N269="sníž. přenesená",J269,0)</f>
        <v>0</v>
      </c>
      <c r="BI269" s="239">
        <f>IF(N269="nulová",J269,0)</f>
        <v>0</v>
      </c>
      <c r="BJ269" s="17" t="s">
        <v>84</v>
      </c>
      <c r="BK269" s="239">
        <f>ROUND(I269*H269,2)</f>
        <v>0</v>
      </c>
      <c r="BL269" s="17" t="s">
        <v>178</v>
      </c>
      <c r="BM269" s="238" t="s">
        <v>837</v>
      </c>
    </row>
    <row r="270" s="13" customFormat="1">
      <c r="A270" s="13"/>
      <c r="B270" s="240"/>
      <c r="C270" s="241"/>
      <c r="D270" s="242" t="s">
        <v>180</v>
      </c>
      <c r="E270" s="241"/>
      <c r="F270" s="244" t="s">
        <v>838</v>
      </c>
      <c r="G270" s="241"/>
      <c r="H270" s="245">
        <v>46.981999999999999</v>
      </c>
      <c r="I270" s="246"/>
      <c r="J270" s="241"/>
      <c r="K270" s="241"/>
      <c r="L270" s="247"/>
      <c r="M270" s="248"/>
      <c r="N270" s="249"/>
      <c r="O270" s="249"/>
      <c r="P270" s="249"/>
      <c r="Q270" s="249"/>
      <c r="R270" s="249"/>
      <c r="S270" s="249"/>
      <c r="T270" s="250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1" t="s">
        <v>180</v>
      </c>
      <c r="AU270" s="251" t="s">
        <v>84</v>
      </c>
      <c r="AV270" s="13" t="s">
        <v>86</v>
      </c>
      <c r="AW270" s="13" t="s">
        <v>4</v>
      </c>
      <c r="AX270" s="13" t="s">
        <v>84</v>
      </c>
      <c r="AY270" s="251" t="s">
        <v>174</v>
      </c>
    </row>
    <row r="271" s="2" customFormat="1" ht="44.25" customHeight="1">
      <c r="A271" s="38"/>
      <c r="B271" s="39"/>
      <c r="C271" s="226" t="s">
        <v>509</v>
      </c>
      <c r="D271" s="226" t="s">
        <v>175</v>
      </c>
      <c r="E271" s="227" t="s">
        <v>839</v>
      </c>
      <c r="F271" s="228" t="s">
        <v>840</v>
      </c>
      <c r="G271" s="229" t="s">
        <v>123</v>
      </c>
      <c r="H271" s="230">
        <v>533.58000000000004</v>
      </c>
      <c r="I271" s="231"/>
      <c r="J271" s="232">
        <f>ROUND(I271*H271,2)</f>
        <v>0</v>
      </c>
      <c r="K271" s="233"/>
      <c r="L271" s="44"/>
      <c r="M271" s="234" t="s">
        <v>1</v>
      </c>
      <c r="N271" s="235" t="s">
        <v>41</v>
      </c>
      <c r="O271" s="91"/>
      <c r="P271" s="236">
        <f>O271*H271</f>
        <v>0</v>
      </c>
      <c r="Q271" s="236">
        <v>0.0086</v>
      </c>
      <c r="R271" s="236">
        <f>Q271*H271</f>
        <v>4.5887880000000001</v>
      </c>
      <c r="S271" s="236">
        <v>0</v>
      </c>
      <c r="T271" s="237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8" t="s">
        <v>178</v>
      </c>
      <c r="AT271" s="238" t="s">
        <v>175</v>
      </c>
      <c r="AU271" s="238" t="s">
        <v>84</v>
      </c>
      <c r="AY271" s="17" t="s">
        <v>174</v>
      </c>
      <c r="BE271" s="239">
        <f>IF(N271="základní",J271,0)</f>
        <v>0</v>
      </c>
      <c r="BF271" s="239">
        <f>IF(N271="snížená",J271,0)</f>
        <v>0</v>
      </c>
      <c r="BG271" s="239">
        <f>IF(N271="zákl. přenesená",J271,0)</f>
        <v>0</v>
      </c>
      <c r="BH271" s="239">
        <f>IF(N271="sníž. přenesená",J271,0)</f>
        <v>0</v>
      </c>
      <c r="BI271" s="239">
        <f>IF(N271="nulová",J271,0)</f>
        <v>0</v>
      </c>
      <c r="BJ271" s="17" t="s">
        <v>84</v>
      </c>
      <c r="BK271" s="239">
        <f>ROUND(I271*H271,2)</f>
        <v>0</v>
      </c>
      <c r="BL271" s="17" t="s">
        <v>178</v>
      </c>
      <c r="BM271" s="238" t="s">
        <v>841</v>
      </c>
    </row>
    <row r="272" s="13" customFormat="1">
      <c r="A272" s="13"/>
      <c r="B272" s="240"/>
      <c r="C272" s="241"/>
      <c r="D272" s="242" t="s">
        <v>180</v>
      </c>
      <c r="E272" s="243" t="s">
        <v>1</v>
      </c>
      <c r="F272" s="244" t="s">
        <v>842</v>
      </c>
      <c r="G272" s="241"/>
      <c r="H272" s="245">
        <v>43.200000000000003</v>
      </c>
      <c r="I272" s="246"/>
      <c r="J272" s="241"/>
      <c r="K272" s="241"/>
      <c r="L272" s="247"/>
      <c r="M272" s="248"/>
      <c r="N272" s="249"/>
      <c r="O272" s="249"/>
      <c r="P272" s="249"/>
      <c r="Q272" s="249"/>
      <c r="R272" s="249"/>
      <c r="S272" s="249"/>
      <c r="T272" s="25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1" t="s">
        <v>180</v>
      </c>
      <c r="AU272" s="251" t="s">
        <v>84</v>
      </c>
      <c r="AV272" s="13" t="s">
        <v>86</v>
      </c>
      <c r="AW272" s="13" t="s">
        <v>32</v>
      </c>
      <c r="AX272" s="13" t="s">
        <v>76</v>
      </c>
      <c r="AY272" s="251" t="s">
        <v>174</v>
      </c>
    </row>
    <row r="273" s="13" customFormat="1">
      <c r="A273" s="13"/>
      <c r="B273" s="240"/>
      <c r="C273" s="241"/>
      <c r="D273" s="242" t="s">
        <v>180</v>
      </c>
      <c r="E273" s="243" t="s">
        <v>1</v>
      </c>
      <c r="F273" s="244" t="s">
        <v>843</v>
      </c>
      <c r="G273" s="241"/>
      <c r="H273" s="245">
        <v>490.38</v>
      </c>
      <c r="I273" s="246"/>
      <c r="J273" s="241"/>
      <c r="K273" s="241"/>
      <c r="L273" s="247"/>
      <c r="M273" s="248"/>
      <c r="N273" s="249"/>
      <c r="O273" s="249"/>
      <c r="P273" s="249"/>
      <c r="Q273" s="249"/>
      <c r="R273" s="249"/>
      <c r="S273" s="249"/>
      <c r="T273" s="25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1" t="s">
        <v>180</v>
      </c>
      <c r="AU273" s="251" t="s">
        <v>84</v>
      </c>
      <c r="AV273" s="13" t="s">
        <v>86</v>
      </c>
      <c r="AW273" s="13" t="s">
        <v>32</v>
      </c>
      <c r="AX273" s="13" t="s">
        <v>76</v>
      </c>
      <c r="AY273" s="251" t="s">
        <v>174</v>
      </c>
    </row>
    <row r="274" s="14" customFormat="1">
      <c r="A274" s="14"/>
      <c r="B274" s="252"/>
      <c r="C274" s="253"/>
      <c r="D274" s="242" t="s">
        <v>180</v>
      </c>
      <c r="E274" s="254" t="s">
        <v>1</v>
      </c>
      <c r="F274" s="255" t="s">
        <v>183</v>
      </c>
      <c r="G274" s="253"/>
      <c r="H274" s="256">
        <v>533.58000000000004</v>
      </c>
      <c r="I274" s="257"/>
      <c r="J274" s="253"/>
      <c r="K274" s="253"/>
      <c r="L274" s="258"/>
      <c r="M274" s="259"/>
      <c r="N274" s="260"/>
      <c r="O274" s="260"/>
      <c r="P274" s="260"/>
      <c r="Q274" s="260"/>
      <c r="R274" s="260"/>
      <c r="S274" s="260"/>
      <c r="T274" s="261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2" t="s">
        <v>180</v>
      </c>
      <c r="AU274" s="262" t="s">
        <v>84</v>
      </c>
      <c r="AV274" s="14" t="s">
        <v>178</v>
      </c>
      <c r="AW274" s="14" t="s">
        <v>32</v>
      </c>
      <c r="AX274" s="14" t="s">
        <v>84</v>
      </c>
      <c r="AY274" s="262" t="s">
        <v>174</v>
      </c>
    </row>
    <row r="275" s="2" customFormat="1" ht="24.15" customHeight="1">
      <c r="A275" s="38"/>
      <c r="B275" s="39"/>
      <c r="C275" s="263" t="s">
        <v>844</v>
      </c>
      <c r="D275" s="263" t="s">
        <v>240</v>
      </c>
      <c r="E275" s="264" t="s">
        <v>845</v>
      </c>
      <c r="F275" s="265" t="s">
        <v>846</v>
      </c>
      <c r="G275" s="266" t="s">
        <v>123</v>
      </c>
      <c r="H275" s="267">
        <v>45.359999999999999</v>
      </c>
      <c r="I275" s="268"/>
      <c r="J275" s="269">
        <f>ROUND(I275*H275,2)</f>
        <v>0</v>
      </c>
      <c r="K275" s="270"/>
      <c r="L275" s="271"/>
      <c r="M275" s="272" t="s">
        <v>1</v>
      </c>
      <c r="N275" s="273" t="s">
        <v>41</v>
      </c>
      <c r="O275" s="91"/>
      <c r="P275" s="236">
        <f>O275*H275</f>
        <v>0</v>
      </c>
      <c r="Q275" s="236">
        <v>0.0048999999999999998</v>
      </c>
      <c r="R275" s="236">
        <f>Q275*H275</f>
        <v>0.22226399999999999</v>
      </c>
      <c r="S275" s="236">
        <v>0</v>
      </c>
      <c r="T275" s="237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8" t="s">
        <v>213</v>
      </c>
      <c r="AT275" s="238" t="s">
        <v>240</v>
      </c>
      <c r="AU275" s="238" t="s">
        <v>84</v>
      </c>
      <c r="AY275" s="17" t="s">
        <v>174</v>
      </c>
      <c r="BE275" s="239">
        <f>IF(N275="základní",J275,0)</f>
        <v>0</v>
      </c>
      <c r="BF275" s="239">
        <f>IF(N275="snížená",J275,0)</f>
        <v>0</v>
      </c>
      <c r="BG275" s="239">
        <f>IF(N275="zákl. přenesená",J275,0)</f>
        <v>0</v>
      </c>
      <c r="BH275" s="239">
        <f>IF(N275="sníž. přenesená",J275,0)</f>
        <v>0</v>
      </c>
      <c r="BI275" s="239">
        <f>IF(N275="nulová",J275,0)</f>
        <v>0</v>
      </c>
      <c r="BJ275" s="17" t="s">
        <v>84</v>
      </c>
      <c r="BK275" s="239">
        <f>ROUND(I275*H275,2)</f>
        <v>0</v>
      </c>
      <c r="BL275" s="17" t="s">
        <v>178</v>
      </c>
      <c r="BM275" s="238" t="s">
        <v>847</v>
      </c>
    </row>
    <row r="276" s="13" customFormat="1">
      <c r="A276" s="13"/>
      <c r="B276" s="240"/>
      <c r="C276" s="241"/>
      <c r="D276" s="242" t="s">
        <v>180</v>
      </c>
      <c r="E276" s="243" t="s">
        <v>1</v>
      </c>
      <c r="F276" s="244" t="s">
        <v>842</v>
      </c>
      <c r="G276" s="241"/>
      <c r="H276" s="245">
        <v>43.200000000000003</v>
      </c>
      <c r="I276" s="246"/>
      <c r="J276" s="241"/>
      <c r="K276" s="241"/>
      <c r="L276" s="247"/>
      <c r="M276" s="248"/>
      <c r="N276" s="249"/>
      <c r="O276" s="249"/>
      <c r="P276" s="249"/>
      <c r="Q276" s="249"/>
      <c r="R276" s="249"/>
      <c r="S276" s="249"/>
      <c r="T276" s="250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1" t="s">
        <v>180</v>
      </c>
      <c r="AU276" s="251" t="s">
        <v>84</v>
      </c>
      <c r="AV276" s="13" t="s">
        <v>86</v>
      </c>
      <c r="AW276" s="13" t="s">
        <v>32</v>
      </c>
      <c r="AX276" s="13" t="s">
        <v>84</v>
      </c>
      <c r="AY276" s="251" t="s">
        <v>174</v>
      </c>
    </row>
    <row r="277" s="13" customFormat="1">
      <c r="A277" s="13"/>
      <c r="B277" s="240"/>
      <c r="C277" s="241"/>
      <c r="D277" s="242" t="s">
        <v>180</v>
      </c>
      <c r="E277" s="241"/>
      <c r="F277" s="244" t="s">
        <v>848</v>
      </c>
      <c r="G277" s="241"/>
      <c r="H277" s="245">
        <v>45.359999999999999</v>
      </c>
      <c r="I277" s="246"/>
      <c r="J277" s="241"/>
      <c r="K277" s="241"/>
      <c r="L277" s="247"/>
      <c r="M277" s="248"/>
      <c r="N277" s="249"/>
      <c r="O277" s="249"/>
      <c r="P277" s="249"/>
      <c r="Q277" s="249"/>
      <c r="R277" s="249"/>
      <c r="S277" s="249"/>
      <c r="T277" s="25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1" t="s">
        <v>180</v>
      </c>
      <c r="AU277" s="251" t="s">
        <v>84</v>
      </c>
      <c r="AV277" s="13" t="s">
        <v>86</v>
      </c>
      <c r="AW277" s="13" t="s">
        <v>4</v>
      </c>
      <c r="AX277" s="13" t="s">
        <v>84</v>
      </c>
      <c r="AY277" s="251" t="s">
        <v>174</v>
      </c>
    </row>
    <row r="278" s="2" customFormat="1" ht="21.75" customHeight="1">
      <c r="A278" s="38"/>
      <c r="B278" s="39"/>
      <c r="C278" s="263" t="s">
        <v>849</v>
      </c>
      <c r="D278" s="263" t="s">
        <v>240</v>
      </c>
      <c r="E278" s="264" t="s">
        <v>850</v>
      </c>
      <c r="F278" s="265" t="s">
        <v>851</v>
      </c>
      <c r="G278" s="266" t="s">
        <v>123</v>
      </c>
      <c r="H278" s="267">
        <v>514.899</v>
      </c>
      <c r="I278" s="268"/>
      <c r="J278" s="269">
        <f>ROUND(I278*H278,2)</f>
        <v>0</v>
      </c>
      <c r="K278" s="270"/>
      <c r="L278" s="271"/>
      <c r="M278" s="272" t="s">
        <v>1</v>
      </c>
      <c r="N278" s="273" t="s">
        <v>41</v>
      </c>
      <c r="O278" s="91"/>
      <c r="P278" s="236">
        <f>O278*H278</f>
        <v>0</v>
      </c>
      <c r="Q278" s="236">
        <v>0.0023999999999999998</v>
      </c>
      <c r="R278" s="236">
        <f>Q278*H278</f>
        <v>1.2357575999999999</v>
      </c>
      <c r="S278" s="236">
        <v>0</v>
      </c>
      <c r="T278" s="237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8" t="s">
        <v>213</v>
      </c>
      <c r="AT278" s="238" t="s">
        <v>240</v>
      </c>
      <c r="AU278" s="238" t="s">
        <v>84</v>
      </c>
      <c r="AY278" s="17" t="s">
        <v>174</v>
      </c>
      <c r="BE278" s="239">
        <f>IF(N278="základní",J278,0)</f>
        <v>0</v>
      </c>
      <c r="BF278" s="239">
        <f>IF(N278="snížená",J278,0)</f>
        <v>0</v>
      </c>
      <c r="BG278" s="239">
        <f>IF(N278="zákl. přenesená",J278,0)</f>
        <v>0</v>
      </c>
      <c r="BH278" s="239">
        <f>IF(N278="sníž. přenesená",J278,0)</f>
        <v>0</v>
      </c>
      <c r="BI278" s="239">
        <f>IF(N278="nulová",J278,0)</f>
        <v>0</v>
      </c>
      <c r="BJ278" s="17" t="s">
        <v>84</v>
      </c>
      <c r="BK278" s="239">
        <f>ROUND(I278*H278,2)</f>
        <v>0</v>
      </c>
      <c r="BL278" s="17" t="s">
        <v>178</v>
      </c>
      <c r="BM278" s="238" t="s">
        <v>852</v>
      </c>
    </row>
    <row r="279" s="13" customFormat="1">
      <c r="A279" s="13"/>
      <c r="B279" s="240"/>
      <c r="C279" s="241"/>
      <c r="D279" s="242" t="s">
        <v>180</v>
      </c>
      <c r="E279" s="243" t="s">
        <v>1</v>
      </c>
      <c r="F279" s="244" t="s">
        <v>843</v>
      </c>
      <c r="G279" s="241"/>
      <c r="H279" s="245">
        <v>490.38</v>
      </c>
      <c r="I279" s="246"/>
      <c r="J279" s="241"/>
      <c r="K279" s="241"/>
      <c r="L279" s="247"/>
      <c r="M279" s="248"/>
      <c r="N279" s="249"/>
      <c r="O279" s="249"/>
      <c r="P279" s="249"/>
      <c r="Q279" s="249"/>
      <c r="R279" s="249"/>
      <c r="S279" s="249"/>
      <c r="T279" s="25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51" t="s">
        <v>180</v>
      </c>
      <c r="AU279" s="251" t="s">
        <v>84</v>
      </c>
      <c r="AV279" s="13" t="s">
        <v>86</v>
      </c>
      <c r="AW279" s="13" t="s">
        <v>32</v>
      </c>
      <c r="AX279" s="13" t="s">
        <v>84</v>
      </c>
      <c r="AY279" s="251" t="s">
        <v>174</v>
      </c>
    </row>
    <row r="280" s="13" customFormat="1">
      <c r="A280" s="13"/>
      <c r="B280" s="240"/>
      <c r="C280" s="241"/>
      <c r="D280" s="242" t="s">
        <v>180</v>
      </c>
      <c r="E280" s="241"/>
      <c r="F280" s="244" t="s">
        <v>853</v>
      </c>
      <c r="G280" s="241"/>
      <c r="H280" s="245">
        <v>514.899</v>
      </c>
      <c r="I280" s="246"/>
      <c r="J280" s="241"/>
      <c r="K280" s="241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180</v>
      </c>
      <c r="AU280" s="251" t="s">
        <v>84</v>
      </c>
      <c r="AV280" s="13" t="s">
        <v>86</v>
      </c>
      <c r="AW280" s="13" t="s">
        <v>4</v>
      </c>
      <c r="AX280" s="13" t="s">
        <v>84</v>
      </c>
      <c r="AY280" s="251" t="s">
        <v>174</v>
      </c>
    </row>
    <row r="281" s="2" customFormat="1" ht="37.8" customHeight="1">
      <c r="A281" s="38"/>
      <c r="B281" s="39"/>
      <c r="C281" s="226" t="s">
        <v>854</v>
      </c>
      <c r="D281" s="226" t="s">
        <v>175</v>
      </c>
      <c r="E281" s="227" t="s">
        <v>855</v>
      </c>
      <c r="F281" s="228" t="s">
        <v>856</v>
      </c>
      <c r="G281" s="229" t="s">
        <v>123</v>
      </c>
      <c r="H281" s="230">
        <v>533.58000000000004</v>
      </c>
      <c r="I281" s="231"/>
      <c r="J281" s="232">
        <f>ROUND(I281*H281,2)</f>
        <v>0</v>
      </c>
      <c r="K281" s="233"/>
      <c r="L281" s="44"/>
      <c r="M281" s="234" t="s">
        <v>1</v>
      </c>
      <c r="N281" s="235" t="s">
        <v>41</v>
      </c>
      <c r="O281" s="91"/>
      <c r="P281" s="236">
        <f>O281*H281</f>
        <v>0</v>
      </c>
      <c r="Q281" s="236">
        <v>8.0000000000000007E-05</v>
      </c>
      <c r="R281" s="236">
        <f>Q281*H281</f>
        <v>0.042686400000000006</v>
      </c>
      <c r="S281" s="236">
        <v>0</v>
      </c>
      <c r="T281" s="237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8" t="s">
        <v>178</v>
      </c>
      <c r="AT281" s="238" t="s">
        <v>175</v>
      </c>
      <c r="AU281" s="238" t="s">
        <v>84</v>
      </c>
      <c r="AY281" s="17" t="s">
        <v>174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7" t="s">
        <v>84</v>
      </c>
      <c r="BK281" s="239">
        <f>ROUND(I281*H281,2)</f>
        <v>0</v>
      </c>
      <c r="BL281" s="17" t="s">
        <v>178</v>
      </c>
      <c r="BM281" s="238" t="s">
        <v>857</v>
      </c>
    </row>
    <row r="282" s="13" customFormat="1">
      <c r="A282" s="13"/>
      <c r="B282" s="240"/>
      <c r="C282" s="241"/>
      <c r="D282" s="242" t="s">
        <v>180</v>
      </c>
      <c r="E282" s="243" t="s">
        <v>1</v>
      </c>
      <c r="F282" s="244" t="s">
        <v>842</v>
      </c>
      <c r="G282" s="241"/>
      <c r="H282" s="245">
        <v>43.200000000000003</v>
      </c>
      <c r="I282" s="246"/>
      <c r="J282" s="241"/>
      <c r="K282" s="241"/>
      <c r="L282" s="247"/>
      <c r="M282" s="248"/>
      <c r="N282" s="249"/>
      <c r="O282" s="249"/>
      <c r="P282" s="249"/>
      <c r="Q282" s="249"/>
      <c r="R282" s="249"/>
      <c r="S282" s="249"/>
      <c r="T282" s="250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1" t="s">
        <v>180</v>
      </c>
      <c r="AU282" s="251" t="s">
        <v>84</v>
      </c>
      <c r="AV282" s="13" t="s">
        <v>86</v>
      </c>
      <c r="AW282" s="13" t="s">
        <v>32</v>
      </c>
      <c r="AX282" s="13" t="s">
        <v>76</v>
      </c>
      <c r="AY282" s="251" t="s">
        <v>174</v>
      </c>
    </row>
    <row r="283" s="13" customFormat="1">
      <c r="A283" s="13"/>
      <c r="B283" s="240"/>
      <c r="C283" s="241"/>
      <c r="D283" s="242" t="s">
        <v>180</v>
      </c>
      <c r="E283" s="243" t="s">
        <v>1</v>
      </c>
      <c r="F283" s="244" t="s">
        <v>843</v>
      </c>
      <c r="G283" s="241"/>
      <c r="H283" s="245">
        <v>490.38</v>
      </c>
      <c r="I283" s="246"/>
      <c r="J283" s="241"/>
      <c r="K283" s="241"/>
      <c r="L283" s="247"/>
      <c r="M283" s="248"/>
      <c r="N283" s="249"/>
      <c r="O283" s="249"/>
      <c r="P283" s="249"/>
      <c r="Q283" s="249"/>
      <c r="R283" s="249"/>
      <c r="S283" s="249"/>
      <c r="T283" s="25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1" t="s">
        <v>180</v>
      </c>
      <c r="AU283" s="251" t="s">
        <v>84</v>
      </c>
      <c r="AV283" s="13" t="s">
        <v>86</v>
      </c>
      <c r="AW283" s="13" t="s">
        <v>32</v>
      </c>
      <c r="AX283" s="13" t="s">
        <v>76</v>
      </c>
      <c r="AY283" s="251" t="s">
        <v>174</v>
      </c>
    </row>
    <row r="284" s="14" customFormat="1">
      <c r="A284" s="14"/>
      <c r="B284" s="252"/>
      <c r="C284" s="253"/>
      <c r="D284" s="242" t="s">
        <v>180</v>
      </c>
      <c r="E284" s="254" t="s">
        <v>1</v>
      </c>
      <c r="F284" s="255" t="s">
        <v>183</v>
      </c>
      <c r="G284" s="253"/>
      <c r="H284" s="256">
        <v>533.58000000000004</v>
      </c>
      <c r="I284" s="257"/>
      <c r="J284" s="253"/>
      <c r="K284" s="253"/>
      <c r="L284" s="258"/>
      <c r="M284" s="259"/>
      <c r="N284" s="260"/>
      <c r="O284" s="260"/>
      <c r="P284" s="260"/>
      <c r="Q284" s="260"/>
      <c r="R284" s="260"/>
      <c r="S284" s="260"/>
      <c r="T284" s="261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2" t="s">
        <v>180</v>
      </c>
      <c r="AU284" s="262" t="s">
        <v>84</v>
      </c>
      <c r="AV284" s="14" t="s">
        <v>178</v>
      </c>
      <c r="AW284" s="14" t="s">
        <v>32</v>
      </c>
      <c r="AX284" s="14" t="s">
        <v>84</v>
      </c>
      <c r="AY284" s="262" t="s">
        <v>174</v>
      </c>
    </row>
    <row r="285" s="2" customFormat="1" ht="24.15" customHeight="1">
      <c r="A285" s="38"/>
      <c r="B285" s="39"/>
      <c r="C285" s="226" t="s">
        <v>858</v>
      </c>
      <c r="D285" s="226" t="s">
        <v>175</v>
      </c>
      <c r="E285" s="227" t="s">
        <v>859</v>
      </c>
      <c r="F285" s="228" t="s">
        <v>860</v>
      </c>
      <c r="G285" s="229" t="s">
        <v>243</v>
      </c>
      <c r="H285" s="230">
        <v>60.700000000000003</v>
      </c>
      <c r="I285" s="231"/>
      <c r="J285" s="232">
        <f>ROUND(I285*H285,2)</f>
        <v>0</v>
      </c>
      <c r="K285" s="233"/>
      <c r="L285" s="44"/>
      <c r="M285" s="234" t="s">
        <v>1</v>
      </c>
      <c r="N285" s="235" t="s">
        <v>41</v>
      </c>
      <c r="O285" s="91"/>
      <c r="P285" s="236">
        <f>O285*H285</f>
        <v>0</v>
      </c>
      <c r="Q285" s="236">
        <v>5.0000000000000002E-05</v>
      </c>
      <c r="R285" s="236">
        <f>Q285*H285</f>
        <v>0.0030350000000000004</v>
      </c>
      <c r="S285" s="236">
        <v>0</v>
      </c>
      <c r="T285" s="237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8" t="s">
        <v>178</v>
      </c>
      <c r="AT285" s="238" t="s">
        <v>175</v>
      </c>
      <c r="AU285" s="238" t="s">
        <v>84</v>
      </c>
      <c r="AY285" s="17" t="s">
        <v>174</v>
      </c>
      <c r="BE285" s="239">
        <f>IF(N285="základní",J285,0)</f>
        <v>0</v>
      </c>
      <c r="BF285" s="239">
        <f>IF(N285="snížená",J285,0)</f>
        <v>0</v>
      </c>
      <c r="BG285" s="239">
        <f>IF(N285="zákl. přenesená",J285,0)</f>
        <v>0</v>
      </c>
      <c r="BH285" s="239">
        <f>IF(N285="sníž. přenesená",J285,0)</f>
        <v>0</v>
      </c>
      <c r="BI285" s="239">
        <f>IF(N285="nulová",J285,0)</f>
        <v>0</v>
      </c>
      <c r="BJ285" s="17" t="s">
        <v>84</v>
      </c>
      <c r="BK285" s="239">
        <f>ROUND(I285*H285,2)</f>
        <v>0</v>
      </c>
      <c r="BL285" s="17" t="s">
        <v>178</v>
      </c>
      <c r="BM285" s="238" t="s">
        <v>861</v>
      </c>
    </row>
    <row r="286" s="13" customFormat="1">
      <c r="A286" s="13"/>
      <c r="B286" s="240"/>
      <c r="C286" s="241"/>
      <c r="D286" s="242" t="s">
        <v>180</v>
      </c>
      <c r="E286" s="243" t="s">
        <v>1</v>
      </c>
      <c r="F286" s="244" t="s">
        <v>862</v>
      </c>
      <c r="G286" s="241"/>
      <c r="H286" s="245">
        <v>60.700000000000003</v>
      </c>
      <c r="I286" s="246"/>
      <c r="J286" s="241"/>
      <c r="K286" s="241"/>
      <c r="L286" s="247"/>
      <c r="M286" s="248"/>
      <c r="N286" s="249"/>
      <c r="O286" s="249"/>
      <c r="P286" s="249"/>
      <c r="Q286" s="249"/>
      <c r="R286" s="249"/>
      <c r="S286" s="249"/>
      <c r="T286" s="250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1" t="s">
        <v>180</v>
      </c>
      <c r="AU286" s="251" t="s">
        <v>84</v>
      </c>
      <c r="AV286" s="13" t="s">
        <v>86</v>
      </c>
      <c r="AW286" s="13" t="s">
        <v>32</v>
      </c>
      <c r="AX286" s="13" t="s">
        <v>84</v>
      </c>
      <c r="AY286" s="251" t="s">
        <v>174</v>
      </c>
    </row>
    <row r="287" s="2" customFormat="1" ht="24.15" customHeight="1">
      <c r="A287" s="38"/>
      <c r="B287" s="39"/>
      <c r="C287" s="263" t="s">
        <v>863</v>
      </c>
      <c r="D287" s="263" t="s">
        <v>240</v>
      </c>
      <c r="E287" s="264" t="s">
        <v>864</v>
      </c>
      <c r="F287" s="265" t="s">
        <v>865</v>
      </c>
      <c r="G287" s="266" t="s">
        <v>243</v>
      </c>
      <c r="H287" s="267">
        <v>63.734999999999999</v>
      </c>
      <c r="I287" s="268"/>
      <c r="J287" s="269">
        <f>ROUND(I287*H287,2)</f>
        <v>0</v>
      </c>
      <c r="K287" s="270"/>
      <c r="L287" s="271"/>
      <c r="M287" s="272" t="s">
        <v>1</v>
      </c>
      <c r="N287" s="273" t="s">
        <v>41</v>
      </c>
      <c r="O287" s="91"/>
      <c r="P287" s="236">
        <f>O287*H287</f>
        <v>0</v>
      </c>
      <c r="Q287" s="236">
        <v>0.00059999999999999995</v>
      </c>
      <c r="R287" s="236">
        <f>Q287*H287</f>
        <v>0.038240999999999997</v>
      </c>
      <c r="S287" s="236">
        <v>0</v>
      </c>
      <c r="T287" s="237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8" t="s">
        <v>213</v>
      </c>
      <c r="AT287" s="238" t="s">
        <v>240</v>
      </c>
      <c r="AU287" s="238" t="s">
        <v>84</v>
      </c>
      <c r="AY287" s="17" t="s">
        <v>174</v>
      </c>
      <c r="BE287" s="239">
        <f>IF(N287="základní",J287,0)</f>
        <v>0</v>
      </c>
      <c r="BF287" s="239">
        <f>IF(N287="snížená",J287,0)</f>
        <v>0</v>
      </c>
      <c r="BG287" s="239">
        <f>IF(N287="zákl. přenesená",J287,0)</f>
        <v>0</v>
      </c>
      <c r="BH287" s="239">
        <f>IF(N287="sníž. přenesená",J287,0)</f>
        <v>0</v>
      </c>
      <c r="BI287" s="239">
        <f>IF(N287="nulová",J287,0)</f>
        <v>0</v>
      </c>
      <c r="BJ287" s="17" t="s">
        <v>84</v>
      </c>
      <c r="BK287" s="239">
        <f>ROUND(I287*H287,2)</f>
        <v>0</v>
      </c>
      <c r="BL287" s="17" t="s">
        <v>178</v>
      </c>
      <c r="BM287" s="238" t="s">
        <v>866</v>
      </c>
    </row>
    <row r="288" s="13" customFormat="1">
      <c r="A288" s="13"/>
      <c r="B288" s="240"/>
      <c r="C288" s="241"/>
      <c r="D288" s="242" t="s">
        <v>180</v>
      </c>
      <c r="E288" s="241"/>
      <c r="F288" s="244" t="s">
        <v>867</v>
      </c>
      <c r="G288" s="241"/>
      <c r="H288" s="245">
        <v>63.734999999999999</v>
      </c>
      <c r="I288" s="246"/>
      <c r="J288" s="241"/>
      <c r="K288" s="241"/>
      <c r="L288" s="247"/>
      <c r="M288" s="248"/>
      <c r="N288" s="249"/>
      <c r="O288" s="249"/>
      <c r="P288" s="249"/>
      <c r="Q288" s="249"/>
      <c r="R288" s="249"/>
      <c r="S288" s="249"/>
      <c r="T288" s="25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1" t="s">
        <v>180</v>
      </c>
      <c r="AU288" s="251" t="s">
        <v>84</v>
      </c>
      <c r="AV288" s="13" t="s">
        <v>86</v>
      </c>
      <c r="AW288" s="13" t="s">
        <v>4</v>
      </c>
      <c r="AX288" s="13" t="s">
        <v>84</v>
      </c>
      <c r="AY288" s="251" t="s">
        <v>174</v>
      </c>
    </row>
    <row r="289" s="2" customFormat="1" ht="16.5" customHeight="1">
      <c r="A289" s="38"/>
      <c r="B289" s="39"/>
      <c r="C289" s="226" t="s">
        <v>868</v>
      </c>
      <c r="D289" s="226" t="s">
        <v>175</v>
      </c>
      <c r="E289" s="227" t="s">
        <v>869</v>
      </c>
      <c r="F289" s="228" t="s">
        <v>870</v>
      </c>
      <c r="G289" s="229" t="s">
        <v>243</v>
      </c>
      <c r="H289" s="230">
        <v>1001.9400000000001</v>
      </c>
      <c r="I289" s="231"/>
      <c r="J289" s="232">
        <f>ROUND(I289*H289,2)</f>
        <v>0</v>
      </c>
      <c r="K289" s="233"/>
      <c r="L289" s="44"/>
      <c r="M289" s="234" t="s">
        <v>1</v>
      </c>
      <c r="N289" s="235" t="s">
        <v>41</v>
      </c>
      <c r="O289" s="91"/>
      <c r="P289" s="236">
        <f>O289*H289</f>
        <v>0</v>
      </c>
      <c r="Q289" s="236">
        <v>0</v>
      </c>
      <c r="R289" s="236">
        <f>Q289*H289</f>
        <v>0</v>
      </c>
      <c r="S289" s="236">
        <v>0</v>
      </c>
      <c r="T289" s="237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8" t="s">
        <v>178</v>
      </c>
      <c r="AT289" s="238" t="s">
        <v>175</v>
      </c>
      <c r="AU289" s="238" t="s">
        <v>84</v>
      </c>
      <c r="AY289" s="17" t="s">
        <v>174</v>
      </c>
      <c r="BE289" s="239">
        <f>IF(N289="základní",J289,0)</f>
        <v>0</v>
      </c>
      <c r="BF289" s="239">
        <f>IF(N289="snížená",J289,0)</f>
        <v>0</v>
      </c>
      <c r="BG289" s="239">
        <f>IF(N289="zákl. přenesená",J289,0)</f>
        <v>0</v>
      </c>
      <c r="BH289" s="239">
        <f>IF(N289="sníž. přenesená",J289,0)</f>
        <v>0</v>
      </c>
      <c r="BI289" s="239">
        <f>IF(N289="nulová",J289,0)</f>
        <v>0</v>
      </c>
      <c r="BJ289" s="17" t="s">
        <v>84</v>
      </c>
      <c r="BK289" s="239">
        <f>ROUND(I289*H289,2)</f>
        <v>0</v>
      </c>
      <c r="BL289" s="17" t="s">
        <v>178</v>
      </c>
      <c r="BM289" s="238" t="s">
        <v>871</v>
      </c>
    </row>
    <row r="290" s="13" customFormat="1">
      <c r="A290" s="13"/>
      <c r="B290" s="240"/>
      <c r="C290" s="241"/>
      <c r="D290" s="242" t="s">
        <v>180</v>
      </c>
      <c r="E290" s="243" t="s">
        <v>1</v>
      </c>
      <c r="F290" s="244" t="s">
        <v>872</v>
      </c>
      <c r="G290" s="241"/>
      <c r="H290" s="245">
        <v>387.95999999999998</v>
      </c>
      <c r="I290" s="246"/>
      <c r="J290" s="241"/>
      <c r="K290" s="241"/>
      <c r="L290" s="247"/>
      <c r="M290" s="248"/>
      <c r="N290" s="249"/>
      <c r="O290" s="249"/>
      <c r="P290" s="249"/>
      <c r="Q290" s="249"/>
      <c r="R290" s="249"/>
      <c r="S290" s="249"/>
      <c r="T290" s="25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1" t="s">
        <v>180</v>
      </c>
      <c r="AU290" s="251" t="s">
        <v>84</v>
      </c>
      <c r="AV290" s="13" t="s">
        <v>86</v>
      </c>
      <c r="AW290" s="13" t="s">
        <v>32</v>
      </c>
      <c r="AX290" s="13" t="s">
        <v>76</v>
      </c>
      <c r="AY290" s="251" t="s">
        <v>174</v>
      </c>
    </row>
    <row r="291" s="13" customFormat="1">
      <c r="A291" s="13"/>
      <c r="B291" s="240"/>
      <c r="C291" s="241"/>
      <c r="D291" s="242" t="s">
        <v>180</v>
      </c>
      <c r="E291" s="243" t="s">
        <v>1</v>
      </c>
      <c r="F291" s="244" t="s">
        <v>873</v>
      </c>
      <c r="G291" s="241"/>
      <c r="H291" s="245">
        <v>33.600000000000001</v>
      </c>
      <c r="I291" s="246"/>
      <c r="J291" s="241"/>
      <c r="K291" s="241"/>
      <c r="L291" s="247"/>
      <c r="M291" s="248"/>
      <c r="N291" s="249"/>
      <c r="O291" s="249"/>
      <c r="P291" s="249"/>
      <c r="Q291" s="249"/>
      <c r="R291" s="249"/>
      <c r="S291" s="249"/>
      <c r="T291" s="250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1" t="s">
        <v>180</v>
      </c>
      <c r="AU291" s="251" t="s">
        <v>84</v>
      </c>
      <c r="AV291" s="13" t="s">
        <v>86</v>
      </c>
      <c r="AW291" s="13" t="s">
        <v>32</v>
      </c>
      <c r="AX291" s="13" t="s">
        <v>76</v>
      </c>
      <c r="AY291" s="251" t="s">
        <v>174</v>
      </c>
    </row>
    <row r="292" s="13" customFormat="1">
      <c r="A292" s="13"/>
      <c r="B292" s="240"/>
      <c r="C292" s="241"/>
      <c r="D292" s="242" t="s">
        <v>180</v>
      </c>
      <c r="E292" s="243" t="s">
        <v>1</v>
      </c>
      <c r="F292" s="244" t="s">
        <v>874</v>
      </c>
      <c r="G292" s="241"/>
      <c r="H292" s="245">
        <v>495.12</v>
      </c>
      <c r="I292" s="246"/>
      <c r="J292" s="241"/>
      <c r="K292" s="241"/>
      <c r="L292" s="247"/>
      <c r="M292" s="248"/>
      <c r="N292" s="249"/>
      <c r="O292" s="249"/>
      <c r="P292" s="249"/>
      <c r="Q292" s="249"/>
      <c r="R292" s="249"/>
      <c r="S292" s="249"/>
      <c r="T292" s="250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1" t="s">
        <v>180</v>
      </c>
      <c r="AU292" s="251" t="s">
        <v>84</v>
      </c>
      <c r="AV292" s="13" t="s">
        <v>86</v>
      </c>
      <c r="AW292" s="13" t="s">
        <v>32</v>
      </c>
      <c r="AX292" s="13" t="s">
        <v>76</v>
      </c>
      <c r="AY292" s="251" t="s">
        <v>174</v>
      </c>
    </row>
    <row r="293" s="13" customFormat="1">
      <c r="A293" s="13"/>
      <c r="B293" s="240"/>
      <c r="C293" s="241"/>
      <c r="D293" s="242" t="s">
        <v>180</v>
      </c>
      <c r="E293" s="243" t="s">
        <v>1</v>
      </c>
      <c r="F293" s="244" t="s">
        <v>875</v>
      </c>
      <c r="G293" s="241"/>
      <c r="H293" s="245">
        <v>74.700000000000003</v>
      </c>
      <c r="I293" s="246"/>
      <c r="J293" s="241"/>
      <c r="K293" s="241"/>
      <c r="L293" s="247"/>
      <c r="M293" s="248"/>
      <c r="N293" s="249"/>
      <c r="O293" s="249"/>
      <c r="P293" s="249"/>
      <c r="Q293" s="249"/>
      <c r="R293" s="249"/>
      <c r="S293" s="249"/>
      <c r="T293" s="250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1" t="s">
        <v>180</v>
      </c>
      <c r="AU293" s="251" t="s">
        <v>84</v>
      </c>
      <c r="AV293" s="13" t="s">
        <v>86</v>
      </c>
      <c r="AW293" s="13" t="s">
        <v>32</v>
      </c>
      <c r="AX293" s="13" t="s">
        <v>76</v>
      </c>
      <c r="AY293" s="251" t="s">
        <v>174</v>
      </c>
    </row>
    <row r="294" s="13" customFormat="1">
      <c r="A294" s="13"/>
      <c r="B294" s="240"/>
      <c r="C294" s="241"/>
      <c r="D294" s="242" t="s">
        <v>180</v>
      </c>
      <c r="E294" s="243" t="s">
        <v>1</v>
      </c>
      <c r="F294" s="244" t="s">
        <v>876</v>
      </c>
      <c r="G294" s="241"/>
      <c r="H294" s="245">
        <v>10.560000000000001</v>
      </c>
      <c r="I294" s="246"/>
      <c r="J294" s="241"/>
      <c r="K294" s="241"/>
      <c r="L294" s="247"/>
      <c r="M294" s="248"/>
      <c r="N294" s="249"/>
      <c r="O294" s="249"/>
      <c r="P294" s="249"/>
      <c r="Q294" s="249"/>
      <c r="R294" s="249"/>
      <c r="S294" s="249"/>
      <c r="T294" s="250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1" t="s">
        <v>180</v>
      </c>
      <c r="AU294" s="251" t="s">
        <v>84</v>
      </c>
      <c r="AV294" s="13" t="s">
        <v>86</v>
      </c>
      <c r="AW294" s="13" t="s">
        <v>32</v>
      </c>
      <c r="AX294" s="13" t="s">
        <v>76</v>
      </c>
      <c r="AY294" s="251" t="s">
        <v>174</v>
      </c>
    </row>
    <row r="295" s="14" customFormat="1">
      <c r="A295" s="14"/>
      <c r="B295" s="252"/>
      <c r="C295" s="253"/>
      <c r="D295" s="242" t="s">
        <v>180</v>
      </c>
      <c r="E295" s="254" t="s">
        <v>1</v>
      </c>
      <c r="F295" s="255" t="s">
        <v>183</v>
      </c>
      <c r="G295" s="253"/>
      <c r="H295" s="256">
        <v>1001.9400000000001</v>
      </c>
      <c r="I295" s="257"/>
      <c r="J295" s="253"/>
      <c r="K295" s="253"/>
      <c r="L295" s="258"/>
      <c r="M295" s="259"/>
      <c r="N295" s="260"/>
      <c r="O295" s="260"/>
      <c r="P295" s="260"/>
      <c r="Q295" s="260"/>
      <c r="R295" s="260"/>
      <c r="S295" s="260"/>
      <c r="T295" s="261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2" t="s">
        <v>180</v>
      </c>
      <c r="AU295" s="262" t="s">
        <v>84</v>
      </c>
      <c r="AV295" s="14" t="s">
        <v>178</v>
      </c>
      <c r="AW295" s="14" t="s">
        <v>32</v>
      </c>
      <c r="AX295" s="14" t="s">
        <v>84</v>
      </c>
      <c r="AY295" s="262" t="s">
        <v>174</v>
      </c>
    </row>
    <row r="296" s="2" customFormat="1" ht="21.75" customHeight="1">
      <c r="A296" s="38"/>
      <c r="B296" s="39"/>
      <c r="C296" s="263" t="s">
        <v>877</v>
      </c>
      <c r="D296" s="263" t="s">
        <v>240</v>
      </c>
      <c r="E296" s="264" t="s">
        <v>878</v>
      </c>
      <c r="F296" s="265" t="s">
        <v>879</v>
      </c>
      <c r="G296" s="266" t="s">
        <v>243</v>
      </c>
      <c r="H296" s="267">
        <v>442.63799999999998</v>
      </c>
      <c r="I296" s="268"/>
      <c r="J296" s="269">
        <f>ROUND(I296*H296,2)</f>
        <v>0</v>
      </c>
      <c r="K296" s="270"/>
      <c r="L296" s="271"/>
      <c r="M296" s="272" t="s">
        <v>1</v>
      </c>
      <c r="N296" s="273" t="s">
        <v>41</v>
      </c>
      <c r="O296" s="91"/>
      <c r="P296" s="236">
        <f>O296*H296</f>
        <v>0</v>
      </c>
      <c r="Q296" s="236">
        <v>0.00011</v>
      </c>
      <c r="R296" s="236">
        <f>Q296*H296</f>
        <v>0.04869018</v>
      </c>
      <c r="S296" s="236">
        <v>0</v>
      </c>
      <c r="T296" s="237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8" t="s">
        <v>213</v>
      </c>
      <c r="AT296" s="238" t="s">
        <v>240</v>
      </c>
      <c r="AU296" s="238" t="s">
        <v>84</v>
      </c>
      <c r="AY296" s="17" t="s">
        <v>174</v>
      </c>
      <c r="BE296" s="239">
        <f>IF(N296="základní",J296,0)</f>
        <v>0</v>
      </c>
      <c r="BF296" s="239">
        <f>IF(N296="snížená",J296,0)</f>
        <v>0</v>
      </c>
      <c r="BG296" s="239">
        <f>IF(N296="zákl. přenesená",J296,0)</f>
        <v>0</v>
      </c>
      <c r="BH296" s="239">
        <f>IF(N296="sníž. přenesená",J296,0)</f>
        <v>0</v>
      </c>
      <c r="BI296" s="239">
        <f>IF(N296="nulová",J296,0)</f>
        <v>0</v>
      </c>
      <c r="BJ296" s="17" t="s">
        <v>84</v>
      </c>
      <c r="BK296" s="239">
        <f>ROUND(I296*H296,2)</f>
        <v>0</v>
      </c>
      <c r="BL296" s="17" t="s">
        <v>178</v>
      </c>
      <c r="BM296" s="238" t="s">
        <v>880</v>
      </c>
    </row>
    <row r="297" s="13" customFormat="1">
      <c r="A297" s="13"/>
      <c r="B297" s="240"/>
      <c r="C297" s="241"/>
      <c r="D297" s="242" t="s">
        <v>180</v>
      </c>
      <c r="E297" s="243" t="s">
        <v>1</v>
      </c>
      <c r="F297" s="244" t="s">
        <v>872</v>
      </c>
      <c r="G297" s="241"/>
      <c r="H297" s="245">
        <v>387.95999999999998</v>
      </c>
      <c r="I297" s="246"/>
      <c r="J297" s="241"/>
      <c r="K297" s="241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180</v>
      </c>
      <c r="AU297" s="251" t="s">
        <v>84</v>
      </c>
      <c r="AV297" s="13" t="s">
        <v>86</v>
      </c>
      <c r="AW297" s="13" t="s">
        <v>32</v>
      </c>
      <c r="AX297" s="13" t="s">
        <v>76</v>
      </c>
      <c r="AY297" s="251" t="s">
        <v>174</v>
      </c>
    </row>
    <row r="298" s="13" customFormat="1">
      <c r="A298" s="13"/>
      <c r="B298" s="240"/>
      <c r="C298" s="241"/>
      <c r="D298" s="242" t="s">
        <v>180</v>
      </c>
      <c r="E298" s="243" t="s">
        <v>1</v>
      </c>
      <c r="F298" s="244" t="s">
        <v>873</v>
      </c>
      <c r="G298" s="241"/>
      <c r="H298" s="245">
        <v>33.600000000000001</v>
      </c>
      <c r="I298" s="246"/>
      <c r="J298" s="241"/>
      <c r="K298" s="241"/>
      <c r="L298" s="247"/>
      <c r="M298" s="248"/>
      <c r="N298" s="249"/>
      <c r="O298" s="249"/>
      <c r="P298" s="249"/>
      <c r="Q298" s="249"/>
      <c r="R298" s="249"/>
      <c r="S298" s="249"/>
      <c r="T298" s="250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1" t="s">
        <v>180</v>
      </c>
      <c r="AU298" s="251" t="s">
        <v>84</v>
      </c>
      <c r="AV298" s="13" t="s">
        <v>86</v>
      </c>
      <c r="AW298" s="13" t="s">
        <v>32</v>
      </c>
      <c r="AX298" s="13" t="s">
        <v>76</v>
      </c>
      <c r="AY298" s="251" t="s">
        <v>174</v>
      </c>
    </row>
    <row r="299" s="14" customFormat="1">
      <c r="A299" s="14"/>
      <c r="B299" s="252"/>
      <c r="C299" s="253"/>
      <c r="D299" s="242" t="s">
        <v>180</v>
      </c>
      <c r="E299" s="254" t="s">
        <v>1</v>
      </c>
      <c r="F299" s="255" t="s">
        <v>183</v>
      </c>
      <c r="G299" s="253"/>
      <c r="H299" s="256">
        <v>421.56</v>
      </c>
      <c r="I299" s="257"/>
      <c r="J299" s="253"/>
      <c r="K299" s="253"/>
      <c r="L299" s="258"/>
      <c r="M299" s="259"/>
      <c r="N299" s="260"/>
      <c r="O299" s="260"/>
      <c r="P299" s="260"/>
      <c r="Q299" s="260"/>
      <c r="R299" s="260"/>
      <c r="S299" s="260"/>
      <c r="T299" s="261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62" t="s">
        <v>180</v>
      </c>
      <c r="AU299" s="262" t="s">
        <v>84</v>
      </c>
      <c r="AV299" s="14" t="s">
        <v>178</v>
      </c>
      <c r="AW299" s="14" t="s">
        <v>32</v>
      </c>
      <c r="AX299" s="14" t="s">
        <v>84</v>
      </c>
      <c r="AY299" s="262" t="s">
        <v>174</v>
      </c>
    </row>
    <row r="300" s="13" customFormat="1">
      <c r="A300" s="13"/>
      <c r="B300" s="240"/>
      <c r="C300" s="241"/>
      <c r="D300" s="242" t="s">
        <v>180</v>
      </c>
      <c r="E300" s="241"/>
      <c r="F300" s="244" t="s">
        <v>881</v>
      </c>
      <c r="G300" s="241"/>
      <c r="H300" s="245">
        <v>442.63799999999998</v>
      </c>
      <c r="I300" s="246"/>
      <c r="J300" s="241"/>
      <c r="K300" s="241"/>
      <c r="L300" s="247"/>
      <c r="M300" s="248"/>
      <c r="N300" s="249"/>
      <c r="O300" s="249"/>
      <c r="P300" s="249"/>
      <c r="Q300" s="249"/>
      <c r="R300" s="249"/>
      <c r="S300" s="249"/>
      <c r="T300" s="250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1" t="s">
        <v>180</v>
      </c>
      <c r="AU300" s="251" t="s">
        <v>84</v>
      </c>
      <c r="AV300" s="13" t="s">
        <v>86</v>
      </c>
      <c r="AW300" s="13" t="s">
        <v>4</v>
      </c>
      <c r="AX300" s="13" t="s">
        <v>84</v>
      </c>
      <c r="AY300" s="251" t="s">
        <v>174</v>
      </c>
    </row>
    <row r="301" s="2" customFormat="1" ht="24.15" customHeight="1">
      <c r="A301" s="38"/>
      <c r="B301" s="39"/>
      <c r="C301" s="263" t="s">
        <v>882</v>
      </c>
      <c r="D301" s="263" t="s">
        <v>240</v>
      </c>
      <c r="E301" s="264" t="s">
        <v>883</v>
      </c>
      <c r="F301" s="265" t="s">
        <v>884</v>
      </c>
      <c r="G301" s="266" t="s">
        <v>243</v>
      </c>
      <c r="H301" s="267">
        <v>519.87599999999998</v>
      </c>
      <c r="I301" s="268"/>
      <c r="J301" s="269">
        <f>ROUND(I301*H301,2)</f>
        <v>0</v>
      </c>
      <c r="K301" s="270"/>
      <c r="L301" s="271"/>
      <c r="M301" s="272" t="s">
        <v>1</v>
      </c>
      <c r="N301" s="273" t="s">
        <v>41</v>
      </c>
      <c r="O301" s="91"/>
      <c r="P301" s="236">
        <f>O301*H301</f>
        <v>0</v>
      </c>
      <c r="Q301" s="236">
        <v>4.0000000000000003E-05</v>
      </c>
      <c r="R301" s="236">
        <f>Q301*H301</f>
        <v>0.020795040000000001</v>
      </c>
      <c r="S301" s="236">
        <v>0</v>
      </c>
      <c r="T301" s="237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8" t="s">
        <v>213</v>
      </c>
      <c r="AT301" s="238" t="s">
        <v>240</v>
      </c>
      <c r="AU301" s="238" t="s">
        <v>84</v>
      </c>
      <c r="AY301" s="17" t="s">
        <v>174</v>
      </c>
      <c r="BE301" s="239">
        <f>IF(N301="základní",J301,0)</f>
        <v>0</v>
      </c>
      <c r="BF301" s="239">
        <f>IF(N301="snížená",J301,0)</f>
        <v>0</v>
      </c>
      <c r="BG301" s="239">
        <f>IF(N301="zákl. přenesená",J301,0)</f>
        <v>0</v>
      </c>
      <c r="BH301" s="239">
        <f>IF(N301="sníž. přenesená",J301,0)</f>
        <v>0</v>
      </c>
      <c r="BI301" s="239">
        <f>IF(N301="nulová",J301,0)</f>
        <v>0</v>
      </c>
      <c r="BJ301" s="17" t="s">
        <v>84</v>
      </c>
      <c r="BK301" s="239">
        <f>ROUND(I301*H301,2)</f>
        <v>0</v>
      </c>
      <c r="BL301" s="17" t="s">
        <v>178</v>
      </c>
      <c r="BM301" s="238" t="s">
        <v>885</v>
      </c>
    </row>
    <row r="302" s="13" customFormat="1">
      <c r="A302" s="13"/>
      <c r="B302" s="240"/>
      <c r="C302" s="241"/>
      <c r="D302" s="242" t="s">
        <v>180</v>
      </c>
      <c r="E302" s="243" t="s">
        <v>1</v>
      </c>
      <c r="F302" s="244" t="s">
        <v>874</v>
      </c>
      <c r="G302" s="241"/>
      <c r="H302" s="245">
        <v>495.12</v>
      </c>
      <c r="I302" s="246"/>
      <c r="J302" s="241"/>
      <c r="K302" s="241"/>
      <c r="L302" s="247"/>
      <c r="M302" s="248"/>
      <c r="N302" s="249"/>
      <c r="O302" s="249"/>
      <c r="P302" s="249"/>
      <c r="Q302" s="249"/>
      <c r="R302" s="249"/>
      <c r="S302" s="249"/>
      <c r="T302" s="250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1" t="s">
        <v>180</v>
      </c>
      <c r="AU302" s="251" t="s">
        <v>84</v>
      </c>
      <c r="AV302" s="13" t="s">
        <v>86</v>
      </c>
      <c r="AW302" s="13" t="s">
        <v>32</v>
      </c>
      <c r="AX302" s="13" t="s">
        <v>84</v>
      </c>
      <c r="AY302" s="251" t="s">
        <v>174</v>
      </c>
    </row>
    <row r="303" s="13" customFormat="1">
      <c r="A303" s="13"/>
      <c r="B303" s="240"/>
      <c r="C303" s="241"/>
      <c r="D303" s="242" t="s">
        <v>180</v>
      </c>
      <c r="E303" s="241"/>
      <c r="F303" s="244" t="s">
        <v>886</v>
      </c>
      <c r="G303" s="241"/>
      <c r="H303" s="245">
        <v>519.87599999999998</v>
      </c>
      <c r="I303" s="246"/>
      <c r="J303" s="241"/>
      <c r="K303" s="241"/>
      <c r="L303" s="247"/>
      <c r="M303" s="248"/>
      <c r="N303" s="249"/>
      <c r="O303" s="249"/>
      <c r="P303" s="249"/>
      <c r="Q303" s="249"/>
      <c r="R303" s="249"/>
      <c r="S303" s="249"/>
      <c r="T303" s="250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1" t="s">
        <v>180</v>
      </c>
      <c r="AU303" s="251" t="s">
        <v>84</v>
      </c>
      <c r="AV303" s="13" t="s">
        <v>86</v>
      </c>
      <c r="AW303" s="13" t="s">
        <v>4</v>
      </c>
      <c r="AX303" s="13" t="s">
        <v>84</v>
      </c>
      <c r="AY303" s="251" t="s">
        <v>174</v>
      </c>
    </row>
    <row r="304" s="2" customFormat="1" ht="24.15" customHeight="1">
      <c r="A304" s="38"/>
      <c r="B304" s="39"/>
      <c r="C304" s="263" t="s">
        <v>887</v>
      </c>
      <c r="D304" s="263" t="s">
        <v>240</v>
      </c>
      <c r="E304" s="264" t="s">
        <v>888</v>
      </c>
      <c r="F304" s="265" t="s">
        <v>889</v>
      </c>
      <c r="G304" s="266" t="s">
        <v>243</v>
      </c>
      <c r="H304" s="267">
        <v>78.435000000000002</v>
      </c>
      <c r="I304" s="268"/>
      <c r="J304" s="269">
        <f>ROUND(I304*H304,2)</f>
        <v>0</v>
      </c>
      <c r="K304" s="270"/>
      <c r="L304" s="271"/>
      <c r="M304" s="272" t="s">
        <v>1</v>
      </c>
      <c r="N304" s="273" t="s">
        <v>41</v>
      </c>
      <c r="O304" s="91"/>
      <c r="P304" s="236">
        <f>O304*H304</f>
        <v>0</v>
      </c>
      <c r="Q304" s="236">
        <v>0.00029999999999999997</v>
      </c>
      <c r="R304" s="236">
        <f>Q304*H304</f>
        <v>0.023530499999999999</v>
      </c>
      <c r="S304" s="236">
        <v>0</v>
      </c>
      <c r="T304" s="237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8" t="s">
        <v>213</v>
      </c>
      <c r="AT304" s="238" t="s">
        <v>240</v>
      </c>
      <c r="AU304" s="238" t="s">
        <v>84</v>
      </c>
      <c r="AY304" s="17" t="s">
        <v>174</v>
      </c>
      <c r="BE304" s="239">
        <f>IF(N304="základní",J304,0)</f>
        <v>0</v>
      </c>
      <c r="BF304" s="239">
        <f>IF(N304="snížená",J304,0)</f>
        <v>0</v>
      </c>
      <c r="BG304" s="239">
        <f>IF(N304="zákl. přenesená",J304,0)</f>
        <v>0</v>
      </c>
      <c r="BH304" s="239">
        <f>IF(N304="sníž. přenesená",J304,0)</f>
        <v>0</v>
      </c>
      <c r="BI304" s="239">
        <f>IF(N304="nulová",J304,0)</f>
        <v>0</v>
      </c>
      <c r="BJ304" s="17" t="s">
        <v>84</v>
      </c>
      <c r="BK304" s="239">
        <f>ROUND(I304*H304,2)</f>
        <v>0</v>
      </c>
      <c r="BL304" s="17" t="s">
        <v>178</v>
      </c>
      <c r="BM304" s="238" t="s">
        <v>890</v>
      </c>
    </row>
    <row r="305" s="13" customFormat="1">
      <c r="A305" s="13"/>
      <c r="B305" s="240"/>
      <c r="C305" s="241"/>
      <c r="D305" s="242" t="s">
        <v>180</v>
      </c>
      <c r="E305" s="243" t="s">
        <v>1</v>
      </c>
      <c r="F305" s="244" t="s">
        <v>875</v>
      </c>
      <c r="G305" s="241"/>
      <c r="H305" s="245">
        <v>74.700000000000003</v>
      </c>
      <c r="I305" s="246"/>
      <c r="J305" s="241"/>
      <c r="K305" s="241"/>
      <c r="L305" s="247"/>
      <c r="M305" s="248"/>
      <c r="N305" s="249"/>
      <c r="O305" s="249"/>
      <c r="P305" s="249"/>
      <c r="Q305" s="249"/>
      <c r="R305" s="249"/>
      <c r="S305" s="249"/>
      <c r="T305" s="250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1" t="s">
        <v>180</v>
      </c>
      <c r="AU305" s="251" t="s">
        <v>84</v>
      </c>
      <c r="AV305" s="13" t="s">
        <v>86</v>
      </c>
      <c r="AW305" s="13" t="s">
        <v>32</v>
      </c>
      <c r="AX305" s="13" t="s">
        <v>84</v>
      </c>
      <c r="AY305" s="251" t="s">
        <v>174</v>
      </c>
    </row>
    <row r="306" s="13" customFormat="1">
      <c r="A306" s="13"/>
      <c r="B306" s="240"/>
      <c r="C306" s="241"/>
      <c r="D306" s="242" t="s">
        <v>180</v>
      </c>
      <c r="E306" s="241"/>
      <c r="F306" s="244" t="s">
        <v>891</v>
      </c>
      <c r="G306" s="241"/>
      <c r="H306" s="245">
        <v>78.435000000000002</v>
      </c>
      <c r="I306" s="246"/>
      <c r="J306" s="241"/>
      <c r="K306" s="241"/>
      <c r="L306" s="247"/>
      <c r="M306" s="248"/>
      <c r="N306" s="249"/>
      <c r="O306" s="249"/>
      <c r="P306" s="249"/>
      <c r="Q306" s="249"/>
      <c r="R306" s="249"/>
      <c r="S306" s="249"/>
      <c r="T306" s="250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1" t="s">
        <v>180</v>
      </c>
      <c r="AU306" s="251" t="s">
        <v>84</v>
      </c>
      <c r="AV306" s="13" t="s">
        <v>86</v>
      </c>
      <c r="AW306" s="13" t="s">
        <v>4</v>
      </c>
      <c r="AX306" s="13" t="s">
        <v>84</v>
      </c>
      <c r="AY306" s="251" t="s">
        <v>174</v>
      </c>
    </row>
    <row r="307" s="2" customFormat="1" ht="24.15" customHeight="1">
      <c r="A307" s="38"/>
      <c r="B307" s="39"/>
      <c r="C307" s="263" t="s">
        <v>892</v>
      </c>
      <c r="D307" s="263" t="s">
        <v>240</v>
      </c>
      <c r="E307" s="264" t="s">
        <v>893</v>
      </c>
      <c r="F307" s="265" t="s">
        <v>894</v>
      </c>
      <c r="G307" s="266" t="s">
        <v>243</v>
      </c>
      <c r="H307" s="267">
        <v>11.087999999999999</v>
      </c>
      <c r="I307" s="268"/>
      <c r="J307" s="269">
        <f>ROUND(I307*H307,2)</f>
        <v>0</v>
      </c>
      <c r="K307" s="270"/>
      <c r="L307" s="271"/>
      <c r="M307" s="272" t="s">
        <v>1</v>
      </c>
      <c r="N307" s="273" t="s">
        <v>41</v>
      </c>
      <c r="O307" s="91"/>
      <c r="P307" s="236">
        <f>O307*H307</f>
        <v>0</v>
      </c>
      <c r="Q307" s="236">
        <v>0.00020000000000000001</v>
      </c>
      <c r="R307" s="236">
        <f>Q307*H307</f>
        <v>0.0022176000000000001</v>
      </c>
      <c r="S307" s="236">
        <v>0</v>
      </c>
      <c r="T307" s="237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8" t="s">
        <v>213</v>
      </c>
      <c r="AT307" s="238" t="s">
        <v>240</v>
      </c>
      <c r="AU307" s="238" t="s">
        <v>84</v>
      </c>
      <c r="AY307" s="17" t="s">
        <v>174</v>
      </c>
      <c r="BE307" s="239">
        <f>IF(N307="základní",J307,0)</f>
        <v>0</v>
      </c>
      <c r="BF307" s="239">
        <f>IF(N307="snížená",J307,0)</f>
        <v>0</v>
      </c>
      <c r="BG307" s="239">
        <f>IF(N307="zákl. přenesená",J307,0)</f>
        <v>0</v>
      </c>
      <c r="BH307" s="239">
        <f>IF(N307="sníž. přenesená",J307,0)</f>
        <v>0</v>
      </c>
      <c r="BI307" s="239">
        <f>IF(N307="nulová",J307,0)</f>
        <v>0</v>
      </c>
      <c r="BJ307" s="17" t="s">
        <v>84</v>
      </c>
      <c r="BK307" s="239">
        <f>ROUND(I307*H307,2)</f>
        <v>0</v>
      </c>
      <c r="BL307" s="17" t="s">
        <v>178</v>
      </c>
      <c r="BM307" s="238" t="s">
        <v>895</v>
      </c>
    </row>
    <row r="308" s="13" customFormat="1">
      <c r="A308" s="13"/>
      <c r="B308" s="240"/>
      <c r="C308" s="241"/>
      <c r="D308" s="242" t="s">
        <v>180</v>
      </c>
      <c r="E308" s="243" t="s">
        <v>1</v>
      </c>
      <c r="F308" s="244" t="s">
        <v>876</v>
      </c>
      <c r="G308" s="241"/>
      <c r="H308" s="245">
        <v>10.560000000000001</v>
      </c>
      <c r="I308" s="246"/>
      <c r="J308" s="241"/>
      <c r="K308" s="241"/>
      <c r="L308" s="247"/>
      <c r="M308" s="248"/>
      <c r="N308" s="249"/>
      <c r="O308" s="249"/>
      <c r="P308" s="249"/>
      <c r="Q308" s="249"/>
      <c r="R308" s="249"/>
      <c r="S308" s="249"/>
      <c r="T308" s="250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1" t="s">
        <v>180</v>
      </c>
      <c r="AU308" s="251" t="s">
        <v>84</v>
      </c>
      <c r="AV308" s="13" t="s">
        <v>86</v>
      </c>
      <c r="AW308" s="13" t="s">
        <v>32</v>
      </c>
      <c r="AX308" s="13" t="s">
        <v>84</v>
      </c>
      <c r="AY308" s="251" t="s">
        <v>174</v>
      </c>
    </row>
    <row r="309" s="13" customFormat="1">
      <c r="A309" s="13"/>
      <c r="B309" s="240"/>
      <c r="C309" s="241"/>
      <c r="D309" s="242" t="s">
        <v>180</v>
      </c>
      <c r="E309" s="241"/>
      <c r="F309" s="244" t="s">
        <v>896</v>
      </c>
      <c r="G309" s="241"/>
      <c r="H309" s="245">
        <v>11.087999999999999</v>
      </c>
      <c r="I309" s="246"/>
      <c r="J309" s="241"/>
      <c r="K309" s="241"/>
      <c r="L309" s="247"/>
      <c r="M309" s="248"/>
      <c r="N309" s="249"/>
      <c r="O309" s="249"/>
      <c r="P309" s="249"/>
      <c r="Q309" s="249"/>
      <c r="R309" s="249"/>
      <c r="S309" s="249"/>
      <c r="T309" s="25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1" t="s">
        <v>180</v>
      </c>
      <c r="AU309" s="251" t="s">
        <v>84</v>
      </c>
      <c r="AV309" s="13" t="s">
        <v>86</v>
      </c>
      <c r="AW309" s="13" t="s">
        <v>4</v>
      </c>
      <c r="AX309" s="13" t="s">
        <v>84</v>
      </c>
      <c r="AY309" s="251" t="s">
        <v>174</v>
      </c>
    </row>
    <row r="310" s="2" customFormat="1" ht="24.15" customHeight="1">
      <c r="A310" s="38"/>
      <c r="B310" s="39"/>
      <c r="C310" s="226" t="s">
        <v>897</v>
      </c>
      <c r="D310" s="226" t="s">
        <v>175</v>
      </c>
      <c r="E310" s="227" t="s">
        <v>898</v>
      </c>
      <c r="F310" s="228" t="s">
        <v>899</v>
      </c>
      <c r="G310" s="229" t="s">
        <v>123</v>
      </c>
      <c r="H310" s="230">
        <v>43.200000000000003</v>
      </c>
      <c r="I310" s="231"/>
      <c r="J310" s="232">
        <f>ROUND(I310*H310,2)</f>
        <v>0</v>
      </c>
      <c r="K310" s="233"/>
      <c r="L310" s="44"/>
      <c r="M310" s="234" t="s">
        <v>1</v>
      </c>
      <c r="N310" s="235" t="s">
        <v>41</v>
      </c>
      <c r="O310" s="91"/>
      <c r="P310" s="236">
        <f>O310*H310</f>
        <v>0</v>
      </c>
      <c r="Q310" s="236">
        <v>0.01536</v>
      </c>
      <c r="R310" s="236">
        <f>Q310*H310</f>
        <v>0.66355200000000003</v>
      </c>
      <c r="S310" s="236">
        <v>0</v>
      </c>
      <c r="T310" s="237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38" t="s">
        <v>178</v>
      </c>
      <c r="AT310" s="238" t="s">
        <v>175</v>
      </c>
      <c r="AU310" s="238" t="s">
        <v>84</v>
      </c>
      <c r="AY310" s="17" t="s">
        <v>174</v>
      </c>
      <c r="BE310" s="239">
        <f>IF(N310="základní",J310,0)</f>
        <v>0</v>
      </c>
      <c r="BF310" s="239">
        <f>IF(N310="snížená",J310,0)</f>
        <v>0</v>
      </c>
      <c r="BG310" s="239">
        <f>IF(N310="zákl. přenesená",J310,0)</f>
        <v>0</v>
      </c>
      <c r="BH310" s="239">
        <f>IF(N310="sníž. přenesená",J310,0)</f>
        <v>0</v>
      </c>
      <c r="BI310" s="239">
        <f>IF(N310="nulová",J310,0)</f>
        <v>0</v>
      </c>
      <c r="BJ310" s="17" t="s">
        <v>84</v>
      </c>
      <c r="BK310" s="239">
        <f>ROUND(I310*H310,2)</f>
        <v>0</v>
      </c>
      <c r="BL310" s="17" t="s">
        <v>178</v>
      </c>
      <c r="BM310" s="238" t="s">
        <v>900</v>
      </c>
    </row>
    <row r="311" s="13" customFormat="1">
      <c r="A311" s="13"/>
      <c r="B311" s="240"/>
      <c r="C311" s="241"/>
      <c r="D311" s="242" t="s">
        <v>180</v>
      </c>
      <c r="E311" s="243" t="s">
        <v>1</v>
      </c>
      <c r="F311" s="244" t="s">
        <v>901</v>
      </c>
      <c r="G311" s="241"/>
      <c r="H311" s="245">
        <v>43.200000000000003</v>
      </c>
      <c r="I311" s="246"/>
      <c r="J311" s="241"/>
      <c r="K311" s="241"/>
      <c r="L311" s="247"/>
      <c r="M311" s="248"/>
      <c r="N311" s="249"/>
      <c r="O311" s="249"/>
      <c r="P311" s="249"/>
      <c r="Q311" s="249"/>
      <c r="R311" s="249"/>
      <c r="S311" s="249"/>
      <c r="T311" s="250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51" t="s">
        <v>180</v>
      </c>
      <c r="AU311" s="251" t="s">
        <v>84</v>
      </c>
      <c r="AV311" s="13" t="s">
        <v>86</v>
      </c>
      <c r="AW311" s="13" t="s">
        <v>32</v>
      </c>
      <c r="AX311" s="13" t="s">
        <v>84</v>
      </c>
      <c r="AY311" s="251" t="s">
        <v>174</v>
      </c>
    </row>
    <row r="312" s="2" customFormat="1" ht="24.15" customHeight="1">
      <c r="A312" s="38"/>
      <c r="B312" s="39"/>
      <c r="C312" s="226" t="s">
        <v>902</v>
      </c>
      <c r="D312" s="226" t="s">
        <v>175</v>
      </c>
      <c r="E312" s="227" t="s">
        <v>903</v>
      </c>
      <c r="F312" s="228" t="s">
        <v>904</v>
      </c>
      <c r="G312" s="229" t="s">
        <v>123</v>
      </c>
      <c r="H312" s="230">
        <v>18.719999999999999</v>
      </c>
      <c r="I312" s="231"/>
      <c r="J312" s="232">
        <f>ROUND(I312*H312,2)</f>
        <v>0</v>
      </c>
      <c r="K312" s="233"/>
      <c r="L312" s="44"/>
      <c r="M312" s="234" t="s">
        <v>1</v>
      </c>
      <c r="N312" s="235" t="s">
        <v>41</v>
      </c>
      <c r="O312" s="91"/>
      <c r="P312" s="236">
        <f>O312*H312</f>
        <v>0</v>
      </c>
      <c r="Q312" s="236">
        <v>0.010500000000000001</v>
      </c>
      <c r="R312" s="236">
        <f>Q312*H312</f>
        <v>0.19656000000000001</v>
      </c>
      <c r="S312" s="236">
        <v>0</v>
      </c>
      <c r="T312" s="237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8" t="s">
        <v>178</v>
      </c>
      <c r="AT312" s="238" t="s">
        <v>175</v>
      </c>
      <c r="AU312" s="238" t="s">
        <v>84</v>
      </c>
      <c r="AY312" s="17" t="s">
        <v>174</v>
      </c>
      <c r="BE312" s="239">
        <f>IF(N312="základní",J312,0)</f>
        <v>0</v>
      </c>
      <c r="BF312" s="239">
        <f>IF(N312="snížená",J312,0)</f>
        <v>0</v>
      </c>
      <c r="BG312" s="239">
        <f>IF(N312="zákl. přenesená",J312,0)</f>
        <v>0</v>
      </c>
      <c r="BH312" s="239">
        <f>IF(N312="sníž. přenesená",J312,0)</f>
        <v>0</v>
      </c>
      <c r="BI312" s="239">
        <f>IF(N312="nulová",J312,0)</f>
        <v>0</v>
      </c>
      <c r="BJ312" s="17" t="s">
        <v>84</v>
      </c>
      <c r="BK312" s="239">
        <f>ROUND(I312*H312,2)</f>
        <v>0</v>
      </c>
      <c r="BL312" s="17" t="s">
        <v>178</v>
      </c>
      <c r="BM312" s="238" t="s">
        <v>905</v>
      </c>
    </row>
    <row r="313" s="13" customFormat="1">
      <c r="A313" s="13"/>
      <c r="B313" s="240"/>
      <c r="C313" s="241"/>
      <c r="D313" s="242" t="s">
        <v>180</v>
      </c>
      <c r="E313" s="243" t="s">
        <v>1</v>
      </c>
      <c r="F313" s="244" t="s">
        <v>564</v>
      </c>
      <c r="G313" s="241"/>
      <c r="H313" s="245">
        <v>18.719999999999999</v>
      </c>
      <c r="I313" s="246"/>
      <c r="J313" s="241"/>
      <c r="K313" s="241"/>
      <c r="L313" s="247"/>
      <c r="M313" s="248"/>
      <c r="N313" s="249"/>
      <c r="O313" s="249"/>
      <c r="P313" s="249"/>
      <c r="Q313" s="249"/>
      <c r="R313" s="249"/>
      <c r="S313" s="249"/>
      <c r="T313" s="250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1" t="s">
        <v>180</v>
      </c>
      <c r="AU313" s="251" t="s">
        <v>84</v>
      </c>
      <c r="AV313" s="13" t="s">
        <v>86</v>
      </c>
      <c r="AW313" s="13" t="s">
        <v>32</v>
      </c>
      <c r="AX313" s="13" t="s">
        <v>84</v>
      </c>
      <c r="AY313" s="251" t="s">
        <v>174</v>
      </c>
    </row>
    <row r="314" s="2" customFormat="1" ht="24.15" customHeight="1">
      <c r="A314" s="38"/>
      <c r="B314" s="39"/>
      <c r="C314" s="226" t="s">
        <v>906</v>
      </c>
      <c r="D314" s="226" t="s">
        <v>175</v>
      </c>
      <c r="E314" s="227" t="s">
        <v>907</v>
      </c>
      <c r="F314" s="228" t="s">
        <v>908</v>
      </c>
      <c r="G314" s="229" t="s">
        <v>123</v>
      </c>
      <c r="H314" s="230">
        <v>490.38</v>
      </c>
      <c r="I314" s="231"/>
      <c r="J314" s="232">
        <f>ROUND(I314*H314,2)</f>
        <v>0</v>
      </c>
      <c r="K314" s="233"/>
      <c r="L314" s="44"/>
      <c r="M314" s="234" t="s">
        <v>1</v>
      </c>
      <c r="N314" s="235" t="s">
        <v>41</v>
      </c>
      <c r="O314" s="91"/>
      <c r="P314" s="236">
        <f>O314*H314</f>
        <v>0</v>
      </c>
      <c r="Q314" s="236">
        <v>0.00363</v>
      </c>
      <c r="R314" s="236">
        <f>Q314*H314</f>
        <v>1.7800794</v>
      </c>
      <c r="S314" s="236">
        <v>0</v>
      </c>
      <c r="T314" s="237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8" t="s">
        <v>178</v>
      </c>
      <c r="AT314" s="238" t="s">
        <v>175</v>
      </c>
      <c r="AU314" s="238" t="s">
        <v>84</v>
      </c>
      <c r="AY314" s="17" t="s">
        <v>174</v>
      </c>
      <c r="BE314" s="239">
        <f>IF(N314="základní",J314,0)</f>
        <v>0</v>
      </c>
      <c r="BF314" s="239">
        <f>IF(N314="snížená",J314,0)</f>
        <v>0</v>
      </c>
      <c r="BG314" s="239">
        <f>IF(N314="zákl. přenesená",J314,0)</f>
        <v>0</v>
      </c>
      <c r="BH314" s="239">
        <f>IF(N314="sníž. přenesená",J314,0)</f>
        <v>0</v>
      </c>
      <c r="BI314" s="239">
        <f>IF(N314="nulová",J314,0)</f>
        <v>0</v>
      </c>
      <c r="BJ314" s="17" t="s">
        <v>84</v>
      </c>
      <c r="BK314" s="239">
        <f>ROUND(I314*H314,2)</f>
        <v>0</v>
      </c>
      <c r="BL314" s="17" t="s">
        <v>178</v>
      </c>
      <c r="BM314" s="238" t="s">
        <v>909</v>
      </c>
    </row>
    <row r="315" s="13" customFormat="1">
      <c r="A315" s="13"/>
      <c r="B315" s="240"/>
      <c r="C315" s="241"/>
      <c r="D315" s="242" t="s">
        <v>180</v>
      </c>
      <c r="E315" s="243" t="s">
        <v>1</v>
      </c>
      <c r="F315" s="244" t="s">
        <v>570</v>
      </c>
      <c r="G315" s="241"/>
      <c r="H315" s="245">
        <v>490.38</v>
      </c>
      <c r="I315" s="246"/>
      <c r="J315" s="241"/>
      <c r="K315" s="241"/>
      <c r="L315" s="247"/>
      <c r="M315" s="248"/>
      <c r="N315" s="249"/>
      <c r="O315" s="249"/>
      <c r="P315" s="249"/>
      <c r="Q315" s="249"/>
      <c r="R315" s="249"/>
      <c r="S315" s="249"/>
      <c r="T315" s="250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1" t="s">
        <v>180</v>
      </c>
      <c r="AU315" s="251" t="s">
        <v>84</v>
      </c>
      <c r="AV315" s="13" t="s">
        <v>86</v>
      </c>
      <c r="AW315" s="13" t="s">
        <v>32</v>
      </c>
      <c r="AX315" s="13" t="s">
        <v>84</v>
      </c>
      <c r="AY315" s="251" t="s">
        <v>174</v>
      </c>
    </row>
    <row r="316" s="2" customFormat="1" ht="24.15" customHeight="1">
      <c r="A316" s="38"/>
      <c r="B316" s="39"/>
      <c r="C316" s="226" t="s">
        <v>910</v>
      </c>
      <c r="D316" s="226" t="s">
        <v>175</v>
      </c>
      <c r="E316" s="227" t="s">
        <v>911</v>
      </c>
      <c r="F316" s="228" t="s">
        <v>912</v>
      </c>
      <c r="G316" s="229" t="s">
        <v>123</v>
      </c>
      <c r="H316" s="230">
        <v>533.58000000000004</v>
      </c>
      <c r="I316" s="231"/>
      <c r="J316" s="232">
        <f>ROUND(I316*H316,2)</f>
        <v>0</v>
      </c>
      <c r="K316" s="233"/>
      <c r="L316" s="44"/>
      <c r="M316" s="234" t="s">
        <v>1</v>
      </c>
      <c r="N316" s="235" t="s">
        <v>41</v>
      </c>
      <c r="O316" s="91"/>
      <c r="P316" s="236">
        <f>O316*H316</f>
        <v>0</v>
      </c>
      <c r="Q316" s="236">
        <v>0.00021000000000000001</v>
      </c>
      <c r="R316" s="236">
        <f>Q316*H316</f>
        <v>0.11205180000000001</v>
      </c>
      <c r="S316" s="236">
        <v>0</v>
      </c>
      <c r="T316" s="237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8" t="s">
        <v>178</v>
      </c>
      <c r="AT316" s="238" t="s">
        <v>175</v>
      </c>
      <c r="AU316" s="238" t="s">
        <v>84</v>
      </c>
      <c r="AY316" s="17" t="s">
        <v>174</v>
      </c>
      <c r="BE316" s="239">
        <f>IF(N316="základní",J316,0)</f>
        <v>0</v>
      </c>
      <c r="BF316" s="239">
        <f>IF(N316="snížená",J316,0)</f>
        <v>0</v>
      </c>
      <c r="BG316" s="239">
        <f>IF(N316="zákl. přenesená",J316,0)</f>
        <v>0</v>
      </c>
      <c r="BH316" s="239">
        <f>IF(N316="sníž. přenesená",J316,0)</f>
        <v>0</v>
      </c>
      <c r="BI316" s="239">
        <f>IF(N316="nulová",J316,0)</f>
        <v>0</v>
      </c>
      <c r="BJ316" s="17" t="s">
        <v>84</v>
      </c>
      <c r="BK316" s="239">
        <f>ROUND(I316*H316,2)</f>
        <v>0</v>
      </c>
      <c r="BL316" s="17" t="s">
        <v>178</v>
      </c>
      <c r="BM316" s="238" t="s">
        <v>913</v>
      </c>
    </row>
    <row r="317" s="13" customFormat="1">
      <c r="A317" s="13"/>
      <c r="B317" s="240"/>
      <c r="C317" s="241"/>
      <c r="D317" s="242" t="s">
        <v>180</v>
      </c>
      <c r="E317" s="243" t="s">
        <v>1</v>
      </c>
      <c r="F317" s="244" t="s">
        <v>914</v>
      </c>
      <c r="G317" s="241"/>
      <c r="H317" s="245">
        <v>533.58000000000004</v>
      </c>
      <c r="I317" s="246"/>
      <c r="J317" s="241"/>
      <c r="K317" s="241"/>
      <c r="L317" s="247"/>
      <c r="M317" s="248"/>
      <c r="N317" s="249"/>
      <c r="O317" s="249"/>
      <c r="P317" s="249"/>
      <c r="Q317" s="249"/>
      <c r="R317" s="249"/>
      <c r="S317" s="249"/>
      <c r="T317" s="250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1" t="s">
        <v>180</v>
      </c>
      <c r="AU317" s="251" t="s">
        <v>84</v>
      </c>
      <c r="AV317" s="13" t="s">
        <v>86</v>
      </c>
      <c r="AW317" s="13" t="s">
        <v>32</v>
      </c>
      <c r="AX317" s="13" t="s">
        <v>84</v>
      </c>
      <c r="AY317" s="251" t="s">
        <v>174</v>
      </c>
    </row>
    <row r="318" s="2" customFormat="1" ht="24.15" customHeight="1">
      <c r="A318" s="38"/>
      <c r="B318" s="39"/>
      <c r="C318" s="226" t="s">
        <v>915</v>
      </c>
      <c r="D318" s="226" t="s">
        <v>175</v>
      </c>
      <c r="E318" s="227" t="s">
        <v>916</v>
      </c>
      <c r="F318" s="228" t="s">
        <v>917</v>
      </c>
      <c r="G318" s="229" t="s">
        <v>236</v>
      </c>
      <c r="H318" s="230">
        <v>28</v>
      </c>
      <c r="I318" s="231"/>
      <c r="J318" s="232">
        <f>ROUND(I318*H318,2)</f>
        <v>0</v>
      </c>
      <c r="K318" s="233"/>
      <c r="L318" s="44"/>
      <c r="M318" s="234" t="s">
        <v>1</v>
      </c>
      <c r="N318" s="235" t="s">
        <v>41</v>
      </c>
      <c r="O318" s="91"/>
      <c r="P318" s="236">
        <f>O318*H318</f>
        <v>0</v>
      </c>
      <c r="Q318" s="236">
        <v>0.017770000000000001</v>
      </c>
      <c r="R318" s="236">
        <f>Q318*H318</f>
        <v>0.49756</v>
      </c>
      <c r="S318" s="236">
        <v>0</v>
      </c>
      <c r="T318" s="237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8" t="s">
        <v>178</v>
      </c>
      <c r="AT318" s="238" t="s">
        <v>175</v>
      </c>
      <c r="AU318" s="238" t="s">
        <v>84</v>
      </c>
      <c r="AY318" s="17" t="s">
        <v>174</v>
      </c>
      <c r="BE318" s="239">
        <f>IF(N318="základní",J318,0)</f>
        <v>0</v>
      </c>
      <c r="BF318" s="239">
        <f>IF(N318="snížená",J318,0)</f>
        <v>0</v>
      </c>
      <c r="BG318" s="239">
        <f>IF(N318="zákl. přenesená",J318,0)</f>
        <v>0</v>
      </c>
      <c r="BH318" s="239">
        <f>IF(N318="sníž. přenesená",J318,0)</f>
        <v>0</v>
      </c>
      <c r="BI318" s="239">
        <f>IF(N318="nulová",J318,0)</f>
        <v>0</v>
      </c>
      <c r="BJ318" s="17" t="s">
        <v>84</v>
      </c>
      <c r="BK318" s="239">
        <f>ROUND(I318*H318,2)</f>
        <v>0</v>
      </c>
      <c r="BL318" s="17" t="s">
        <v>178</v>
      </c>
      <c r="BM318" s="238" t="s">
        <v>918</v>
      </c>
    </row>
    <row r="319" s="13" customFormat="1">
      <c r="A319" s="13"/>
      <c r="B319" s="240"/>
      <c r="C319" s="241"/>
      <c r="D319" s="242" t="s">
        <v>180</v>
      </c>
      <c r="E319" s="243" t="s">
        <v>1</v>
      </c>
      <c r="F319" s="244" t="s">
        <v>919</v>
      </c>
      <c r="G319" s="241"/>
      <c r="H319" s="245">
        <v>28</v>
      </c>
      <c r="I319" s="246"/>
      <c r="J319" s="241"/>
      <c r="K319" s="241"/>
      <c r="L319" s="247"/>
      <c r="M319" s="248"/>
      <c r="N319" s="249"/>
      <c r="O319" s="249"/>
      <c r="P319" s="249"/>
      <c r="Q319" s="249"/>
      <c r="R319" s="249"/>
      <c r="S319" s="249"/>
      <c r="T319" s="250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51" t="s">
        <v>180</v>
      </c>
      <c r="AU319" s="251" t="s">
        <v>84</v>
      </c>
      <c r="AV319" s="13" t="s">
        <v>86</v>
      </c>
      <c r="AW319" s="13" t="s">
        <v>32</v>
      </c>
      <c r="AX319" s="13" t="s">
        <v>84</v>
      </c>
      <c r="AY319" s="251" t="s">
        <v>174</v>
      </c>
    </row>
    <row r="320" s="2" customFormat="1" ht="24.15" customHeight="1">
      <c r="A320" s="38"/>
      <c r="B320" s="39"/>
      <c r="C320" s="263" t="s">
        <v>920</v>
      </c>
      <c r="D320" s="263" t="s">
        <v>240</v>
      </c>
      <c r="E320" s="264" t="s">
        <v>921</v>
      </c>
      <c r="F320" s="265" t="s">
        <v>922</v>
      </c>
      <c r="G320" s="266" t="s">
        <v>236</v>
      </c>
      <c r="H320" s="267">
        <v>4</v>
      </c>
      <c r="I320" s="268"/>
      <c r="J320" s="269">
        <f>ROUND(I320*H320,2)</f>
        <v>0</v>
      </c>
      <c r="K320" s="270"/>
      <c r="L320" s="271"/>
      <c r="M320" s="272" t="s">
        <v>1</v>
      </c>
      <c r="N320" s="273" t="s">
        <v>41</v>
      </c>
      <c r="O320" s="91"/>
      <c r="P320" s="236">
        <f>O320*H320</f>
        <v>0</v>
      </c>
      <c r="Q320" s="236">
        <v>0.01201</v>
      </c>
      <c r="R320" s="236">
        <f>Q320*H320</f>
        <v>0.048039999999999999</v>
      </c>
      <c r="S320" s="236">
        <v>0</v>
      </c>
      <c r="T320" s="237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8" t="s">
        <v>213</v>
      </c>
      <c r="AT320" s="238" t="s">
        <v>240</v>
      </c>
      <c r="AU320" s="238" t="s">
        <v>84</v>
      </c>
      <c r="AY320" s="17" t="s">
        <v>174</v>
      </c>
      <c r="BE320" s="239">
        <f>IF(N320="základní",J320,0)</f>
        <v>0</v>
      </c>
      <c r="BF320" s="239">
        <f>IF(N320="snížená",J320,0)</f>
        <v>0</v>
      </c>
      <c r="BG320" s="239">
        <f>IF(N320="zákl. přenesená",J320,0)</f>
        <v>0</v>
      </c>
      <c r="BH320" s="239">
        <f>IF(N320="sníž. přenesená",J320,0)</f>
        <v>0</v>
      </c>
      <c r="BI320" s="239">
        <f>IF(N320="nulová",J320,0)</f>
        <v>0</v>
      </c>
      <c r="BJ320" s="17" t="s">
        <v>84</v>
      </c>
      <c r="BK320" s="239">
        <f>ROUND(I320*H320,2)</f>
        <v>0</v>
      </c>
      <c r="BL320" s="17" t="s">
        <v>178</v>
      </c>
      <c r="BM320" s="238" t="s">
        <v>923</v>
      </c>
    </row>
    <row r="321" s="2" customFormat="1">
      <c r="A321" s="38"/>
      <c r="B321" s="39"/>
      <c r="C321" s="40"/>
      <c r="D321" s="242" t="s">
        <v>709</v>
      </c>
      <c r="E321" s="40"/>
      <c r="F321" s="290" t="s">
        <v>924</v>
      </c>
      <c r="G321" s="40"/>
      <c r="H321" s="40"/>
      <c r="I321" s="291"/>
      <c r="J321" s="40"/>
      <c r="K321" s="40"/>
      <c r="L321" s="44"/>
      <c r="M321" s="292"/>
      <c r="N321" s="293"/>
      <c r="O321" s="91"/>
      <c r="P321" s="91"/>
      <c r="Q321" s="91"/>
      <c r="R321" s="91"/>
      <c r="S321" s="91"/>
      <c r="T321" s="92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709</v>
      </c>
      <c r="AU321" s="17" t="s">
        <v>84</v>
      </c>
    </row>
    <row r="322" s="2" customFormat="1" ht="24.15" customHeight="1">
      <c r="A322" s="38"/>
      <c r="B322" s="39"/>
      <c r="C322" s="263" t="s">
        <v>925</v>
      </c>
      <c r="D322" s="263" t="s">
        <v>240</v>
      </c>
      <c r="E322" s="264" t="s">
        <v>926</v>
      </c>
      <c r="F322" s="265" t="s">
        <v>927</v>
      </c>
      <c r="G322" s="266" t="s">
        <v>236</v>
      </c>
      <c r="H322" s="267">
        <v>7</v>
      </c>
      <c r="I322" s="268"/>
      <c r="J322" s="269">
        <f>ROUND(I322*H322,2)</f>
        <v>0</v>
      </c>
      <c r="K322" s="270"/>
      <c r="L322" s="271"/>
      <c r="M322" s="272" t="s">
        <v>1</v>
      </c>
      <c r="N322" s="273" t="s">
        <v>41</v>
      </c>
      <c r="O322" s="91"/>
      <c r="P322" s="236">
        <f>O322*H322</f>
        <v>0</v>
      </c>
      <c r="Q322" s="236">
        <v>0.012250000000000001</v>
      </c>
      <c r="R322" s="236">
        <f>Q322*H322</f>
        <v>0.085750000000000007</v>
      </c>
      <c r="S322" s="236">
        <v>0</v>
      </c>
      <c r="T322" s="237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8" t="s">
        <v>213</v>
      </c>
      <c r="AT322" s="238" t="s">
        <v>240</v>
      </c>
      <c r="AU322" s="238" t="s">
        <v>84</v>
      </c>
      <c r="AY322" s="17" t="s">
        <v>174</v>
      </c>
      <c r="BE322" s="239">
        <f>IF(N322="základní",J322,0)</f>
        <v>0</v>
      </c>
      <c r="BF322" s="239">
        <f>IF(N322="snížená",J322,0)</f>
        <v>0</v>
      </c>
      <c r="BG322" s="239">
        <f>IF(N322="zákl. přenesená",J322,0)</f>
        <v>0</v>
      </c>
      <c r="BH322" s="239">
        <f>IF(N322="sníž. přenesená",J322,0)</f>
        <v>0</v>
      </c>
      <c r="BI322" s="239">
        <f>IF(N322="nulová",J322,0)</f>
        <v>0</v>
      </c>
      <c r="BJ322" s="17" t="s">
        <v>84</v>
      </c>
      <c r="BK322" s="239">
        <f>ROUND(I322*H322,2)</f>
        <v>0</v>
      </c>
      <c r="BL322" s="17" t="s">
        <v>178</v>
      </c>
      <c r="BM322" s="238" t="s">
        <v>928</v>
      </c>
    </row>
    <row r="323" s="2" customFormat="1">
      <c r="A323" s="38"/>
      <c r="B323" s="39"/>
      <c r="C323" s="40"/>
      <c r="D323" s="242" t="s">
        <v>709</v>
      </c>
      <c r="E323" s="40"/>
      <c r="F323" s="290" t="s">
        <v>924</v>
      </c>
      <c r="G323" s="40"/>
      <c r="H323" s="40"/>
      <c r="I323" s="291"/>
      <c r="J323" s="40"/>
      <c r="K323" s="40"/>
      <c r="L323" s="44"/>
      <c r="M323" s="292"/>
      <c r="N323" s="293"/>
      <c r="O323" s="91"/>
      <c r="P323" s="91"/>
      <c r="Q323" s="91"/>
      <c r="R323" s="91"/>
      <c r="S323" s="91"/>
      <c r="T323" s="92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709</v>
      </c>
      <c r="AU323" s="17" t="s">
        <v>84</v>
      </c>
    </row>
    <row r="324" s="2" customFormat="1" ht="24.15" customHeight="1">
      <c r="A324" s="38"/>
      <c r="B324" s="39"/>
      <c r="C324" s="263" t="s">
        <v>929</v>
      </c>
      <c r="D324" s="263" t="s">
        <v>240</v>
      </c>
      <c r="E324" s="264" t="s">
        <v>930</v>
      </c>
      <c r="F324" s="265" t="s">
        <v>931</v>
      </c>
      <c r="G324" s="266" t="s">
        <v>236</v>
      </c>
      <c r="H324" s="267">
        <v>11</v>
      </c>
      <c r="I324" s="268"/>
      <c r="J324" s="269">
        <f>ROUND(I324*H324,2)</f>
        <v>0</v>
      </c>
      <c r="K324" s="270"/>
      <c r="L324" s="271"/>
      <c r="M324" s="272" t="s">
        <v>1</v>
      </c>
      <c r="N324" s="273" t="s">
        <v>41</v>
      </c>
      <c r="O324" s="91"/>
      <c r="P324" s="236">
        <f>O324*H324</f>
        <v>0</v>
      </c>
      <c r="Q324" s="236">
        <v>0.012489999999999999</v>
      </c>
      <c r="R324" s="236">
        <f>Q324*H324</f>
        <v>0.13738999999999998</v>
      </c>
      <c r="S324" s="236">
        <v>0</v>
      </c>
      <c r="T324" s="237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8" t="s">
        <v>213</v>
      </c>
      <c r="AT324" s="238" t="s">
        <v>240</v>
      </c>
      <c r="AU324" s="238" t="s">
        <v>84</v>
      </c>
      <c r="AY324" s="17" t="s">
        <v>174</v>
      </c>
      <c r="BE324" s="239">
        <f>IF(N324="základní",J324,0)</f>
        <v>0</v>
      </c>
      <c r="BF324" s="239">
        <f>IF(N324="snížená",J324,0)</f>
        <v>0</v>
      </c>
      <c r="BG324" s="239">
        <f>IF(N324="zákl. přenesená",J324,0)</f>
        <v>0</v>
      </c>
      <c r="BH324" s="239">
        <f>IF(N324="sníž. přenesená",J324,0)</f>
        <v>0</v>
      </c>
      <c r="BI324" s="239">
        <f>IF(N324="nulová",J324,0)</f>
        <v>0</v>
      </c>
      <c r="BJ324" s="17" t="s">
        <v>84</v>
      </c>
      <c r="BK324" s="239">
        <f>ROUND(I324*H324,2)</f>
        <v>0</v>
      </c>
      <c r="BL324" s="17" t="s">
        <v>178</v>
      </c>
      <c r="BM324" s="238" t="s">
        <v>932</v>
      </c>
    </row>
    <row r="325" s="2" customFormat="1">
      <c r="A325" s="38"/>
      <c r="B325" s="39"/>
      <c r="C325" s="40"/>
      <c r="D325" s="242" t="s">
        <v>709</v>
      </c>
      <c r="E325" s="40"/>
      <c r="F325" s="290" t="s">
        <v>924</v>
      </c>
      <c r="G325" s="40"/>
      <c r="H325" s="40"/>
      <c r="I325" s="291"/>
      <c r="J325" s="40"/>
      <c r="K325" s="40"/>
      <c r="L325" s="44"/>
      <c r="M325" s="292"/>
      <c r="N325" s="293"/>
      <c r="O325" s="91"/>
      <c r="P325" s="91"/>
      <c r="Q325" s="91"/>
      <c r="R325" s="91"/>
      <c r="S325" s="91"/>
      <c r="T325" s="92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709</v>
      </c>
      <c r="AU325" s="17" t="s">
        <v>84</v>
      </c>
    </row>
    <row r="326" s="2" customFormat="1" ht="24.15" customHeight="1">
      <c r="A326" s="38"/>
      <c r="B326" s="39"/>
      <c r="C326" s="263" t="s">
        <v>933</v>
      </c>
      <c r="D326" s="263" t="s">
        <v>240</v>
      </c>
      <c r="E326" s="264" t="s">
        <v>934</v>
      </c>
      <c r="F326" s="265" t="s">
        <v>935</v>
      </c>
      <c r="G326" s="266" t="s">
        <v>236</v>
      </c>
      <c r="H326" s="267">
        <v>6</v>
      </c>
      <c r="I326" s="268"/>
      <c r="J326" s="269">
        <f>ROUND(I326*H326,2)</f>
        <v>0</v>
      </c>
      <c r="K326" s="270"/>
      <c r="L326" s="271"/>
      <c r="M326" s="272" t="s">
        <v>1</v>
      </c>
      <c r="N326" s="273" t="s">
        <v>41</v>
      </c>
      <c r="O326" s="91"/>
      <c r="P326" s="236">
        <f>O326*H326</f>
        <v>0</v>
      </c>
      <c r="Q326" s="236">
        <v>0.01272</v>
      </c>
      <c r="R326" s="236">
        <f>Q326*H326</f>
        <v>0.076319999999999999</v>
      </c>
      <c r="S326" s="236">
        <v>0</v>
      </c>
      <c r="T326" s="237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8" t="s">
        <v>213</v>
      </c>
      <c r="AT326" s="238" t="s">
        <v>240</v>
      </c>
      <c r="AU326" s="238" t="s">
        <v>84</v>
      </c>
      <c r="AY326" s="17" t="s">
        <v>174</v>
      </c>
      <c r="BE326" s="239">
        <f>IF(N326="základní",J326,0)</f>
        <v>0</v>
      </c>
      <c r="BF326" s="239">
        <f>IF(N326="snížená",J326,0)</f>
        <v>0</v>
      </c>
      <c r="BG326" s="239">
        <f>IF(N326="zákl. přenesená",J326,0)</f>
        <v>0</v>
      </c>
      <c r="BH326" s="239">
        <f>IF(N326="sníž. přenesená",J326,0)</f>
        <v>0</v>
      </c>
      <c r="BI326" s="239">
        <f>IF(N326="nulová",J326,0)</f>
        <v>0</v>
      </c>
      <c r="BJ326" s="17" t="s">
        <v>84</v>
      </c>
      <c r="BK326" s="239">
        <f>ROUND(I326*H326,2)</f>
        <v>0</v>
      </c>
      <c r="BL326" s="17" t="s">
        <v>178</v>
      </c>
      <c r="BM326" s="238" t="s">
        <v>936</v>
      </c>
    </row>
    <row r="327" s="2" customFormat="1">
      <c r="A327" s="38"/>
      <c r="B327" s="39"/>
      <c r="C327" s="40"/>
      <c r="D327" s="242" t="s">
        <v>709</v>
      </c>
      <c r="E327" s="40"/>
      <c r="F327" s="290" t="s">
        <v>924</v>
      </c>
      <c r="G327" s="40"/>
      <c r="H327" s="40"/>
      <c r="I327" s="291"/>
      <c r="J327" s="40"/>
      <c r="K327" s="40"/>
      <c r="L327" s="44"/>
      <c r="M327" s="292"/>
      <c r="N327" s="293"/>
      <c r="O327" s="91"/>
      <c r="P327" s="91"/>
      <c r="Q327" s="91"/>
      <c r="R327" s="91"/>
      <c r="S327" s="91"/>
      <c r="T327" s="92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709</v>
      </c>
      <c r="AU327" s="17" t="s">
        <v>84</v>
      </c>
    </row>
    <row r="328" s="2" customFormat="1" ht="24.15" customHeight="1">
      <c r="A328" s="38"/>
      <c r="B328" s="39"/>
      <c r="C328" s="226" t="s">
        <v>937</v>
      </c>
      <c r="D328" s="226" t="s">
        <v>175</v>
      </c>
      <c r="E328" s="227" t="s">
        <v>938</v>
      </c>
      <c r="F328" s="228" t="s">
        <v>939</v>
      </c>
      <c r="G328" s="229" t="s">
        <v>243</v>
      </c>
      <c r="H328" s="230">
        <v>71</v>
      </c>
      <c r="I328" s="231"/>
      <c r="J328" s="232">
        <f>ROUND(I328*H328,2)</f>
        <v>0</v>
      </c>
      <c r="K328" s="233"/>
      <c r="L328" s="44"/>
      <c r="M328" s="234" t="s">
        <v>1</v>
      </c>
      <c r="N328" s="235" t="s">
        <v>41</v>
      </c>
      <c r="O328" s="91"/>
      <c r="P328" s="236">
        <f>O328*H328</f>
        <v>0</v>
      </c>
      <c r="Q328" s="236">
        <v>0.020650000000000002</v>
      </c>
      <c r="R328" s="236">
        <f>Q328*H328</f>
        <v>1.4661500000000001</v>
      </c>
      <c r="S328" s="236">
        <v>0</v>
      </c>
      <c r="T328" s="237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38" t="s">
        <v>178</v>
      </c>
      <c r="AT328" s="238" t="s">
        <v>175</v>
      </c>
      <c r="AU328" s="238" t="s">
        <v>84</v>
      </c>
      <c r="AY328" s="17" t="s">
        <v>174</v>
      </c>
      <c r="BE328" s="239">
        <f>IF(N328="základní",J328,0)</f>
        <v>0</v>
      </c>
      <c r="BF328" s="239">
        <f>IF(N328="snížená",J328,0)</f>
        <v>0</v>
      </c>
      <c r="BG328" s="239">
        <f>IF(N328="zákl. přenesená",J328,0)</f>
        <v>0</v>
      </c>
      <c r="BH328" s="239">
        <f>IF(N328="sníž. přenesená",J328,0)</f>
        <v>0</v>
      </c>
      <c r="BI328" s="239">
        <f>IF(N328="nulová",J328,0)</f>
        <v>0</v>
      </c>
      <c r="BJ328" s="17" t="s">
        <v>84</v>
      </c>
      <c r="BK328" s="239">
        <f>ROUND(I328*H328,2)</f>
        <v>0</v>
      </c>
      <c r="BL328" s="17" t="s">
        <v>178</v>
      </c>
      <c r="BM328" s="238" t="s">
        <v>940</v>
      </c>
    </row>
    <row r="329" s="2" customFormat="1" ht="33" customHeight="1">
      <c r="A329" s="38"/>
      <c r="B329" s="39"/>
      <c r="C329" s="226" t="s">
        <v>941</v>
      </c>
      <c r="D329" s="226" t="s">
        <v>175</v>
      </c>
      <c r="E329" s="227" t="s">
        <v>942</v>
      </c>
      <c r="F329" s="228" t="s">
        <v>943</v>
      </c>
      <c r="G329" s="229" t="s">
        <v>123</v>
      </c>
      <c r="H329" s="230">
        <v>497.255</v>
      </c>
      <c r="I329" s="231"/>
      <c r="J329" s="232">
        <f>ROUND(I329*H329,2)</f>
        <v>0</v>
      </c>
      <c r="K329" s="233"/>
      <c r="L329" s="44"/>
      <c r="M329" s="234" t="s">
        <v>1</v>
      </c>
      <c r="N329" s="235" t="s">
        <v>41</v>
      </c>
      <c r="O329" s="91"/>
      <c r="P329" s="236">
        <f>O329*H329</f>
        <v>0</v>
      </c>
      <c r="Q329" s="236">
        <v>0.068000000000000005</v>
      </c>
      <c r="R329" s="236">
        <f>Q329*H329</f>
        <v>33.813340000000004</v>
      </c>
      <c r="S329" s="236">
        <v>0</v>
      </c>
      <c r="T329" s="237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8" t="s">
        <v>263</v>
      </c>
      <c r="AT329" s="238" t="s">
        <v>175</v>
      </c>
      <c r="AU329" s="238" t="s">
        <v>84</v>
      </c>
      <c r="AY329" s="17" t="s">
        <v>174</v>
      </c>
      <c r="BE329" s="239">
        <f>IF(N329="základní",J329,0)</f>
        <v>0</v>
      </c>
      <c r="BF329" s="239">
        <f>IF(N329="snížená",J329,0)</f>
        <v>0</v>
      </c>
      <c r="BG329" s="239">
        <f>IF(N329="zákl. přenesená",J329,0)</f>
        <v>0</v>
      </c>
      <c r="BH329" s="239">
        <f>IF(N329="sníž. přenesená",J329,0)</f>
        <v>0</v>
      </c>
      <c r="BI329" s="239">
        <f>IF(N329="nulová",J329,0)</f>
        <v>0</v>
      </c>
      <c r="BJ329" s="17" t="s">
        <v>84</v>
      </c>
      <c r="BK329" s="239">
        <f>ROUND(I329*H329,2)</f>
        <v>0</v>
      </c>
      <c r="BL329" s="17" t="s">
        <v>263</v>
      </c>
      <c r="BM329" s="238" t="s">
        <v>944</v>
      </c>
    </row>
    <row r="330" s="13" customFormat="1">
      <c r="A330" s="13"/>
      <c r="B330" s="240"/>
      <c r="C330" s="241"/>
      <c r="D330" s="242" t="s">
        <v>180</v>
      </c>
      <c r="E330" s="243" t="s">
        <v>1</v>
      </c>
      <c r="F330" s="244" t="s">
        <v>945</v>
      </c>
      <c r="G330" s="241"/>
      <c r="H330" s="245">
        <v>497.255</v>
      </c>
      <c r="I330" s="246"/>
      <c r="J330" s="241"/>
      <c r="K330" s="241"/>
      <c r="L330" s="247"/>
      <c r="M330" s="248"/>
      <c r="N330" s="249"/>
      <c r="O330" s="249"/>
      <c r="P330" s="249"/>
      <c r="Q330" s="249"/>
      <c r="R330" s="249"/>
      <c r="S330" s="249"/>
      <c r="T330" s="250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1" t="s">
        <v>180</v>
      </c>
      <c r="AU330" s="251" t="s">
        <v>84</v>
      </c>
      <c r="AV330" s="13" t="s">
        <v>86</v>
      </c>
      <c r="AW330" s="13" t="s">
        <v>32</v>
      </c>
      <c r="AX330" s="13" t="s">
        <v>84</v>
      </c>
      <c r="AY330" s="251" t="s">
        <v>174</v>
      </c>
    </row>
    <row r="331" s="12" customFormat="1" ht="25.92" customHeight="1">
      <c r="A331" s="12"/>
      <c r="B331" s="212"/>
      <c r="C331" s="213"/>
      <c r="D331" s="214" t="s">
        <v>75</v>
      </c>
      <c r="E331" s="215" t="s">
        <v>218</v>
      </c>
      <c r="F331" s="215" t="s">
        <v>245</v>
      </c>
      <c r="G331" s="213"/>
      <c r="H331" s="213"/>
      <c r="I331" s="216"/>
      <c r="J331" s="217">
        <f>BK331</f>
        <v>0</v>
      </c>
      <c r="K331" s="213"/>
      <c r="L331" s="218"/>
      <c r="M331" s="219"/>
      <c r="N331" s="220"/>
      <c r="O331" s="220"/>
      <c r="P331" s="221">
        <f>SUM(P332:P368)</f>
        <v>0</v>
      </c>
      <c r="Q331" s="220"/>
      <c r="R331" s="221">
        <f>SUM(R332:R368)</f>
        <v>19.8082864</v>
      </c>
      <c r="S331" s="220"/>
      <c r="T331" s="222">
        <f>SUM(T332:T368)</f>
        <v>0</v>
      </c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R331" s="223" t="s">
        <v>84</v>
      </c>
      <c r="AT331" s="224" t="s">
        <v>75</v>
      </c>
      <c r="AU331" s="224" t="s">
        <v>76</v>
      </c>
      <c r="AY331" s="223" t="s">
        <v>174</v>
      </c>
      <c r="BK331" s="225">
        <f>SUM(BK332:BK368)</f>
        <v>0</v>
      </c>
    </row>
    <row r="332" s="2" customFormat="1" ht="33" customHeight="1">
      <c r="A332" s="38"/>
      <c r="B332" s="39"/>
      <c r="C332" s="226" t="s">
        <v>946</v>
      </c>
      <c r="D332" s="226" t="s">
        <v>175</v>
      </c>
      <c r="E332" s="227" t="s">
        <v>947</v>
      </c>
      <c r="F332" s="228" t="s">
        <v>948</v>
      </c>
      <c r="G332" s="229" t="s">
        <v>243</v>
      </c>
      <c r="H332" s="230">
        <v>103.5</v>
      </c>
      <c r="I332" s="231"/>
      <c r="J332" s="232">
        <f>ROUND(I332*H332,2)</f>
        <v>0</v>
      </c>
      <c r="K332" s="233"/>
      <c r="L332" s="44"/>
      <c r="M332" s="234" t="s">
        <v>1</v>
      </c>
      <c r="N332" s="235" t="s">
        <v>41</v>
      </c>
      <c r="O332" s="91"/>
      <c r="P332" s="236">
        <f>O332*H332</f>
        <v>0</v>
      </c>
      <c r="Q332" s="236">
        <v>0.1295</v>
      </c>
      <c r="R332" s="236">
        <f>Q332*H332</f>
        <v>13.40325</v>
      </c>
      <c r="S332" s="236">
        <v>0</v>
      </c>
      <c r="T332" s="237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38" t="s">
        <v>178</v>
      </c>
      <c r="AT332" s="238" t="s">
        <v>175</v>
      </c>
      <c r="AU332" s="238" t="s">
        <v>84</v>
      </c>
      <c r="AY332" s="17" t="s">
        <v>174</v>
      </c>
      <c r="BE332" s="239">
        <f>IF(N332="základní",J332,0)</f>
        <v>0</v>
      </c>
      <c r="BF332" s="239">
        <f>IF(N332="snížená",J332,0)</f>
        <v>0</v>
      </c>
      <c r="BG332" s="239">
        <f>IF(N332="zákl. přenesená",J332,0)</f>
        <v>0</v>
      </c>
      <c r="BH332" s="239">
        <f>IF(N332="sníž. přenesená",J332,0)</f>
        <v>0</v>
      </c>
      <c r="BI332" s="239">
        <f>IF(N332="nulová",J332,0)</f>
        <v>0</v>
      </c>
      <c r="BJ332" s="17" t="s">
        <v>84</v>
      </c>
      <c r="BK332" s="239">
        <f>ROUND(I332*H332,2)</f>
        <v>0</v>
      </c>
      <c r="BL332" s="17" t="s">
        <v>178</v>
      </c>
      <c r="BM332" s="238" t="s">
        <v>949</v>
      </c>
    </row>
    <row r="333" s="13" customFormat="1">
      <c r="A333" s="13"/>
      <c r="B333" s="240"/>
      <c r="C333" s="241"/>
      <c r="D333" s="242" t="s">
        <v>180</v>
      </c>
      <c r="E333" s="243" t="s">
        <v>1</v>
      </c>
      <c r="F333" s="244" t="s">
        <v>594</v>
      </c>
      <c r="G333" s="241"/>
      <c r="H333" s="245">
        <v>103.5</v>
      </c>
      <c r="I333" s="246"/>
      <c r="J333" s="241"/>
      <c r="K333" s="241"/>
      <c r="L333" s="247"/>
      <c r="M333" s="248"/>
      <c r="N333" s="249"/>
      <c r="O333" s="249"/>
      <c r="P333" s="249"/>
      <c r="Q333" s="249"/>
      <c r="R333" s="249"/>
      <c r="S333" s="249"/>
      <c r="T333" s="250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1" t="s">
        <v>180</v>
      </c>
      <c r="AU333" s="251" t="s">
        <v>84</v>
      </c>
      <c r="AV333" s="13" t="s">
        <v>86</v>
      </c>
      <c r="AW333" s="13" t="s">
        <v>32</v>
      </c>
      <c r="AX333" s="13" t="s">
        <v>84</v>
      </c>
      <c r="AY333" s="251" t="s">
        <v>174</v>
      </c>
    </row>
    <row r="334" s="2" customFormat="1" ht="16.5" customHeight="1">
      <c r="A334" s="38"/>
      <c r="B334" s="39"/>
      <c r="C334" s="263" t="s">
        <v>950</v>
      </c>
      <c r="D334" s="263" t="s">
        <v>240</v>
      </c>
      <c r="E334" s="264" t="s">
        <v>951</v>
      </c>
      <c r="F334" s="265" t="s">
        <v>952</v>
      </c>
      <c r="G334" s="266" t="s">
        <v>243</v>
      </c>
      <c r="H334" s="267">
        <v>105.56999999999999</v>
      </c>
      <c r="I334" s="268"/>
      <c r="J334" s="269">
        <f>ROUND(I334*H334,2)</f>
        <v>0</v>
      </c>
      <c r="K334" s="270"/>
      <c r="L334" s="271"/>
      <c r="M334" s="272" t="s">
        <v>1</v>
      </c>
      <c r="N334" s="273" t="s">
        <v>41</v>
      </c>
      <c r="O334" s="91"/>
      <c r="P334" s="236">
        <f>O334*H334</f>
        <v>0</v>
      </c>
      <c r="Q334" s="236">
        <v>0.056120000000000003</v>
      </c>
      <c r="R334" s="236">
        <f>Q334*H334</f>
        <v>5.9245884000000002</v>
      </c>
      <c r="S334" s="236">
        <v>0</v>
      </c>
      <c r="T334" s="237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8" t="s">
        <v>213</v>
      </c>
      <c r="AT334" s="238" t="s">
        <v>240</v>
      </c>
      <c r="AU334" s="238" t="s">
        <v>84</v>
      </c>
      <c r="AY334" s="17" t="s">
        <v>174</v>
      </c>
      <c r="BE334" s="239">
        <f>IF(N334="základní",J334,0)</f>
        <v>0</v>
      </c>
      <c r="BF334" s="239">
        <f>IF(N334="snížená",J334,0)</f>
        <v>0</v>
      </c>
      <c r="BG334" s="239">
        <f>IF(N334="zákl. přenesená",J334,0)</f>
        <v>0</v>
      </c>
      <c r="BH334" s="239">
        <f>IF(N334="sníž. přenesená",J334,0)</f>
        <v>0</v>
      </c>
      <c r="BI334" s="239">
        <f>IF(N334="nulová",J334,0)</f>
        <v>0</v>
      </c>
      <c r="BJ334" s="17" t="s">
        <v>84</v>
      </c>
      <c r="BK334" s="239">
        <f>ROUND(I334*H334,2)</f>
        <v>0</v>
      </c>
      <c r="BL334" s="17" t="s">
        <v>178</v>
      </c>
      <c r="BM334" s="238" t="s">
        <v>953</v>
      </c>
    </row>
    <row r="335" s="13" customFormat="1">
      <c r="A335" s="13"/>
      <c r="B335" s="240"/>
      <c r="C335" s="241"/>
      <c r="D335" s="242" t="s">
        <v>180</v>
      </c>
      <c r="E335" s="241"/>
      <c r="F335" s="244" t="s">
        <v>954</v>
      </c>
      <c r="G335" s="241"/>
      <c r="H335" s="245">
        <v>105.56999999999999</v>
      </c>
      <c r="I335" s="246"/>
      <c r="J335" s="241"/>
      <c r="K335" s="241"/>
      <c r="L335" s="247"/>
      <c r="M335" s="248"/>
      <c r="N335" s="249"/>
      <c r="O335" s="249"/>
      <c r="P335" s="249"/>
      <c r="Q335" s="249"/>
      <c r="R335" s="249"/>
      <c r="S335" s="249"/>
      <c r="T335" s="250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1" t="s">
        <v>180</v>
      </c>
      <c r="AU335" s="251" t="s">
        <v>84</v>
      </c>
      <c r="AV335" s="13" t="s">
        <v>86</v>
      </c>
      <c r="AW335" s="13" t="s">
        <v>4</v>
      </c>
      <c r="AX335" s="13" t="s">
        <v>84</v>
      </c>
      <c r="AY335" s="251" t="s">
        <v>174</v>
      </c>
    </row>
    <row r="336" s="2" customFormat="1" ht="33" customHeight="1">
      <c r="A336" s="38"/>
      <c r="B336" s="39"/>
      <c r="C336" s="226" t="s">
        <v>955</v>
      </c>
      <c r="D336" s="226" t="s">
        <v>175</v>
      </c>
      <c r="E336" s="227" t="s">
        <v>956</v>
      </c>
      <c r="F336" s="228" t="s">
        <v>957</v>
      </c>
      <c r="G336" s="229" t="s">
        <v>123</v>
      </c>
      <c r="H336" s="230">
        <v>791.39999999999998</v>
      </c>
      <c r="I336" s="231"/>
      <c r="J336" s="232">
        <f>ROUND(I336*H336,2)</f>
        <v>0</v>
      </c>
      <c r="K336" s="233"/>
      <c r="L336" s="44"/>
      <c r="M336" s="234" t="s">
        <v>1</v>
      </c>
      <c r="N336" s="235" t="s">
        <v>41</v>
      </c>
      <c r="O336" s="91"/>
      <c r="P336" s="236">
        <f>O336*H336</f>
        <v>0</v>
      </c>
      <c r="Q336" s="236">
        <v>0</v>
      </c>
      <c r="R336" s="236">
        <f>Q336*H336</f>
        <v>0</v>
      </c>
      <c r="S336" s="236">
        <v>0</v>
      </c>
      <c r="T336" s="237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8" t="s">
        <v>178</v>
      </c>
      <c r="AT336" s="238" t="s">
        <v>175</v>
      </c>
      <c r="AU336" s="238" t="s">
        <v>84</v>
      </c>
      <c r="AY336" s="17" t="s">
        <v>174</v>
      </c>
      <c r="BE336" s="239">
        <f>IF(N336="základní",J336,0)</f>
        <v>0</v>
      </c>
      <c r="BF336" s="239">
        <f>IF(N336="snížená",J336,0)</f>
        <v>0</v>
      </c>
      <c r="BG336" s="239">
        <f>IF(N336="zákl. přenesená",J336,0)</f>
        <v>0</v>
      </c>
      <c r="BH336" s="239">
        <f>IF(N336="sníž. přenesená",J336,0)</f>
        <v>0</v>
      </c>
      <c r="BI336" s="239">
        <f>IF(N336="nulová",J336,0)</f>
        <v>0</v>
      </c>
      <c r="BJ336" s="17" t="s">
        <v>84</v>
      </c>
      <c r="BK336" s="239">
        <f>ROUND(I336*H336,2)</f>
        <v>0</v>
      </c>
      <c r="BL336" s="17" t="s">
        <v>178</v>
      </c>
      <c r="BM336" s="238" t="s">
        <v>958</v>
      </c>
    </row>
    <row r="337" s="13" customFormat="1">
      <c r="A337" s="13"/>
      <c r="B337" s="240"/>
      <c r="C337" s="241"/>
      <c r="D337" s="242" t="s">
        <v>180</v>
      </c>
      <c r="E337" s="243" t="s">
        <v>1</v>
      </c>
      <c r="F337" s="244" t="s">
        <v>561</v>
      </c>
      <c r="G337" s="241"/>
      <c r="H337" s="245">
        <v>791.39999999999998</v>
      </c>
      <c r="I337" s="246"/>
      <c r="J337" s="241"/>
      <c r="K337" s="241"/>
      <c r="L337" s="247"/>
      <c r="M337" s="248"/>
      <c r="N337" s="249"/>
      <c r="O337" s="249"/>
      <c r="P337" s="249"/>
      <c r="Q337" s="249"/>
      <c r="R337" s="249"/>
      <c r="S337" s="249"/>
      <c r="T337" s="250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1" t="s">
        <v>180</v>
      </c>
      <c r="AU337" s="251" t="s">
        <v>84</v>
      </c>
      <c r="AV337" s="13" t="s">
        <v>86</v>
      </c>
      <c r="AW337" s="13" t="s">
        <v>32</v>
      </c>
      <c r="AX337" s="13" t="s">
        <v>84</v>
      </c>
      <c r="AY337" s="251" t="s">
        <v>174</v>
      </c>
    </row>
    <row r="338" s="2" customFormat="1" ht="37.8" customHeight="1">
      <c r="A338" s="38"/>
      <c r="B338" s="39"/>
      <c r="C338" s="226" t="s">
        <v>959</v>
      </c>
      <c r="D338" s="226" t="s">
        <v>175</v>
      </c>
      <c r="E338" s="227" t="s">
        <v>960</v>
      </c>
      <c r="F338" s="228" t="s">
        <v>961</v>
      </c>
      <c r="G338" s="229" t="s">
        <v>123</v>
      </c>
      <c r="H338" s="230">
        <v>47484</v>
      </c>
      <c r="I338" s="231"/>
      <c r="J338" s="232">
        <f>ROUND(I338*H338,2)</f>
        <v>0</v>
      </c>
      <c r="K338" s="233"/>
      <c r="L338" s="44"/>
      <c r="M338" s="234" t="s">
        <v>1</v>
      </c>
      <c r="N338" s="235" t="s">
        <v>41</v>
      </c>
      <c r="O338" s="91"/>
      <c r="P338" s="236">
        <f>O338*H338</f>
        <v>0</v>
      </c>
      <c r="Q338" s="236">
        <v>0</v>
      </c>
      <c r="R338" s="236">
        <f>Q338*H338</f>
        <v>0</v>
      </c>
      <c r="S338" s="236">
        <v>0</v>
      </c>
      <c r="T338" s="237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8" t="s">
        <v>178</v>
      </c>
      <c r="AT338" s="238" t="s">
        <v>175</v>
      </c>
      <c r="AU338" s="238" t="s">
        <v>84</v>
      </c>
      <c r="AY338" s="17" t="s">
        <v>174</v>
      </c>
      <c r="BE338" s="239">
        <f>IF(N338="základní",J338,0)</f>
        <v>0</v>
      </c>
      <c r="BF338" s="239">
        <f>IF(N338="snížená",J338,0)</f>
        <v>0</v>
      </c>
      <c r="BG338" s="239">
        <f>IF(N338="zákl. přenesená",J338,0)</f>
        <v>0</v>
      </c>
      <c r="BH338" s="239">
        <f>IF(N338="sníž. přenesená",J338,0)</f>
        <v>0</v>
      </c>
      <c r="BI338" s="239">
        <f>IF(N338="nulová",J338,0)</f>
        <v>0</v>
      </c>
      <c r="BJ338" s="17" t="s">
        <v>84</v>
      </c>
      <c r="BK338" s="239">
        <f>ROUND(I338*H338,2)</f>
        <v>0</v>
      </c>
      <c r="BL338" s="17" t="s">
        <v>178</v>
      </c>
      <c r="BM338" s="238" t="s">
        <v>962</v>
      </c>
    </row>
    <row r="339" s="13" customFormat="1">
      <c r="A339" s="13"/>
      <c r="B339" s="240"/>
      <c r="C339" s="241"/>
      <c r="D339" s="242" t="s">
        <v>180</v>
      </c>
      <c r="E339" s="243" t="s">
        <v>1</v>
      </c>
      <c r="F339" s="244" t="s">
        <v>963</v>
      </c>
      <c r="G339" s="241"/>
      <c r="H339" s="245">
        <v>47484</v>
      </c>
      <c r="I339" s="246"/>
      <c r="J339" s="241"/>
      <c r="K339" s="241"/>
      <c r="L339" s="247"/>
      <c r="M339" s="248"/>
      <c r="N339" s="249"/>
      <c r="O339" s="249"/>
      <c r="P339" s="249"/>
      <c r="Q339" s="249"/>
      <c r="R339" s="249"/>
      <c r="S339" s="249"/>
      <c r="T339" s="250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51" t="s">
        <v>180</v>
      </c>
      <c r="AU339" s="251" t="s">
        <v>84</v>
      </c>
      <c r="AV339" s="13" t="s">
        <v>86</v>
      </c>
      <c r="AW339" s="13" t="s">
        <v>32</v>
      </c>
      <c r="AX339" s="13" t="s">
        <v>84</v>
      </c>
      <c r="AY339" s="251" t="s">
        <v>174</v>
      </c>
    </row>
    <row r="340" s="2" customFormat="1" ht="33" customHeight="1">
      <c r="A340" s="38"/>
      <c r="B340" s="39"/>
      <c r="C340" s="226" t="s">
        <v>964</v>
      </c>
      <c r="D340" s="226" t="s">
        <v>175</v>
      </c>
      <c r="E340" s="227" t="s">
        <v>965</v>
      </c>
      <c r="F340" s="228" t="s">
        <v>966</v>
      </c>
      <c r="G340" s="229" t="s">
        <v>123</v>
      </c>
      <c r="H340" s="230">
        <v>791.39999999999998</v>
      </c>
      <c r="I340" s="231"/>
      <c r="J340" s="232">
        <f>ROUND(I340*H340,2)</f>
        <v>0</v>
      </c>
      <c r="K340" s="233"/>
      <c r="L340" s="44"/>
      <c r="M340" s="234" t="s">
        <v>1</v>
      </c>
      <c r="N340" s="235" t="s">
        <v>41</v>
      </c>
      <c r="O340" s="91"/>
      <c r="P340" s="236">
        <f>O340*H340</f>
        <v>0</v>
      </c>
      <c r="Q340" s="236">
        <v>0</v>
      </c>
      <c r="R340" s="236">
        <f>Q340*H340</f>
        <v>0</v>
      </c>
      <c r="S340" s="236">
        <v>0</v>
      </c>
      <c r="T340" s="237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38" t="s">
        <v>178</v>
      </c>
      <c r="AT340" s="238" t="s">
        <v>175</v>
      </c>
      <c r="AU340" s="238" t="s">
        <v>84</v>
      </c>
      <c r="AY340" s="17" t="s">
        <v>174</v>
      </c>
      <c r="BE340" s="239">
        <f>IF(N340="základní",J340,0)</f>
        <v>0</v>
      </c>
      <c r="BF340" s="239">
        <f>IF(N340="snížená",J340,0)</f>
        <v>0</v>
      </c>
      <c r="BG340" s="239">
        <f>IF(N340="zákl. přenesená",J340,0)</f>
        <v>0</v>
      </c>
      <c r="BH340" s="239">
        <f>IF(N340="sníž. přenesená",J340,0)</f>
        <v>0</v>
      </c>
      <c r="BI340" s="239">
        <f>IF(N340="nulová",J340,0)</f>
        <v>0</v>
      </c>
      <c r="BJ340" s="17" t="s">
        <v>84</v>
      </c>
      <c r="BK340" s="239">
        <f>ROUND(I340*H340,2)</f>
        <v>0</v>
      </c>
      <c r="BL340" s="17" t="s">
        <v>178</v>
      </c>
      <c r="BM340" s="238" t="s">
        <v>967</v>
      </c>
    </row>
    <row r="341" s="13" customFormat="1">
      <c r="A341" s="13"/>
      <c r="B341" s="240"/>
      <c r="C341" s="241"/>
      <c r="D341" s="242" t="s">
        <v>180</v>
      </c>
      <c r="E341" s="243" t="s">
        <v>1</v>
      </c>
      <c r="F341" s="244" t="s">
        <v>561</v>
      </c>
      <c r="G341" s="241"/>
      <c r="H341" s="245">
        <v>791.39999999999998</v>
      </c>
      <c r="I341" s="246"/>
      <c r="J341" s="241"/>
      <c r="K341" s="241"/>
      <c r="L341" s="247"/>
      <c r="M341" s="248"/>
      <c r="N341" s="249"/>
      <c r="O341" s="249"/>
      <c r="P341" s="249"/>
      <c r="Q341" s="249"/>
      <c r="R341" s="249"/>
      <c r="S341" s="249"/>
      <c r="T341" s="250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1" t="s">
        <v>180</v>
      </c>
      <c r="AU341" s="251" t="s">
        <v>84</v>
      </c>
      <c r="AV341" s="13" t="s">
        <v>86</v>
      </c>
      <c r="AW341" s="13" t="s">
        <v>32</v>
      </c>
      <c r="AX341" s="13" t="s">
        <v>84</v>
      </c>
      <c r="AY341" s="251" t="s">
        <v>174</v>
      </c>
    </row>
    <row r="342" s="2" customFormat="1" ht="16.5" customHeight="1">
      <c r="A342" s="38"/>
      <c r="B342" s="39"/>
      <c r="C342" s="226" t="s">
        <v>968</v>
      </c>
      <c r="D342" s="226" t="s">
        <v>175</v>
      </c>
      <c r="E342" s="227" t="s">
        <v>969</v>
      </c>
      <c r="F342" s="228" t="s">
        <v>970</v>
      </c>
      <c r="G342" s="229" t="s">
        <v>123</v>
      </c>
      <c r="H342" s="230">
        <v>791.39999999999998</v>
      </c>
      <c r="I342" s="231"/>
      <c r="J342" s="232">
        <f>ROUND(I342*H342,2)</f>
        <v>0</v>
      </c>
      <c r="K342" s="233"/>
      <c r="L342" s="44"/>
      <c r="M342" s="234" t="s">
        <v>1</v>
      </c>
      <c r="N342" s="235" t="s">
        <v>41</v>
      </c>
      <c r="O342" s="91"/>
      <c r="P342" s="236">
        <f>O342*H342</f>
        <v>0</v>
      </c>
      <c r="Q342" s="236">
        <v>0</v>
      </c>
      <c r="R342" s="236">
        <f>Q342*H342</f>
        <v>0</v>
      </c>
      <c r="S342" s="236">
        <v>0</v>
      </c>
      <c r="T342" s="237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8" t="s">
        <v>178</v>
      </c>
      <c r="AT342" s="238" t="s">
        <v>175</v>
      </c>
      <c r="AU342" s="238" t="s">
        <v>84</v>
      </c>
      <c r="AY342" s="17" t="s">
        <v>174</v>
      </c>
      <c r="BE342" s="239">
        <f>IF(N342="základní",J342,0)</f>
        <v>0</v>
      </c>
      <c r="BF342" s="239">
        <f>IF(N342="snížená",J342,0)</f>
        <v>0</v>
      </c>
      <c r="BG342" s="239">
        <f>IF(N342="zákl. přenesená",J342,0)</f>
        <v>0</v>
      </c>
      <c r="BH342" s="239">
        <f>IF(N342="sníž. přenesená",J342,0)</f>
        <v>0</v>
      </c>
      <c r="BI342" s="239">
        <f>IF(N342="nulová",J342,0)</f>
        <v>0</v>
      </c>
      <c r="BJ342" s="17" t="s">
        <v>84</v>
      </c>
      <c r="BK342" s="239">
        <f>ROUND(I342*H342,2)</f>
        <v>0</v>
      </c>
      <c r="BL342" s="17" t="s">
        <v>178</v>
      </c>
      <c r="BM342" s="238" t="s">
        <v>971</v>
      </c>
    </row>
    <row r="343" s="13" customFormat="1">
      <c r="A343" s="13"/>
      <c r="B343" s="240"/>
      <c r="C343" s="241"/>
      <c r="D343" s="242" t="s">
        <v>180</v>
      </c>
      <c r="E343" s="243" t="s">
        <v>1</v>
      </c>
      <c r="F343" s="244" t="s">
        <v>561</v>
      </c>
      <c r="G343" s="241"/>
      <c r="H343" s="245">
        <v>791.39999999999998</v>
      </c>
      <c r="I343" s="246"/>
      <c r="J343" s="241"/>
      <c r="K343" s="241"/>
      <c r="L343" s="247"/>
      <c r="M343" s="248"/>
      <c r="N343" s="249"/>
      <c r="O343" s="249"/>
      <c r="P343" s="249"/>
      <c r="Q343" s="249"/>
      <c r="R343" s="249"/>
      <c r="S343" s="249"/>
      <c r="T343" s="250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1" t="s">
        <v>180</v>
      </c>
      <c r="AU343" s="251" t="s">
        <v>84</v>
      </c>
      <c r="AV343" s="13" t="s">
        <v>86</v>
      </c>
      <c r="AW343" s="13" t="s">
        <v>32</v>
      </c>
      <c r="AX343" s="13" t="s">
        <v>84</v>
      </c>
      <c r="AY343" s="251" t="s">
        <v>174</v>
      </c>
    </row>
    <row r="344" s="2" customFormat="1" ht="16.5" customHeight="1">
      <c r="A344" s="38"/>
      <c r="B344" s="39"/>
      <c r="C344" s="226" t="s">
        <v>972</v>
      </c>
      <c r="D344" s="226" t="s">
        <v>175</v>
      </c>
      <c r="E344" s="227" t="s">
        <v>973</v>
      </c>
      <c r="F344" s="228" t="s">
        <v>974</v>
      </c>
      <c r="G344" s="229" t="s">
        <v>123</v>
      </c>
      <c r="H344" s="230">
        <v>47484</v>
      </c>
      <c r="I344" s="231"/>
      <c r="J344" s="232">
        <f>ROUND(I344*H344,2)</f>
        <v>0</v>
      </c>
      <c r="K344" s="233"/>
      <c r="L344" s="44"/>
      <c r="M344" s="234" t="s">
        <v>1</v>
      </c>
      <c r="N344" s="235" t="s">
        <v>41</v>
      </c>
      <c r="O344" s="91"/>
      <c r="P344" s="236">
        <f>O344*H344</f>
        <v>0</v>
      </c>
      <c r="Q344" s="236">
        <v>0</v>
      </c>
      <c r="R344" s="236">
        <f>Q344*H344</f>
        <v>0</v>
      </c>
      <c r="S344" s="236">
        <v>0</v>
      </c>
      <c r="T344" s="237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38" t="s">
        <v>178</v>
      </c>
      <c r="AT344" s="238" t="s">
        <v>175</v>
      </c>
      <c r="AU344" s="238" t="s">
        <v>84</v>
      </c>
      <c r="AY344" s="17" t="s">
        <v>174</v>
      </c>
      <c r="BE344" s="239">
        <f>IF(N344="základní",J344,0)</f>
        <v>0</v>
      </c>
      <c r="BF344" s="239">
        <f>IF(N344="snížená",J344,0)</f>
        <v>0</v>
      </c>
      <c r="BG344" s="239">
        <f>IF(N344="zákl. přenesená",J344,0)</f>
        <v>0</v>
      </c>
      <c r="BH344" s="239">
        <f>IF(N344="sníž. přenesená",J344,0)</f>
        <v>0</v>
      </c>
      <c r="BI344" s="239">
        <f>IF(N344="nulová",J344,0)</f>
        <v>0</v>
      </c>
      <c r="BJ344" s="17" t="s">
        <v>84</v>
      </c>
      <c r="BK344" s="239">
        <f>ROUND(I344*H344,2)</f>
        <v>0</v>
      </c>
      <c r="BL344" s="17" t="s">
        <v>178</v>
      </c>
      <c r="BM344" s="238" t="s">
        <v>975</v>
      </c>
    </row>
    <row r="345" s="13" customFormat="1">
      <c r="A345" s="13"/>
      <c r="B345" s="240"/>
      <c r="C345" s="241"/>
      <c r="D345" s="242" t="s">
        <v>180</v>
      </c>
      <c r="E345" s="243" t="s">
        <v>1</v>
      </c>
      <c r="F345" s="244" t="s">
        <v>963</v>
      </c>
      <c r="G345" s="241"/>
      <c r="H345" s="245">
        <v>47484</v>
      </c>
      <c r="I345" s="246"/>
      <c r="J345" s="241"/>
      <c r="K345" s="241"/>
      <c r="L345" s="247"/>
      <c r="M345" s="248"/>
      <c r="N345" s="249"/>
      <c r="O345" s="249"/>
      <c r="P345" s="249"/>
      <c r="Q345" s="249"/>
      <c r="R345" s="249"/>
      <c r="S345" s="249"/>
      <c r="T345" s="250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1" t="s">
        <v>180</v>
      </c>
      <c r="AU345" s="251" t="s">
        <v>84</v>
      </c>
      <c r="AV345" s="13" t="s">
        <v>86</v>
      </c>
      <c r="AW345" s="13" t="s">
        <v>32</v>
      </c>
      <c r="AX345" s="13" t="s">
        <v>84</v>
      </c>
      <c r="AY345" s="251" t="s">
        <v>174</v>
      </c>
    </row>
    <row r="346" s="2" customFormat="1" ht="21.75" customHeight="1">
      <c r="A346" s="38"/>
      <c r="B346" s="39"/>
      <c r="C346" s="226" t="s">
        <v>976</v>
      </c>
      <c r="D346" s="226" t="s">
        <v>175</v>
      </c>
      <c r="E346" s="227" t="s">
        <v>977</v>
      </c>
      <c r="F346" s="228" t="s">
        <v>978</v>
      </c>
      <c r="G346" s="229" t="s">
        <v>123</v>
      </c>
      <c r="H346" s="230">
        <v>791.39999999999998</v>
      </c>
      <c r="I346" s="231"/>
      <c r="J346" s="232">
        <f>ROUND(I346*H346,2)</f>
        <v>0</v>
      </c>
      <c r="K346" s="233"/>
      <c r="L346" s="44"/>
      <c r="M346" s="234" t="s">
        <v>1</v>
      </c>
      <c r="N346" s="235" t="s">
        <v>41</v>
      </c>
      <c r="O346" s="91"/>
      <c r="P346" s="236">
        <f>O346*H346</f>
        <v>0</v>
      </c>
      <c r="Q346" s="236">
        <v>0</v>
      </c>
      <c r="R346" s="236">
        <f>Q346*H346</f>
        <v>0</v>
      </c>
      <c r="S346" s="236">
        <v>0</v>
      </c>
      <c r="T346" s="237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8" t="s">
        <v>178</v>
      </c>
      <c r="AT346" s="238" t="s">
        <v>175</v>
      </c>
      <c r="AU346" s="238" t="s">
        <v>84</v>
      </c>
      <c r="AY346" s="17" t="s">
        <v>174</v>
      </c>
      <c r="BE346" s="239">
        <f>IF(N346="základní",J346,0)</f>
        <v>0</v>
      </c>
      <c r="BF346" s="239">
        <f>IF(N346="snížená",J346,0)</f>
        <v>0</v>
      </c>
      <c r="BG346" s="239">
        <f>IF(N346="zákl. přenesená",J346,0)</f>
        <v>0</v>
      </c>
      <c r="BH346" s="239">
        <f>IF(N346="sníž. přenesená",J346,0)</f>
        <v>0</v>
      </c>
      <c r="BI346" s="239">
        <f>IF(N346="nulová",J346,0)</f>
        <v>0</v>
      </c>
      <c r="BJ346" s="17" t="s">
        <v>84</v>
      </c>
      <c r="BK346" s="239">
        <f>ROUND(I346*H346,2)</f>
        <v>0</v>
      </c>
      <c r="BL346" s="17" t="s">
        <v>178</v>
      </c>
      <c r="BM346" s="238" t="s">
        <v>979</v>
      </c>
    </row>
    <row r="347" s="13" customFormat="1">
      <c r="A347" s="13"/>
      <c r="B347" s="240"/>
      <c r="C347" s="241"/>
      <c r="D347" s="242" t="s">
        <v>180</v>
      </c>
      <c r="E347" s="243" t="s">
        <v>1</v>
      </c>
      <c r="F347" s="244" t="s">
        <v>561</v>
      </c>
      <c r="G347" s="241"/>
      <c r="H347" s="245">
        <v>791.39999999999998</v>
      </c>
      <c r="I347" s="246"/>
      <c r="J347" s="241"/>
      <c r="K347" s="241"/>
      <c r="L347" s="247"/>
      <c r="M347" s="248"/>
      <c r="N347" s="249"/>
      <c r="O347" s="249"/>
      <c r="P347" s="249"/>
      <c r="Q347" s="249"/>
      <c r="R347" s="249"/>
      <c r="S347" s="249"/>
      <c r="T347" s="250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1" t="s">
        <v>180</v>
      </c>
      <c r="AU347" s="251" t="s">
        <v>84</v>
      </c>
      <c r="AV347" s="13" t="s">
        <v>86</v>
      </c>
      <c r="AW347" s="13" t="s">
        <v>32</v>
      </c>
      <c r="AX347" s="13" t="s">
        <v>84</v>
      </c>
      <c r="AY347" s="251" t="s">
        <v>174</v>
      </c>
    </row>
    <row r="348" s="2" customFormat="1" ht="37.8" customHeight="1">
      <c r="A348" s="38"/>
      <c r="B348" s="39"/>
      <c r="C348" s="226" t="s">
        <v>980</v>
      </c>
      <c r="D348" s="226" t="s">
        <v>175</v>
      </c>
      <c r="E348" s="227" t="s">
        <v>981</v>
      </c>
      <c r="F348" s="228" t="s">
        <v>982</v>
      </c>
      <c r="G348" s="229" t="s">
        <v>123</v>
      </c>
      <c r="H348" s="230">
        <v>497</v>
      </c>
      <c r="I348" s="231"/>
      <c r="J348" s="232">
        <f>ROUND(I348*H348,2)</f>
        <v>0</v>
      </c>
      <c r="K348" s="233"/>
      <c r="L348" s="44"/>
      <c r="M348" s="234" t="s">
        <v>1</v>
      </c>
      <c r="N348" s="235" t="s">
        <v>41</v>
      </c>
      <c r="O348" s="91"/>
      <c r="P348" s="236">
        <f>O348*H348</f>
        <v>0</v>
      </c>
      <c r="Q348" s="236">
        <v>0.00021000000000000001</v>
      </c>
      <c r="R348" s="236">
        <f>Q348*H348</f>
        <v>0.10437</v>
      </c>
      <c r="S348" s="236">
        <v>0</v>
      </c>
      <c r="T348" s="237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8" t="s">
        <v>178</v>
      </c>
      <c r="AT348" s="238" t="s">
        <v>175</v>
      </c>
      <c r="AU348" s="238" t="s">
        <v>84</v>
      </c>
      <c r="AY348" s="17" t="s">
        <v>174</v>
      </c>
      <c r="BE348" s="239">
        <f>IF(N348="základní",J348,0)</f>
        <v>0</v>
      </c>
      <c r="BF348" s="239">
        <f>IF(N348="snížená",J348,0)</f>
        <v>0</v>
      </c>
      <c r="BG348" s="239">
        <f>IF(N348="zákl. přenesená",J348,0)</f>
        <v>0</v>
      </c>
      <c r="BH348" s="239">
        <f>IF(N348="sníž. přenesená",J348,0)</f>
        <v>0</v>
      </c>
      <c r="BI348" s="239">
        <f>IF(N348="nulová",J348,0)</f>
        <v>0</v>
      </c>
      <c r="BJ348" s="17" t="s">
        <v>84</v>
      </c>
      <c r="BK348" s="239">
        <f>ROUND(I348*H348,2)</f>
        <v>0</v>
      </c>
      <c r="BL348" s="17" t="s">
        <v>178</v>
      </c>
      <c r="BM348" s="238" t="s">
        <v>983</v>
      </c>
    </row>
    <row r="349" s="2" customFormat="1" ht="24.15" customHeight="1">
      <c r="A349" s="38"/>
      <c r="B349" s="39"/>
      <c r="C349" s="226" t="s">
        <v>984</v>
      </c>
      <c r="D349" s="226" t="s">
        <v>175</v>
      </c>
      <c r="E349" s="227" t="s">
        <v>985</v>
      </c>
      <c r="F349" s="228" t="s">
        <v>986</v>
      </c>
      <c r="G349" s="229" t="s">
        <v>123</v>
      </c>
      <c r="H349" s="230">
        <v>497</v>
      </c>
      <c r="I349" s="231"/>
      <c r="J349" s="232">
        <f>ROUND(I349*H349,2)</f>
        <v>0</v>
      </c>
      <c r="K349" s="233"/>
      <c r="L349" s="44"/>
      <c r="M349" s="234" t="s">
        <v>1</v>
      </c>
      <c r="N349" s="235" t="s">
        <v>41</v>
      </c>
      <c r="O349" s="91"/>
      <c r="P349" s="236">
        <f>O349*H349</f>
        <v>0</v>
      </c>
      <c r="Q349" s="236">
        <v>4.0000000000000003E-05</v>
      </c>
      <c r="R349" s="236">
        <f>Q349*H349</f>
        <v>0.019880000000000002</v>
      </c>
      <c r="S349" s="236">
        <v>0</v>
      </c>
      <c r="T349" s="237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8" t="s">
        <v>178</v>
      </c>
      <c r="AT349" s="238" t="s">
        <v>175</v>
      </c>
      <c r="AU349" s="238" t="s">
        <v>84</v>
      </c>
      <c r="AY349" s="17" t="s">
        <v>174</v>
      </c>
      <c r="BE349" s="239">
        <f>IF(N349="základní",J349,0)</f>
        <v>0</v>
      </c>
      <c r="BF349" s="239">
        <f>IF(N349="snížená",J349,0)</f>
        <v>0</v>
      </c>
      <c r="BG349" s="239">
        <f>IF(N349="zákl. přenesená",J349,0)</f>
        <v>0</v>
      </c>
      <c r="BH349" s="239">
        <f>IF(N349="sníž. přenesená",J349,0)</f>
        <v>0</v>
      </c>
      <c r="BI349" s="239">
        <f>IF(N349="nulová",J349,0)</f>
        <v>0</v>
      </c>
      <c r="BJ349" s="17" t="s">
        <v>84</v>
      </c>
      <c r="BK349" s="239">
        <f>ROUND(I349*H349,2)</f>
        <v>0</v>
      </c>
      <c r="BL349" s="17" t="s">
        <v>178</v>
      </c>
      <c r="BM349" s="238" t="s">
        <v>987</v>
      </c>
    </row>
    <row r="350" s="2" customFormat="1" ht="16.5" customHeight="1">
      <c r="A350" s="38"/>
      <c r="B350" s="39"/>
      <c r="C350" s="226" t="s">
        <v>988</v>
      </c>
      <c r="D350" s="226" t="s">
        <v>175</v>
      </c>
      <c r="E350" s="227" t="s">
        <v>989</v>
      </c>
      <c r="F350" s="228" t="s">
        <v>990</v>
      </c>
      <c r="G350" s="229" t="s">
        <v>123</v>
      </c>
      <c r="H350" s="230">
        <v>497</v>
      </c>
      <c r="I350" s="231"/>
      <c r="J350" s="232">
        <f>ROUND(I350*H350,2)</f>
        <v>0</v>
      </c>
      <c r="K350" s="233"/>
      <c r="L350" s="44"/>
      <c r="M350" s="234" t="s">
        <v>1</v>
      </c>
      <c r="N350" s="235" t="s">
        <v>41</v>
      </c>
      <c r="O350" s="91"/>
      <c r="P350" s="236">
        <f>O350*H350</f>
        <v>0</v>
      </c>
      <c r="Q350" s="236">
        <v>1.0000000000000001E-05</v>
      </c>
      <c r="R350" s="236">
        <f>Q350*H350</f>
        <v>0.0049700000000000005</v>
      </c>
      <c r="S350" s="236">
        <v>0</v>
      </c>
      <c r="T350" s="237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8" t="s">
        <v>178</v>
      </c>
      <c r="AT350" s="238" t="s">
        <v>175</v>
      </c>
      <c r="AU350" s="238" t="s">
        <v>84</v>
      </c>
      <c r="AY350" s="17" t="s">
        <v>174</v>
      </c>
      <c r="BE350" s="239">
        <f>IF(N350="základní",J350,0)</f>
        <v>0</v>
      </c>
      <c r="BF350" s="239">
        <f>IF(N350="snížená",J350,0)</f>
        <v>0</v>
      </c>
      <c r="BG350" s="239">
        <f>IF(N350="zákl. přenesená",J350,0)</f>
        <v>0</v>
      </c>
      <c r="BH350" s="239">
        <f>IF(N350="sníž. přenesená",J350,0)</f>
        <v>0</v>
      </c>
      <c r="BI350" s="239">
        <f>IF(N350="nulová",J350,0)</f>
        <v>0</v>
      </c>
      <c r="BJ350" s="17" t="s">
        <v>84</v>
      </c>
      <c r="BK350" s="239">
        <f>ROUND(I350*H350,2)</f>
        <v>0</v>
      </c>
      <c r="BL350" s="17" t="s">
        <v>178</v>
      </c>
      <c r="BM350" s="238" t="s">
        <v>991</v>
      </c>
    </row>
    <row r="351" s="2" customFormat="1" ht="21.75" customHeight="1">
      <c r="A351" s="38"/>
      <c r="B351" s="39"/>
      <c r="C351" s="226" t="s">
        <v>992</v>
      </c>
      <c r="D351" s="226" t="s">
        <v>175</v>
      </c>
      <c r="E351" s="227" t="s">
        <v>993</v>
      </c>
      <c r="F351" s="228" t="s">
        <v>994</v>
      </c>
      <c r="G351" s="229" t="s">
        <v>236</v>
      </c>
      <c r="H351" s="230">
        <v>5</v>
      </c>
      <c r="I351" s="231"/>
      <c r="J351" s="232">
        <f>ROUND(I351*H351,2)</f>
        <v>0</v>
      </c>
      <c r="K351" s="233"/>
      <c r="L351" s="44"/>
      <c r="M351" s="234" t="s">
        <v>1</v>
      </c>
      <c r="N351" s="235" t="s">
        <v>41</v>
      </c>
      <c r="O351" s="91"/>
      <c r="P351" s="236">
        <f>O351*H351</f>
        <v>0</v>
      </c>
      <c r="Q351" s="236">
        <v>0.045969999999999997</v>
      </c>
      <c r="R351" s="236">
        <f>Q351*H351</f>
        <v>0.22985</v>
      </c>
      <c r="S351" s="236">
        <v>0</v>
      </c>
      <c r="T351" s="237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8" t="s">
        <v>178</v>
      </c>
      <c r="AT351" s="238" t="s">
        <v>175</v>
      </c>
      <c r="AU351" s="238" t="s">
        <v>84</v>
      </c>
      <c r="AY351" s="17" t="s">
        <v>174</v>
      </c>
      <c r="BE351" s="239">
        <f>IF(N351="základní",J351,0)</f>
        <v>0</v>
      </c>
      <c r="BF351" s="239">
        <f>IF(N351="snížená",J351,0)</f>
        <v>0</v>
      </c>
      <c r="BG351" s="239">
        <f>IF(N351="zákl. přenesená",J351,0)</f>
        <v>0</v>
      </c>
      <c r="BH351" s="239">
        <f>IF(N351="sníž. přenesená",J351,0)</f>
        <v>0</v>
      </c>
      <c r="BI351" s="239">
        <f>IF(N351="nulová",J351,0)</f>
        <v>0</v>
      </c>
      <c r="BJ351" s="17" t="s">
        <v>84</v>
      </c>
      <c r="BK351" s="239">
        <f>ROUND(I351*H351,2)</f>
        <v>0</v>
      </c>
      <c r="BL351" s="17" t="s">
        <v>178</v>
      </c>
      <c r="BM351" s="238" t="s">
        <v>995</v>
      </c>
    </row>
    <row r="352" s="13" customFormat="1">
      <c r="A352" s="13"/>
      <c r="B352" s="240"/>
      <c r="C352" s="241"/>
      <c r="D352" s="242" t="s">
        <v>180</v>
      </c>
      <c r="E352" s="243" t="s">
        <v>1</v>
      </c>
      <c r="F352" s="244" t="s">
        <v>996</v>
      </c>
      <c r="G352" s="241"/>
      <c r="H352" s="245">
        <v>5</v>
      </c>
      <c r="I352" s="246"/>
      <c r="J352" s="241"/>
      <c r="K352" s="241"/>
      <c r="L352" s="247"/>
      <c r="M352" s="248"/>
      <c r="N352" s="249"/>
      <c r="O352" s="249"/>
      <c r="P352" s="249"/>
      <c r="Q352" s="249"/>
      <c r="R352" s="249"/>
      <c r="S352" s="249"/>
      <c r="T352" s="250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51" t="s">
        <v>180</v>
      </c>
      <c r="AU352" s="251" t="s">
        <v>84</v>
      </c>
      <c r="AV352" s="13" t="s">
        <v>86</v>
      </c>
      <c r="AW352" s="13" t="s">
        <v>32</v>
      </c>
      <c r="AX352" s="13" t="s">
        <v>84</v>
      </c>
      <c r="AY352" s="251" t="s">
        <v>174</v>
      </c>
    </row>
    <row r="353" s="2" customFormat="1" ht="24.15" customHeight="1">
      <c r="A353" s="38"/>
      <c r="B353" s="39"/>
      <c r="C353" s="263" t="s">
        <v>997</v>
      </c>
      <c r="D353" s="263" t="s">
        <v>240</v>
      </c>
      <c r="E353" s="264" t="s">
        <v>998</v>
      </c>
      <c r="F353" s="265" t="s">
        <v>999</v>
      </c>
      <c r="G353" s="266" t="s">
        <v>236</v>
      </c>
      <c r="H353" s="267">
        <v>4</v>
      </c>
      <c r="I353" s="268"/>
      <c r="J353" s="269">
        <f>ROUND(I353*H353,2)</f>
        <v>0</v>
      </c>
      <c r="K353" s="270"/>
      <c r="L353" s="271"/>
      <c r="M353" s="272" t="s">
        <v>1</v>
      </c>
      <c r="N353" s="273" t="s">
        <v>41</v>
      </c>
      <c r="O353" s="91"/>
      <c r="P353" s="236">
        <f>O353*H353</f>
        <v>0</v>
      </c>
      <c r="Q353" s="236">
        <v>0.00164</v>
      </c>
      <c r="R353" s="236">
        <f>Q353*H353</f>
        <v>0.0065599999999999999</v>
      </c>
      <c r="S353" s="236">
        <v>0</v>
      </c>
      <c r="T353" s="237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38" t="s">
        <v>213</v>
      </c>
      <c r="AT353" s="238" t="s">
        <v>240</v>
      </c>
      <c r="AU353" s="238" t="s">
        <v>84</v>
      </c>
      <c r="AY353" s="17" t="s">
        <v>174</v>
      </c>
      <c r="BE353" s="239">
        <f>IF(N353="základní",J353,0)</f>
        <v>0</v>
      </c>
      <c r="BF353" s="239">
        <f>IF(N353="snížená",J353,0)</f>
        <v>0</v>
      </c>
      <c r="BG353" s="239">
        <f>IF(N353="zákl. přenesená",J353,0)</f>
        <v>0</v>
      </c>
      <c r="BH353" s="239">
        <f>IF(N353="sníž. přenesená",J353,0)</f>
        <v>0</v>
      </c>
      <c r="BI353" s="239">
        <f>IF(N353="nulová",J353,0)</f>
        <v>0</v>
      </c>
      <c r="BJ353" s="17" t="s">
        <v>84</v>
      </c>
      <c r="BK353" s="239">
        <f>ROUND(I353*H353,2)</f>
        <v>0</v>
      </c>
      <c r="BL353" s="17" t="s">
        <v>178</v>
      </c>
      <c r="BM353" s="238" t="s">
        <v>1000</v>
      </c>
    </row>
    <row r="354" s="2" customFormat="1" ht="24.15" customHeight="1">
      <c r="A354" s="38"/>
      <c r="B354" s="39"/>
      <c r="C354" s="263" t="s">
        <v>1001</v>
      </c>
      <c r="D354" s="263" t="s">
        <v>240</v>
      </c>
      <c r="E354" s="264" t="s">
        <v>1002</v>
      </c>
      <c r="F354" s="265" t="s">
        <v>1003</v>
      </c>
      <c r="G354" s="266" t="s">
        <v>236</v>
      </c>
      <c r="H354" s="267">
        <v>1</v>
      </c>
      <c r="I354" s="268"/>
      <c r="J354" s="269">
        <f>ROUND(I354*H354,2)</f>
        <v>0</v>
      </c>
      <c r="K354" s="270"/>
      <c r="L354" s="271"/>
      <c r="M354" s="272" t="s">
        <v>1</v>
      </c>
      <c r="N354" s="273" t="s">
        <v>41</v>
      </c>
      <c r="O354" s="91"/>
      <c r="P354" s="236">
        <f>O354*H354</f>
        <v>0</v>
      </c>
      <c r="Q354" s="236">
        <v>0.00164</v>
      </c>
      <c r="R354" s="236">
        <f>Q354*H354</f>
        <v>0.00164</v>
      </c>
      <c r="S354" s="236">
        <v>0</v>
      </c>
      <c r="T354" s="237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8" t="s">
        <v>213</v>
      </c>
      <c r="AT354" s="238" t="s">
        <v>240</v>
      </c>
      <c r="AU354" s="238" t="s">
        <v>84</v>
      </c>
      <c r="AY354" s="17" t="s">
        <v>174</v>
      </c>
      <c r="BE354" s="239">
        <f>IF(N354="základní",J354,0)</f>
        <v>0</v>
      </c>
      <c r="BF354" s="239">
        <f>IF(N354="snížená",J354,0)</f>
        <v>0</v>
      </c>
      <c r="BG354" s="239">
        <f>IF(N354="zákl. přenesená",J354,0)</f>
        <v>0</v>
      </c>
      <c r="BH354" s="239">
        <f>IF(N354="sníž. přenesená",J354,0)</f>
        <v>0</v>
      </c>
      <c r="BI354" s="239">
        <f>IF(N354="nulová",J354,0)</f>
        <v>0</v>
      </c>
      <c r="BJ354" s="17" t="s">
        <v>84</v>
      </c>
      <c r="BK354" s="239">
        <f>ROUND(I354*H354,2)</f>
        <v>0</v>
      </c>
      <c r="BL354" s="17" t="s">
        <v>178</v>
      </c>
      <c r="BM354" s="238" t="s">
        <v>1004</v>
      </c>
    </row>
    <row r="355" s="2" customFormat="1" ht="24.15" customHeight="1">
      <c r="A355" s="38"/>
      <c r="B355" s="39"/>
      <c r="C355" s="226" t="s">
        <v>1005</v>
      </c>
      <c r="D355" s="226" t="s">
        <v>175</v>
      </c>
      <c r="E355" s="227" t="s">
        <v>1006</v>
      </c>
      <c r="F355" s="228" t="s">
        <v>1007</v>
      </c>
      <c r="G355" s="229" t="s">
        <v>236</v>
      </c>
      <c r="H355" s="230">
        <v>8</v>
      </c>
      <c r="I355" s="231"/>
      <c r="J355" s="232">
        <f>ROUND(I355*H355,2)</f>
        <v>0</v>
      </c>
      <c r="K355" s="233"/>
      <c r="L355" s="44"/>
      <c r="M355" s="234" t="s">
        <v>1</v>
      </c>
      <c r="N355" s="235" t="s">
        <v>41</v>
      </c>
      <c r="O355" s="91"/>
      <c r="P355" s="236">
        <f>O355*H355</f>
        <v>0</v>
      </c>
      <c r="Q355" s="236">
        <v>1.0000000000000001E-05</v>
      </c>
      <c r="R355" s="236">
        <f>Q355*H355</f>
        <v>8.0000000000000007E-05</v>
      </c>
      <c r="S355" s="236">
        <v>0</v>
      </c>
      <c r="T355" s="237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8" t="s">
        <v>178</v>
      </c>
      <c r="AT355" s="238" t="s">
        <v>175</v>
      </c>
      <c r="AU355" s="238" t="s">
        <v>84</v>
      </c>
      <c r="AY355" s="17" t="s">
        <v>174</v>
      </c>
      <c r="BE355" s="239">
        <f>IF(N355="základní",J355,0)</f>
        <v>0</v>
      </c>
      <c r="BF355" s="239">
        <f>IF(N355="snížená",J355,0)</f>
        <v>0</v>
      </c>
      <c r="BG355" s="239">
        <f>IF(N355="zákl. přenesená",J355,0)</f>
        <v>0</v>
      </c>
      <c r="BH355" s="239">
        <f>IF(N355="sníž. přenesená",J355,0)</f>
        <v>0</v>
      </c>
      <c r="BI355" s="239">
        <f>IF(N355="nulová",J355,0)</f>
        <v>0</v>
      </c>
      <c r="BJ355" s="17" t="s">
        <v>84</v>
      </c>
      <c r="BK355" s="239">
        <f>ROUND(I355*H355,2)</f>
        <v>0</v>
      </c>
      <c r="BL355" s="17" t="s">
        <v>178</v>
      </c>
      <c r="BM355" s="238" t="s">
        <v>1008</v>
      </c>
    </row>
    <row r="356" s="2" customFormat="1" ht="21.75" customHeight="1">
      <c r="A356" s="38"/>
      <c r="B356" s="39"/>
      <c r="C356" s="263" t="s">
        <v>1009</v>
      </c>
      <c r="D356" s="263" t="s">
        <v>240</v>
      </c>
      <c r="E356" s="264" t="s">
        <v>1010</v>
      </c>
      <c r="F356" s="265" t="s">
        <v>1011</v>
      </c>
      <c r="G356" s="266" t="s">
        <v>236</v>
      </c>
      <c r="H356" s="267">
        <v>8</v>
      </c>
      <c r="I356" s="268"/>
      <c r="J356" s="269">
        <f>ROUND(I356*H356,2)</f>
        <v>0</v>
      </c>
      <c r="K356" s="270"/>
      <c r="L356" s="271"/>
      <c r="M356" s="272" t="s">
        <v>1</v>
      </c>
      <c r="N356" s="273" t="s">
        <v>41</v>
      </c>
      <c r="O356" s="91"/>
      <c r="P356" s="236">
        <f>O356*H356</f>
        <v>0</v>
      </c>
      <c r="Q356" s="236">
        <v>6.0000000000000002E-05</v>
      </c>
      <c r="R356" s="236">
        <f>Q356*H356</f>
        <v>0.00048000000000000001</v>
      </c>
      <c r="S356" s="236">
        <v>0</v>
      </c>
      <c r="T356" s="237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8" t="s">
        <v>213</v>
      </c>
      <c r="AT356" s="238" t="s">
        <v>240</v>
      </c>
      <c r="AU356" s="238" t="s">
        <v>84</v>
      </c>
      <c r="AY356" s="17" t="s">
        <v>174</v>
      </c>
      <c r="BE356" s="239">
        <f>IF(N356="základní",J356,0)</f>
        <v>0</v>
      </c>
      <c r="BF356" s="239">
        <f>IF(N356="snížená",J356,0)</f>
        <v>0</v>
      </c>
      <c r="BG356" s="239">
        <f>IF(N356="zákl. přenesená",J356,0)</f>
        <v>0</v>
      </c>
      <c r="BH356" s="239">
        <f>IF(N356="sníž. přenesená",J356,0)</f>
        <v>0</v>
      </c>
      <c r="BI356" s="239">
        <f>IF(N356="nulová",J356,0)</f>
        <v>0</v>
      </c>
      <c r="BJ356" s="17" t="s">
        <v>84</v>
      </c>
      <c r="BK356" s="239">
        <f>ROUND(I356*H356,2)</f>
        <v>0</v>
      </c>
      <c r="BL356" s="17" t="s">
        <v>178</v>
      </c>
      <c r="BM356" s="238" t="s">
        <v>1012</v>
      </c>
    </row>
    <row r="357" s="2" customFormat="1" ht="24.15" customHeight="1">
      <c r="A357" s="38"/>
      <c r="B357" s="39"/>
      <c r="C357" s="226" t="s">
        <v>1013</v>
      </c>
      <c r="D357" s="226" t="s">
        <v>175</v>
      </c>
      <c r="E357" s="227" t="s">
        <v>1014</v>
      </c>
      <c r="F357" s="228" t="s">
        <v>1015</v>
      </c>
      <c r="G357" s="229" t="s">
        <v>236</v>
      </c>
      <c r="H357" s="230">
        <v>16</v>
      </c>
      <c r="I357" s="231"/>
      <c r="J357" s="232">
        <f>ROUND(I357*H357,2)</f>
        <v>0</v>
      </c>
      <c r="K357" s="233"/>
      <c r="L357" s="44"/>
      <c r="M357" s="234" t="s">
        <v>1</v>
      </c>
      <c r="N357" s="235" t="s">
        <v>41</v>
      </c>
      <c r="O357" s="91"/>
      <c r="P357" s="236">
        <f>O357*H357</f>
        <v>0</v>
      </c>
      <c r="Q357" s="236">
        <v>0.00023000000000000001</v>
      </c>
      <c r="R357" s="236">
        <f>Q357*H357</f>
        <v>0.0036800000000000001</v>
      </c>
      <c r="S357" s="236">
        <v>0</v>
      </c>
      <c r="T357" s="237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8" t="s">
        <v>178</v>
      </c>
      <c r="AT357" s="238" t="s">
        <v>175</v>
      </c>
      <c r="AU357" s="238" t="s">
        <v>84</v>
      </c>
      <c r="AY357" s="17" t="s">
        <v>174</v>
      </c>
      <c r="BE357" s="239">
        <f>IF(N357="základní",J357,0)</f>
        <v>0</v>
      </c>
      <c r="BF357" s="239">
        <f>IF(N357="snížená",J357,0)</f>
        <v>0</v>
      </c>
      <c r="BG357" s="239">
        <f>IF(N357="zákl. přenesená",J357,0)</f>
        <v>0</v>
      </c>
      <c r="BH357" s="239">
        <f>IF(N357="sníž. přenesená",J357,0)</f>
        <v>0</v>
      </c>
      <c r="BI357" s="239">
        <f>IF(N357="nulová",J357,0)</f>
        <v>0</v>
      </c>
      <c r="BJ357" s="17" t="s">
        <v>84</v>
      </c>
      <c r="BK357" s="239">
        <f>ROUND(I357*H357,2)</f>
        <v>0</v>
      </c>
      <c r="BL357" s="17" t="s">
        <v>178</v>
      </c>
      <c r="BM357" s="238" t="s">
        <v>1016</v>
      </c>
    </row>
    <row r="358" s="2" customFormat="1" ht="16.5" customHeight="1">
      <c r="A358" s="38"/>
      <c r="B358" s="39"/>
      <c r="C358" s="263" t="s">
        <v>1017</v>
      </c>
      <c r="D358" s="263" t="s">
        <v>240</v>
      </c>
      <c r="E358" s="264" t="s">
        <v>1018</v>
      </c>
      <c r="F358" s="265" t="s">
        <v>1019</v>
      </c>
      <c r="G358" s="266" t="s">
        <v>236</v>
      </c>
      <c r="H358" s="267">
        <v>16</v>
      </c>
      <c r="I358" s="268"/>
      <c r="J358" s="269">
        <f>ROUND(I358*H358,2)</f>
        <v>0</v>
      </c>
      <c r="K358" s="270"/>
      <c r="L358" s="271"/>
      <c r="M358" s="272" t="s">
        <v>1</v>
      </c>
      <c r="N358" s="273" t="s">
        <v>41</v>
      </c>
      <c r="O358" s="91"/>
      <c r="P358" s="236">
        <f>O358*H358</f>
        <v>0</v>
      </c>
      <c r="Q358" s="236">
        <v>2.0000000000000002E-05</v>
      </c>
      <c r="R358" s="236">
        <f>Q358*H358</f>
        <v>0.00032000000000000003</v>
      </c>
      <c r="S358" s="236">
        <v>0</v>
      </c>
      <c r="T358" s="237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8" t="s">
        <v>213</v>
      </c>
      <c r="AT358" s="238" t="s">
        <v>240</v>
      </c>
      <c r="AU358" s="238" t="s">
        <v>84</v>
      </c>
      <c r="AY358" s="17" t="s">
        <v>174</v>
      </c>
      <c r="BE358" s="239">
        <f>IF(N358="základní",J358,0)</f>
        <v>0</v>
      </c>
      <c r="BF358" s="239">
        <f>IF(N358="snížená",J358,0)</f>
        <v>0</v>
      </c>
      <c r="BG358" s="239">
        <f>IF(N358="zákl. přenesená",J358,0)</f>
        <v>0</v>
      </c>
      <c r="BH358" s="239">
        <f>IF(N358="sníž. přenesená",J358,0)</f>
        <v>0</v>
      </c>
      <c r="BI358" s="239">
        <f>IF(N358="nulová",J358,0)</f>
        <v>0</v>
      </c>
      <c r="BJ358" s="17" t="s">
        <v>84</v>
      </c>
      <c r="BK358" s="239">
        <f>ROUND(I358*H358,2)</f>
        <v>0</v>
      </c>
      <c r="BL358" s="17" t="s">
        <v>178</v>
      </c>
      <c r="BM358" s="238" t="s">
        <v>1020</v>
      </c>
    </row>
    <row r="359" s="2" customFormat="1" ht="33" customHeight="1">
      <c r="A359" s="38"/>
      <c r="B359" s="39"/>
      <c r="C359" s="226" t="s">
        <v>1021</v>
      </c>
      <c r="D359" s="226" t="s">
        <v>175</v>
      </c>
      <c r="E359" s="227" t="s">
        <v>1022</v>
      </c>
      <c r="F359" s="228" t="s">
        <v>1023</v>
      </c>
      <c r="G359" s="229" t="s">
        <v>243</v>
      </c>
      <c r="H359" s="230">
        <v>50</v>
      </c>
      <c r="I359" s="231"/>
      <c r="J359" s="232">
        <f>ROUND(I359*H359,2)</f>
        <v>0</v>
      </c>
      <c r="K359" s="233"/>
      <c r="L359" s="44"/>
      <c r="M359" s="234" t="s">
        <v>1</v>
      </c>
      <c r="N359" s="235" t="s">
        <v>41</v>
      </c>
      <c r="O359" s="91"/>
      <c r="P359" s="236">
        <f>O359*H359</f>
        <v>0</v>
      </c>
      <c r="Q359" s="236">
        <v>0.0012099999999999999</v>
      </c>
      <c r="R359" s="236">
        <f>Q359*H359</f>
        <v>0.060499999999999998</v>
      </c>
      <c r="S359" s="236">
        <v>0</v>
      </c>
      <c r="T359" s="237">
        <f>S359*H359</f>
        <v>0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38" t="s">
        <v>178</v>
      </c>
      <c r="AT359" s="238" t="s">
        <v>175</v>
      </c>
      <c r="AU359" s="238" t="s">
        <v>84</v>
      </c>
      <c r="AY359" s="17" t="s">
        <v>174</v>
      </c>
      <c r="BE359" s="239">
        <f>IF(N359="základní",J359,0)</f>
        <v>0</v>
      </c>
      <c r="BF359" s="239">
        <f>IF(N359="snížená",J359,0)</f>
        <v>0</v>
      </c>
      <c r="BG359" s="239">
        <f>IF(N359="zákl. přenesená",J359,0)</f>
        <v>0</v>
      </c>
      <c r="BH359" s="239">
        <f>IF(N359="sníž. přenesená",J359,0)</f>
        <v>0</v>
      </c>
      <c r="BI359" s="239">
        <f>IF(N359="nulová",J359,0)</f>
        <v>0</v>
      </c>
      <c r="BJ359" s="17" t="s">
        <v>84</v>
      </c>
      <c r="BK359" s="239">
        <f>ROUND(I359*H359,2)</f>
        <v>0</v>
      </c>
      <c r="BL359" s="17" t="s">
        <v>178</v>
      </c>
      <c r="BM359" s="238" t="s">
        <v>1024</v>
      </c>
    </row>
    <row r="360" s="2" customFormat="1" ht="24.15" customHeight="1">
      <c r="A360" s="38"/>
      <c r="B360" s="39"/>
      <c r="C360" s="226" t="s">
        <v>1025</v>
      </c>
      <c r="D360" s="226" t="s">
        <v>175</v>
      </c>
      <c r="E360" s="227" t="s">
        <v>1026</v>
      </c>
      <c r="F360" s="228" t="s">
        <v>1027</v>
      </c>
      <c r="G360" s="229" t="s">
        <v>236</v>
      </c>
      <c r="H360" s="230">
        <v>5</v>
      </c>
      <c r="I360" s="231"/>
      <c r="J360" s="232">
        <f>ROUND(I360*H360,2)</f>
        <v>0</v>
      </c>
      <c r="K360" s="233"/>
      <c r="L360" s="44"/>
      <c r="M360" s="234" t="s">
        <v>1</v>
      </c>
      <c r="N360" s="235" t="s">
        <v>41</v>
      </c>
      <c r="O360" s="91"/>
      <c r="P360" s="236">
        <f>O360*H360</f>
        <v>0</v>
      </c>
      <c r="Q360" s="236">
        <v>0.00011</v>
      </c>
      <c r="R360" s="236">
        <f>Q360*H360</f>
        <v>0.00055000000000000003</v>
      </c>
      <c r="S360" s="236">
        <v>0</v>
      </c>
      <c r="T360" s="237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8" t="s">
        <v>178</v>
      </c>
      <c r="AT360" s="238" t="s">
        <v>175</v>
      </c>
      <c r="AU360" s="238" t="s">
        <v>84</v>
      </c>
      <c r="AY360" s="17" t="s">
        <v>174</v>
      </c>
      <c r="BE360" s="239">
        <f>IF(N360="základní",J360,0)</f>
        <v>0</v>
      </c>
      <c r="BF360" s="239">
        <f>IF(N360="snížená",J360,0)</f>
        <v>0</v>
      </c>
      <c r="BG360" s="239">
        <f>IF(N360="zákl. přenesená",J360,0)</f>
        <v>0</v>
      </c>
      <c r="BH360" s="239">
        <f>IF(N360="sníž. přenesená",J360,0)</f>
        <v>0</v>
      </c>
      <c r="BI360" s="239">
        <f>IF(N360="nulová",J360,0)</f>
        <v>0</v>
      </c>
      <c r="BJ360" s="17" t="s">
        <v>84</v>
      </c>
      <c r="BK360" s="239">
        <f>ROUND(I360*H360,2)</f>
        <v>0</v>
      </c>
      <c r="BL360" s="17" t="s">
        <v>178</v>
      </c>
      <c r="BM360" s="238" t="s">
        <v>1028</v>
      </c>
    </row>
    <row r="361" s="13" customFormat="1">
      <c r="A361" s="13"/>
      <c r="B361" s="240"/>
      <c r="C361" s="241"/>
      <c r="D361" s="242" t="s">
        <v>180</v>
      </c>
      <c r="E361" s="243" t="s">
        <v>1</v>
      </c>
      <c r="F361" s="244" t="s">
        <v>1029</v>
      </c>
      <c r="G361" s="241"/>
      <c r="H361" s="245">
        <v>5</v>
      </c>
      <c r="I361" s="246"/>
      <c r="J361" s="241"/>
      <c r="K361" s="241"/>
      <c r="L361" s="247"/>
      <c r="M361" s="248"/>
      <c r="N361" s="249"/>
      <c r="O361" s="249"/>
      <c r="P361" s="249"/>
      <c r="Q361" s="249"/>
      <c r="R361" s="249"/>
      <c r="S361" s="249"/>
      <c r="T361" s="250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1" t="s">
        <v>180</v>
      </c>
      <c r="AU361" s="251" t="s">
        <v>84</v>
      </c>
      <c r="AV361" s="13" t="s">
        <v>86</v>
      </c>
      <c r="AW361" s="13" t="s">
        <v>32</v>
      </c>
      <c r="AX361" s="13" t="s">
        <v>84</v>
      </c>
      <c r="AY361" s="251" t="s">
        <v>174</v>
      </c>
    </row>
    <row r="362" s="2" customFormat="1" ht="24.15" customHeight="1">
      <c r="A362" s="38"/>
      <c r="B362" s="39"/>
      <c r="C362" s="226" t="s">
        <v>1030</v>
      </c>
      <c r="D362" s="226" t="s">
        <v>175</v>
      </c>
      <c r="E362" s="227" t="s">
        <v>1031</v>
      </c>
      <c r="F362" s="228" t="s">
        <v>1032</v>
      </c>
      <c r="G362" s="229" t="s">
        <v>243</v>
      </c>
      <c r="H362" s="230">
        <v>73.200000000000003</v>
      </c>
      <c r="I362" s="231"/>
      <c r="J362" s="232">
        <f>ROUND(I362*H362,2)</f>
        <v>0</v>
      </c>
      <c r="K362" s="233"/>
      <c r="L362" s="44"/>
      <c r="M362" s="234" t="s">
        <v>1</v>
      </c>
      <c r="N362" s="235" t="s">
        <v>41</v>
      </c>
      <c r="O362" s="91"/>
      <c r="P362" s="236">
        <f>O362*H362</f>
        <v>0</v>
      </c>
      <c r="Q362" s="236">
        <v>0.00024000000000000001</v>
      </c>
      <c r="R362" s="236">
        <f>Q362*H362</f>
        <v>0.017568</v>
      </c>
      <c r="S362" s="236">
        <v>0</v>
      </c>
      <c r="T362" s="237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8" t="s">
        <v>178</v>
      </c>
      <c r="AT362" s="238" t="s">
        <v>175</v>
      </c>
      <c r="AU362" s="238" t="s">
        <v>84</v>
      </c>
      <c r="AY362" s="17" t="s">
        <v>174</v>
      </c>
      <c r="BE362" s="239">
        <f>IF(N362="základní",J362,0)</f>
        <v>0</v>
      </c>
      <c r="BF362" s="239">
        <f>IF(N362="snížená",J362,0)</f>
        <v>0</v>
      </c>
      <c r="BG362" s="239">
        <f>IF(N362="zákl. přenesená",J362,0)</f>
        <v>0</v>
      </c>
      <c r="BH362" s="239">
        <f>IF(N362="sníž. přenesená",J362,0)</f>
        <v>0</v>
      </c>
      <c r="BI362" s="239">
        <f>IF(N362="nulová",J362,0)</f>
        <v>0</v>
      </c>
      <c r="BJ362" s="17" t="s">
        <v>84</v>
      </c>
      <c r="BK362" s="239">
        <f>ROUND(I362*H362,2)</f>
        <v>0</v>
      </c>
      <c r="BL362" s="17" t="s">
        <v>178</v>
      </c>
      <c r="BM362" s="238" t="s">
        <v>1033</v>
      </c>
    </row>
    <row r="363" s="13" customFormat="1">
      <c r="A363" s="13"/>
      <c r="B363" s="240"/>
      <c r="C363" s="241"/>
      <c r="D363" s="242" t="s">
        <v>180</v>
      </c>
      <c r="E363" s="243" t="s">
        <v>1</v>
      </c>
      <c r="F363" s="244" t="s">
        <v>1034</v>
      </c>
      <c r="G363" s="241"/>
      <c r="H363" s="245">
        <v>39.049999999999997</v>
      </c>
      <c r="I363" s="246"/>
      <c r="J363" s="241"/>
      <c r="K363" s="241"/>
      <c r="L363" s="247"/>
      <c r="M363" s="248"/>
      <c r="N363" s="249"/>
      <c r="O363" s="249"/>
      <c r="P363" s="249"/>
      <c r="Q363" s="249"/>
      <c r="R363" s="249"/>
      <c r="S363" s="249"/>
      <c r="T363" s="250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51" t="s">
        <v>180</v>
      </c>
      <c r="AU363" s="251" t="s">
        <v>84</v>
      </c>
      <c r="AV363" s="13" t="s">
        <v>86</v>
      </c>
      <c r="AW363" s="13" t="s">
        <v>32</v>
      </c>
      <c r="AX363" s="13" t="s">
        <v>76</v>
      </c>
      <c r="AY363" s="251" t="s">
        <v>174</v>
      </c>
    </row>
    <row r="364" s="13" customFormat="1">
      <c r="A364" s="13"/>
      <c r="B364" s="240"/>
      <c r="C364" s="241"/>
      <c r="D364" s="242" t="s">
        <v>180</v>
      </c>
      <c r="E364" s="243" t="s">
        <v>1</v>
      </c>
      <c r="F364" s="244" t="s">
        <v>1035</v>
      </c>
      <c r="G364" s="241"/>
      <c r="H364" s="245">
        <v>34.149999999999999</v>
      </c>
      <c r="I364" s="246"/>
      <c r="J364" s="241"/>
      <c r="K364" s="241"/>
      <c r="L364" s="247"/>
      <c r="M364" s="248"/>
      <c r="N364" s="249"/>
      <c r="O364" s="249"/>
      <c r="P364" s="249"/>
      <c r="Q364" s="249"/>
      <c r="R364" s="249"/>
      <c r="S364" s="249"/>
      <c r="T364" s="250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1" t="s">
        <v>180</v>
      </c>
      <c r="AU364" s="251" t="s">
        <v>84</v>
      </c>
      <c r="AV364" s="13" t="s">
        <v>86</v>
      </c>
      <c r="AW364" s="13" t="s">
        <v>32</v>
      </c>
      <c r="AX364" s="13" t="s">
        <v>76</v>
      </c>
      <c r="AY364" s="251" t="s">
        <v>174</v>
      </c>
    </row>
    <row r="365" s="14" customFormat="1">
      <c r="A365" s="14"/>
      <c r="B365" s="252"/>
      <c r="C365" s="253"/>
      <c r="D365" s="242" t="s">
        <v>180</v>
      </c>
      <c r="E365" s="254" t="s">
        <v>1</v>
      </c>
      <c r="F365" s="255" t="s">
        <v>183</v>
      </c>
      <c r="G365" s="253"/>
      <c r="H365" s="256">
        <v>73.200000000000003</v>
      </c>
      <c r="I365" s="257"/>
      <c r="J365" s="253"/>
      <c r="K365" s="253"/>
      <c r="L365" s="258"/>
      <c r="M365" s="259"/>
      <c r="N365" s="260"/>
      <c r="O365" s="260"/>
      <c r="P365" s="260"/>
      <c r="Q365" s="260"/>
      <c r="R365" s="260"/>
      <c r="S365" s="260"/>
      <c r="T365" s="261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2" t="s">
        <v>180</v>
      </c>
      <c r="AU365" s="262" t="s">
        <v>84</v>
      </c>
      <c r="AV365" s="14" t="s">
        <v>178</v>
      </c>
      <c r="AW365" s="14" t="s">
        <v>32</v>
      </c>
      <c r="AX365" s="14" t="s">
        <v>84</v>
      </c>
      <c r="AY365" s="262" t="s">
        <v>174</v>
      </c>
    </row>
    <row r="366" s="2" customFormat="1" ht="24.15" customHeight="1">
      <c r="A366" s="38"/>
      <c r="B366" s="39"/>
      <c r="C366" s="263" t="s">
        <v>1036</v>
      </c>
      <c r="D366" s="263" t="s">
        <v>240</v>
      </c>
      <c r="E366" s="264" t="s">
        <v>1037</v>
      </c>
      <c r="F366" s="265" t="s">
        <v>1038</v>
      </c>
      <c r="G366" s="266" t="s">
        <v>230</v>
      </c>
      <c r="H366" s="267">
        <v>0.029999999999999999</v>
      </c>
      <c r="I366" s="268"/>
      <c r="J366" s="269">
        <f>ROUND(I366*H366,2)</f>
        <v>0</v>
      </c>
      <c r="K366" s="270"/>
      <c r="L366" s="271"/>
      <c r="M366" s="272" t="s">
        <v>1</v>
      </c>
      <c r="N366" s="273" t="s">
        <v>41</v>
      </c>
      <c r="O366" s="91"/>
      <c r="P366" s="236">
        <f>O366*H366</f>
        <v>0</v>
      </c>
      <c r="Q366" s="236">
        <v>1</v>
      </c>
      <c r="R366" s="236">
        <f>Q366*H366</f>
        <v>0.029999999999999999</v>
      </c>
      <c r="S366" s="236">
        <v>0</v>
      </c>
      <c r="T366" s="237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38" t="s">
        <v>213</v>
      </c>
      <c r="AT366" s="238" t="s">
        <v>240</v>
      </c>
      <c r="AU366" s="238" t="s">
        <v>84</v>
      </c>
      <c r="AY366" s="17" t="s">
        <v>174</v>
      </c>
      <c r="BE366" s="239">
        <f>IF(N366="základní",J366,0)</f>
        <v>0</v>
      </c>
      <c r="BF366" s="239">
        <f>IF(N366="snížená",J366,0)</f>
        <v>0</v>
      </c>
      <c r="BG366" s="239">
        <f>IF(N366="zákl. přenesená",J366,0)</f>
        <v>0</v>
      </c>
      <c r="BH366" s="239">
        <f>IF(N366="sníž. přenesená",J366,0)</f>
        <v>0</v>
      </c>
      <c r="BI366" s="239">
        <f>IF(N366="nulová",J366,0)</f>
        <v>0</v>
      </c>
      <c r="BJ366" s="17" t="s">
        <v>84</v>
      </c>
      <c r="BK366" s="239">
        <f>ROUND(I366*H366,2)</f>
        <v>0</v>
      </c>
      <c r="BL366" s="17" t="s">
        <v>178</v>
      </c>
      <c r="BM366" s="238" t="s">
        <v>1039</v>
      </c>
    </row>
    <row r="367" s="2" customFormat="1">
      <c r="A367" s="38"/>
      <c r="B367" s="39"/>
      <c r="C367" s="40"/>
      <c r="D367" s="242" t="s">
        <v>709</v>
      </c>
      <c r="E367" s="40"/>
      <c r="F367" s="290" t="s">
        <v>1040</v>
      </c>
      <c r="G367" s="40"/>
      <c r="H367" s="40"/>
      <c r="I367" s="291"/>
      <c r="J367" s="40"/>
      <c r="K367" s="40"/>
      <c r="L367" s="44"/>
      <c r="M367" s="292"/>
      <c r="N367" s="293"/>
      <c r="O367" s="91"/>
      <c r="P367" s="91"/>
      <c r="Q367" s="91"/>
      <c r="R367" s="91"/>
      <c r="S367" s="91"/>
      <c r="T367" s="92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709</v>
      </c>
      <c r="AU367" s="17" t="s">
        <v>84</v>
      </c>
    </row>
    <row r="368" s="13" customFormat="1">
      <c r="A368" s="13"/>
      <c r="B368" s="240"/>
      <c r="C368" s="241"/>
      <c r="D368" s="242" t="s">
        <v>180</v>
      </c>
      <c r="E368" s="241"/>
      <c r="F368" s="244" t="s">
        <v>1041</v>
      </c>
      <c r="G368" s="241"/>
      <c r="H368" s="245">
        <v>0.029999999999999999</v>
      </c>
      <c r="I368" s="246"/>
      <c r="J368" s="241"/>
      <c r="K368" s="241"/>
      <c r="L368" s="247"/>
      <c r="M368" s="248"/>
      <c r="N368" s="249"/>
      <c r="O368" s="249"/>
      <c r="P368" s="249"/>
      <c r="Q368" s="249"/>
      <c r="R368" s="249"/>
      <c r="S368" s="249"/>
      <c r="T368" s="250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51" t="s">
        <v>180</v>
      </c>
      <c r="AU368" s="251" t="s">
        <v>84</v>
      </c>
      <c r="AV368" s="13" t="s">
        <v>86</v>
      </c>
      <c r="AW368" s="13" t="s">
        <v>4</v>
      </c>
      <c r="AX368" s="13" t="s">
        <v>84</v>
      </c>
      <c r="AY368" s="251" t="s">
        <v>174</v>
      </c>
    </row>
    <row r="369" s="12" customFormat="1" ht="25.92" customHeight="1">
      <c r="A369" s="12"/>
      <c r="B369" s="212"/>
      <c r="C369" s="213"/>
      <c r="D369" s="214" t="s">
        <v>75</v>
      </c>
      <c r="E369" s="215" t="s">
        <v>339</v>
      </c>
      <c r="F369" s="215" t="s">
        <v>340</v>
      </c>
      <c r="G369" s="213"/>
      <c r="H369" s="213"/>
      <c r="I369" s="216"/>
      <c r="J369" s="217">
        <f>BK369</f>
        <v>0</v>
      </c>
      <c r="K369" s="213"/>
      <c r="L369" s="218"/>
      <c r="M369" s="219"/>
      <c r="N369" s="220"/>
      <c r="O369" s="220"/>
      <c r="P369" s="221">
        <f>SUM(P370:P374)</f>
        <v>0</v>
      </c>
      <c r="Q369" s="220"/>
      <c r="R369" s="221">
        <f>SUM(R370:R374)</f>
        <v>0</v>
      </c>
      <c r="S369" s="220"/>
      <c r="T369" s="222">
        <f>SUM(T370:T374)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23" t="s">
        <v>84</v>
      </c>
      <c r="AT369" s="224" t="s">
        <v>75</v>
      </c>
      <c r="AU369" s="224" t="s">
        <v>76</v>
      </c>
      <c r="AY369" s="223" t="s">
        <v>174</v>
      </c>
      <c r="BK369" s="225">
        <f>SUM(BK370:BK374)</f>
        <v>0</v>
      </c>
    </row>
    <row r="370" s="2" customFormat="1" ht="24.15" customHeight="1">
      <c r="A370" s="38"/>
      <c r="B370" s="39"/>
      <c r="C370" s="226" t="s">
        <v>1042</v>
      </c>
      <c r="D370" s="226" t="s">
        <v>175</v>
      </c>
      <c r="E370" s="227" t="s">
        <v>1043</v>
      </c>
      <c r="F370" s="228" t="s">
        <v>1044</v>
      </c>
      <c r="G370" s="229" t="s">
        <v>230</v>
      </c>
      <c r="H370" s="230">
        <v>2.4780000000000002</v>
      </c>
      <c r="I370" s="231"/>
      <c r="J370" s="232">
        <f>ROUND(I370*H370,2)</f>
        <v>0</v>
      </c>
      <c r="K370" s="233"/>
      <c r="L370" s="44"/>
      <c r="M370" s="234" t="s">
        <v>1</v>
      </c>
      <c r="N370" s="235" t="s">
        <v>41</v>
      </c>
      <c r="O370" s="91"/>
      <c r="P370" s="236">
        <f>O370*H370</f>
        <v>0</v>
      </c>
      <c r="Q370" s="236">
        <v>0</v>
      </c>
      <c r="R370" s="236">
        <f>Q370*H370</f>
        <v>0</v>
      </c>
      <c r="S370" s="236">
        <v>0</v>
      </c>
      <c r="T370" s="237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38" t="s">
        <v>178</v>
      </c>
      <c r="AT370" s="238" t="s">
        <v>175</v>
      </c>
      <c r="AU370" s="238" t="s">
        <v>84</v>
      </c>
      <c r="AY370" s="17" t="s">
        <v>174</v>
      </c>
      <c r="BE370" s="239">
        <f>IF(N370="základní",J370,0)</f>
        <v>0</v>
      </c>
      <c r="BF370" s="239">
        <f>IF(N370="snížená",J370,0)</f>
        <v>0</v>
      </c>
      <c r="BG370" s="239">
        <f>IF(N370="zákl. přenesená",J370,0)</f>
        <v>0</v>
      </c>
      <c r="BH370" s="239">
        <f>IF(N370="sníž. přenesená",J370,0)</f>
        <v>0</v>
      </c>
      <c r="BI370" s="239">
        <f>IF(N370="nulová",J370,0)</f>
        <v>0</v>
      </c>
      <c r="BJ370" s="17" t="s">
        <v>84</v>
      </c>
      <c r="BK370" s="239">
        <f>ROUND(I370*H370,2)</f>
        <v>0</v>
      </c>
      <c r="BL370" s="17" t="s">
        <v>178</v>
      </c>
      <c r="BM370" s="238" t="s">
        <v>1045</v>
      </c>
    </row>
    <row r="371" s="2" customFormat="1" ht="24.15" customHeight="1">
      <c r="A371" s="38"/>
      <c r="B371" s="39"/>
      <c r="C371" s="226" t="s">
        <v>1046</v>
      </c>
      <c r="D371" s="226" t="s">
        <v>175</v>
      </c>
      <c r="E371" s="227" t="s">
        <v>346</v>
      </c>
      <c r="F371" s="228" t="s">
        <v>347</v>
      </c>
      <c r="G371" s="229" t="s">
        <v>230</v>
      </c>
      <c r="H371" s="230">
        <v>2.4780000000000002</v>
      </c>
      <c r="I371" s="231"/>
      <c r="J371" s="232">
        <f>ROUND(I371*H371,2)</f>
        <v>0</v>
      </c>
      <c r="K371" s="233"/>
      <c r="L371" s="44"/>
      <c r="M371" s="234" t="s">
        <v>1</v>
      </c>
      <c r="N371" s="235" t="s">
        <v>41</v>
      </c>
      <c r="O371" s="91"/>
      <c r="P371" s="236">
        <f>O371*H371</f>
        <v>0</v>
      </c>
      <c r="Q371" s="236">
        <v>0</v>
      </c>
      <c r="R371" s="236">
        <f>Q371*H371</f>
        <v>0</v>
      </c>
      <c r="S371" s="236">
        <v>0</v>
      </c>
      <c r="T371" s="237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38" t="s">
        <v>178</v>
      </c>
      <c r="AT371" s="238" t="s">
        <v>175</v>
      </c>
      <c r="AU371" s="238" t="s">
        <v>84</v>
      </c>
      <c r="AY371" s="17" t="s">
        <v>174</v>
      </c>
      <c r="BE371" s="239">
        <f>IF(N371="základní",J371,0)</f>
        <v>0</v>
      </c>
      <c r="BF371" s="239">
        <f>IF(N371="snížená",J371,0)</f>
        <v>0</v>
      </c>
      <c r="BG371" s="239">
        <f>IF(N371="zákl. přenesená",J371,0)</f>
        <v>0</v>
      </c>
      <c r="BH371" s="239">
        <f>IF(N371="sníž. přenesená",J371,0)</f>
        <v>0</v>
      </c>
      <c r="BI371" s="239">
        <f>IF(N371="nulová",J371,0)</f>
        <v>0</v>
      </c>
      <c r="BJ371" s="17" t="s">
        <v>84</v>
      </c>
      <c r="BK371" s="239">
        <f>ROUND(I371*H371,2)</f>
        <v>0</v>
      </c>
      <c r="BL371" s="17" t="s">
        <v>178</v>
      </c>
      <c r="BM371" s="238" t="s">
        <v>1047</v>
      </c>
    </row>
    <row r="372" s="2" customFormat="1" ht="24.15" customHeight="1">
      <c r="A372" s="38"/>
      <c r="B372" s="39"/>
      <c r="C372" s="226" t="s">
        <v>1048</v>
      </c>
      <c r="D372" s="226" t="s">
        <v>175</v>
      </c>
      <c r="E372" s="227" t="s">
        <v>350</v>
      </c>
      <c r="F372" s="228" t="s">
        <v>351</v>
      </c>
      <c r="G372" s="229" t="s">
        <v>230</v>
      </c>
      <c r="H372" s="230">
        <v>49.560000000000002</v>
      </c>
      <c r="I372" s="231"/>
      <c r="J372" s="232">
        <f>ROUND(I372*H372,2)</f>
        <v>0</v>
      </c>
      <c r="K372" s="233"/>
      <c r="L372" s="44"/>
      <c r="M372" s="234" t="s">
        <v>1</v>
      </c>
      <c r="N372" s="235" t="s">
        <v>41</v>
      </c>
      <c r="O372" s="91"/>
      <c r="P372" s="236">
        <f>O372*H372</f>
        <v>0</v>
      </c>
      <c r="Q372" s="236">
        <v>0</v>
      </c>
      <c r="R372" s="236">
        <f>Q372*H372</f>
        <v>0</v>
      </c>
      <c r="S372" s="236">
        <v>0</v>
      </c>
      <c r="T372" s="237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38" t="s">
        <v>178</v>
      </c>
      <c r="AT372" s="238" t="s">
        <v>175</v>
      </c>
      <c r="AU372" s="238" t="s">
        <v>84</v>
      </c>
      <c r="AY372" s="17" t="s">
        <v>174</v>
      </c>
      <c r="BE372" s="239">
        <f>IF(N372="základní",J372,0)</f>
        <v>0</v>
      </c>
      <c r="BF372" s="239">
        <f>IF(N372="snížená",J372,0)</f>
        <v>0</v>
      </c>
      <c r="BG372" s="239">
        <f>IF(N372="zákl. přenesená",J372,0)</f>
        <v>0</v>
      </c>
      <c r="BH372" s="239">
        <f>IF(N372="sníž. přenesená",J372,0)</f>
        <v>0</v>
      </c>
      <c r="BI372" s="239">
        <f>IF(N372="nulová",J372,0)</f>
        <v>0</v>
      </c>
      <c r="BJ372" s="17" t="s">
        <v>84</v>
      </c>
      <c r="BK372" s="239">
        <f>ROUND(I372*H372,2)</f>
        <v>0</v>
      </c>
      <c r="BL372" s="17" t="s">
        <v>178</v>
      </c>
      <c r="BM372" s="238" t="s">
        <v>1049</v>
      </c>
    </row>
    <row r="373" s="13" customFormat="1">
      <c r="A373" s="13"/>
      <c r="B373" s="240"/>
      <c r="C373" s="241"/>
      <c r="D373" s="242" t="s">
        <v>180</v>
      </c>
      <c r="E373" s="243" t="s">
        <v>1</v>
      </c>
      <c r="F373" s="244" t="s">
        <v>1050</v>
      </c>
      <c r="G373" s="241"/>
      <c r="H373" s="245">
        <v>49.560000000000002</v>
      </c>
      <c r="I373" s="246"/>
      <c r="J373" s="241"/>
      <c r="K373" s="241"/>
      <c r="L373" s="247"/>
      <c r="M373" s="248"/>
      <c r="N373" s="249"/>
      <c r="O373" s="249"/>
      <c r="P373" s="249"/>
      <c r="Q373" s="249"/>
      <c r="R373" s="249"/>
      <c r="S373" s="249"/>
      <c r="T373" s="250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1" t="s">
        <v>180</v>
      </c>
      <c r="AU373" s="251" t="s">
        <v>84</v>
      </c>
      <c r="AV373" s="13" t="s">
        <v>86</v>
      </c>
      <c r="AW373" s="13" t="s">
        <v>32</v>
      </c>
      <c r="AX373" s="13" t="s">
        <v>84</v>
      </c>
      <c r="AY373" s="251" t="s">
        <v>174</v>
      </c>
    </row>
    <row r="374" s="2" customFormat="1" ht="33" customHeight="1">
      <c r="A374" s="38"/>
      <c r="B374" s="39"/>
      <c r="C374" s="226" t="s">
        <v>1051</v>
      </c>
      <c r="D374" s="226" t="s">
        <v>175</v>
      </c>
      <c r="E374" s="227" t="s">
        <v>365</v>
      </c>
      <c r="F374" s="228" t="s">
        <v>366</v>
      </c>
      <c r="G374" s="229" t="s">
        <v>230</v>
      </c>
      <c r="H374" s="230">
        <v>2.4780000000000002</v>
      </c>
      <c r="I374" s="231"/>
      <c r="J374" s="232">
        <f>ROUND(I374*H374,2)</f>
        <v>0</v>
      </c>
      <c r="K374" s="233"/>
      <c r="L374" s="44"/>
      <c r="M374" s="234" t="s">
        <v>1</v>
      </c>
      <c r="N374" s="235" t="s">
        <v>41</v>
      </c>
      <c r="O374" s="91"/>
      <c r="P374" s="236">
        <f>O374*H374</f>
        <v>0</v>
      </c>
      <c r="Q374" s="236">
        <v>0</v>
      </c>
      <c r="R374" s="236">
        <f>Q374*H374</f>
        <v>0</v>
      </c>
      <c r="S374" s="236">
        <v>0</v>
      </c>
      <c r="T374" s="237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38" t="s">
        <v>178</v>
      </c>
      <c r="AT374" s="238" t="s">
        <v>175</v>
      </c>
      <c r="AU374" s="238" t="s">
        <v>84</v>
      </c>
      <c r="AY374" s="17" t="s">
        <v>174</v>
      </c>
      <c r="BE374" s="239">
        <f>IF(N374="základní",J374,0)</f>
        <v>0</v>
      </c>
      <c r="BF374" s="239">
        <f>IF(N374="snížená",J374,0)</f>
        <v>0</v>
      </c>
      <c r="BG374" s="239">
        <f>IF(N374="zákl. přenesená",J374,0)</f>
        <v>0</v>
      </c>
      <c r="BH374" s="239">
        <f>IF(N374="sníž. přenesená",J374,0)</f>
        <v>0</v>
      </c>
      <c r="BI374" s="239">
        <f>IF(N374="nulová",J374,0)</f>
        <v>0</v>
      </c>
      <c r="BJ374" s="17" t="s">
        <v>84</v>
      </c>
      <c r="BK374" s="239">
        <f>ROUND(I374*H374,2)</f>
        <v>0</v>
      </c>
      <c r="BL374" s="17" t="s">
        <v>178</v>
      </c>
      <c r="BM374" s="238" t="s">
        <v>1052</v>
      </c>
    </row>
    <row r="375" s="12" customFormat="1" ht="25.92" customHeight="1">
      <c r="A375" s="12"/>
      <c r="B375" s="212"/>
      <c r="C375" s="213"/>
      <c r="D375" s="214" t="s">
        <v>75</v>
      </c>
      <c r="E375" s="215" t="s">
        <v>388</v>
      </c>
      <c r="F375" s="215" t="s">
        <v>389</v>
      </c>
      <c r="G375" s="213"/>
      <c r="H375" s="213"/>
      <c r="I375" s="216"/>
      <c r="J375" s="217">
        <f>BK375</f>
        <v>0</v>
      </c>
      <c r="K375" s="213"/>
      <c r="L375" s="218"/>
      <c r="M375" s="219"/>
      <c r="N375" s="220"/>
      <c r="O375" s="220"/>
      <c r="P375" s="221">
        <f>P376</f>
        <v>0</v>
      </c>
      <c r="Q375" s="220"/>
      <c r="R375" s="221">
        <f>R376</f>
        <v>0</v>
      </c>
      <c r="S375" s="220"/>
      <c r="T375" s="222">
        <f>T376</f>
        <v>0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23" t="s">
        <v>84</v>
      </c>
      <c r="AT375" s="224" t="s">
        <v>75</v>
      </c>
      <c r="AU375" s="224" t="s">
        <v>76</v>
      </c>
      <c r="AY375" s="223" t="s">
        <v>174</v>
      </c>
      <c r="BK375" s="225">
        <f>BK376</f>
        <v>0</v>
      </c>
    </row>
    <row r="376" s="2" customFormat="1" ht="21.75" customHeight="1">
      <c r="A376" s="38"/>
      <c r="B376" s="39"/>
      <c r="C376" s="226" t="s">
        <v>1053</v>
      </c>
      <c r="D376" s="226" t="s">
        <v>175</v>
      </c>
      <c r="E376" s="227" t="s">
        <v>391</v>
      </c>
      <c r="F376" s="228" t="s">
        <v>392</v>
      </c>
      <c r="G376" s="229" t="s">
        <v>230</v>
      </c>
      <c r="H376" s="230">
        <v>345.81200000000001</v>
      </c>
      <c r="I376" s="231"/>
      <c r="J376" s="232">
        <f>ROUND(I376*H376,2)</f>
        <v>0</v>
      </c>
      <c r="K376" s="233"/>
      <c r="L376" s="44"/>
      <c r="M376" s="234" t="s">
        <v>1</v>
      </c>
      <c r="N376" s="235" t="s">
        <v>41</v>
      </c>
      <c r="O376" s="91"/>
      <c r="P376" s="236">
        <f>O376*H376</f>
        <v>0</v>
      </c>
      <c r="Q376" s="236">
        <v>0</v>
      </c>
      <c r="R376" s="236">
        <f>Q376*H376</f>
        <v>0</v>
      </c>
      <c r="S376" s="236">
        <v>0</v>
      </c>
      <c r="T376" s="237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38" t="s">
        <v>178</v>
      </c>
      <c r="AT376" s="238" t="s">
        <v>175</v>
      </c>
      <c r="AU376" s="238" t="s">
        <v>84</v>
      </c>
      <c r="AY376" s="17" t="s">
        <v>174</v>
      </c>
      <c r="BE376" s="239">
        <f>IF(N376="základní",J376,0)</f>
        <v>0</v>
      </c>
      <c r="BF376" s="239">
        <f>IF(N376="snížená",J376,0)</f>
        <v>0</v>
      </c>
      <c r="BG376" s="239">
        <f>IF(N376="zákl. přenesená",J376,0)</f>
        <v>0</v>
      </c>
      <c r="BH376" s="239">
        <f>IF(N376="sníž. přenesená",J376,0)</f>
        <v>0</v>
      </c>
      <c r="BI376" s="239">
        <f>IF(N376="nulová",J376,0)</f>
        <v>0</v>
      </c>
      <c r="BJ376" s="17" t="s">
        <v>84</v>
      </c>
      <c r="BK376" s="239">
        <f>ROUND(I376*H376,2)</f>
        <v>0</v>
      </c>
      <c r="BL376" s="17" t="s">
        <v>178</v>
      </c>
      <c r="BM376" s="238" t="s">
        <v>1054</v>
      </c>
    </row>
    <row r="377" s="12" customFormat="1" ht="25.92" customHeight="1">
      <c r="A377" s="12"/>
      <c r="B377" s="212"/>
      <c r="C377" s="213"/>
      <c r="D377" s="214" t="s">
        <v>75</v>
      </c>
      <c r="E377" s="215" t="s">
        <v>394</v>
      </c>
      <c r="F377" s="215" t="s">
        <v>395</v>
      </c>
      <c r="G377" s="213"/>
      <c r="H377" s="213"/>
      <c r="I377" s="216"/>
      <c r="J377" s="217">
        <f>BK377</f>
        <v>0</v>
      </c>
      <c r="K377" s="213"/>
      <c r="L377" s="218"/>
      <c r="M377" s="219"/>
      <c r="N377" s="220"/>
      <c r="O377" s="220"/>
      <c r="P377" s="221">
        <f>P378+P408+P428+P446+P450+P472+P477+P483+P494+P500+P558+P615+P656+P677+P717+P734+P776+P803</f>
        <v>0</v>
      </c>
      <c r="Q377" s="220"/>
      <c r="R377" s="221">
        <f>R378+R408+R428+R446+R450+R472+R477+R483+R494+R500+R558+R615+R656+R677+R717+R734+R776+R803</f>
        <v>36.952389341999996</v>
      </c>
      <c r="S377" s="220"/>
      <c r="T377" s="222">
        <f>T378+T408+T428+T446+T450+T472+T477+T483+T494+T500+T558+T615+T656+T677+T717+T734+T776+T803</f>
        <v>2.4783962800000001</v>
      </c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R377" s="223" t="s">
        <v>86</v>
      </c>
      <c r="AT377" s="224" t="s">
        <v>75</v>
      </c>
      <c r="AU377" s="224" t="s">
        <v>76</v>
      </c>
      <c r="AY377" s="223" t="s">
        <v>174</v>
      </c>
      <c r="BK377" s="225">
        <f>BK378+BK408+BK428+BK446+BK450+BK472+BK477+BK483+BK494+BK500+BK558+BK615+BK656+BK677+BK717+BK734+BK776+BK803</f>
        <v>0</v>
      </c>
    </row>
    <row r="378" s="12" customFormat="1" ht="22.8" customHeight="1">
      <c r="A378" s="12"/>
      <c r="B378" s="212"/>
      <c r="C378" s="213"/>
      <c r="D378" s="214" t="s">
        <v>75</v>
      </c>
      <c r="E378" s="284" t="s">
        <v>396</v>
      </c>
      <c r="F378" s="284" t="s">
        <v>397</v>
      </c>
      <c r="G378" s="213"/>
      <c r="H378" s="213"/>
      <c r="I378" s="216"/>
      <c r="J378" s="285">
        <f>BK378</f>
        <v>0</v>
      </c>
      <c r="K378" s="213"/>
      <c r="L378" s="218"/>
      <c r="M378" s="219"/>
      <c r="N378" s="220"/>
      <c r="O378" s="220"/>
      <c r="P378" s="221">
        <f>SUM(P379:P407)</f>
        <v>0</v>
      </c>
      <c r="Q378" s="220"/>
      <c r="R378" s="221">
        <f>SUM(R379:R407)</f>
        <v>2.0645245400000003</v>
      </c>
      <c r="S378" s="220"/>
      <c r="T378" s="222">
        <f>SUM(T379:T407)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23" t="s">
        <v>86</v>
      </c>
      <c r="AT378" s="224" t="s">
        <v>75</v>
      </c>
      <c r="AU378" s="224" t="s">
        <v>84</v>
      </c>
      <c r="AY378" s="223" t="s">
        <v>174</v>
      </c>
      <c r="BK378" s="225">
        <f>SUM(BK379:BK407)</f>
        <v>0</v>
      </c>
    </row>
    <row r="379" s="2" customFormat="1" ht="24.15" customHeight="1">
      <c r="A379" s="38"/>
      <c r="B379" s="39"/>
      <c r="C379" s="226" t="s">
        <v>1055</v>
      </c>
      <c r="D379" s="226" t="s">
        <v>175</v>
      </c>
      <c r="E379" s="227" t="s">
        <v>1056</v>
      </c>
      <c r="F379" s="228" t="s">
        <v>1057</v>
      </c>
      <c r="G379" s="229" t="s">
        <v>123</v>
      </c>
      <c r="H379" s="230">
        <v>249.94</v>
      </c>
      <c r="I379" s="231"/>
      <c r="J379" s="232">
        <f>ROUND(I379*H379,2)</f>
        <v>0</v>
      </c>
      <c r="K379" s="233"/>
      <c r="L379" s="44"/>
      <c r="M379" s="234" t="s">
        <v>1</v>
      </c>
      <c r="N379" s="235" t="s">
        <v>41</v>
      </c>
      <c r="O379" s="91"/>
      <c r="P379" s="236">
        <f>O379*H379</f>
        <v>0</v>
      </c>
      <c r="Q379" s="236">
        <v>0</v>
      </c>
      <c r="R379" s="236">
        <f>Q379*H379</f>
        <v>0</v>
      </c>
      <c r="S379" s="236">
        <v>0</v>
      </c>
      <c r="T379" s="237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38" t="s">
        <v>263</v>
      </c>
      <c r="AT379" s="238" t="s">
        <v>175</v>
      </c>
      <c r="AU379" s="238" t="s">
        <v>86</v>
      </c>
      <c r="AY379" s="17" t="s">
        <v>174</v>
      </c>
      <c r="BE379" s="239">
        <f>IF(N379="základní",J379,0)</f>
        <v>0</v>
      </c>
      <c r="BF379" s="239">
        <f>IF(N379="snížená",J379,0)</f>
        <v>0</v>
      </c>
      <c r="BG379" s="239">
        <f>IF(N379="zákl. přenesená",J379,0)</f>
        <v>0</v>
      </c>
      <c r="BH379" s="239">
        <f>IF(N379="sníž. přenesená",J379,0)</f>
        <v>0</v>
      </c>
      <c r="BI379" s="239">
        <f>IF(N379="nulová",J379,0)</f>
        <v>0</v>
      </c>
      <c r="BJ379" s="17" t="s">
        <v>84</v>
      </c>
      <c r="BK379" s="239">
        <f>ROUND(I379*H379,2)</f>
        <v>0</v>
      </c>
      <c r="BL379" s="17" t="s">
        <v>263</v>
      </c>
      <c r="BM379" s="238" t="s">
        <v>1058</v>
      </c>
    </row>
    <row r="380" s="13" customFormat="1">
      <c r="A380" s="13"/>
      <c r="B380" s="240"/>
      <c r="C380" s="241"/>
      <c r="D380" s="242" t="s">
        <v>180</v>
      </c>
      <c r="E380" s="243" t="s">
        <v>1</v>
      </c>
      <c r="F380" s="244" t="s">
        <v>132</v>
      </c>
      <c r="G380" s="241"/>
      <c r="H380" s="245">
        <v>242.90000000000001</v>
      </c>
      <c r="I380" s="246"/>
      <c r="J380" s="241"/>
      <c r="K380" s="241"/>
      <c r="L380" s="247"/>
      <c r="M380" s="248"/>
      <c r="N380" s="249"/>
      <c r="O380" s="249"/>
      <c r="P380" s="249"/>
      <c r="Q380" s="249"/>
      <c r="R380" s="249"/>
      <c r="S380" s="249"/>
      <c r="T380" s="250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51" t="s">
        <v>180</v>
      </c>
      <c r="AU380" s="251" t="s">
        <v>86</v>
      </c>
      <c r="AV380" s="13" t="s">
        <v>86</v>
      </c>
      <c r="AW380" s="13" t="s">
        <v>32</v>
      </c>
      <c r="AX380" s="13" t="s">
        <v>76</v>
      </c>
      <c r="AY380" s="251" t="s">
        <v>174</v>
      </c>
    </row>
    <row r="381" s="13" customFormat="1">
      <c r="A381" s="13"/>
      <c r="B381" s="240"/>
      <c r="C381" s="241"/>
      <c r="D381" s="242" t="s">
        <v>180</v>
      </c>
      <c r="E381" s="243" t="s">
        <v>1</v>
      </c>
      <c r="F381" s="244" t="s">
        <v>1059</v>
      </c>
      <c r="G381" s="241"/>
      <c r="H381" s="245">
        <v>7.04</v>
      </c>
      <c r="I381" s="246"/>
      <c r="J381" s="241"/>
      <c r="K381" s="241"/>
      <c r="L381" s="247"/>
      <c r="M381" s="248"/>
      <c r="N381" s="249"/>
      <c r="O381" s="249"/>
      <c r="P381" s="249"/>
      <c r="Q381" s="249"/>
      <c r="R381" s="249"/>
      <c r="S381" s="249"/>
      <c r="T381" s="250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1" t="s">
        <v>180</v>
      </c>
      <c r="AU381" s="251" t="s">
        <v>86</v>
      </c>
      <c r="AV381" s="13" t="s">
        <v>86</v>
      </c>
      <c r="AW381" s="13" t="s">
        <v>32</v>
      </c>
      <c r="AX381" s="13" t="s">
        <v>76</v>
      </c>
      <c r="AY381" s="251" t="s">
        <v>174</v>
      </c>
    </row>
    <row r="382" s="14" customFormat="1">
      <c r="A382" s="14"/>
      <c r="B382" s="252"/>
      <c r="C382" s="253"/>
      <c r="D382" s="242" t="s">
        <v>180</v>
      </c>
      <c r="E382" s="254" t="s">
        <v>1</v>
      </c>
      <c r="F382" s="255" t="s">
        <v>183</v>
      </c>
      <c r="G382" s="253"/>
      <c r="H382" s="256">
        <v>249.94</v>
      </c>
      <c r="I382" s="257"/>
      <c r="J382" s="253"/>
      <c r="K382" s="253"/>
      <c r="L382" s="258"/>
      <c r="M382" s="259"/>
      <c r="N382" s="260"/>
      <c r="O382" s="260"/>
      <c r="P382" s="260"/>
      <c r="Q382" s="260"/>
      <c r="R382" s="260"/>
      <c r="S382" s="260"/>
      <c r="T382" s="261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2" t="s">
        <v>180</v>
      </c>
      <c r="AU382" s="262" t="s">
        <v>86</v>
      </c>
      <c r="AV382" s="14" t="s">
        <v>178</v>
      </c>
      <c r="AW382" s="14" t="s">
        <v>32</v>
      </c>
      <c r="AX382" s="14" t="s">
        <v>84</v>
      </c>
      <c r="AY382" s="262" t="s">
        <v>174</v>
      </c>
    </row>
    <row r="383" s="2" customFormat="1" ht="16.5" customHeight="1">
      <c r="A383" s="38"/>
      <c r="B383" s="39"/>
      <c r="C383" s="263" t="s">
        <v>1060</v>
      </c>
      <c r="D383" s="263" t="s">
        <v>240</v>
      </c>
      <c r="E383" s="264" t="s">
        <v>1061</v>
      </c>
      <c r="F383" s="265" t="s">
        <v>1062</v>
      </c>
      <c r="G383" s="266" t="s">
        <v>230</v>
      </c>
      <c r="H383" s="267">
        <v>0.072999999999999995</v>
      </c>
      <c r="I383" s="268"/>
      <c r="J383" s="269">
        <f>ROUND(I383*H383,2)</f>
        <v>0</v>
      </c>
      <c r="K383" s="270"/>
      <c r="L383" s="271"/>
      <c r="M383" s="272" t="s">
        <v>1</v>
      </c>
      <c r="N383" s="273" t="s">
        <v>41</v>
      </c>
      <c r="O383" s="91"/>
      <c r="P383" s="236">
        <f>O383*H383</f>
        <v>0</v>
      </c>
      <c r="Q383" s="236">
        <v>1</v>
      </c>
      <c r="R383" s="236">
        <f>Q383*H383</f>
        <v>0.072999999999999995</v>
      </c>
      <c r="S383" s="236">
        <v>0</v>
      </c>
      <c r="T383" s="237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38" t="s">
        <v>345</v>
      </c>
      <c r="AT383" s="238" t="s">
        <v>240</v>
      </c>
      <c r="AU383" s="238" t="s">
        <v>86</v>
      </c>
      <c r="AY383" s="17" t="s">
        <v>174</v>
      </c>
      <c r="BE383" s="239">
        <f>IF(N383="základní",J383,0)</f>
        <v>0</v>
      </c>
      <c r="BF383" s="239">
        <f>IF(N383="snížená",J383,0)</f>
        <v>0</v>
      </c>
      <c r="BG383" s="239">
        <f>IF(N383="zákl. přenesená",J383,0)</f>
        <v>0</v>
      </c>
      <c r="BH383" s="239">
        <f>IF(N383="sníž. přenesená",J383,0)</f>
        <v>0</v>
      </c>
      <c r="BI383" s="239">
        <f>IF(N383="nulová",J383,0)</f>
        <v>0</v>
      </c>
      <c r="BJ383" s="17" t="s">
        <v>84</v>
      </c>
      <c r="BK383" s="239">
        <f>ROUND(I383*H383,2)</f>
        <v>0</v>
      </c>
      <c r="BL383" s="17" t="s">
        <v>263</v>
      </c>
      <c r="BM383" s="238" t="s">
        <v>1063</v>
      </c>
    </row>
    <row r="384" s="2" customFormat="1">
      <c r="A384" s="38"/>
      <c r="B384" s="39"/>
      <c r="C384" s="40"/>
      <c r="D384" s="242" t="s">
        <v>709</v>
      </c>
      <c r="E384" s="40"/>
      <c r="F384" s="290" t="s">
        <v>1064</v>
      </c>
      <c r="G384" s="40"/>
      <c r="H384" s="40"/>
      <c r="I384" s="291"/>
      <c r="J384" s="40"/>
      <c r="K384" s="40"/>
      <c r="L384" s="44"/>
      <c r="M384" s="292"/>
      <c r="N384" s="293"/>
      <c r="O384" s="91"/>
      <c r="P384" s="91"/>
      <c r="Q384" s="91"/>
      <c r="R384" s="91"/>
      <c r="S384" s="91"/>
      <c r="T384" s="92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709</v>
      </c>
      <c r="AU384" s="17" t="s">
        <v>86</v>
      </c>
    </row>
    <row r="385" s="13" customFormat="1">
      <c r="A385" s="13"/>
      <c r="B385" s="240"/>
      <c r="C385" s="241"/>
      <c r="D385" s="242" t="s">
        <v>180</v>
      </c>
      <c r="E385" s="243" t="s">
        <v>1</v>
      </c>
      <c r="F385" s="244" t="s">
        <v>132</v>
      </c>
      <c r="G385" s="241"/>
      <c r="H385" s="245">
        <v>242.90000000000001</v>
      </c>
      <c r="I385" s="246"/>
      <c r="J385" s="241"/>
      <c r="K385" s="241"/>
      <c r="L385" s="247"/>
      <c r="M385" s="248"/>
      <c r="N385" s="249"/>
      <c r="O385" s="249"/>
      <c r="P385" s="249"/>
      <c r="Q385" s="249"/>
      <c r="R385" s="249"/>
      <c r="S385" s="249"/>
      <c r="T385" s="250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1" t="s">
        <v>180</v>
      </c>
      <c r="AU385" s="251" t="s">
        <v>86</v>
      </c>
      <c r="AV385" s="13" t="s">
        <v>86</v>
      </c>
      <c r="AW385" s="13" t="s">
        <v>32</v>
      </c>
      <c r="AX385" s="13" t="s">
        <v>84</v>
      </c>
      <c r="AY385" s="251" t="s">
        <v>174</v>
      </c>
    </row>
    <row r="386" s="13" customFormat="1">
      <c r="A386" s="13"/>
      <c r="B386" s="240"/>
      <c r="C386" s="241"/>
      <c r="D386" s="242" t="s">
        <v>180</v>
      </c>
      <c r="E386" s="241"/>
      <c r="F386" s="244" t="s">
        <v>1065</v>
      </c>
      <c r="G386" s="241"/>
      <c r="H386" s="245">
        <v>0.072999999999999995</v>
      </c>
      <c r="I386" s="246"/>
      <c r="J386" s="241"/>
      <c r="K386" s="241"/>
      <c r="L386" s="247"/>
      <c r="M386" s="248"/>
      <c r="N386" s="249"/>
      <c r="O386" s="249"/>
      <c r="P386" s="249"/>
      <c r="Q386" s="249"/>
      <c r="R386" s="249"/>
      <c r="S386" s="249"/>
      <c r="T386" s="250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1" t="s">
        <v>180</v>
      </c>
      <c r="AU386" s="251" t="s">
        <v>86</v>
      </c>
      <c r="AV386" s="13" t="s">
        <v>86</v>
      </c>
      <c r="AW386" s="13" t="s">
        <v>4</v>
      </c>
      <c r="AX386" s="13" t="s">
        <v>84</v>
      </c>
      <c r="AY386" s="251" t="s">
        <v>174</v>
      </c>
    </row>
    <row r="387" s="2" customFormat="1" ht="24.15" customHeight="1">
      <c r="A387" s="38"/>
      <c r="B387" s="39"/>
      <c r="C387" s="226" t="s">
        <v>1066</v>
      </c>
      <c r="D387" s="226" t="s">
        <v>175</v>
      </c>
      <c r="E387" s="227" t="s">
        <v>1067</v>
      </c>
      <c r="F387" s="228" t="s">
        <v>1068</v>
      </c>
      <c r="G387" s="229" t="s">
        <v>123</v>
      </c>
      <c r="H387" s="230">
        <v>43.200000000000003</v>
      </c>
      <c r="I387" s="231"/>
      <c r="J387" s="232">
        <f>ROUND(I387*H387,2)</f>
        <v>0</v>
      </c>
      <c r="K387" s="233"/>
      <c r="L387" s="44"/>
      <c r="M387" s="234" t="s">
        <v>1</v>
      </c>
      <c r="N387" s="235" t="s">
        <v>41</v>
      </c>
      <c r="O387" s="91"/>
      <c r="P387" s="236">
        <f>O387*H387</f>
        <v>0</v>
      </c>
      <c r="Q387" s="236">
        <v>0</v>
      </c>
      <c r="R387" s="236">
        <f>Q387*H387</f>
        <v>0</v>
      </c>
      <c r="S387" s="236">
        <v>0</v>
      </c>
      <c r="T387" s="237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38" t="s">
        <v>263</v>
      </c>
      <c r="AT387" s="238" t="s">
        <v>175</v>
      </c>
      <c r="AU387" s="238" t="s">
        <v>86</v>
      </c>
      <c r="AY387" s="17" t="s">
        <v>174</v>
      </c>
      <c r="BE387" s="239">
        <f>IF(N387="základní",J387,0)</f>
        <v>0</v>
      </c>
      <c r="BF387" s="239">
        <f>IF(N387="snížená",J387,0)</f>
        <v>0</v>
      </c>
      <c r="BG387" s="239">
        <f>IF(N387="zákl. přenesená",J387,0)</f>
        <v>0</v>
      </c>
      <c r="BH387" s="239">
        <f>IF(N387="sníž. přenesená",J387,0)</f>
        <v>0</v>
      </c>
      <c r="BI387" s="239">
        <f>IF(N387="nulová",J387,0)</f>
        <v>0</v>
      </c>
      <c r="BJ387" s="17" t="s">
        <v>84</v>
      </c>
      <c r="BK387" s="239">
        <f>ROUND(I387*H387,2)</f>
        <v>0</v>
      </c>
      <c r="BL387" s="17" t="s">
        <v>263</v>
      </c>
      <c r="BM387" s="238" t="s">
        <v>1069</v>
      </c>
    </row>
    <row r="388" s="13" customFormat="1">
      <c r="A388" s="13"/>
      <c r="B388" s="240"/>
      <c r="C388" s="241"/>
      <c r="D388" s="242" t="s">
        <v>180</v>
      </c>
      <c r="E388" s="243" t="s">
        <v>1</v>
      </c>
      <c r="F388" s="244" t="s">
        <v>1070</v>
      </c>
      <c r="G388" s="241"/>
      <c r="H388" s="245">
        <v>43.200000000000003</v>
      </c>
      <c r="I388" s="246"/>
      <c r="J388" s="241"/>
      <c r="K388" s="241"/>
      <c r="L388" s="247"/>
      <c r="M388" s="248"/>
      <c r="N388" s="249"/>
      <c r="O388" s="249"/>
      <c r="P388" s="249"/>
      <c r="Q388" s="249"/>
      <c r="R388" s="249"/>
      <c r="S388" s="249"/>
      <c r="T388" s="250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51" t="s">
        <v>180</v>
      </c>
      <c r="AU388" s="251" t="s">
        <v>86</v>
      </c>
      <c r="AV388" s="13" t="s">
        <v>86</v>
      </c>
      <c r="AW388" s="13" t="s">
        <v>32</v>
      </c>
      <c r="AX388" s="13" t="s">
        <v>84</v>
      </c>
      <c r="AY388" s="251" t="s">
        <v>174</v>
      </c>
    </row>
    <row r="389" s="2" customFormat="1" ht="16.5" customHeight="1">
      <c r="A389" s="38"/>
      <c r="B389" s="39"/>
      <c r="C389" s="263" t="s">
        <v>1071</v>
      </c>
      <c r="D389" s="263" t="s">
        <v>240</v>
      </c>
      <c r="E389" s="264" t="s">
        <v>1072</v>
      </c>
      <c r="F389" s="265" t="s">
        <v>1073</v>
      </c>
      <c r="G389" s="266" t="s">
        <v>1074</v>
      </c>
      <c r="H389" s="267">
        <v>0.014999999999999999</v>
      </c>
      <c r="I389" s="268"/>
      <c r="J389" s="269">
        <f>ROUND(I389*H389,2)</f>
        <v>0</v>
      </c>
      <c r="K389" s="270"/>
      <c r="L389" s="271"/>
      <c r="M389" s="272" t="s">
        <v>1</v>
      </c>
      <c r="N389" s="273" t="s">
        <v>41</v>
      </c>
      <c r="O389" s="91"/>
      <c r="P389" s="236">
        <f>O389*H389</f>
        <v>0</v>
      </c>
      <c r="Q389" s="236">
        <v>0.001</v>
      </c>
      <c r="R389" s="236">
        <f>Q389*H389</f>
        <v>1.5E-05</v>
      </c>
      <c r="S389" s="236">
        <v>0</v>
      </c>
      <c r="T389" s="237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8" t="s">
        <v>345</v>
      </c>
      <c r="AT389" s="238" t="s">
        <v>240</v>
      </c>
      <c r="AU389" s="238" t="s">
        <v>86</v>
      </c>
      <c r="AY389" s="17" t="s">
        <v>174</v>
      </c>
      <c r="BE389" s="239">
        <f>IF(N389="základní",J389,0)</f>
        <v>0</v>
      </c>
      <c r="BF389" s="239">
        <f>IF(N389="snížená",J389,0)</f>
        <v>0</v>
      </c>
      <c r="BG389" s="239">
        <f>IF(N389="zákl. přenesená",J389,0)</f>
        <v>0</v>
      </c>
      <c r="BH389" s="239">
        <f>IF(N389="sníž. přenesená",J389,0)</f>
        <v>0</v>
      </c>
      <c r="BI389" s="239">
        <f>IF(N389="nulová",J389,0)</f>
        <v>0</v>
      </c>
      <c r="BJ389" s="17" t="s">
        <v>84</v>
      </c>
      <c r="BK389" s="239">
        <f>ROUND(I389*H389,2)</f>
        <v>0</v>
      </c>
      <c r="BL389" s="17" t="s">
        <v>263</v>
      </c>
      <c r="BM389" s="238" t="s">
        <v>1075</v>
      </c>
    </row>
    <row r="390" s="13" customFormat="1">
      <c r="A390" s="13"/>
      <c r="B390" s="240"/>
      <c r="C390" s="241"/>
      <c r="D390" s="242" t="s">
        <v>180</v>
      </c>
      <c r="E390" s="241"/>
      <c r="F390" s="244" t="s">
        <v>1076</v>
      </c>
      <c r="G390" s="241"/>
      <c r="H390" s="245">
        <v>0.014999999999999999</v>
      </c>
      <c r="I390" s="246"/>
      <c r="J390" s="241"/>
      <c r="K390" s="241"/>
      <c r="L390" s="247"/>
      <c r="M390" s="248"/>
      <c r="N390" s="249"/>
      <c r="O390" s="249"/>
      <c r="P390" s="249"/>
      <c r="Q390" s="249"/>
      <c r="R390" s="249"/>
      <c r="S390" s="249"/>
      <c r="T390" s="250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51" t="s">
        <v>180</v>
      </c>
      <c r="AU390" s="251" t="s">
        <v>86</v>
      </c>
      <c r="AV390" s="13" t="s">
        <v>86</v>
      </c>
      <c r="AW390" s="13" t="s">
        <v>4</v>
      </c>
      <c r="AX390" s="13" t="s">
        <v>84</v>
      </c>
      <c r="AY390" s="251" t="s">
        <v>174</v>
      </c>
    </row>
    <row r="391" s="2" customFormat="1" ht="24.15" customHeight="1">
      <c r="A391" s="38"/>
      <c r="B391" s="39"/>
      <c r="C391" s="226" t="s">
        <v>1077</v>
      </c>
      <c r="D391" s="226" t="s">
        <v>175</v>
      </c>
      <c r="E391" s="227" t="s">
        <v>1078</v>
      </c>
      <c r="F391" s="228" t="s">
        <v>1079</v>
      </c>
      <c r="G391" s="229" t="s">
        <v>123</v>
      </c>
      <c r="H391" s="230">
        <v>249.94</v>
      </c>
      <c r="I391" s="231"/>
      <c r="J391" s="232">
        <f>ROUND(I391*H391,2)</f>
        <v>0</v>
      </c>
      <c r="K391" s="233"/>
      <c r="L391" s="44"/>
      <c r="M391" s="234" t="s">
        <v>1</v>
      </c>
      <c r="N391" s="235" t="s">
        <v>41</v>
      </c>
      <c r="O391" s="91"/>
      <c r="P391" s="236">
        <f>O391*H391</f>
        <v>0</v>
      </c>
      <c r="Q391" s="236">
        <v>0.00040000000000000002</v>
      </c>
      <c r="R391" s="236">
        <f>Q391*H391</f>
        <v>0.099976000000000009</v>
      </c>
      <c r="S391" s="236">
        <v>0</v>
      </c>
      <c r="T391" s="237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38" t="s">
        <v>263</v>
      </c>
      <c r="AT391" s="238" t="s">
        <v>175</v>
      </c>
      <c r="AU391" s="238" t="s">
        <v>86</v>
      </c>
      <c r="AY391" s="17" t="s">
        <v>174</v>
      </c>
      <c r="BE391" s="239">
        <f>IF(N391="základní",J391,0)</f>
        <v>0</v>
      </c>
      <c r="BF391" s="239">
        <f>IF(N391="snížená",J391,0)</f>
        <v>0</v>
      </c>
      <c r="BG391" s="239">
        <f>IF(N391="zákl. přenesená",J391,0)</f>
        <v>0</v>
      </c>
      <c r="BH391" s="239">
        <f>IF(N391="sníž. přenesená",J391,0)</f>
        <v>0</v>
      </c>
      <c r="BI391" s="239">
        <f>IF(N391="nulová",J391,0)</f>
        <v>0</v>
      </c>
      <c r="BJ391" s="17" t="s">
        <v>84</v>
      </c>
      <c r="BK391" s="239">
        <f>ROUND(I391*H391,2)</f>
        <v>0</v>
      </c>
      <c r="BL391" s="17" t="s">
        <v>263</v>
      </c>
      <c r="BM391" s="238" t="s">
        <v>1080</v>
      </c>
    </row>
    <row r="392" s="13" customFormat="1">
      <c r="A392" s="13"/>
      <c r="B392" s="240"/>
      <c r="C392" s="241"/>
      <c r="D392" s="242" t="s">
        <v>180</v>
      </c>
      <c r="E392" s="243" t="s">
        <v>1</v>
      </c>
      <c r="F392" s="244" t="s">
        <v>132</v>
      </c>
      <c r="G392" s="241"/>
      <c r="H392" s="245">
        <v>242.90000000000001</v>
      </c>
      <c r="I392" s="246"/>
      <c r="J392" s="241"/>
      <c r="K392" s="241"/>
      <c r="L392" s="247"/>
      <c r="M392" s="248"/>
      <c r="N392" s="249"/>
      <c r="O392" s="249"/>
      <c r="P392" s="249"/>
      <c r="Q392" s="249"/>
      <c r="R392" s="249"/>
      <c r="S392" s="249"/>
      <c r="T392" s="250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51" t="s">
        <v>180</v>
      </c>
      <c r="AU392" s="251" t="s">
        <v>86</v>
      </c>
      <c r="AV392" s="13" t="s">
        <v>86</v>
      </c>
      <c r="AW392" s="13" t="s">
        <v>32</v>
      </c>
      <c r="AX392" s="13" t="s">
        <v>76</v>
      </c>
      <c r="AY392" s="251" t="s">
        <v>174</v>
      </c>
    </row>
    <row r="393" s="13" customFormat="1">
      <c r="A393" s="13"/>
      <c r="B393" s="240"/>
      <c r="C393" s="241"/>
      <c r="D393" s="242" t="s">
        <v>180</v>
      </c>
      <c r="E393" s="243" t="s">
        <v>1</v>
      </c>
      <c r="F393" s="244" t="s">
        <v>1059</v>
      </c>
      <c r="G393" s="241"/>
      <c r="H393" s="245">
        <v>7.04</v>
      </c>
      <c r="I393" s="246"/>
      <c r="J393" s="241"/>
      <c r="K393" s="241"/>
      <c r="L393" s="247"/>
      <c r="M393" s="248"/>
      <c r="N393" s="249"/>
      <c r="O393" s="249"/>
      <c r="P393" s="249"/>
      <c r="Q393" s="249"/>
      <c r="R393" s="249"/>
      <c r="S393" s="249"/>
      <c r="T393" s="250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51" t="s">
        <v>180</v>
      </c>
      <c r="AU393" s="251" t="s">
        <v>86</v>
      </c>
      <c r="AV393" s="13" t="s">
        <v>86</v>
      </c>
      <c r="AW393" s="13" t="s">
        <v>32</v>
      </c>
      <c r="AX393" s="13" t="s">
        <v>76</v>
      </c>
      <c r="AY393" s="251" t="s">
        <v>174</v>
      </c>
    </row>
    <row r="394" s="14" customFormat="1">
      <c r="A394" s="14"/>
      <c r="B394" s="252"/>
      <c r="C394" s="253"/>
      <c r="D394" s="242" t="s">
        <v>180</v>
      </c>
      <c r="E394" s="254" t="s">
        <v>1</v>
      </c>
      <c r="F394" s="255" t="s">
        <v>183</v>
      </c>
      <c r="G394" s="253"/>
      <c r="H394" s="256">
        <v>249.94</v>
      </c>
      <c r="I394" s="257"/>
      <c r="J394" s="253"/>
      <c r="K394" s="253"/>
      <c r="L394" s="258"/>
      <c r="M394" s="259"/>
      <c r="N394" s="260"/>
      <c r="O394" s="260"/>
      <c r="P394" s="260"/>
      <c r="Q394" s="260"/>
      <c r="R394" s="260"/>
      <c r="S394" s="260"/>
      <c r="T394" s="261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2" t="s">
        <v>180</v>
      </c>
      <c r="AU394" s="262" t="s">
        <v>86</v>
      </c>
      <c r="AV394" s="14" t="s">
        <v>178</v>
      </c>
      <c r="AW394" s="14" t="s">
        <v>32</v>
      </c>
      <c r="AX394" s="14" t="s">
        <v>84</v>
      </c>
      <c r="AY394" s="262" t="s">
        <v>174</v>
      </c>
    </row>
    <row r="395" s="2" customFormat="1" ht="49.05" customHeight="1">
      <c r="A395" s="38"/>
      <c r="B395" s="39"/>
      <c r="C395" s="263" t="s">
        <v>1081</v>
      </c>
      <c r="D395" s="263" t="s">
        <v>240</v>
      </c>
      <c r="E395" s="264" t="s">
        <v>1082</v>
      </c>
      <c r="F395" s="265" t="s">
        <v>1083</v>
      </c>
      <c r="G395" s="266" t="s">
        <v>123</v>
      </c>
      <c r="H395" s="267">
        <v>291.30500000000001</v>
      </c>
      <c r="I395" s="268"/>
      <c r="J395" s="269">
        <f>ROUND(I395*H395,2)</f>
        <v>0</v>
      </c>
      <c r="K395" s="270"/>
      <c r="L395" s="271"/>
      <c r="M395" s="272" t="s">
        <v>1</v>
      </c>
      <c r="N395" s="273" t="s">
        <v>41</v>
      </c>
      <c r="O395" s="91"/>
      <c r="P395" s="236">
        <f>O395*H395</f>
        <v>0</v>
      </c>
      <c r="Q395" s="236">
        <v>0.0054000000000000003</v>
      </c>
      <c r="R395" s="236">
        <f>Q395*H395</f>
        <v>1.5730470000000001</v>
      </c>
      <c r="S395" s="236">
        <v>0</v>
      </c>
      <c r="T395" s="237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38" t="s">
        <v>345</v>
      </c>
      <c r="AT395" s="238" t="s">
        <v>240</v>
      </c>
      <c r="AU395" s="238" t="s">
        <v>86</v>
      </c>
      <c r="AY395" s="17" t="s">
        <v>174</v>
      </c>
      <c r="BE395" s="239">
        <f>IF(N395="základní",J395,0)</f>
        <v>0</v>
      </c>
      <c r="BF395" s="239">
        <f>IF(N395="snížená",J395,0)</f>
        <v>0</v>
      </c>
      <c r="BG395" s="239">
        <f>IF(N395="zákl. přenesená",J395,0)</f>
        <v>0</v>
      </c>
      <c r="BH395" s="239">
        <f>IF(N395="sníž. přenesená",J395,0)</f>
        <v>0</v>
      </c>
      <c r="BI395" s="239">
        <f>IF(N395="nulová",J395,0)</f>
        <v>0</v>
      </c>
      <c r="BJ395" s="17" t="s">
        <v>84</v>
      </c>
      <c r="BK395" s="239">
        <f>ROUND(I395*H395,2)</f>
        <v>0</v>
      </c>
      <c r="BL395" s="17" t="s">
        <v>263</v>
      </c>
      <c r="BM395" s="238" t="s">
        <v>1084</v>
      </c>
    </row>
    <row r="396" s="13" customFormat="1">
      <c r="A396" s="13"/>
      <c r="B396" s="240"/>
      <c r="C396" s="241"/>
      <c r="D396" s="242" t="s">
        <v>180</v>
      </c>
      <c r="E396" s="241"/>
      <c r="F396" s="244" t="s">
        <v>1085</v>
      </c>
      <c r="G396" s="241"/>
      <c r="H396" s="245">
        <v>291.30500000000001</v>
      </c>
      <c r="I396" s="246"/>
      <c r="J396" s="241"/>
      <c r="K396" s="241"/>
      <c r="L396" s="247"/>
      <c r="M396" s="248"/>
      <c r="N396" s="249"/>
      <c r="O396" s="249"/>
      <c r="P396" s="249"/>
      <c r="Q396" s="249"/>
      <c r="R396" s="249"/>
      <c r="S396" s="249"/>
      <c r="T396" s="250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51" t="s">
        <v>180</v>
      </c>
      <c r="AU396" s="251" t="s">
        <v>86</v>
      </c>
      <c r="AV396" s="13" t="s">
        <v>86</v>
      </c>
      <c r="AW396" s="13" t="s">
        <v>4</v>
      </c>
      <c r="AX396" s="13" t="s">
        <v>84</v>
      </c>
      <c r="AY396" s="251" t="s">
        <v>174</v>
      </c>
    </row>
    <row r="397" s="2" customFormat="1" ht="24.15" customHeight="1">
      <c r="A397" s="38"/>
      <c r="B397" s="39"/>
      <c r="C397" s="226" t="s">
        <v>1086</v>
      </c>
      <c r="D397" s="226" t="s">
        <v>175</v>
      </c>
      <c r="E397" s="227" t="s">
        <v>1087</v>
      </c>
      <c r="F397" s="228" t="s">
        <v>1088</v>
      </c>
      <c r="G397" s="229" t="s">
        <v>123</v>
      </c>
      <c r="H397" s="230">
        <v>43.200000000000003</v>
      </c>
      <c r="I397" s="231"/>
      <c r="J397" s="232">
        <f>ROUND(I397*H397,2)</f>
        <v>0</v>
      </c>
      <c r="K397" s="233"/>
      <c r="L397" s="44"/>
      <c r="M397" s="234" t="s">
        <v>1</v>
      </c>
      <c r="N397" s="235" t="s">
        <v>41</v>
      </c>
      <c r="O397" s="91"/>
      <c r="P397" s="236">
        <f>O397*H397</f>
        <v>0</v>
      </c>
      <c r="Q397" s="236">
        <v>0.00040000000000000002</v>
      </c>
      <c r="R397" s="236">
        <f>Q397*H397</f>
        <v>0.017280000000000004</v>
      </c>
      <c r="S397" s="236">
        <v>0</v>
      </c>
      <c r="T397" s="237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38" t="s">
        <v>263</v>
      </c>
      <c r="AT397" s="238" t="s">
        <v>175</v>
      </c>
      <c r="AU397" s="238" t="s">
        <v>86</v>
      </c>
      <c r="AY397" s="17" t="s">
        <v>174</v>
      </c>
      <c r="BE397" s="239">
        <f>IF(N397="základní",J397,0)</f>
        <v>0</v>
      </c>
      <c r="BF397" s="239">
        <f>IF(N397="snížená",J397,0)</f>
        <v>0</v>
      </c>
      <c r="BG397" s="239">
        <f>IF(N397="zákl. přenesená",J397,0)</f>
        <v>0</v>
      </c>
      <c r="BH397" s="239">
        <f>IF(N397="sníž. přenesená",J397,0)</f>
        <v>0</v>
      </c>
      <c r="BI397" s="239">
        <f>IF(N397="nulová",J397,0)</f>
        <v>0</v>
      </c>
      <c r="BJ397" s="17" t="s">
        <v>84</v>
      </c>
      <c r="BK397" s="239">
        <f>ROUND(I397*H397,2)</f>
        <v>0</v>
      </c>
      <c r="BL397" s="17" t="s">
        <v>263</v>
      </c>
      <c r="BM397" s="238" t="s">
        <v>1089</v>
      </c>
    </row>
    <row r="398" s="13" customFormat="1">
      <c r="A398" s="13"/>
      <c r="B398" s="240"/>
      <c r="C398" s="241"/>
      <c r="D398" s="242" t="s">
        <v>180</v>
      </c>
      <c r="E398" s="243" t="s">
        <v>1</v>
      </c>
      <c r="F398" s="244" t="s">
        <v>1070</v>
      </c>
      <c r="G398" s="241"/>
      <c r="H398" s="245">
        <v>43.200000000000003</v>
      </c>
      <c r="I398" s="246"/>
      <c r="J398" s="241"/>
      <c r="K398" s="241"/>
      <c r="L398" s="247"/>
      <c r="M398" s="248"/>
      <c r="N398" s="249"/>
      <c r="O398" s="249"/>
      <c r="P398" s="249"/>
      <c r="Q398" s="249"/>
      <c r="R398" s="249"/>
      <c r="S398" s="249"/>
      <c r="T398" s="250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1" t="s">
        <v>180</v>
      </c>
      <c r="AU398" s="251" t="s">
        <v>86</v>
      </c>
      <c r="AV398" s="13" t="s">
        <v>86</v>
      </c>
      <c r="AW398" s="13" t="s">
        <v>32</v>
      </c>
      <c r="AX398" s="13" t="s">
        <v>84</v>
      </c>
      <c r="AY398" s="251" t="s">
        <v>174</v>
      </c>
    </row>
    <row r="399" s="2" customFormat="1" ht="49.05" customHeight="1">
      <c r="A399" s="38"/>
      <c r="B399" s="39"/>
      <c r="C399" s="263" t="s">
        <v>1090</v>
      </c>
      <c r="D399" s="263" t="s">
        <v>240</v>
      </c>
      <c r="E399" s="264" t="s">
        <v>1091</v>
      </c>
      <c r="F399" s="265" t="s">
        <v>1092</v>
      </c>
      <c r="G399" s="266" t="s">
        <v>123</v>
      </c>
      <c r="H399" s="267">
        <v>52.747</v>
      </c>
      <c r="I399" s="268"/>
      <c r="J399" s="269">
        <f>ROUND(I399*H399,2)</f>
        <v>0</v>
      </c>
      <c r="K399" s="270"/>
      <c r="L399" s="271"/>
      <c r="M399" s="272" t="s">
        <v>1</v>
      </c>
      <c r="N399" s="273" t="s">
        <v>41</v>
      </c>
      <c r="O399" s="91"/>
      <c r="P399" s="236">
        <f>O399*H399</f>
        <v>0</v>
      </c>
      <c r="Q399" s="236">
        <v>0.0053</v>
      </c>
      <c r="R399" s="236">
        <f>Q399*H399</f>
        <v>0.2795591</v>
      </c>
      <c r="S399" s="236">
        <v>0</v>
      </c>
      <c r="T399" s="237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38" t="s">
        <v>345</v>
      </c>
      <c r="AT399" s="238" t="s">
        <v>240</v>
      </c>
      <c r="AU399" s="238" t="s">
        <v>86</v>
      </c>
      <c r="AY399" s="17" t="s">
        <v>174</v>
      </c>
      <c r="BE399" s="239">
        <f>IF(N399="základní",J399,0)</f>
        <v>0</v>
      </c>
      <c r="BF399" s="239">
        <f>IF(N399="snížená",J399,0)</f>
        <v>0</v>
      </c>
      <c r="BG399" s="239">
        <f>IF(N399="zákl. přenesená",J399,0)</f>
        <v>0</v>
      </c>
      <c r="BH399" s="239">
        <f>IF(N399="sníž. přenesená",J399,0)</f>
        <v>0</v>
      </c>
      <c r="BI399" s="239">
        <f>IF(N399="nulová",J399,0)</f>
        <v>0</v>
      </c>
      <c r="BJ399" s="17" t="s">
        <v>84</v>
      </c>
      <c r="BK399" s="239">
        <f>ROUND(I399*H399,2)</f>
        <v>0</v>
      </c>
      <c r="BL399" s="17" t="s">
        <v>263</v>
      </c>
      <c r="BM399" s="238" t="s">
        <v>1093</v>
      </c>
    </row>
    <row r="400" s="13" customFormat="1">
      <c r="A400" s="13"/>
      <c r="B400" s="240"/>
      <c r="C400" s="241"/>
      <c r="D400" s="242" t="s">
        <v>180</v>
      </c>
      <c r="E400" s="241"/>
      <c r="F400" s="244" t="s">
        <v>1094</v>
      </c>
      <c r="G400" s="241"/>
      <c r="H400" s="245">
        <v>52.747</v>
      </c>
      <c r="I400" s="246"/>
      <c r="J400" s="241"/>
      <c r="K400" s="241"/>
      <c r="L400" s="247"/>
      <c r="M400" s="248"/>
      <c r="N400" s="249"/>
      <c r="O400" s="249"/>
      <c r="P400" s="249"/>
      <c r="Q400" s="249"/>
      <c r="R400" s="249"/>
      <c r="S400" s="249"/>
      <c r="T400" s="250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51" t="s">
        <v>180</v>
      </c>
      <c r="AU400" s="251" t="s">
        <v>86</v>
      </c>
      <c r="AV400" s="13" t="s">
        <v>86</v>
      </c>
      <c r="AW400" s="13" t="s">
        <v>4</v>
      </c>
      <c r="AX400" s="13" t="s">
        <v>84</v>
      </c>
      <c r="AY400" s="251" t="s">
        <v>174</v>
      </c>
    </row>
    <row r="401" s="2" customFormat="1" ht="24.15" customHeight="1">
      <c r="A401" s="38"/>
      <c r="B401" s="39"/>
      <c r="C401" s="226" t="s">
        <v>1095</v>
      </c>
      <c r="D401" s="226" t="s">
        <v>175</v>
      </c>
      <c r="E401" s="227" t="s">
        <v>1096</v>
      </c>
      <c r="F401" s="228" t="s">
        <v>1097</v>
      </c>
      <c r="G401" s="229" t="s">
        <v>123</v>
      </c>
      <c r="H401" s="230">
        <v>29.376000000000001</v>
      </c>
      <c r="I401" s="231"/>
      <c r="J401" s="232">
        <f>ROUND(I401*H401,2)</f>
        <v>0</v>
      </c>
      <c r="K401" s="233"/>
      <c r="L401" s="44"/>
      <c r="M401" s="234" t="s">
        <v>1</v>
      </c>
      <c r="N401" s="235" t="s">
        <v>41</v>
      </c>
      <c r="O401" s="91"/>
      <c r="P401" s="236">
        <f>O401*H401</f>
        <v>0</v>
      </c>
      <c r="Q401" s="236">
        <v>4.0000000000000003E-05</v>
      </c>
      <c r="R401" s="236">
        <f>Q401*H401</f>
        <v>0.0011750400000000002</v>
      </c>
      <c r="S401" s="236">
        <v>0</v>
      </c>
      <c r="T401" s="237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38" t="s">
        <v>263</v>
      </c>
      <c r="AT401" s="238" t="s">
        <v>175</v>
      </c>
      <c r="AU401" s="238" t="s">
        <v>86</v>
      </c>
      <c r="AY401" s="17" t="s">
        <v>174</v>
      </c>
      <c r="BE401" s="239">
        <f>IF(N401="základní",J401,0)</f>
        <v>0</v>
      </c>
      <c r="BF401" s="239">
        <f>IF(N401="snížená",J401,0)</f>
        <v>0</v>
      </c>
      <c r="BG401" s="239">
        <f>IF(N401="zákl. přenesená",J401,0)</f>
        <v>0</v>
      </c>
      <c r="BH401" s="239">
        <f>IF(N401="sníž. přenesená",J401,0)</f>
        <v>0</v>
      </c>
      <c r="BI401" s="239">
        <f>IF(N401="nulová",J401,0)</f>
        <v>0</v>
      </c>
      <c r="BJ401" s="17" t="s">
        <v>84</v>
      </c>
      <c r="BK401" s="239">
        <f>ROUND(I401*H401,2)</f>
        <v>0</v>
      </c>
      <c r="BL401" s="17" t="s">
        <v>263</v>
      </c>
      <c r="BM401" s="238" t="s">
        <v>1098</v>
      </c>
    </row>
    <row r="402" s="13" customFormat="1">
      <c r="A402" s="13"/>
      <c r="B402" s="240"/>
      <c r="C402" s="241"/>
      <c r="D402" s="242" t="s">
        <v>180</v>
      </c>
      <c r="E402" s="243" t="s">
        <v>1</v>
      </c>
      <c r="F402" s="244" t="s">
        <v>1099</v>
      </c>
      <c r="G402" s="241"/>
      <c r="H402" s="245">
        <v>29.376000000000001</v>
      </c>
      <c r="I402" s="246"/>
      <c r="J402" s="241"/>
      <c r="K402" s="241"/>
      <c r="L402" s="247"/>
      <c r="M402" s="248"/>
      <c r="N402" s="249"/>
      <c r="O402" s="249"/>
      <c r="P402" s="249"/>
      <c r="Q402" s="249"/>
      <c r="R402" s="249"/>
      <c r="S402" s="249"/>
      <c r="T402" s="250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51" t="s">
        <v>180</v>
      </c>
      <c r="AU402" s="251" t="s">
        <v>86</v>
      </c>
      <c r="AV402" s="13" t="s">
        <v>86</v>
      </c>
      <c r="AW402" s="13" t="s">
        <v>32</v>
      </c>
      <c r="AX402" s="13" t="s">
        <v>84</v>
      </c>
      <c r="AY402" s="251" t="s">
        <v>174</v>
      </c>
    </row>
    <row r="403" s="2" customFormat="1" ht="24.15" customHeight="1">
      <c r="A403" s="38"/>
      <c r="B403" s="39"/>
      <c r="C403" s="263" t="s">
        <v>1100</v>
      </c>
      <c r="D403" s="263" t="s">
        <v>240</v>
      </c>
      <c r="E403" s="264" t="s">
        <v>1101</v>
      </c>
      <c r="F403" s="265" t="s">
        <v>1102</v>
      </c>
      <c r="G403" s="266" t="s">
        <v>123</v>
      </c>
      <c r="H403" s="267">
        <v>35.868000000000002</v>
      </c>
      <c r="I403" s="268"/>
      <c r="J403" s="269">
        <f>ROUND(I403*H403,2)</f>
        <v>0</v>
      </c>
      <c r="K403" s="270"/>
      <c r="L403" s="271"/>
      <c r="M403" s="272" t="s">
        <v>1</v>
      </c>
      <c r="N403" s="273" t="s">
        <v>41</v>
      </c>
      <c r="O403" s="91"/>
      <c r="P403" s="236">
        <f>O403*H403</f>
        <v>0</v>
      </c>
      <c r="Q403" s="236">
        <v>0.00029999999999999997</v>
      </c>
      <c r="R403" s="236">
        <f>Q403*H403</f>
        <v>0.0107604</v>
      </c>
      <c r="S403" s="236">
        <v>0</v>
      </c>
      <c r="T403" s="237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38" t="s">
        <v>345</v>
      </c>
      <c r="AT403" s="238" t="s">
        <v>240</v>
      </c>
      <c r="AU403" s="238" t="s">
        <v>86</v>
      </c>
      <c r="AY403" s="17" t="s">
        <v>174</v>
      </c>
      <c r="BE403" s="239">
        <f>IF(N403="základní",J403,0)</f>
        <v>0</v>
      </c>
      <c r="BF403" s="239">
        <f>IF(N403="snížená",J403,0)</f>
        <v>0</v>
      </c>
      <c r="BG403" s="239">
        <f>IF(N403="zákl. přenesená",J403,0)</f>
        <v>0</v>
      </c>
      <c r="BH403" s="239">
        <f>IF(N403="sníž. přenesená",J403,0)</f>
        <v>0</v>
      </c>
      <c r="BI403" s="239">
        <f>IF(N403="nulová",J403,0)</f>
        <v>0</v>
      </c>
      <c r="BJ403" s="17" t="s">
        <v>84</v>
      </c>
      <c r="BK403" s="239">
        <f>ROUND(I403*H403,2)</f>
        <v>0</v>
      </c>
      <c r="BL403" s="17" t="s">
        <v>263</v>
      </c>
      <c r="BM403" s="238" t="s">
        <v>1103</v>
      </c>
    </row>
    <row r="404" s="13" customFormat="1">
      <c r="A404" s="13"/>
      <c r="B404" s="240"/>
      <c r="C404" s="241"/>
      <c r="D404" s="242" t="s">
        <v>180</v>
      </c>
      <c r="E404" s="241"/>
      <c r="F404" s="244" t="s">
        <v>1104</v>
      </c>
      <c r="G404" s="241"/>
      <c r="H404" s="245">
        <v>35.868000000000002</v>
      </c>
      <c r="I404" s="246"/>
      <c r="J404" s="241"/>
      <c r="K404" s="241"/>
      <c r="L404" s="247"/>
      <c r="M404" s="248"/>
      <c r="N404" s="249"/>
      <c r="O404" s="249"/>
      <c r="P404" s="249"/>
      <c r="Q404" s="249"/>
      <c r="R404" s="249"/>
      <c r="S404" s="249"/>
      <c r="T404" s="250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1" t="s">
        <v>180</v>
      </c>
      <c r="AU404" s="251" t="s">
        <v>86</v>
      </c>
      <c r="AV404" s="13" t="s">
        <v>86</v>
      </c>
      <c r="AW404" s="13" t="s">
        <v>4</v>
      </c>
      <c r="AX404" s="13" t="s">
        <v>84</v>
      </c>
      <c r="AY404" s="251" t="s">
        <v>174</v>
      </c>
    </row>
    <row r="405" s="2" customFormat="1" ht="24.15" customHeight="1">
      <c r="A405" s="38"/>
      <c r="B405" s="39"/>
      <c r="C405" s="226" t="s">
        <v>1105</v>
      </c>
      <c r="D405" s="226" t="s">
        <v>175</v>
      </c>
      <c r="E405" s="227" t="s">
        <v>1106</v>
      </c>
      <c r="F405" s="228" t="s">
        <v>1107</v>
      </c>
      <c r="G405" s="229" t="s">
        <v>243</v>
      </c>
      <c r="H405" s="230">
        <v>60.700000000000003</v>
      </c>
      <c r="I405" s="231"/>
      <c r="J405" s="232">
        <f>ROUND(I405*H405,2)</f>
        <v>0</v>
      </c>
      <c r="K405" s="233"/>
      <c r="L405" s="44"/>
      <c r="M405" s="234" t="s">
        <v>1</v>
      </c>
      <c r="N405" s="235" t="s">
        <v>41</v>
      </c>
      <c r="O405" s="91"/>
      <c r="P405" s="236">
        <f>O405*H405</f>
        <v>0</v>
      </c>
      <c r="Q405" s="236">
        <v>0.00016000000000000001</v>
      </c>
      <c r="R405" s="236">
        <f>Q405*H405</f>
        <v>0.0097120000000000019</v>
      </c>
      <c r="S405" s="236">
        <v>0</v>
      </c>
      <c r="T405" s="237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38" t="s">
        <v>263</v>
      </c>
      <c r="AT405" s="238" t="s">
        <v>175</v>
      </c>
      <c r="AU405" s="238" t="s">
        <v>86</v>
      </c>
      <c r="AY405" s="17" t="s">
        <v>174</v>
      </c>
      <c r="BE405" s="239">
        <f>IF(N405="základní",J405,0)</f>
        <v>0</v>
      </c>
      <c r="BF405" s="239">
        <f>IF(N405="snížená",J405,0)</f>
        <v>0</v>
      </c>
      <c r="BG405" s="239">
        <f>IF(N405="zákl. přenesená",J405,0)</f>
        <v>0</v>
      </c>
      <c r="BH405" s="239">
        <f>IF(N405="sníž. přenesená",J405,0)</f>
        <v>0</v>
      </c>
      <c r="BI405" s="239">
        <f>IF(N405="nulová",J405,0)</f>
        <v>0</v>
      </c>
      <c r="BJ405" s="17" t="s">
        <v>84</v>
      </c>
      <c r="BK405" s="239">
        <f>ROUND(I405*H405,2)</f>
        <v>0</v>
      </c>
      <c r="BL405" s="17" t="s">
        <v>263</v>
      </c>
      <c r="BM405" s="238" t="s">
        <v>1108</v>
      </c>
    </row>
    <row r="406" s="13" customFormat="1">
      <c r="A406" s="13"/>
      <c r="B406" s="240"/>
      <c r="C406" s="241"/>
      <c r="D406" s="242" t="s">
        <v>180</v>
      </c>
      <c r="E406" s="243" t="s">
        <v>1</v>
      </c>
      <c r="F406" s="244" t="s">
        <v>862</v>
      </c>
      <c r="G406" s="241"/>
      <c r="H406" s="245">
        <v>60.700000000000003</v>
      </c>
      <c r="I406" s="246"/>
      <c r="J406" s="241"/>
      <c r="K406" s="241"/>
      <c r="L406" s="247"/>
      <c r="M406" s="248"/>
      <c r="N406" s="249"/>
      <c r="O406" s="249"/>
      <c r="P406" s="249"/>
      <c r="Q406" s="249"/>
      <c r="R406" s="249"/>
      <c r="S406" s="249"/>
      <c r="T406" s="250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51" t="s">
        <v>180</v>
      </c>
      <c r="AU406" s="251" t="s">
        <v>86</v>
      </c>
      <c r="AV406" s="13" t="s">
        <v>86</v>
      </c>
      <c r="AW406" s="13" t="s">
        <v>32</v>
      </c>
      <c r="AX406" s="13" t="s">
        <v>84</v>
      </c>
      <c r="AY406" s="251" t="s">
        <v>174</v>
      </c>
    </row>
    <row r="407" s="2" customFormat="1" ht="33" customHeight="1">
      <c r="A407" s="38"/>
      <c r="B407" s="39"/>
      <c r="C407" s="226" t="s">
        <v>1109</v>
      </c>
      <c r="D407" s="226" t="s">
        <v>175</v>
      </c>
      <c r="E407" s="227" t="s">
        <v>1110</v>
      </c>
      <c r="F407" s="228" t="s">
        <v>1111</v>
      </c>
      <c r="G407" s="229" t="s">
        <v>1112</v>
      </c>
      <c r="H407" s="294"/>
      <c r="I407" s="231"/>
      <c r="J407" s="232">
        <f>ROUND(I407*H407,2)</f>
        <v>0</v>
      </c>
      <c r="K407" s="233"/>
      <c r="L407" s="44"/>
      <c r="M407" s="234" t="s">
        <v>1</v>
      </c>
      <c r="N407" s="235" t="s">
        <v>41</v>
      </c>
      <c r="O407" s="91"/>
      <c r="P407" s="236">
        <f>O407*H407</f>
        <v>0</v>
      </c>
      <c r="Q407" s="236">
        <v>0</v>
      </c>
      <c r="R407" s="236">
        <f>Q407*H407</f>
        <v>0</v>
      </c>
      <c r="S407" s="236">
        <v>0</v>
      </c>
      <c r="T407" s="237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38" t="s">
        <v>263</v>
      </c>
      <c r="AT407" s="238" t="s">
        <v>175</v>
      </c>
      <c r="AU407" s="238" t="s">
        <v>86</v>
      </c>
      <c r="AY407" s="17" t="s">
        <v>174</v>
      </c>
      <c r="BE407" s="239">
        <f>IF(N407="základní",J407,0)</f>
        <v>0</v>
      </c>
      <c r="BF407" s="239">
        <f>IF(N407="snížená",J407,0)</f>
        <v>0</v>
      </c>
      <c r="BG407" s="239">
        <f>IF(N407="zákl. přenesená",J407,0)</f>
        <v>0</v>
      </c>
      <c r="BH407" s="239">
        <f>IF(N407="sníž. přenesená",J407,0)</f>
        <v>0</v>
      </c>
      <c r="BI407" s="239">
        <f>IF(N407="nulová",J407,0)</f>
        <v>0</v>
      </c>
      <c r="BJ407" s="17" t="s">
        <v>84</v>
      </c>
      <c r="BK407" s="239">
        <f>ROUND(I407*H407,2)</f>
        <v>0</v>
      </c>
      <c r="BL407" s="17" t="s">
        <v>263</v>
      </c>
      <c r="BM407" s="238" t="s">
        <v>1113</v>
      </c>
    </row>
    <row r="408" s="12" customFormat="1" ht="22.8" customHeight="1">
      <c r="A408" s="12"/>
      <c r="B408" s="212"/>
      <c r="C408" s="213"/>
      <c r="D408" s="214" t="s">
        <v>75</v>
      </c>
      <c r="E408" s="284" t="s">
        <v>403</v>
      </c>
      <c r="F408" s="284" t="s">
        <v>404</v>
      </c>
      <c r="G408" s="213"/>
      <c r="H408" s="213"/>
      <c r="I408" s="216"/>
      <c r="J408" s="285">
        <f>BK408</f>
        <v>0</v>
      </c>
      <c r="K408" s="213"/>
      <c r="L408" s="218"/>
      <c r="M408" s="219"/>
      <c r="N408" s="220"/>
      <c r="O408" s="220"/>
      <c r="P408" s="221">
        <f>SUM(P409:P427)</f>
        <v>0</v>
      </c>
      <c r="Q408" s="220"/>
      <c r="R408" s="221">
        <f>SUM(R409:R427)</f>
        <v>4.0223275799999998</v>
      </c>
      <c r="S408" s="220"/>
      <c r="T408" s="222">
        <f>SUM(T409:T427)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23" t="s">
        <v>86</v>
      </c>
      <c r="AT408" s="224" t="s">
        <v>75</v>
      </c>
      <c r="AU408" s="224" t="s">
        <v>84</v>
      </c>
      <c r="AY408" s="223" t="s">
        <v>174</v>
      </c>
      <c r="BK408" s="225">
        <f>SUM(BK409:BK427)</f>
        <v>0</v>
      </c>
    </row>
    <row r="409" s="2" customFormat="1" ht="24.15" customHeight="1">
      <c r="A409" s="38"/>
      <c r="B409" s="39"/>
      <c r="C409" s="226" t="s">
        <v>1114</v>
      </c>
      <c r="D409" s="226" t="s">
        <v>175</v>
      </c>
      <c r="E409" s="227" t="s">
        <v>1115</v>
      </c>
      <c r="F409" s="228" t="s">
        <v>1116</v>
      </c>
      <c r="G409" s="229" t="s">
        <v>123</v>
      </c>
      <c r="H409" s="230">
        <v>351.97500000000002</v>
      </c>
      <c r="I409" s="231"/>
      <c r="J409" s="232">
        <f>ROUND(I409*H409,2)</f>
        <v>0</v>
      </c>
      <c r="K409" s="233"/>
      <c r="L409" s="44"/>
      <c r="M409" s="234" t="s">
        <v>1</v>
      </c>
      <c r="N409" s="235" t="s">
        <v>41</v>
      </c>
      <c r="O409" s="91"/>
      <c r="P409" s="236">
        <f>O409*H409</f>
        <v>0</v>
      </c>
      <c r="Q409" s="236">
        <v>0.00088000000000000003</v>
      </c>
      <c r="R409" s="236">
        <f>Q409*H409</f>
        <v>0.30973800000000001</v>
      </c>
      <c r="S409" s="236">
        <v>0</v>
      </c>
      <c r="T409" s="237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38" t="s">
        <v>263</v>
      </c>
      <c r="AT409" s="238" t="s">
        <v>175</v>
      </c>
      <c r="AU409" s="238" t="s">
        <v>86</v>
      </c>
      <c r="AY409" s="17" t="s">
        <v>174</v>
      </c>
      <c r="BE409" s="239">
        <f>IF(N409="základní",J409,0)</f>
        <v>0</v>
      </c>
      <c r="BF409" s="239">
        <f>IF(N409="snížená",J409,0)</f>
        <v>0</v>
      </c>
      <c r="BG409" s="239">
        <f>IF(N409="zákl. přenesená",J409,0)</f>
        <v>0</v>
      </c>
      <c r="BH409" s="239">
        <f>IF(N409="sníž. přenesená",J409,0)</f>
        <v>0</v>
      </c>
      <c r="BI409" s="239">
        <f>IF(N409="nulová",J409,0)</f>
        <v>0</v>
      </c>
      <c r="BJ409" s="17" t="s">
        <v>84</v>
      </c>
      <c r="BK409" s="239">
        <f>ROUND(I409*H409,2)</f>
        <v>0</v>
      </c>
      <c r="BL409" s="17" t="s">
        <v>263</v>
      </c>
      <c r="BM409" s="238" t="s">
        <v>1117</v>
      </c>
    </row>
    <row r="410" s="13" customFormat="1">
      <c r="A410" s="13"/>
      <c r="B410" s="240"/>
      <c r="C410" s="241"/>
      <c r="D410" s="242" t="s">
        <v>180</v>
      </c>
      <c r="E410" s="243" t="s">
        <v>1</v>
      </c>
      <c r="F410" s="244" t="s">
        <v>1118</v>
      </c>
      <c r="G410" s="241"/>
      <c r="H410" s="245">
        <v>351.97500000000002</v>
      </c>
      <c r="I410" s="246"/>
      <c r="J410" s="241"/>
      <c r="K410" s="241"/>
      <c r="L410" s="247"/>
      <c r="M410" s="248"/>
      <c r="N410" s="249"/>
      <c r="O410" s="249"/>
      <c r="P410" s="249"/>
      <c r="Q410" s="249"/>
      <c r="R410" s="249"/>
      <c r="S410" s="249"/>
      <c r="T410" s="250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51" t="s">
        <v>180</v>
      </c>
      <c r="AU410" s="251" t="s">
        <v>86</v>
      </c>
      <c r="AV410" s="13" t="s">
        <v>86</v>
      </c>
      <c r="AW410" s="13" t="s">
        <v>32</v>
      </c>
      <c r="AX410" s="13" t="s">
        <v>84</v>
      </c>
      <c r="AY410" s="251" t="s">
        <v>174</v>
      </c>
    </row>
    <row r="411" s="2" customFormat="1" ht="49.05" customHeight="1">
      <c r="A411" s="38"/>
      <c r="B411" s="39"/>
      <c r="C411" s="263" t="s">
        <v>1119</v>
      </c>
      <c r="D411" s="263" t="s">
        <v>240</v>
      </c>
      <c r="E411" s="264" t="s">
        <v>1091</v>
      </c>
      <c r="F411" s="265" t="s">
        <v>1092</v>
      </c>
      <c r="G411" s="266" t="s">
        <v>123</v>
      </c>
      <c r="H411" s="267">
        <v>410.22699999999998</v>
      </c>
      <c r="I411" s="268"/>
      <c r="J411" s="269">
        <f>ROUND(I411*H411,2)</f>
        <v>0</v>
      </c>
      <c r="K411" s="270"/>
      <c r="L411" s="271"/>
      <c r="M411" s="272" t="s">
        <v>1</v>
      </c>
      <c r="N411" s="273" t="s">
        <v>41</v>
      </c>
      <c r="O411" s="91"/>
      <c r="P411" s="236">
        <f>O411*H411</f>
        <v>0</v>
      </c>
      <c r="Q411" s="236">
        <v>0.0053</v>
      </c>
      <c r="R411" s="236">
        <f>Q411*H411</f>
        <v>2.1742030999999997</v>
      </c>
      <c r="S411" s="236">
        <v>0</v>
      </c>
      <c r="T411" s="237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38" t="s">
        <v>345</v>
      </c>
      <c r="AT411" s="238" t="s">
        <v>240</v>
      </c>
      <c r="AU411" s="238" t="s">
        <v>86</v>
      </c>
      <c r="AY411" s="17" t="s">
        <v>174</v>
      </c>
      <c r="BE411" s="239">
        <f>IF(N411="základní",J411,0)</f>
        <v>0</v>
      </c>
      <c r="BF411" s="239">
        <f>IF(N411="snížená",J411,0)</f>
        <v>0</v>
      </c>
      <c r="BG411" s="239">
        <f>IF(N411="zákl. přenesená",J411,0)</f>
        <v>0</v>
      </c>
      <c r="BH411" s="239">
        <f>IF(N411="sníž. přenesená",J411,0)</f>
        <v>0</v>
      </c>
      <c r="BI411" s="239">
        <f>IF(N411="nulová",J411,0)</f>
        <v>0</v>
      </c>
      <c r="BJ411" s="17" t="s">
        <v>84</v>
      </c>
      <c r="BK411" s="239">
        <f>ROUND(I411*H411,2)</f>
        <v>0</v>
      </c>
      <c r="BL411" s="17" t="s">
        <v>263</v>
      </c>
      <c r="BM411" s="238" t="s">
        <v>1120</v>
      </c>
    </row>
    <row r="412" s="13" customFormat="1">
      <c r="A412" s="13"/>
      <c r="B412" s="240"/>
      <c r="C412" s="241"/>
      <c r="D412" s="242" t="s">
        <v>180</v>
      </c>
      <c r="E412" s="241"/>
      <c r="F412" s="244" t="s">
        <v>1121</v>
      </c>
      <c r="G412" s="241"/>
      <c r="H412" s="245">
        <v>410.22699999999998</v>
      </c>
      <c r="I412" s="246"/>
      <c r="J412" s="241"/>
      <c r="K412" s="241"/>
      <c r="L412" s="247"/>
      <c r="M412" s="248"/>
      <c r="N412" s="249"/>
      <c r="O412" s="249"/>
      <c r="P412" s="249"/>
      <c r="Q412" s="249"/>
      <c r="R412" s="249"/>
      <c r="S412" s="249"/>
      <c r="T412" s="250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1" t="s">
        <v>180</v>
      </c>
      <c r="AU412" s="251" t="s">
        <v>86</v>
      </c>
      <c r="AV412" s="13" t="s">
        <v>86</v>
      </c>
      <c r="AW412" s="13" t="s">
        <v>4</v>
      </c>
      <c r="AX412" s="13" t="s">
        <v>84</v>
      </c>
      <c r="AY412" s="251" t="s">
        <v>174</v>
      </c>
    </row>
    <row r="413" s="2" customFormat="1" ht="37.8" customHeight="1">
      <c r="A413" s="38"/>
      <c r="B413" s="39"/>
      <c r="C413" s="226" t="s">
        <v>1122</v>
      </c>
      <c r="D413" s="226" t="s">
        <v>175</v>
      </c>
      <c r="E413" s="227" t="s">
        <v>1123</v>
      </c>
      <c r="F413" s="228" t="s">
        <v>1124</v>
      </c>
      <c r="G413" s="229" t="s">
        <v>243</v>
      </c>
      <c r="H413" s="230">
        <v>279.83999999999997</v>
      </c>
      <c r="I413" s="231"/>
      <c r="J413" s="232">
        <f>ROUND(I413*H413,2)</f>
        <v>0</v>
      </c>
      <c r="K413" s="233"/>
      <c r="L413" s="44"/>
      <c r="M413" s="234" t="s">
        <v>1</v>
      </c>
      <c r="N413" s="235" t="s">
        <v>41</v>
      </c>
      <c r="O413" s="91"/>
      <c r="P413" s="236">
        <f>O413*H413</f>
        <v>0</v>
      </c>
      <c r="Q413" s="236">
        <v>0.00063000000000000003</v>
      </c>
      <c r="R413" s="236">
        <f>Q413*H413</f>
        <v>0.17629919999999999</v>
      </c>
      <c r="S413" s="236">
        <v>0</v>
      </c>
      <c r="T413" s="237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38" t="s">
        <v>263</v>
      </c>
      <c r="AT413" s="238" t="s">
        <v>175</v>
      </c>
      <c r="AU413" s="238" t="s">
        <v>86</v>
      </c>
      <c r="AY413" s="17" t="s">
        <v>174</v>
      </c>
      <c r="BE413" s="239">
        <f>IF(N413="základní",J413,0)</f>
        <v>0</v>
      </c>
      <c r="BF413" s="239">
        <f>IF(N413="snížená",J413,0)</f>
        <v>0</v>
      </c>
      <c r="BG413" s="239">
        <f>IF(N413="zákl. přenesená",J413,0)</f>
        <v>0</v>
      </c>
      <c r="BH413" s="239">
        <f>IF(N413="sníž. přenesená",J413,0)</f>
        <v>0</v>
      </c>
      <c r="BI413" s="239">
        <f>IF(N413="nulová",J413,0)</f>
        <v>0</v>
      </c>
      <c r="BJ413" s="17" t="s">
        <v>84</v>
      </c>
      <c r="BK413" s="239">
        <f>ROUND(I413*H413,2)</f>
        <v>0</v>
      </c>
      <c r="BL413" s="17" t="s">
        <v>263</v>
      </c>
      <c r="BM413" s="238" t="s">
        <v>1125</v>
      </c>
    </row>
    <row r="414" s="13" customFormat="1">
      <c r="A414" s="13"/>
      <c r="B414" s="240"/>
      <c r="C414" s="241"/>
      <c r="D414" s="242" t="s">
        <v>180</v>
      </c>
      <c r="E414" s="243" t="s">
        <v>1</v>
      </c>
      <c r="F414" s="244" t="s">
        <v>1126</v>
      </c>
      <c r="G414" s="241"/>
      <c r="H414" s="245">
        <v>138.12000000000001</v>
      </c>
      <c r="I414" s="246"/>
      <c r="J414" s="241"/>
      <c r="K414" s="241"/>
      <c r="L414" s="247"/>
      <c r="M414" s="248"/>
      <c r="N414" s="249"/>
      <c r="O414" s="249"/>
      <c r="P414" s="249"/>
      <c r="Q414" s="249"/>
      <c r="R414" s="249"/>
      <c r="S414" s="249"/>
      <c r="T414" s="250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51" t="s">
        <v>180</v>
      </c>
      <c r="AU414" s="251" t="s">
        <v>86</v>
      </c>
      <c r="AV414" s="13" t="s">
        <v>86</v>
      </c>
      <c r="AW414" s="13" t="s">
        <v>32</v>
      </c>
      <c r="AX414" s="13" t="s">
        <v>76</v>
      </c>
      <c r="AY414" s="251" t="s">
        <v>174</v>
      </c>
    </row>
    <row r="415" s="13" customFormat="1">
      <c r="A415" s="13"/>
      <c r="B415" s="240"/>
      <c r="C415" s="241"/>
      <c r="D415" s="242" t="s">
        <v>180</v>
      </c>
      <c r="E415" s="243" t="s">
        <v>1</v>
      </c>
      <c r="F415" s="244" t="s">
        <v>1127</v>
      </c>
      <c r="G415" s="241"/>
      <c r="H415" s="245">
        <v>141.72</v>
      </c>
      <c r="I415" s="246"/>
      <c r="J415" s="241"/>
      <c r="K415" s="241"/>
      <c r="L415" s="247"/>
      <c r="M415" s="248"/>
      <c r="N415" s="249"/>
      <c r="O415" s="249"/>
      <c r="P415" s="249"/>
      <c r="Q415" s="249"/>
      <c r="R415" s="249"/>
      <c r="S415" s="249"/>
      <c r="T415" s="250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1" t="s">
        <v>180</v>
      </c>
      <c r="AU415" s="251" t="s">
        <v>86</v>
      </c>
      <c r="AV415" s="13" t="s">
        <v>86</v>
      </c>
      <c r="AW415" s="13" t="s">
        <v>32</v>
      </c>
      <c r="AX415" s="13" t="s">
        <v>76</v>
      </c>
      <c r="AY415" s="251" t="s">
        <v>174</v>
      </c>
    </row>
    <row r="416" s="14" customFormat="1">
      <c r="A416" s="14"/>
      <c r="B416" s="252"/>
      <c r="C416" s="253"/>
      <c r="D416" s="242" t="s">
        <v>180</v>
      </c>
      <c r="E416" s="254" t="s">
        <v>1</v>
      </c>
      <c r="F416" s="255" t="s">
        <v>183</v>
      </c>
      <c r="G416" s="253"/>
      <c r="H416" s="256">
        <v>279.83999999999997</v>
      </c>
      <c r="I416" s="257"/>
      <c r="J416" s="253"/>
      <c r="K416" s="253"/>
      <c r="L416" s="258"/>
      <c r="M416" s="259"/>
      <c r="N416" s="260"/>
      <c r="O416" s="260"/>
      <c r="P416" s="260"/>
      <c r="Q416" s="260"/>
      <c r="R416" s="260"/>
      <c r="S416" s="260"/>
      <c r="T416" s="261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2" t="s">
        <v>180</v>
      </c>
      <c r="AU416" s="262" t="s">
        <v>86</v>
      </c>
      <c r="AV416" s="14" t="s">
        <v>178</v>
      </c>
      <c r="AW416" s="14" t="s">
        <v>32</v>
      </c>
      <c r="AX416" s="14" t="s">
        <v>84</v>
      </c>
      <c r="AY416" s="262" t="s">
        <v>174</v>
      </c>
    </row>
    <row r="417" s="2" customFormat="1" ht="33" customHeight="1">
      <c r="A417" s="38"/>
      <c r="B417" s="39"/>
      <c r="C417" s="226" t="s">
        <v>1128</v>
      </c>
      <c r="D417" s="226" t="s">
        <v>175</v>
      </c>
      <c r="E417" s="227" t="s">
        <v>1129</v>
      </c>
      <c r="F417" s="228" t="s">
        <v>1130</v>
      </c>
      <c r="G417" s="229" t="s">
        <v>123</v>
      </c>
      <c r="H417" s="230">
        <v>80.790000000000006</v>
      </c>
      <c r="I417" s="231"/>
      <c r="J417" s="232">
        <f>ROUND(I417*H417,2)</f>
        <v>0</v>
      </c>
      <c r="K417" s="233"/>
      <c r="L417" s="44"/>
      <c r="M417" s="234" t="s">
        <v>1</v>
      </c>
      <c r="N417" s="235" t="s">
        <v>41</v>
      </c>
      <c r="O417" s="91"/>
      <c r="P417" s="236">
        <f>O417*H417</f>
        <v>0</v>
      </c>
      <c r="Q417" s="236">
        <v>0.00014999999999999999</v>
      </c>
      <c r="R417" s="236">
        <f>Q417*H417</f>
        <v>0.012118499999999999</v>
      </c>
      <c r="S417" s="236">
        <v>0</v>
      </c>
      <c r="T417" s="237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38" t="s">
        <v>263</v>
      </c>
      <c r="AT417" s="238" t="s">
        <v>175</v>
      </c>
      <c r="AU417" s="238" t="s">
        <v>86</v>
      </c>
      <c r="AY417" s="17" t="s">
        <v>174</v>
      </c>
      <c r="BE417" s="239">
        <f>IF(N417="základní",J417,0)</f>
        <v>0</v>
      </c>
      <c r="BF417" s="239">
        <f>IF(N417="snížená",J417,0)</f>
        <v>0</v>
      </c>
      <c r="BG417" s="239">
        <f>IF(N417="zákl. přenesená",J417,0)</f>
        <v>0</v>
      </c>
      <c r="BH417" s="239">
        <f>IF(N417="sníž. přenesená",J417,0)</f>
        <v>0</v>
      </c>
      <c r="BI417" s="239">
        <f>IF(N417="nulová",J417,0)</f>
        <v>0</v>
      </c>
      <c r="BJ417" s="17" t="s">
        <v>84</v>
      </c>
      <c r="BK417" s="239">
        <f>ROUND(I417*H417,2)</f>
        <v>0</v>
      </c>
      <c r="BL417" s="17" t="s">
        <v>263</v>
      </c>
      <c r="BM417" s="238" t="s">
        <v>1131</v>
      </c>
    </row>
    <row r="418" s="13" customFormat="1">
      <c r="A418" s="13"/>
      <c r="B418" s="240"/>
      <c r="C418" s="241"/>
      <c r="D418" s="242" t="s">
        <v>180</v>
      </c>
      <c r="E418" s="243" t="s">
        <v>1</v>
      </c>
      <c r="F418" s="244" t="s">
        <v>1132</v>
      </c>
      <c r="G418" s="241"/>
      <c r="H418" s="245">
        <v>80.790000000000006</v>
      </c>
      <c r="I418" s="246"/>
      <c r="J418" s="241"/>
      <c r="K418" s="241"/>
      <c r="L418" s="247"/>
      <c r="M418" s="248"/>
      <c r="N418" s="249"/>
      <c r="O418" s="249"/>
      <c r="P418" s="249"/>
      <c r="Q418" s="249"/>
      <c r="R418" s="249"/>
      <c r="S418" s="249"/>
      <c r="T418" s="250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1" t="s">
        <v>180</v>
      </c>
      <c r="AU418" s="251" t="s">
        <v>86</v>
      </c>
      <c r="AV418" s="13" t="s">
        <v>86</v>
      </c>
      <c r="AW418" s="13" t="s">
        <v>32</v>
      </c>
      <c r="AX418" s="13" t="s">
        <v>84</v>
      </c>
      <c r="AY418" s="251" t="s">
        <v>174</v>
      </c>
    </row>
    <row r="419" s="2" customFormat="1" ht="24.15" customHeight="1">
      <c r="A419" s="38"/>
      <c r="B419" s="39"/>
      <c r="C419" s="263" t="s">
        <v>1133</v>
      </c>
      <c r="D419" s="263" t="s">
        <v>240</v>
      </c>
      <c r="E419" s="264" t="s">
        <v>1134</v>
      </c>
      <c r="F419" s="265" t="s">
        <v>1135</v>
      </c>
      <c r="G419" s="266" t="s">
        <v>123</v>
      </c>
      <c r="H419" s="267">
        <v>94.161000000000001</v>
      </c>
      <c r="I419" s="268"/>
      <c r="J419" s="269">
        <f>ROUND(I419*H419,2)</f>
        <v>0</v>
      </c>
      <c r="K419" s="270"/>
      <c r="L419" s="271"/>
      <c r="M419" s="272" t="s">
        <v>1</v>
      </c>
      <c r="N419" s="273" t="s">
        <v>41</v>
      </c>
      <c r="O419" s="91"/>
      <c r="P419" s="236">
        <f>O419*H419</f>
        <v>0</v>
      </c>
      <c r="Q419" s="236">
        <v>0.0025400000000000002</v>
      </c>
      <c r="R419" s="236">
        <f>Q419*H419</f>
        <v>0.23916894000000002</v>
      </c>
      <c r="S419" s="236">
        <v>0</v>
      </c>
      <c r="T419" s="237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38" t="s">
        <v>345</v>
      </c>
      <c r="AT419" s="238" t="s">
        <v>240</v>
      </c>
      <c r="AU419" s="238" t="s">
        <v>86</v>
      </c>
      <c r="AY419" s="17" t="s">
        <v>174</v>
      </c>
      <c r="BE419" s="239">
        <f>IF(N419="základní",J419,0)</f>
        <v>0</v>
      </c>
      <c r="BF419" s="239">
        <f>IF(N419="snížená",J419,0)</f>
        <v>0</v>
      </c>
      <c r="BG419" s="239">
        <f>IF(N419="zákl. přenesená",J419,0)</f>
        <v>0</v>
      </c>
      <c r="BH419" s="239">
        <f>IF(N419="sníž. přenesená",J419,0)</f>
        <v>0</v>
      </c>
      <c r="BI419" s="239">
        <f>IF(N419="nulová",J419,0)</f>
        <v>0</v>
      </c>
      <c r="BJ419" s="17" t="s">
        <v>84</v>
      </c>
      <c r="BK419" s="239">
        <f>ROUND(I419*H419,2)</f>
        <v>0</v>
      </c>
      <c r="BL419" s="17" t="s">
        <v>263</v>
      </c>
      <c r="BM419" s="238" t="s">
        <v>1136</v>
      </c>
    </row>
    <row r="420" s="13" customFormat="1">
      <c r="A420" s="13"/>
      <c r="B420" s="240"/>
      <c r="C420" s="241"/>
      <c r="D420" s="242" t="s">
        <v>180</v>
      </c>
      <c r="E420" s="241"/>
      <c r="F420" s="244" t="s">
        <v>1137</v>
      </c>
      <c r="G420" s="241"/>
      <c r="H420" s="245">
        <v>94.161000000000001</v>
      </c>
      <c r="I420" s="246"/>
      <c r="J420" s="241"/>
      <c r="K420" s="241"/>
      <c r="L420" s="247"/>
      <c r="M420" s="248"/>
      <c r="N420" s="249"/>
      <c r="O420" s="249"/>
      <c r="P420" s="249"/>
      <c r="Q420" s="249"/>
      <c r="R420" s="249"/>
      <c r="S420" s="249"/>
      <c r="T420" s="250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51" t="s">
        <v>180</v>
      </c>
      <c r="AU420" s="251" t="s">
        <v>86</v>
      </c>
      <c r="AV420" s="13" t="s">
        <v>86</v>
      </c>
      <c r="AW420" s="13" t="s">
        <v>4</v>
      </c>
      <c r="AX420" s="13" t="s">
        <v>84</v>
      </c>
      <c r="AY420" s="251" t="s">
        <v>174</v>
      </c>
    </row>
    <row r="421" s="2" customFormat="1" ht="37.8" customHeight="1">
      <c r="A421" s="38"/>
      <c r="B421" s="39"/>
      <c r="C421" s="226" t="s">
        <v>1138</v>
      </c>
      <c r="D421" s="226" t="s">
        <v>175</v>
      </c>
      <c r="E421" s="227" t="s">
        <v>1139</v>
      </c>
      <c r="F421" s="228" t="s">
        <v>1140</v>
      </c>
      <c r="G421" s="229" t="s">
        <v>123</v>
      </c>
      <c r="H421" s="230">
        <v>271.185</v>
      </c>
      <c r="I421" s="231"/>
      <c r="J421" s="232">
        <f>ROUND(I421*H421,2)</f>
        <v>0</v>
      </c>
      <c r="K421" s="233"/>
      <c r="L421" s="44"/>
      <c r="M421" s="234" t="s">
        <v>1</v>
      </c>
      <c r="N421" s="235" t="s">
        <v>41</v>
      </c>
      <c r="O421" s="91"/>
      <c r="P421" s="236">
        <f>O421*H421</f>
        <v>0</v>
      </c>
      <c r="Q421" s="236">
        <v>0.00027999999999999998</v>
      </c>
      <c r="R421" s="236">
        <f>Q421*H421</f>
        <v>0.075931799999999994</v>
      </c>
      <c r="S421" s="236">
        <v>0</v>
      </c>
      <c r="T421" s="237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38" t="s">
        <v>263</v>
      </c>
      <c r="AT421" s="238" t="s">
        <v>175</v>
      </c>
      <c r="AU421" s="238" t="s">
        <v>86</v>
      </c>
      <c r="AY421" s="17" t="s">
        <v>174</v>
      </c>
      <c r="BE421" s="239">
        <f>IF(N421="základní",J421,0)</f>
        <v>0</v>
      </c>
      <c r="BF421" s="239">
        <f>IF(N421="snížená",J421,0)</f>
        <v>0</v>
      </c>
      <c r="BG421" s="239">
        <f>IF(N421="zákl. přenesená",J421,0)</f>
        <v>0</v>
      </c>
      <c r="BH421" s="239">
        <f>IF(N421="sníž. přenesená",J421,0)</f>
        <v>0</v>
      </c>
      <c r="BI421" s="239">
        <f>IF(N421="nulová",J421,0)</f>
        <v>0</v>
      </c>
      <c r="BJ421" s="17" t="s">
        <v>84</v>
      </c>
      <c r="BK421" s="239">
        <f>ROUND(I421*H421,2)</f>
        <v>0</v>
      </c>
      <c r="BL421" s="17" t="s">
        <v>263</v>
      </c>
      <c r="BM421" s="238" t="s">
        <v>1141</v>
      </c>
    </row>
    <row r="422" s="13" customFormat="1">
      <c r="A422" s="13"/>
      <c r="B422" s="240"/>
      <c r="C422" s="241"/>
      <c r="D422" s="242" t="s">
        <v>180</v>
      </c>
      <c r="E422" s="243" t="s">
        <v>1</v>
      </c>
      <c r="F422" s="244" t="s">
        <v>579</v>
      </c>
      <c r="G422" s="241"/>
      <c r="H422" s="245">
        <v>271.185</v>
      </c>
      <c r="I422" s="246"/>
      <c r="J422" s="241"/>
      <c r="K422" s="241"/>
      <c r="L422" s="247"/>
      <c r="M422" s="248"/>
      <c r="N422" s="249"/>
      <c r="O422" s="249"/>
      <c r="P422" s="249"/>
      <c r="Q422" s="249"/>
      <c r="R422" s="249"/>
      <c r="S422" s="249"/>
      <c r="T422" s="250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51" t="s">
        <v>180</v>
      </c>
      <c r="AU422" s="251" t="s">
        <v>86</v>
      </c>
      <c r="AV422" s="13" t="s">
        <v>86</v>
      </c>
      <c r="AW422" s="13" t="s">
        <v>32</v>
      </c>
      <c r="AX422" s="13" t="s">
        <v>84</v>
      </c>
      <c r="AY422" s="251" t="s">
        <v>174</v>
      </c>
    </row>
    <row r="423" s="2" customFormat="1" ht="24.15" customHeight="1">
      <c r="A423" s="38"/>
      <c r="B423" s="39"/>
      <c r="C423" s="263" t="s">
        <v>1142</v>
      </c>
      <c r="D423" s="263" t="s">
        <v>240</v>
      </c>
      <c r="E423" s="264" t="s">
        <v>1134</v>
      </c>
      <c r="F423" s="265" t="s">
        <v>1135</v>
      </c>
      <c r="G423" s="266" t="s">
        <v>123</v>
      </c>
      <c r="H423" s="267">
        <v>316.06599999999997</v>
      </c>
      <c r="I423" s="268"/>
      <c r="J423" s="269">
        <f>ROUND(I423*H423,2)</f>
        <v>0</v>
      </c>
      <c r="K423" s="270"/>
      <c r="L423" s="271"/>
      <c r="M423" s="272" t="s">
        <v>1</v>
      </c>
      <c r="N423" s="273" t="s">
        <v>41</v>
      </c>
      <c r="O423" s="91"/>
      <c r="P423" s="236">
        <f>O423*H423</f>
        <v>0</v>
      </c>
      <c r="Q423" s="236">
        <v>0.0025400000000000002</v>
      </c>
      <c r="R423" s="236">
        <f>Q423*H423</f>
        <v>0.80280763999999993</v>
      </c>
      <c r="S423" s="236">
        <v>0</v>
      </c>
      <c r="T423" s="237">
        <f>S423*H423</f>
        <v>0</v>
      </c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38" t="s">
        <v>345</v>
      </c>
      <c r="AT423" s="238" t="s">
        <v>240</v>
      </c>
      <c r="AU423" s="238" t="s">
        <v>86</v>
      </c>
      <c r="AY423" s="17" t="s">
        <v>174</v>
      </c>
      <c r="BE423" s="239">
        <f>IF(N423="základní",J423,0)</f>
        <v>0</v>
      </c>
      <c r="BF423" s="239">
        <f>IF(N423="snížená",J423,0)</f>
        <v>0</v>
      </c>
      <c r="BG423" s="239">
        <f>IF(N423="zákl. přenesená",J423,0)</f>
        <v>0</v>
      </c>
      <c r="BH423" s="239">
        <f>IF(N423="sníž. přenesená",J423,0)</f>
        <v>0</v>
      </c>
      <c r="BI423" s="239">
        <f>IF(N423="nulová",J423,0)</f>
        <v>0</v>
      </c>
      <c r="BJ423" s="17" t="s">
        <v>84</v>
      </c>
      <c r="BK423" s="239">
        <f>ROUND(I423*H423,2)</f>
        <v>0</v>
      </c>
      <c r="BL423" s="17" t="s">
        <v>263</v>
      </c>
      <c r="BM423" s="238" t="s">
        <v>1143</v>
      </c>
    </row>
    <row r="424" s="13" customFormat="1">
      <c r="A424" s="13"/>
      <c r="B424" s="240"/>
      <c r="C424" s="241"/>
      <c r="D424" s="242" t="s">
        <v>180</v>
      </c>
      <c r="E424" s="241"/>
      <c r="F424" s="244" t="s">
        <v>1144</v>
      </c>
      <c r="G424" s="241"/>
      <c r="H424" s="245">
        <v>316.06599999999997</v>
      </c>
      <c r="I424" s="246"/>
      <c r="J424" s="241"/>
      <c r="K424" s="241"/>
      <c r="L424" s="247"/>
      <c r="M424" s="248"/>
      <c r="N424" s="249"/>
      <c r="O424" s="249"/>
      <c r="P424" s="249"/>
      <c r="Q424" s="249"/>
      <c r="R424" s="249"/>
      <c r="S424" s="249"/>
      <c r="T424" s="250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51" t="s">
        <v>180</v>
      </c>
      <c r="AU424" s="251" t="s">
        <v>86</v>
      </c>
      <c r="AV424" s="13" t="s">
        <v>86</v>
      </c>
      <c r="AW424" s="13" t="s">
        <v>4</v>
      </c>
      <c r="AX424" s="13" t="s">
        <v>84</v>
      </c>
      <c r="AY424" s="251" t="s">
        <v>174</v>
      </c>
    </row>
    <row r="425" s="2" customFormat="1" ht="37.8" customHeight="1">
      <c r="A425" s="38"/>
      <c r="B425" s="39"/>
      <c r="C425" s="226" t="s">
        <v>1145</v>
      </c>
      <c r="D425" s="226" t="s">
        <v>175</v>
      </c>
      <c r="E425" s="227" t="s">
        <v>1146</v>
      </c>
      <c r="F425" s="228" t="s">
        <v>1147</v>
      </c>
      <c r="G425" s="229" t="s">
        <v>243</v>
      </c>
      <c r="H425" s="230">
        <v>81.140000000000001</v>
      </c>
      <c r="I425" s="231"/>
      <c r="J425" s="232">
        <f>ROUND(I425*H425,2)</f>
        <v>0</v>
      </c>
      <c r="K425" s="233"/>
      <c r="L425" s="44"/>
      <c r="M425" s="234" t="s">
        <v>1</v>
      </c>
      <c r="N425" s="235" t="s">
        <v>41</v>
      </c>
      <c r="O425" s="91"/>
      <c r="P425" s="236">
        <f>O425*H425</f>
        <v>0</v>
      </c>
      <c r="Q425" s="236">
        <v>0.0028600000000000001</v>
      </c>
      <c r="R425" s="236">
        <f>Q425*H425</f>
        <v>0.2320604</v>
      </c>
      <c r="S425" s="236">
        <v>0</v>
      </c>
      <c r="T425" s="237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38" t="s">
        <v>263</v>
      </c>
      <c r="AT425" s="238" t="s">
        <v>175</v>
      </c>
      <c r="AU425" s="238" t="s">
        <v>86</v>
      </c>
      <c r="AY425" s="17" t="s">
        <v>174</v>
      </c>
      <c r="BE425" s="239">
        <f>IF(N425="základní",J425,0)</f>
        <v>0</v>
      </c>
      <c r="BF425" s="239">
        <f>IF(N425="snížená",J425,0)</f>
        <v>0</v>
      </c>
      <c r="BG425" s="239">
        <f>IF(N425="zákl. přenesená",J425,0)</f>
        <v>0</v>
      </c>
      <c r="BH425" s="239">
        <f>IF(N425="sníž. přenesená",J425,0)</f>
        <v>0</v>
      </c>
      <c r="BI425" s="239">
        <f>IF(N425="nulová",J425,0)</f>
        <v>0</v>
      </c>
      <c r="BJ425" s="17" t="s">
        <v>84</v>
      </c>
      <c r="BK425" s="239">
        <f>ROUND(I425*H425,2)</f>
        <v>0</v>
      </c>
      <c r="BL425" s="17" t="s">
        <v>263</v>
      </c>
      <c r="BM425" s="238" t="s">
        <v>1148</v>
      </c>
    </row>
    <row r="426" s="13" customFormat="1">
      <c r="A426" s="13"/>
      <c r="B426" s="240"/>
      <c r="C426" s="241"/>
      <c r="D426" s="242" t="s">
        <v>180</v>
      </c>
      <c r="E426" s="243" t="s">
        <v>1</v>
      </c>
      <c r="F426" s="244" t="s">
        <v>1149</v>
      </c>
      <c r="G426" s="241"/>
      <c r="H426" s="245">
        <v>81.140000000000001</v>
      </c>
      <c r="I426" s="246"/>
      <c r="J426" s="241"/>
      <c r="K426" s="241"/>
      <c r="L426" s="247"/>
      <c r="M426" s="248"/>
      <c r="N426" s="249"/>
      <c r="O426" s="249"/>
      <c r="P426" s="249"/>
      <c r="Q426" s="249"/>
      <c r="R426" s="249"/>
      <c r="S426" s="249"/>
      <c r="T426" s="250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51" t="s">
        <v>180</v>
      </c>
      <c r="AU426" s="251" t="s">
        <v>86</v>
      </c>
      <c r="AV426" s="13" t="s">
        <v>86</v>
      </c>
      <c r="AW426" s="13" t="s">
        <v>32</v>
      </c>
      <c r="AX426" s="13" t="s">
        <v>84</v>
      </c>
      <c r="AY426" s="251" t="s">
        <v>174</v>
      </c>
    </row>
    <row r="427" s="2" customFormat="1" ht="24.15" customHeight="1">
      <c r="A427" s="38"/>
      <c r="B427" s="39"/>
      <c r="C427" s="226" t="s">
        <v>1150</v>
      </c>
      <c r="D427" s="226" t="s">
        <v>175</v>
      </c>
      <c r="E427" s="227" t="s">
        <v>1151</v>
      </c>
      <c r="F427" s="228" t="s">
        <v>1152</v>
      </c>
      <c r="G427" s="229" t="s">
        <v>1112</v>
      </c>
      <c r="H427" s="294"/>
      <c r="I427" s="231"/>
      <c r="J427" s="232">
        <f>ROUND(I427*H427,2)</f>
        <v>0</v>
      </c>
      <c r="K427" s="233"/>
      <c r="L427" s="44"/>
      <c r="M427" s="234" t="s">
        <v>1</v>
      </c>
      <c r="N427" s="235" t="s">
        <v>41</v>
      </c>
      <c r="O427" s="91"/>
      <c r="P427" s="236">
        <f>O427*H427</f>
        <v>0</v>
      </c>
      <c r="Q427" s="236">
        <v>0</v>
      </c>
      <c r="R427" s="236">
        <f>Q427*H427</f>
        <v>0</v>
      </c>
      <c r="S427" s="236">
        <v>0</v>
      </c>
      <c r="T427" s="237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38" t="s">
        <v>263</v>
      </c>
      <c r="AT427" s="238" t="s">
        <v>175</v>
      </c>
      <c r="AU427" s="238" t="s">
        <v>86</v>
      </c>
      <c r="AY427" s="17" t="s">
        <v>174</v>
      </c>
      <c r="BE427" s="239">
        <f>IF(N427="základní",J427,0)</f>
        <v>0</v>
      </c>
      <c r="BF427" s="239">
        <f>IF(N427="snížená",J427,0)</f>
        <v>0</v>
      </c>
      <c r="BG427" s="239">
        <f>IF(N427="zákl. přenesená",J427,0)</f>
        <v>0</v>
      </c>
      <c r="BH427" s="239">
        <f>IF(N427="sníž. přenesená",J427,0)</f>
        <v>0</v>
      </c>
      <c r="BI427" s="239">
        <f>IF(N427="nulová",J427,0)</f>
        <v>0</v>
      </c>
      <c r="BJ427" s="17" t="s">
        <v>84</v>
      </c>
      <c r="BK427" s="239">
        <f>ROUND(I427*H427,2)</f>
        <v>0</v>
      </c>
      <c r="BL427" s="17" t="s">
        <v>263</v>
      </c>
      <c r="BM427" s="238" t="s">
        <v>1153</v>
      </c>
    </row>
    <row r="428" s="12" customFormat="1" ht="22.8" customHeight="1">
      <c r="A428" s="12"/>
      <c r="B428" s="212"/>
      <c r="C428" s="213"/>
      <c r="D428" s="214" t="s">
        <v>75</v>
      </c>
      <c r="E428" s="284" t="s">
        <v>1154</v>
      </c>
      <c r="F428" s="284" t="s">
        <v>1155</v>
      </c>
      <c r="G428" s="213"/>
      <c r="H428" s="213"/>
      <c r="I428" s="216"/>
      <c r="J428" s="285">
        <f>BK428</f>
        <v>0</v>
      </c>
      <c r="K428" s="213"/>
      <c r="L428" s="218"/>
      <c r="M428" s="219"/>
      <c r="N428" s="220"/>
      <c r="O428" s="220"/>
      <c r="P428" s="221">
        <f>SUM(P429:P445)</f>
        <v>0</v>
      </c>
      <c r="Q428" s="220"/>
      <c r="R428" s="221">
        <f>SUM(R429:R445)</f>
        <v>2.5052761100000001</v>
      </c>
      <c r="S428" s="220"/>
      <c r="T428" s="222">
        <f>SUM(T429:T445)</f>
        <v>0</v>
      </c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R428" s="223" t="s">
        <v>86</v>
      </c>
      <c r="AT428" s="224" t="s">
        <v>75</v>
      </c>
      <c r="AU428" s="224" t="s">
        <v>84</v>
      </c>
      <c r="AY428" s="223" t="s">
        <v>174</v>
      </c>
      <c r="BK428" s="225">
        <f>SUM(BK429:BK445)</f>
        <v>0</v>
      </c>
    </row>
    <row r="429" s="2" customFormat="1" ht="24.15" customHeight="1">
      <c r="A429" s="38"/>
      <c r="B429" s="39"/>
      <c r="C429" s="226" t="s">
        <v>1156</v>
      </c>
      <c r="D429" s="226" t="s">
        <v>175</v>
      </c>
      <c r="E429" s="227" t="s">
        <v>1157</v>
      </c>
      <c r="F429" s="228" t="s">
        <v>1158</v>
      </c>
      <c r="G429" s="229" t="s">
        <v>123</v>
      </c>
      <c r="H429" s="230">
        <v>36.045000000000002</v>
      </c>
      <c r="I429" s="231"/>
      <c r="J429" s="232">
        <f>ROUND(I429*H429,2)</f>
        <v>0</v>
      </c>
      <c r="K429" s="233"/>
      <c r="L429" s="44"/>
      <c r="M429" s="234" t="s">
        <v>1</v>
      </c>
      <c r="N429" s="235" t="s">
        <v>41</v>
      </c>
      <c r="O429" s="91"/>
      <c r="P429" s="236">
        <f>O429*H429</f>
        <v>0</v>
      </c>
      <c r="Q429" s="236">
        <v>0</v>
      </c>
      <c r="R429" s="236">
        <f>Q429*H429</f>
        <v>0</v>
      </c>
      <c r="S429" s="236">
        <v>0</v>
      </c>
      <c r="T429" s="237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38" t="s">
        <v>263</v>
      </c>
      <c r="AT429" s="238" t="s">
        <v>175</v>
      </c>
      <c r="AU429" s="238" t="s">
        <v>86</v>
      </c>
      <c r="AY429" s="17" t="s">
        <v>174</v>
      </c>
      <c r="BE429" s="239">
        <f>IF(N429="základní",J429,0)</f>
        <v>0</v>
      </c>
      <c r="BF429" s="239">
        <f>IF(N429="snížená",J429,0)</f>
        <v>0</v>
      </c>
      <c r="BG429" s="239">
        <f>IF(N429="zákl. přenesená",J429,0)</f>
        <v>0</v>
      </c>
      <c r="BH429" s="239">
        <f>IF(N429="sníž. přenesená",J429,0)</f>
        <v>0</v>
      </c>
      <c r="BI429" s="239">
        <f>IF(N429="nulová",J429,0)</f>
        <v>0</v>
      </c>
      <c r="BJ429" s="17" t="s">
        <v>84</v>
      </c>
      <c r="BK429" s="239">
        <f>ROUND(I429*H429,2)</f>
        <v>0</v>
      </c>
      <c r="BL429" s="17" t="s">
        <v>263</v>
      </c>
      <c r="BM429" s="238" t="s">
        <v>1159</v>
      </c>
    </row>
    <row r="430" s="13" customFormat="1">
      <c r="A430" s="13"/>
      <c r="B430" s="240"/>
      <c r="C430" s="241"/>
      <c r="D430" s="242" t="s">
        <v>180</v>
      </c>
      <c r="E430" s="243" t="s">
        <v>1</v>
      </c>
      <c r="F430" s="244" t="s">
        <v>582</v>
      </c>
      <c r="G430" s="241"/>
      <c r="H430" s="245">
        <v>36.045000000000002</v>
      </c>
      <c r="I430" s="246"/>
      <c r="J430" s="241"/>
      <c r="K430" s="241"/>
      <c r="L430" s="247"/>
      <c r="M430" s="248"/>
      <c r="N430" s="249"/>
      <c r="O430" s="249"/>
      <c r="P430" s="249"/>
      <c r="Q430" s="249"/>
      <c r="R430" s="249"/>
      <c r="S430" s="249"/>
      <c r="T430" s="250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1" t="s">
        <v>180</v>
      </c>
      <c r="AU430" s="251" t="s">
        <v>86</v>
      </c>
      <c r="AV430" s="13" t="s">
        <v>86</v>
      </c>
      <c r="AW430" s="13" t="s">
        <v>32</v>
      </c>
      <c r="AX430" s="13" t="s">
        <v>84</v>
      </c>
      <c r="AY430" s="251" t="s">
        <v>174</v>
      </c>
    </row>
    <row r="431" s="2" customFormat="1" ht="24.15" customHeight="1">
      <c r="A431" s="38"/>
      <c r="B431" s="39"/>
      <c r="C431" s="263" t="s">
        <v>1160</v>
      </c>
      <c r="D431" s="263" t="s">
        <v>240</v>
      </c>
      <c r="E431" s="264" t="s">
        <v>1161</v>
      </c>
      <c r="F431" s="265" t="s">
        <v>1162</v>
      </c>
      <c r="G431" s="266" t="s">
        <v>123</v>
      </c>
      <c r="H431" s="267">
        <v>37.847000000000001</v>
      </c>
      <c r="I431" s="268"/>
      <c r="J431" s="269">
        <f>ROUND(I431*H431,2)</f>
        <v>0</v>
      </c>
      <c r="K431" s="270"/>
      <c r="L431" s="271"/>
      <c r="M431" s="272" t="s">
        <v>1</v>
      </c>
      <c r="N431" s="273" t="s">
        <v>41</v>
      </c>
      <c r="O431" s="91"/>
      <c r="P431" s="236">
        <f>O431*H431</f>
        <v>0</v>
      </c>
      <c r="Q431" s="236">
        <v>0.0023999999999999998</v>
      </c>
      <c r="R431" s="236">
        <f>Q431*H431</f>
        <v>0.090832799999999991</v>
      </c>
      <c r="S431" s="236">
        <v>0</v>
      </c>
      <c r="T431" s="237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38" t="s">
        <v>345</v>
      </c>
      <c r="AT431" s="238" t="s">
        <v>240</v>
      </c>
      <c r="AU431" s="238" t="s">
        <v>86</v>
      </c>
      <c r="AY431" s="17" t="s">
        <v>174</v>
      </c>
      <c r="BE431" s="239">
        <f>IF(N431="základní",J431,0)</f>
        <v>0</v>
      </c>
      <c r="BF431" s="239">
        <f>IF(N431="snížená",J431,0)</f>
        <v>0</v>
      </c>
      <c r="BG431" s="239">
        <f>IF(N431="zákl. přenesená",J431,0)</f>
        <v>0</v>
      </c>
      <c r="BH431" s="239">
        <f>IF(N431="sníž. přenesená",J431,0)</f>
        <v>0</v>
      </c>
      <c r="BI431" s="239">
        <f>IF(N431="nulová",J431,0)</f>
        <v>0</v>
      </c>
      <c r="BJ431" s="17" t="s">
        <v>84</v>
      </c>
      <c r="BK431" s="239">
        <f>ROUND(I431*H431,2)</f>
        <v>0</v>
      </c>
      <c r="BL431" s="17" t="s">
        <v>263</v>
      </c>
      <c r="BM431" s="238" t="s">
        <v>1163</v>
      </c>
    </row>
    <row r="432" s="13" customFormat="1">
      <c r="A432" s="13"/>
      <c r="B432" s="240"/>
      <c r="C432" s="241"/>
      <c r="D432" s="242" t="s">
        <v>180</v>
      </c>
      <c r="E432" s="241"/>
      <c r="F432" s="244" t="s">
        <v>1164</v>
      </c>
      <c r="G432" s="241"/>
      <c r="H432" s="245">
        <v>37.847000000000001</v>
      </c>
      <c r="I432" s="246"/>
      <c r="J432" s="241"/>
      <c r="K432" s="241"/>
      <c r="L432" s="247"/>
      <c r="M432" s="248"/>
      <c r="N432" s="249"/>
      <c r="O432" s="249"/>
      <c r="P432" s="249"/>
      <c r="Q432" s="249"/>
      <c r="R432" s="249"/>
      <c r="S432" s="249"/>
      <c r="T432" s="250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51" t="s">
        <v>180</v>
      </c>
      <c r="AU432" s="251" t="s">
        <v>86</v>
      </c>
      <c r="AV432" s="13" t="s">
        <v>86</v>
      </c>
      <c r="AW432" s="13" t="s">
        <v>4</v>
      </c>
      <c r="AX432" s="13" t="s">
        <v>84</v>
      </c>
      <c r="AY432" s="251" t="s">
        <v>174</v>
      </c>
    </row>
    <row r="433" s="2" customFormat="1" ht="24.15" customHeight="1">
      <c r="A433" s="38"/>
      <c r="B433" s="39"/>
      <c r="C433" s="226" t="s">
        <v>1165</v>
      </c>
      <c r="D433" s="226" t="s">
        <v>175</v>
      </c>
      <c r="E433" s="227" t="s">
        <v>1166</v>
      </c>
      <c r="F433" s="228" t="s">
        <v>1167</v>
      </c>
      <c r="G433" s="229" t="s">
        <v>123</v>
      </c>
      <c r="H433" s="230">
        <v>271.185</v>
      </c>
      <c r="I433" s="231"/>
      <c r="J433" s="232">
        <f>ROUND(I433*H433,2)</f>
        <v>0</v>
      </c>
      <c r="K433" s="233"/>
      <c r="L433" s="44"/>
      <c r="M433" s="234" t="s">
        <v>1</v>
      </c>
      <c r="N433" s="235" t="s">
        <v>41</v>
      </c>
      <c r="O433" s="91"/>
      <c r="P433" s="236">
        <f>O433*H433</f>
        <v>0</v>
      </c>
      <c r="Q433" s="236">
        <v>0</v>
      </c>
      <c r="R433" s="236">
        <f>Q433*H433</f>
        <v>0</v>
      </c>
      <c r="S433" s="236">
        <v>0</v>
      </c>
      <c r="T433" s="237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38" t="s">
        <v>263</v>
      </c>
      <c r="AT433" s="238" t="s">
        <v>175</v>
      </c>
      <c r="AU433" s="238" t="s">
        <v>86</v>
      </c>
      <c r="AY433" s="17" t="s">
        <v>174</v>
      </c>
      <c r="BE433" s="239">
        <f>IF(N433="základní",J433,0)</f>
        <v>0</v>
      </c>
      <c r="BF433" s="239">
        <f>IF(N433="snížená",J433,0)</f>
        <v>0</v>
      </c>
      <c r="BG433" s="239">
        <f>IF(N433="zákl. přenesená",J433,0)</f>
        <v>0</v>
      </c>
      <c r="BH433" s="239">
        <f>IF(N433="sníž. přenesená",J433,0)</f>
        <v>0</v>
      </c>
      <c r="BI433" s="239">
        <f>IF(N433="nulová",J433,0)</f>
        <v>0</v>
      </c>
      <c r="BJ433" s="17" t="s">
        <v>84</v>
      </c>
      <c r="BK433" s="239">
        <f>ROUND(I433*H433,2)</f>
        <v>0</v>
      </c>
      <c r="BL433" s="17" t="s">
        <v>263</v>
      </c>
      <c r="BM433" s="238" t="s">
        <v>1168</v>
      </c>
    </row>
    <row r="434" s="13" customFormat="1">
      <c r="A434" s="13"/>
      <c r="B434" s="240"/>
      <c r="C434" s="241"/>
      <c r="D434" s="242" t="s">
        <v>180</v>
      </c>
      <c r="E434" s="243" t="s">
        <v>1</v>
      </c>
      <c r="F434" s="244" t="s">
        <v>579</v>
      </c>
      <c r="G434" s="241"/>
      <c r="H434" s="245">
        <v>271.185</v>
      </c>
      <c r="I434" s="246"/>
      <c r="J434" s="241"/>
      <c r="K434" s="241"/>
      <c r="L434" s="247"/>
      <c r="M434" s="248"/>
      <c r="N434" s="249"/>
      <c r="O434" s="249"/>
      <c r="P434" s="249"/>
      <c r="Q434" s="249"/>
      <c r="R434" s="249"/>
      <c r="S434" s="249"/>
      <c r="T434" s="250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1" t="s">
        <v>180</v>
      </c>
      <c r="AU434" s="251" t="s">
        <v>86</v>
      </c>
      <c r="AV434" s="13" t="s">
        <v>86</v>
      </c>
      <c r="AW434" s="13" t="s">
        <v>32</v>
      </c>
      <c r="AX434" s="13" t="s">
        <v>84</v>
      </c>
      <c r="AY434" s="251" t="s">
        <v>174</v>
      </c>
    </row>
    <row r="435" s="2" customFormat="1" ht="24.15" customHeight="1">
      <c r="A435" s="38"/>
      <c r="B435" s="39"/>
      <c r="C435" s="263" t="s">
        <v>1169</v>
      </c>
      <c r="D435" s="263" t="s">
        <v>240</v>
      </c>
      <c r="E435" s="264" t="s">
        <v>1170</v>
      </c>
      <c r="F435" s="265" t="s">
        <v>1171</v>
      </c>
      <c r="G435" s="266" t="s">
        <v>123</v>
      </c>
      <c r="H435" s="267">
        <v>569.48900000000003</v>
      </c>
      <c r="I435" s="268"/>
      <c r="J435" s="269">
        <f>ROUND(I435*H435,2)</f>
        <v>0</v>
      </c>
      <c r="K435" s="270"/>
      <c r="L435" s="271"/>
      <c r="M435" s="272" t="s">
        <v>1</v>
      </c>
      <c r="N435" s="273" t="s">
        <v>41</v>
      </c>
      <c r="O435" s="91"/>
      <c r="P435" s="236">
        <f>O435*H435</f>
        <v>0</v>
      </c>
      <c r="Q435" s="236">
        <v>0.0041000000000000003</v>
      </c>
      <c r="R435" s="236">
        <f>Q435*H435</f>
        <v>2.3349049000000002</v>
      </c>
      <c r="S435" s="236">
        <v>0</v>
      </c>
      <c r="T435" s="237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38" t="s">
        <v>345</v>
      </c>
      <c r="AT435" s="238" t="s">
        <v>240</v>
      </c>
      <c r="AU435" s="238" t="s">
        <v>86</v>
      </c>
      <c r="AY435" s="17" t="s">
        <v>174</v>
      </c>
      <c r="BE435" s="239">
        <f>IF(N435="základní",J435,0)</f>
        <v>0</v>
      </c>
      <c r="BF435" s="239">
        <f>IF(N435="snížená",J435,0)</f>
        <v>0</v>
      </c>
      <c r="BG435" s="239">
        <f>IF(N435="zákl. přenesená",J435,0)</f>
        <v>0</v>
      </c>
      <c r="BH435" s="239">
        <f>IF(N435="sníž. přenesená",J435,0)</f>
        <v>0</v>
      </c>
      <c r="BI435" s="239">
        <f>IF(N435="nulová",J435,0)</f>
        <v>0</v>
      </c>
      <c r="BJ435" s="17" t="s">
        <v>84</v>
      </c>
      <c r="BK435" s="239">
        <f>ROUND(I435*H435,2)</f>
        <v>0</v>
      </c>
      <c r="BL435" s="17" t="s">
        <v>263</v>
      </c>
      <c r="BM435" s="238" t="s">
        <v>1172</v>
      </c>
    </row>
    <row r="436" s="13" customFormat="1">
      <c r="A436" s="13"/>
      <c r="B436" s="240"/>
      <c r="C436" s="241"/>
      <c r="D436" s="242" t="s">
        <v>180</v>
      </c>
      <c r="E436" s="241"/>
      <c r="F436" s="244" t="s">
        <v>1173</v>
      </c>
      <c r="G436" s="241"/>
      <c r="H436" s="245">
        <v>569.48900000000003</v>
      </c>
      <c r="I436" s="246"/>
      <c r="J436" s="241"/>
      <c r="K436" s="241"/>
      <c r="L436" s="247"/>
      <c r="M436" s="248"/>
      <c r="N436" s="249"/>
      <c r="O436" s="249"/>
      <c r="P436" s="249"/>
      <c r="Q436" s="249"/>
      <c r="R436" s="249"/>
      <c r="S436" s="249"/>
      <c r="T436" s="250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51" t="s">
        <v>180</v>
      </c>
      <c r="AU436" s="251" t="s">
        <v>86</v>
      </c>
      <c r="AV436" s="13" t="s">
        <v>86</v>
      </c>
      <c r="AW436" s="13" t="s">
        <v>4</v>
      </c>
      <c r="AX436" s="13" t="s">
        <v>84</v>
      </c>
      <c r="AY436" s="251" t="s">
        <v>174</v>
      </c>
    </row>
    <row r="437" s="2" customFormat="1" ht="33" customHeight="1">
      <c r="A437" s="38"/>
      <c r="B437" s="39"/>
      <c r="C437" s="226" t="s">
        <v>1174</v>
      </c>
      <c r="D437" s="226" t="s">
        <v>175</v>
      </c>
      <c r="E437" s="227" t="s">
        <v>1175</v>
      </c>
      <c r="F437" s="228" t="s">
        <v>1176</v>
      </c>
      <c r="G437" s="229" t="s">
        <v>123</v>
      </c>
      <c r="H437" s="230">
        <v>36.045000000000002</v>
      </c>
      <c r="I437" s="231"/>
      <c r="J437" s="232">
        <f>ROUND(I437*H437,2)</f>
        <v>0</v>
      </c>
      <c r="K437" s="233"/>
      <c r="L437" s="44"/>
      <c r="M437" s="234" t="s">
        <v>1</v>
      </c>
      <c r="N437" s="235" t="s">
        <v>41</v>
      </c>
      <c r="O437" s="91"/>
      <c r="P437" s="236">
        <f>O437*H437</f>
        <v>0</v>
      </c>
      <c r="Q437" s="236">
        <v>5.0000000000000002E-05</v>
      </c>
      <c r="R437" s="236">
        <f>Q437*H437</f>
        <v>0.0018022500000000003</v>
      </c>
      <c r="S437" s="236">
        <v>0</v>
      </c>
      <c r="T437" s="237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38" t="s">
        <v>263</v>
      </c>
      <c r="AT437" s="238" t="s">
        <v>175</v>
      </c>
      <c r="AU437" s="238" t="s">
        <v>86</v>
      </c>
      <c r="AY437" s="17" t="s">
        <v>174</v>
      </c>
      <c r="BE437" s="239">
        <f>IF(N437="základní",J437,0)</f>
        <v>0</v>
      </c>
      <c r="BF437" s="239">
        <f>IF(N437="snížená",J437,0)</f>
        <v>0</v>
      </c>
      <c r="BG437" s="239">
        <f>IF(N437="zákl. přenesená",J437,0)</f>
        <v>0</v>
      </c>
      <c r="BH437" s="239">
        <f>IF(N437="sníž. přenesená",J437,0)</f>
        <v>0</v>
      </c>
      <c r="BI437" s="239">
        <f>IF(N437="nulová",J437,0)</f>
        <v>0</v>
      </c>
      <c r="BJ437" s="17" t="s">
        <v>84</v>
      </c>
      <c r="BK437" s="239">
        <f>ROUND(I437*H437,2)</f>
        <v>0</v>
      </c>
      <c r="BL437" s="17" t="s">
        <v>263</v>
      </c>
      <c r="BM437" s="238" t="s">
        <v>1177</v>
      </c>
    </row>
    <row r="438" s="13" customFormat="1">
      <c r="A438" s="13"/>
      <c r="B438" s="240"/>
      <c r="C438" s="241"/>
      <c r="D438" s="242" t="s">
        <v>180</v>
      </c>
      <c r="E438" s="243" t="s">
        <v>1</v>
      </c>
      <c r="F438" s="244" t="s">
        <v>582</v>
      </c>
      <c r="G438" s="241"/>
      <c r="H438" s="245">
        <v>36.045000000000002</v>
      </c>
      <c r="I438" s="246"/>
      <c r="J438" s="241"/>
      <c r="K438" s="241"/>
      <c r="L438" s="247"/>
      <c r="M438" s="248"/>
      <c r="N438" s="249"/>
      <c r="O438" s="249"/>
      <c r="P438" s="249"/>
      <c r="Q438" s="249"/>
      <c r="R438" s="249"/>
      <c r="S438" s="249"/>
      <c r="T438" s="250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51" t="s">
        <v>180</v>
      </c>
      <c r="AU438" s="251" t="s">
        <v>86</v>
      </c>
      <c r="AV438" s="13" t="s">
        <v>86</v>
      </c>
      <c r="AW438" s="13" t="s">
        <v>32</v>
      </c>
      <c r="AX438" s="13" t="s">
        <v>84</v>
      </c>
      <c r="AY438" s="251" t="s">
        <v>174</v>
      </c>
    </row>
    <row r="439" s="2" customFormat="1" ht="24.15" customHeight="1">
      <c r="A439" s="38"/>
      <c r="B439" s="39"/>
      <c r="C439" s="226" t="s">
        <v>1178</v>
      </c>
      <c r="D439" s="226" t="s">
        <v>175</v>
      </c>
      <c r="E439" s="227" t="s">
        <v>1179</v>
      </c>
      <c r="F439" s="228" t="s">
        <v>1180</v>
      </c>
      <c r="G439" s="229" t="s">
        <v>123</v>
      </c>
      <c r="H439" s="230">
        <v>271.185</v>
      </c>
      <c r="I439" s="231"/>
      <c r="J439" s="232">
        <f>ROUND(I439*H439,2)</f>
        <v>0</v>
      </c>
      <c r="K439" s="233"/>
      <c r="L439" s="44"/>
      <c r="M439" s="234" t="s">
        <v>1</v>
      </c>
      <c r="N439" s="235" t="s">
        <v>41</v>
      </c>
      <c r="O439" s="91"/>
      <c r="P439" s="236">
        <f>O439*H439</f>
        <v>0</v>
      </c>
      <c r="Q439" s="236">
        <v>9.0000000000000006E-05</v>
      </c>
      <c r="R439" s="236">
        <f>Q439*H439</f>
        <v>0.024406650000000002</v>
      </c>
      <c r="S439" s="236">
        <v>0</v>
      </c>
      <c r="T439" s="237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38" t="s">
        <v>263</v>
      </c>
      <c r="AT439" s="238" t="s">
        <v>175</v>
      </c>
      <c r="AU439" s="238" t="s">
        <v>86</v>
      </c>
      <c r="AY439" s="17" t="s">
        <v>174</v>
      </c>
      <c r="BE439" s="239">
        <f>IF(N439="základní",J439,0)</f>
        <v>0</v>
      </c>
      <c r="BF439" s="239">
        <f>IF(N439="snížená",J439,0)</f>
        <v>0</v>
      </c>
      <c r="BG439" s="239">
        <f>IF(N439="zákl. přenesená",J439,0)</f>
        <v>0</v>
      </c>
      <c r="BH439" s="239">
        <f>IF(N439="sníž. přenesená",J439,0)</f>
        <v>0</v>
      </c>
      <c r="BI439" s="239">
        <f>IF(N439="nulová",J439,0)</f>
        <v>0</v>
      </c>
      <c r="BJ439" s="17" t="s">
        <v>84</v>
      </c>
      <c r="BK439" s="239">
        <f>ROUND(I439*H439,2)</f>
        <v>0</v>
      </c>
      <c r="BL439" s="17" t="s">
        <v>263</v>
      </c>
      <c r="BM439" s="238" t="s">
        <v>1181</v>
      </c>
    </row>
    <row r="440" s="13" customFormat="1">
      <c r="A440" s="13"/>
      <c r="B440" s="240"/>
      <c r="C440" s="241"/>
      <c r="D440" s="242" t="s">
        <v>180</v>
      </c>
      <c r="E440" s="243" t="s">
        <v>1</v>
      </c>
      <c r="F440" s="244" t="s">
        <v>579</v>
      </c>
      <c r="G440" s="241"/>
      <c r="H440" s="245">
        <v>271.185</v>
      </c>
      <c r="I440" s="246"/>
      <c r="J440" s="241"/>
      <c r="K440" s="241"/>
      <c r="L440" s="247"/>
      <c r="M440" s="248"/>
      <c r="N440" s="249"/>
      <c r="O440" s="249"/>
      <c r="P440" s="249"/>
      <c r="Q440" s="249"/>
      <c r="R440" s="249"/>
      <c r="S440" s="249"/>
      <c r="T440" s="250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1" t="s">
        <v>180</v>
      </c>
      <c r="AU440" s="251" t="s">
        <v>86</v>
      </c>
      <c r="AV440" s="13" t="s">
        <v>86</v>
      </c>
      <c r="AW440" s="13" t="s">
        <v>32</v>
      </c>
      <c r="AX440" s="13" t="s">
        <v>84</v>
      </c>
      <c r="AY440" s="251" t="s">
        <v>174</v>
      </c>
    </row>
    <row r="441" s="2" customFormat="1" ht="24.15" customHeight="1">
      <c r="A441" s="38"/>
      <c r="B441" s="39"/>
      <c r="C441" s="226" t="s">
        <v>1182</v>
      </c>
      <c r="D441" s="226" t="s">
        <v>175</v>
      </c>
      <c r="E441" s="227" t="s">
        <v>1183</v>
      </c>
      <c r="F441" s="228" t="s">
        <v>1184</v>
      </c>
      <c r="G441" s="229" t="s">
        <v>123</v>
      </c>
      <c r="H441" s="230">
        <v>351.97500000000002</v>
      </c>
      <c r="I441" s="231"/>
      <c r="J441" s="232">
        <f>ROUND(I441*H441,2)</f>
        <v>0</v>
      </c>
      <c r="K441" s="233"/>
      <c r="L441" s="44"/>
      <c r="M441" s="234" t="s">
        <v>1</v>
      </c>
      <c r="N441" s="235" t="s">
        <v>41</v>
      </c>
      <c r="O441" s="91"/>
      <c r="P441" s="236">
        <f>O441*H441</f>
        <v>0</v>
      </c>
      <c r="Q441" s="236">
        <v>0</v>
      </c>
      <c r="R441" s="236">
        <f>Q441*H441</f>
        <v>0</v>
      </c>
      <c r="S441" s="236">
        <v>0</v>
      </c>
      <c r="T441" s="237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38" t="s">
        <v>263</v>
      </c>
      <c r="AT441" s="238" t="s">
        <v>175</v>
      </c>
      <c r="AU441" s="238" t="s">
        <v>86</v>
      </c>
      <c r="AY441" s="17" t="s">
        <v>174</v>
      </c>
      <c r="BE441" s="239">
        <f>IF(N441="základní",J441,0)</f>
        <v>0</v>
      </c>
      <c r="BF441" s="239">
        <f>IF(N441="snížená",J441,0)</f>
        <v>0</v>
      </c>
      <c r="BG441" s="239">
        <f>IF(N441="zákl. přenesená",J441,0)</f>
        <v>0</v>
      </c>
      <c r="BH441" s="239">
        <f>IF(N441="sníž. přenesená",J441,0)</f>
        <v>0</v>
      </c>
      <c r="BI441" s="239">
        <f>IF(N441="nulová",J441,0)</f>
        <v>0</v>
      </c>
      <c r="BJ441" s="17" t="s">
        <v>84</v>
      </c>
      <c r="BK441" s="239">
        <f>ROUND(I441*H441,2)</f>
        <v>0</v>
      </c>
      <c r="BL441" s="17" t="s">
        <v>263</v>
      </c>
      <c r="BM441" s="238" t="s">
        <v>1185</v>
      </c>
    </row>
    <row r="442" s="13" customFormat="1">
      <c r="A442" s="13"/>
      <c r="B442" s="240"/>
      <c r="C442" s="241"/>
      <c r="D442" s="242" t="s">
        <v>180</v>
      </c>
      <c r="E442" s="243" t="s">
        <v>1</v>
      </c>
      <c r="F442" s="244" t="s">
        <v>1118</v>
      </c>
      <c r="G442" s="241"/>
      <c r="H442" s="245">
        <v>351.97500000000002</v>
      </c>
      <c r="I442" s="246"/>
      <c r="J442" s="241"/>
      <c r="K442" s="241"/>
      <c r="L442" s="247"/>
      <c r="M442" s="248"/>
      <c r="N442" s="249"/>
      <c r="O442" s="249"/>
      <c r="P442" s="249"/>
      <c r="Q442" s="249"/>
      <c r="R442" s="249"/>
      <c r="S442" s="249"/>
      <c r="T442" s="250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51" t="s">
        <v>180</v>
      </c>
      <c r="AU442" s="251" t="s">
        <v>86</v>
      </c>
      <c r="AV442" s="13" t="s">
        <v>86</v>
      </c>
      <c r="AW442" s="13" t="s">
        <v>32</v>
      </c>
      <c r="AX442" s="13" t="s">
        <v>84</v>
      </c>
      <c r="AY442" s="251" t="s">
        <v>174</v>
      </c>
    </row>
    <row r="443" s="2" customFormat="1" ht="24.15" customHeight="1">
      <c r="A443" s="38"/>
      <c r="B443" s="39"/>
      <c r="C443" s="263" t="s">
        <v>1186</v>
      </c>
      <c r="D443" s="263" t="s">
        <v>240</v>
      </c>
      <c r="E443" s="264" t="s">
        <v>1187</v>
      </c>
      <c r="F443" s="265" t="s">
        <v>1188</v>
      </c>
      <c r="G443" s="266" t="s">
        <v>123</v>
      </c>
      <c r="H443" s="267">
        <v>410.22699999999998</v>
      </c>
      <c r="I443" s="268"/>
      <c r="J443" s="269">
        <f>ROUND(I443*H443,2)</f>
        <v>0</v>
      </c>
      <c r="K443" s="270"/>
      <c r="L443" s="271"/>
      <c r="M443" s="272" t="s">
        <v>1</v>
      </c>
      <c r="N443" s="273" t="s">
        <v>41</v>
      </c>
      <c r="O443" s="91"/>
      <c r="P443" s="236">
        <f>O443*H443</f>
        <v>0</v>
      </c>
      <c r="Q443" s="236">
        <v>0.00012999999999999999</v>
      </c>
      <c r="R443" s="236">
        <f>Q443*H443</f>
        <v>0.05332950999999999</v>
      </c>
      <c r="S443" s="236">
        <v>0</v>
      </c>
      <c r="T443" s="237">
        <f>S443*H443</f>
        <v>0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38" t="s">
        <v>345</v>
      </c>
      <c r="AT443" s="238" t="s">
        <v>240</v>
      </c>
      <c r="AU443" s="238" t="s">
        <v>86</v>
      </c>
      <c r="AY443" s="17" t="s">
        <v>174</v>
      </c>
      <c r="BE443" s="239">
        <f>IF(N443="základní",J443,0)</f>
        <v>0</v>
      </c>
      <c r="BF443" s="239">
        <f>IF(N443="snížená",J443,0)</f>
        <v>0</v>
      </c>
      <c r="BG443" s="239">
        <f>IF(N443="zákl. přenesená",J443,0)</f>
        <v>0</v>
      </c>
      <c r="BH443" s="239">
        <f>IF(N443="sníž. přenesená",J443,0)</f>
        <v>0</v>
      </c>
      <c r="BI443" s="239">
        <f>IF(N443="nulová",J443,0)</f>
        <v>0</v>
      </c>
      <c r="BJ443" s="17" t="s">
        <v>84</v>
      </c>
      <c r="BK443" s="239">
        <f>ROUND(I443*H443,2)</f>
        <v>0</v>
      </c>
      <c r="BL443" s="17" t="s">
        <v>263</v>
      </c>
      <c r="BM443" s="238" t="s">
        <v>1189</v>
      </c>
    </row>
    <row r="444" s="13" customFormat="1">
      <c r="A444" s="13"/>
      <c r="B444" s="240"/>
      <c r="C444" s="241"/>
      <c r="D444" s="242" t="s">
        <v>180</v>
      </c>
      <c r="E444" s="241"/>
      <c r="F444" s="244" t="s">
        <v>1121</v>
      </c>
      <c r="G444" s="241"/>
      <c r="H444" s="245">
        <v>410.22699999999998</v>
      </c>
      <c r="I444" s="246"/>
      <c r="J444" s="241"/>
      <c r="K444" s="241"/>
      <c r="L444" s="247"/>
      <c r="M444" s="248"/>
      <c r="N444" s="249"/>
      <c r="O444" s="249"/>
      <c r="P444" s="249"/>
      <c r="Q444" s="249"/>
      <c r="R444" s="249"/>
      <c r="S444" s="249"/>
      <c r="T444" s="250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51" t="s">
        <v>180</v>
      </c>
      <c r="AU444" s="251" t="s">
        <v>86</v>
      </c>
      <c r="AV444" s="13" t="s">
        <v>86</v>
      </c>
      <c r="AW444" s="13" t="s">
        <v>4</v>
      </c>
      <c r="AX444" s="13" t="s">
        <v>84</v>
      </c>
      <c r="AY444" s="251" t="s">
        <v>174</v>
      </c>
    </row>
    <row r="445" s="2" customFormat="1" ht="24.15" customHeight="1">
      <c r="A445" s="38"/>
      <c r="B445" s="39"/>
      <c r="C445" s="226" t="s">
        <v>1190</v>
      </c>
      <c r="D445" s="226" t="s">
        <v>175</v>
      </c>
      <c r="E445" s="227" t="s">
        <v>1191</v>
      </c>
      <c r="F445" s="228" t="s">
        <v>1192</v>
      </c>
      <c r="G445" s="229" t="s">
        <v>1112</v>
      </c>
      <c r="H445" s="294"/>
      <c r="I445" s="231"/>
      <c r="J445" s="232">
        <f>ROUND(I445*H445,2)</f>
        <v>0</v>
      </c>
      <c r="K445" s="233"/>
      <c r="L445" s="44"/>
      <c r="M445" s="234" t="s">
        <v>1</v>
      </c>
      <c r="N445" s="235" t="s">
        <v>41</v>
      </c>
      <c r="O445" s="91"/>
      <c r="P445" s="236">
        <f>O445*H445</f>
        <v>0</v>
      </c>
      <c r="Q445" s="236">
        <v>0</v>
      </c>
      <c r="R445" s="236">
        <f>Q445*H445</f>
        <v>0</v>
      </c>
      <c r="S445" s="236">
        <v>0</v>
      </c>
      <c r="T445" s="237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38" t="s">
        <v>263</v>
      </c>
      <c r="AT445" s="238" t="s">
        <v>175</v>
      </c>
      <c r="AU445" s="238" t="s">
        <v>86</v>
      </c>
      <c r="AY445" s="17" t="s">
        <v>174</v>
      </c>
      <c r="BE445" s="239">
        <f>IF(N445="základní",J445,0)</f>
        <v>0</v>
      </c>
      <c r="BF445" s="239">
        <f>IF(N445="snížená",J445,0)</f>
        <v>0</v>
      </c>
      <c r="BG445" s="239">
        <f>IF(N445="zákl. přenesená",J445,0)</f>
        <v>0</v>
      </c>
      <c r="BH445" s="239">
        <f>IF(N445="sníž. přenesená",J445,0)</f>
        <v>0</v>
      </c>
      <c r="BI445" s="239">
        <f>IF(N445="nulová",J445,0)</f>
        <v>0</v>
      </c>
      <c r="BJ445" s="17" t="s">
        <v>84</v>
      </c>
      <c r="BK445" s="239">
        <f>ROUND(I445*H445,2)</f>
        <v>0</v>
      </c>
      <c r="BL445" s="17" t="s">
        <v>263</v>
      </c>
      <c r="BM445" s="238" t="s">
        <v>1193</v>
      </c>
    </row>
    <row r="446" s="12" customFormat="1" ht="22.8" customHeight="1">
      <c r="A446" s="12"/>
      <c r="B446" s="212"/>
      <c r="C446" s="213"/>
      <c r="D446" s="214" t="s">
        <v>75</v>
      </c>
      <c r="E446" s="284" t="s">
        <v>409</v>
      </c>
      <c r="F446" s="284" t="s">
        <v>410</v>
      </c>
      <c r="G446" s="213"/>
      <c r="H446" s="213"/>
      <c r="I446" s="216"/>
      <c r="J446" s="285">
        <f>BK446</f>
        <v>0</v>
      </c>
      <c r="K446" s="213"/>
      <c r="L446" s="218"/>
      <c r="M446" s="219"/>
      <c r="N446" s="220"/>
      <c r="O446" s="220"/>
      <c r="P446" s="221">
        <f>SUM(P447:P449)</f>
        <v>0</v>
      </c>
      <c r="Q446" s="220"/>
      <c r="R446" s="221">
        <f>SUM(R447:R449)</f>
        <v>0.0028999999999999998</v>
      </c>
      <c r="S446" s="220"/>
      <c r="T446" s="222">
        <f>SUM(T447:T449)</f>
        <v>0</v>
      </c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R446" s="223" t="s">
        <v>86</v>
      </c>
      <c r="AT446" s="224" t="s">
        <v>75</v>
      </c>
      <c r="AU446" s="224" t="s">
        <v>84</v>
      </c>
      <c r="AY446" s="223" t="s">
        <v>174</v>
      </c>
      <c r="BK446" s="225">
        <f>SUM(BK447:BK449)</f>
        <v>0</v>
      </c>
    </row>
    <row r="447" s="2" customFormat="1" ht="24.15" customHeight="1">
      <c r="A447" s="38"/>
      <c r="B447" s="39"/>
      <c r="C447" s="226" t="s">
        <v>1194</v>
      </c>
      <c r="D447" s="226" t="s">
        <v>175</v>
      </c>
      <c r="E447" s="227" t="s">
        <v>1195</v>
      </c>
      <c r="F447" s="228" t="s">
        <v>1196</v>
      </c>
      <c r="G447" s="229" t="s">
        <v>236</v>
      </c>
      <c r="H447" s="230">
        <v>10</v>
      </c>
      <c r="I447" s="231"/>
      <c r="J447" s="232">
        <f>ROUND(I447*H447,2)</f>
        <v>0</v>
      </c>
      <c r="K447" s="233"/>
      <c r="L447" s="44"/>
      <c r="M447" s="234" t="s">
        <v>1</v>
      </c>
      <c r="N447" s="235" t="s">
        <v>41</v>
      </c>
      <c r="O447" s="91"/>
      <c r="P447" s="236">
        <f>O447*H447</f>
        <v>0</v>
      </c>
      <c r="Q447" s="236">
        <v>3.0000000000000001E-05</v>
      </c>
      <c r="R447" s="236">
        <f>Q447*H447</f>
        <v>0.00030000000000000003</v>
      </c>
      <c r="S447" s="236">
        <v>0</v>
      </c>
      <c r="T447" s="237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38" t="s">
        <v>263</v>
      </c>
      <c r="AT447" s="238" t="s">
        <v>175</v>
      </c>
      <c r="AU447" s="238" t="s">
        <v>86</v>
      </c>
      <c r="AY447" s="17" t="s">
        <v>174</v>
      </c>
      <c r="BE447" s="239">
        <f>IF(N447="základní",J447,0)</f>
        <v>0</v>
      </c>
      <c r="BF447" s="239">
        <f>IF(N447="snížená",J447,0)</f>
        <v>0</v>
      </c>
      <c r="BG447" s="239">
        <f>IF(N447="zákl. přenesená",J447,0)</f>
        <v>0</v>
      </c>
      <c r="BH447" s="239">
        <f>IF(N447="sníž. přenesená",J447,0)</f>
        <v>0</v>
      </c>
      <c r="BI447" s="239">
        <f>IF(N447="nulová",J447,0)</f>
        <v>0</v>
      </c>
      <c r="BJ447" s="17" t="s">
        <v>84</v>
      </c>
      <c r="BK447" s="239">
        <f>ROUND(I447*H447,2)</f>
        <v>0</v>
      </c>
      <c r="BL447" s="17" t="s">
        <v>263</v>
      </c>
      <c r="BM447" s="238" t="s">
        <v>1197</v>
      </c>
    </row>
    <row r="448" s="2" customFormat="1" ht="24.15" customHeight="1">
      <c r="A448" s="38"/>
      <c r="B448" s="39"/>
      <c r="C448" s="263" t="s">
        <v>1198</v>
      </c>
      <c r="D448" s="263" t="s">
        <v>240</v>
      </c>
      <c r="E448" s="264" t="s">
        <v>1199</v>
      </c>
      <c r="F448" s="265" t="s">
        <v>1200</v>
      </c>
      <c r="G448" s="266" t="s">
        <v>236</v>
      </c>
      <c r="H448" s="267">
        <v>10</v>
      </c>
      <c r="I448" s="268"/>
      <c r="J448" s="269">
        <f>ROUND(I448*H448,2)</f>
        <v>0</v>
      </c>
      <c r="K448" s="270"/>
      <c r="L448" s="271"/>
      <c r="M448" s="272" t="s">
        <v>1</v>
      </c>
      <c r="N448" s="273" t="s">
        <v>41</v>
      </c>
      <c r="O448" s="91"/>
      <c r="P448" s="236">
        <f>O448*H448</f>
        <v>0</v>
      </c>
      <c r="Q448" s="236">
        <v>0.00025999999999999998</v>
      </c>
      <c r="R448" s="236">
        <f>Q448*H448</f>
        <v>0.0025999999999999999</v>
      </c>
      <c r="S448" s="236">
        <v>0</v>
      </c>
      <c r="T448" s="237">
        <f>S448*H448</f>
        <v>0</v>
      </c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38" t="s">
        <v>345</v>
      </c>
      <c r="AT448" s="238" t="s">
        <v>240</v>
      </c>
      <c r="AU448" s="238" t="s">
        <v>86</v>
      </c>
      <c r="AY448" s="17" t="s">
        <v>174</v>
      </c>
      <c r="BE448" s="239">
        <f>IF(N448="základní",J448,0)</f>
        <v>0</v>
      </c>
      <c r="BF448" s="239">
        <f>IF(N448="snížená",J448,0)</f>
        <v>0</v>
      </c>
      <c r="BG448" s="239">
        <f>IF(N448="zákl. přenesená",J448,0)</f>
        <v>0</v>
      </c>
      <c r="BH448" s="239">
        <f>IF(N448="sníž. přenesená",J448,0)</f>
        <v>0</v>
      </c>
      <c r="BI448" s="239">
        <f>IF(N448="nulová",J448,0)</f>
        <v>0</v>
      </c>
      <c r="BJ448" s="17" t="s">
        <v>84</v>
      </c>
      <c r="BK448" s="239">
        <f>ROUND(I448*H448,2)</f>
        <v>0</v>
      </c>
      <c r="BL448" s="17" t="s">
        <v>263</v>
      </c>
      <c r="BM448" s="238" t="s">
        <v>1201</v>
      </c>
    </row>
    <row r="449" s="2" customFormat="1" ht="24.15" customHeight="1">
      <c r="A449" s="38"/>
      <c r="B449" s="39"/>
      <c r="C449" s="226" t="s">
        <v>1202</v>
      </c>
      <c r="D449" s="226" t="s">
        <v>175</v>
      </c>
      <c r="E449" s="227" t="s">
        <v>1203</v>
      </c>
      <c r="F449" s="228" t="s">
        <v>1204</v>
      </c>
      <c r="G449" s="229" t="s">
        <v>1112</v>
      </c>
      <c r="H449" s="294"/>
      <c r="I449" s="231"/>
      <c r="J449" s="232">
        <f>ROUND(I449*H449,2)</f>
        <v>0</v>
      </c>
      <c r="K449" s="233"/>
      <c r="L449" s="44"/>
      <c r="M449" s="234" t="s">
        <v>1</v>
      </c>
      <c r="N449" s="235" t="s">
        <v>41</v>
      </c>
      <c r="O449" s="91"/>
      <c r="P449" s="236">
        <f>O449*H449</f>
        <v>0</v>
      </c>
      <c r="Q449" s="236">
        <v>0</v>
      </c>
      <c r="R449" s="236">
        <f>Q449*H449</f>
        <v>0</v>
      </c>
      <c r="S449" s="236">
        <v>0</v>
      </c>
      <c r="T449" s="237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38" t="s">
        <v>263</v>
      </c>
      <c r="AT449" s="238" t="s">
        <v>175</v>
      </c>
      <c r="AU449" s="238" t="s">
        <v>86</v>
      </c>
      <c r="AY449" s="17" t="s">
        <v>174</v>
      </c>
      <c r="BE449" s="239">
        <f>IF(N449="základní",J449,0)</f>
        <v>0</v>
      </c>
      <c r="BF449" s="239">
        <f>IF(N449="snížená",J449,0)</f>
        <v>0</v>
      </c>
      <c r="BG449" s="239">
        <f>IF(N449="zákl. přenesená",J449,0)</f>
        <v>0</v>
      </c>
      <c r="BH449" s="239">
        <f>IF(N449="sníž. přenesená",J449,0)</f>
        <v>0</v>
      </c>
      <c r="BI449" s="239">
        <f>IF(N449="nulová",J449,0)</f>
        <v>0</v>
      </c>
      <c r="BJ449" s="17" t="s">
        <v>84</v>
      </c>
      <c r="BK449" s="239">
        <f>ROUND(I449*H449,2)</f>
        <v>0</v>
      </c>
      <c r="BL449" s="17" t="s">
        <v>263</v>
      </c>
      <c r="BM449" s="238" t="s">
        <v>1205</v>
      </c>
    </row>
    <row r="450" s="12" customFormat="1" ht="22.8" customHeight="1">
      <c r="A450" s="12"/>
      <c r="B450" s="212"/>
      <c r="C450" s="213"/>
      <c r="D450" s="214" t="s">
        <v>75</v>
      </c>
      <c r="E450" s="284" t="s">
        <v>1206</v>
      </c>
      <c r="F450" s="284" t="s">
        <v>1207</v>
      </c>
      <c r="G450" s="213"/>
      <c r="H450" s="213"/>
      <c r="I450" s="216"/>
      <c r="J450" s="285">
        <f>BK450</f>
        <v>0</v>
      </c>
      <c r="K450" s="213"/>
      <c r="L450" s="218"/>
      <c r="M450" s="219"/>
      <c r="N450" s="220"/>
      <c r="O450" s="220"/>
      <c r="P450" s="221">
        <f>SUM(P451:P471)</f>
        <v>0</v>
      </c>
      <c r="Q450" s="220"/>
      <c r="R450" s="221">
        <f>SUM(R451:R471)</f>
        <v>0.023059999999999997</v>
      </c>
      <c r="S450" s="220"/>
      <c r="T450" s="222">
        <f>SUM(T451:T471)</f>
        <v>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223" t="s">
        <v>86</v>
      </c>
      <c r="AT450" s="224" t="s">
        <v>75</v>
      </c>
      <c r="AU450" s="224" t="s">
        <v>84</v>
      </c>
      <c r="AY450" s="223" t="s">
        <v>174</v>
      </c>
      <c r="BK450" s="225">
        <f>SUM(BK451:BK471)</f>
        <v>0</v>
      </c>
    </row>
    <row r="451" s="2" customFormat="1" ht="24.15" customHeight="1">
      <c r="A451" s="38"/>
      <c r="B451" s="39"/>
      <c r="C451" s="226" t="s">
        <v>1208</v>
      </c>
      <c r="D451" s="226" t="s">
        <v>175</v>
      </c>
      <c r="E451" s="227" t="s">
        <v>1209</v>
      </c>
      <c r="F451" s="228" t="s">
        <v>1210</v>
      </c>
      <c r="G451" s="229" t="s">
        <v>1211</v>
      </c>
      <c r="H451" s="230">
        <v>6</v>
      </c>
      <c r="I451" s="231"/>
      <c r="J451" s="232">
        <f>ROUND(I451*H451,2)</f>
        <v>0</v>
      </c>
      <c r="K451" s="233"/>
      <c r="L451" s="44"/>
      <c r="M451" s="234" t="s">
        <v>1</v>
      </c>
      <c r="N451" s="235" t="s">
        <v>41</v>
      </c>
      <c r="O451" s="91"/>
      <c r="P451" s="236">
        <f>O451*H451</f>
        <v>0</v>
      </c>
      <c r="Q451" s="236">
        <v>0.00051999999999999995</v>
      </c>
      <c r="R451" s="236">
        <f>Q451*H451</f>
        <v>0.0031199999999999995</v>
      </c>
      <c r="S451" s="236">
        <v>0</v>
      </c>
      <c r="T451" s="237">
        <f>S451*H451</f>
        <v>0</v>
      </c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38" t="s">
        <v>263</v>
      </c>
      <c r="AT451" s="238" t="s">
        <v>175</v>
      </c>
      <c r="AU451" s="238" t="s">
        <v>86</v>
      </c>
      <c r="AY451" s="17" t="s">
        <v>174</v>
      </c>
      <c r="BE451" s="239">
        <f>IF(N451="základní",J451,0)</f>
        <v>0</v>
      </c>
      <c r="BF451" s="239">
        <f>IF(N451="snížená",J451,0)</f>
        <v>0</v>
      </c>
      <c r="BG451" s="239">
        <f>IF(N451="zákl. přenesená",J451,0)</f>
        <v>0</v>
      </c>
      <c r="BH451" s="239">
        <f>IF(N451="sníž. přenesená",J451,0)</f>
        <v>0</v>
      </c>
      <c r="BI451" s="239">
        <f>IF(N451="nulová",J451,0)</f>
        <v>0</v>
      </c>
      <c r="BJ451" s="17" t="s">
        <v>84</v>
      </c>
      <c r="BK451" s="239">
        <f>ROUND(I451*H451,2)</f>
        <v>0</v>
      </c>
      <c r="BL451" s="17" t="s">
        <v>263</v>
      </c>
      <c r="BM451" s="238" t="s">
        <v>1212</v>
      </c>
    </row>
    <row r="452" s="13" customFormat="1">
      <c r="A452" s="13"/>
      <c r="B452" s="240"/>
      <c r="C452" s="241"/>
      <c r="D452" s="242" t="s">
        <v>180</v>
      </c>
      <c r="E452" s="243" t="s">
        <v>1</v>
      </c>
      <c r="F452" s="244" t="s">
        <v>1213</v>
      </c>
      <c r="G452" s="241"/>
      <c r="H452" s="245">
        <v>6</v>
      </c>
      <c r="I452" s="246"/>
      <c r="J452" s="241"/>
      <c r="K452" s="241"/>
      <c r="L452" s="247"/>
      <c r="M452" s="248"/>
      <c r="N452" s="249"/>
      <c r="O452" s="249"/>
      <c r="P452" s="249"/>
      <c r="Q452" s="249"/>
      <c r="R452" s="249"/>
      <c r="S452" s="249"/>
      <c r="T452" s="250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1" t="s">
        <v>180</v>
      </c>
      <c r="AU452" s="251" t="s">
        <v>86</v>
      </c>
      <c r="AV452" s="13" t="s">
        <v>86</v>
      </c>
      <c r="AW452" s="13" t="s">
        <v>32</v>
      </c>
      <c r="AX452" s="13" t="s">
        <v>84</v>
      </c>
      <c r="AY452" s="251" t="s">
        <v>174</v>
      </c>
    </row>
    <row r="453" s="2" customFormat="1" ht="24.15" customHeight="1">
      <c r="A453" s="38"/>
      <c r="B453" s="39"/>
      <c r="C453" s="226" t="s">
        <v>1214</v>
      </c>
      <c r="D453" s="226" t="s">
        <v>175</v>
      </c>
      <c r="E453" s="227" t="s">
        <v>1215</v>
      </c>
      <c r="F453" s="228" t="s">
        <v>1216</v>
      </c>
      <c r="G453" s="229" t="s">
        <v>1211</v>
      </c>
      <c r="H453" s="230">
        <v>4</v>
      </c>
      <c r="I453" s="231"/>
      <c r="J453" s="232">
        <f>ROUND(I453*H453,2)</f>
        <v>0</v>
      </c>
      <c r="K453" s="233"/>
      <c r="L453" s="44"/>
      <c r="M453" s="234" t="s">
        <v>1</v>
      </c>
      <c r="N453" s="235" t="s">
        <v>41</v>
      </c>
      <c r="O453" s="91"/>
      <c r="P453" s="236">
        <f>O453*H453</f>
        <v>0</v>
      </c>
      <c r="Q453" s="236">
        <v>0.00051999999999999995</v>
      </c>
      <c r="R453" s="236">
        <f>Q453*H453</f>
        <v>0.0020799999999999998</v>
      </c>
      <c r="S453" s="236">
        <v>0</v>
      </c>
      <c r="T453" s="237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38" t="s">
        <v>263</v>
      </c>
      <c r="AT453" s="238" t="s">
        <v>175</v>
      </c>
      <c r="AU453" s="238" t="s">
        <v>86</v>
      </c>
      <c r="AY453" s="17" t="s">
        <v>174</v>
      </c>
      <c r="BE453" s="239">
        <f>IF(N453="základní",J453,0)</f>
        <v>0</v>
      </c>
      <c r="BF453" s="239">
        <f>IF(N453="snížená",J453,0)</f>
        <v>0</v>
      </c>
      <c r="BG453" s="239">
        <f>IF(N453="zákl. přenesená",J453,0)</f>
        <v>0</v>
      </c>
      <c r="BH453" s="239">
        <f>IF(N453="sníž. přenesená",J453,0)</f>
        <v>0</v>
      </c>
      <c r="BI453" s="239">
        <f>IF(N453="nulová",J453,0)</f>
        <v>0</v>
      </c>
      <c r="BJ453" s="17" t="s">
        <v>84</v>
      </c>
      <c r="BK453" s="239">
        <f>ROUND(I453*H453,2)</f>
        <v>0</v>
      </c>
      <c r="BL453" s="17" t="s">
        <v>263</v>
      </c>
      <c r="BM453" s="238" t="s">
        <v>1217</v>
      </c>
    </row>
    <row r="454" s="13" customFormat="1">
      <c r="A454" s="13"/>
      <c r="B454" s="240"/>
      <c r="C454" s="241"/>
      <c r="D454" s="242" t="s">
        <v>180</v>
      </c>
      <c r="E454" s="243" t="s">
        <v>1</v>
      </c>
      <c r="F454" s="244" t="s">
        <v>1218</v>
      </c>
      <c r="G454" s="241"/>
      <c r="H454" s="245">
        <v>4</v>
      </c>
      <c r="I454" s="246"/>
      <c r="J454" s="241"/>
      <c r="K454" s="241"/>
      <c r="L454" s="247"/>
      <c r="M454" s="248"/>
      <c r="N454" s="249"/>
      <c r="O454" s="249"/>
      <c r="P454" s="249"/>
      <c r="Q454" s="249"/>
      <c r="R454" s="249"/>
      <c r="S454" s="249"/>
      <c r="T454" s="250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51" t="s">
        <v>180</v>
      </c>
      <c r="AU454" s="251" t="s">
        <v>86</v>
      </c>
      <c r="AV454" s="13" t="s">
        <v>86</v>
      </c>
      <c r="AW454" s="13" t="s">
        <v>32</v>
      </c>
      <c r="AX454" s="13" t="s">
        <v>84</v>
      </c>
      <c r="AY454" s="251" t="s">
        <v>174</v>
      </c>
    </row>
    <row r="455" s="2" customFormat="1" ht="24.15" customHeight="1">
      <c r="A455" s="38"/>
      <c r="B455" s="39"/>
      <c r="C455" s="226" t="s">
        <v>1219</v>
      </c>
      <c r="D455" s="226" t="s">
        <v>175</v>
      </c>
      <c r="E455" s="227" t="s">
        <v>1220</v>
      </c>
      <c r="F455" s="228" t="s">
        <v>1221</v>
      </c>
      <c r="G455" s="229" t="s">
        <v>1211</v>
      </c>
      <c r="H455" s="230">
        <v>1</v>
      </c>
      <c r="I455" s="231"/>
      <c r="J455" s="232">
        <f>ROUND(I455*H455,2)</f>
        <v>0</v>
      </c>
      <c r="K455" s="233"/>
      <c r="L455" s="44"/>
      <c r="M455" s="234" t="s">
        <v>1</v>
      </c>
      <c r="N455" s="235" t="s">
        <v>41</v>
      </c>
      <c r="O455" s="91"/>
      <c r="P455" s="236">
        <f>O455*H455</f>
        <v>0</v>
      </c>
      <c r="Q455" s="236">
        <v>0.00051999999999999995</v>
      </c>
      <c r="R455" s="236">
        <f>Q455*H455</f>
        <v>0.00051999999999999995</v>
      </c>
      <c r="S455" s="236">
        <v>0</v>
      </c>
      <c r="T455" s="237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38" t="s">
        <v>263</v>
      </c>
      <c r="AT455" s="238" t="s">
        <v>175</v>
      </c>
      <c r="AU455" s="238" t="s">
        <v>86</v>
      </c>
      <c r="AY455" s="17" t="s">
        <v>174</v>
      </c>
      <c r="BE455" s="239">
        <f>IF(N455="základní",J455,0)</f>
        <v>0</v>
      </c>
      <c r="BF455" s="239">
        <f>IF(N455="snížená",J455,0)</f>
        <v>0</v>
      </c>
      <c r="BG455" s="239">
        <f>IF(N455="zákl. přenesená",J455,0)</f>
        <v>0</v>
      </c>
      <c r="BH455" s="239">
        <f>IF(N455="sníž. přenesená",J455,0)</f>
        <v>0</v>
      </c>
      <c r="BI455" s="239">
        <f>IF(N455="nulová",J455,0)</f>
        <v>0</v>
      </c>
      <c r="BJ455" s="17" t="s">
        <v>84</v>
      </c>
      <c r="BK455" s="239">
        <f>ROUND(I455*H455,2)</f>
        <v>0</v>
      </c>
      <c r="BL455" s="17" t="s">
        <v>263</v>
      </c>
      <c r="BM455" s="238" t="s">
        <v>1222</v>
      </c>
    </row>
    <row r="456" s="13" customFormat="1">
      <c r="A456" s="13"/>
      <c r="B456" s="240"/>
      <c r="C456" s="241"/>
      <c r="D456" s="242" t="s">
        <v>180</v>
      </c>
      <c r="E456" s="243" t="s">
        <v>1</v>
      </c>
      <c r="F456" s="244" t="s">
        <v>1223</v>
      </c>
      <c r="G456" s="241"/>
      <c r="H456" s="245">
        <v>1</v>
      </c>
      <c r="I456" s="246"/>
      <c r="J456" s="241"/>
      <c r="K456" s="241"/>
      <c r="L456" s="247"/>
      <c r="M456" s="248"/>
      <c r="N456" s="249"/>
      <c r="O456" s="249"/>
      <c r="P456" s="249"/>
      <c r="Q456" s="249"/>
      <c r="R456" s="249"/>
      <c r="S456" s="249"/>
      <c r="T456" s="250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51" t="s">
        <v>180</v>
      </c>
      <c r="AU456" s="251" t="s">
        <v>86</v>
      </c>
      <c r="AV456" s="13" t="s">
        <v>86</v>
      </c>
      <c r="AW456" s="13" t="s">
        <v>32</v>
      </c>
      <c r="AX456" s="13" t="s">
        <v>84</v>
      </c>
      <c r="AY456" s="251" t="s">
        <v>174</v>
      </c>
    </row>
    <row r="457" s="2" customFormat="1" ht="24.15" customHeight="1">
      <c r="A457" s="38"/>
      <c r="B457" s="39"/>
      <c r="C457" s="226" t="s">
        <v>1224</v>
      </c>
      <c r="D457" s="226" t="s">
        <v>175</v>
      </c>
      <c r="E457" s="227" t="s">
        <v>1225</v>
      </c>
      <c r="F457" s="228" t="s">
        <v>1226</v>
      </c>
      <c r="G457" s="229" t="s">
        <v>1211</v>
      </c>
      <c r="H457" s="230">
        <v>9</v>
      </c>
      <c r="I457" s="231"/>
      <c r="J457" s="232">
        <f>ROUND(I457*H457,2)</f>
        <v>0</v>
      </c>
      <c r="K457" s="233"/>
      <c r="L457" s="44"/>
      <c r="M457" s="234" t="s">
        <v>1</v>
      </c>
      <c r="N457" s="235" t="s">
        <v>41</v>
      </c>
      <c r="O457" s="91"/>
      <c r="P457" s="236">
        <f>O457*H457</f>
        <v>0</v>
      </c>
      <c r="Q457" s="236">
        <v>0.00051999999999999995</v>
      </c>
      <c r="R457" s="236">
        <f>Q457*H457</f>
        <v>0.0046799999999999993</v>
      </c>
      <c r="S457" s="236">
        <v>0</v>
      </c>
      <c r="T457" s="237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38" t="s">
        <v>263</v>
      </c>
      <c r="AT457" s="238" t="s">
        <v>175</v>
      </c>
      <c r="AU457" s="238" t="s">
        <v>86</v>
      </c>
      <c r="AY457" s="17" t="s">
        <v>174</v>
      </c>
      <c r="BE457" s="239">
        <f>IF(N457="základní",J457,0)</f>
        <v>0</v>
      </c>
      <c r="BF457" s="239">
        <f>IF(N457="snížená",J457,0)</f>
        <v>0</v>
      </c>
      <c r="BG457" s="239">
        <f>IF(N457="zákl. přenesená",J457,0)</f>
        <v>0</v>
      </c>
      <c r="BH457" s="239">
        <f>IF(N457="sníž. přenesená",J457,0)</f>
        <v>0</v>
      </c>
      <c r="BI457" s="239">
        <f>IF(N457="nulová",J457,0)</f>
        <v>0</v>
      </c>
      <c r="BJ457" s="17" t="s">
        <v>84</v>
      </c>
      <c r="BK457" s="239">
        <f>ROUND(I457*H457,2)</f>
        <v>0</v>
      </c>
      <c r="BL457" s="17" t="s">
        <v>263</v>
      </c>
      <c r="BM457" s="238" t="s">
        <v>1227</v>
      </c>
    </row>
    <row r="458" s="13" customFormat="1">
      <c r="A458" s="13"/>
      <c r="B458" s="240"/>
      <c r="C458" s="241"/>
      <c r="D458" s="242" t="s">
        <v>180</v>
      </c>
      <c r="E458" s="243" t="s">
        <v>1</v>
      </c>
      <c r="F458" s="244" t="s">
        <v>1228</v>
      </c>
      <c r="G458" s="241"/>
      <c r="H458" s="245">
        <v>9</v>
      </c>
      <c r="I458" s="246"/>
      <c r="J458" s="241"/>
      <c r="K458" s="241"/>
      <c r="L458" s="247"/>
      <c r="M458" s="248"/>
      <c r="N458" s="249"/>
      <c r="O458" s="249"/>
      <c r="P458" s="249"/>
      <c r="Q458" s="249"/>
      <c r="R458" s="249"/>
      <c r="S458" s="249"/>
      <c r="T458" s="250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51" t="s">
        <v>180</v>
      </c>
      <c r="AU458" s="251" t="s">
        <v>86</v>
      </c>
      <c r="AV458" s="13" t="s">
        <v>86</v>
      </c>
      <c r="AW458" s="13" t="s">
        <v>32</v>
      </c>
      <c r="AX458" s="13" t="s">
        <v>84</v>
      </c>
      <c r="AY458" s="251" t="s">
        <v>174</v>
      </c>
    </row>
    <row r="459" s="2" customFormat="1" ht="16.5" customHeight="1">
      <c r="A459" s="38"/>
      <c r="B459" s="39"/>
      <c r="C459" s="226" t="s">
        <v>1229</v>
      </c>
      <c r="D459" s="226" t="s">
        <v>175</v>
      </c>
      <c r="E459" s="227" t="s">
        <v>1230</v>
      </c>
      <c r="F459" s="228" t="s">
        <v>1231</v>
      </c>
      <c r="G459" s="229" t="s">
        <v>1211</v>
      </c>
      <c r="H459" s="230">
        <v>5</v>
      </c>
      <c r="I459" s="231"/>
      <c r="J459" s="232">
        <f>ROUND(I459*H459,2)</f>
        <v>0</v>
      </c>
      <c r="K459" s="233"/>
      <c r="L459" s="44"/>
      <c r="M459" s="234" t="s">
        <v>1</v>
      </c>
      <c r="N459" s="235" t="s">
        <v>41</v>
      </c>
      <c r="O459" s="91"/>
      <c r="P459" s="236">
        <f>O459*H459</f>
        <v>0</v>
      </c>
      <c r="Q459" s="236">
        <v>0.00051999999999999995</v>
      </c>
      <c r="R459" s="236">
        <f>Q459*H459</f>
        <v>0.0025999999999999999</v>
      </c>
      <c r="S459" s="236">
        <v>0</v>
      </c>
      <c r="T459" s="237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38" t="s">
        <v>263</v>
      </c>
      <c r="AT459" s="238" t="s">
        <v>175</v>
      </c>
      <c r="AU459" s="238" t="s">
        <v>86</v>
      </c>
      <c r="AY459" s="17" t="s">
        <v>174</v>
      </c>
      <c r="BE459" s="239">
        <f>IF(N459="základní",J459,0)</f>
        <v>0</v>
      </c>
      <c r="BF459" s="239">
        <f>IF(N459="snížená",J459,0)</f>
        <v>0</v>
      </c>
      <c r="BG459" s="239">
        <f>IF(N459="zákl. přenesená",J459,0)</f>
        <v>0</v>
      </c>
      <c r="BH459" s="239">
        <f>IF(N459="sníž. přenesená",J459,0)</f>
        <v>0</v>
      </c>
      <c r="BI459" s="239">
        <f>IF(N459="nulová",J459,0)</f>
        <v>0</v>
      </c>
      <c r="BJ459" s="17" t="s">
        <v>84</v>
      </c>
      <c r="BK459" s="239">
        <f>ROUND(I459*H459,2)</f>
        <v>0</v>
      </c>
      <c r="BL459" s="17" t="s">
        <v>263</v>
      </c>
      <c r="BM459" s="238" t="s">
        <v>1232</v>
      </c>
    </row>
    <row r="460" s="13" customFormat="1">
      <c r="A460" s="13"/>
      <c r="B460" s="240"/>
      <c r="C460" s="241"/>
      <c r="D460" s="242" t="s">
        <v>180</v>
      </c>
      <c r="E460" s="243" t="s">
        <v>1</v>
      </c>
      <c r="F460" s="244" t="s">
        <v>1233</v>
      </c>
      <c r="G460" s="241"/>
      <c r="H460" s="245">
        <v>5</v>
      </c>
      <c r="I460" s="246"/>
      <c r="J460" s="241"/>
      <c r="K460" s="241"/>
      <c r="L460" s="247"/>
      <c r="M460" s="248"/>
      <c r="N460" s="249"/>
      <c r="O460" s="249"/>
      <c r="P460" s="249"/>
      <c r="Q460" s="249"/>
      <c r="R460" s="249"/>
      <c r="S460" s="249"/>
      <c r="T460" s="250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51" t="s">
        <v>180</v>
      </c>
      <c r="AU460" s="251" t="s">
        <v>86</v>
      </c>
      <c r="AV460" s="13" t="s">
        <v>86</v>
      </c>
      <c r="AW460" s="13" t="s">
        <v>32</v>
      </c>
      <c r="AX460" s="13" t="s">
        <v>84</v>
      </c>
      <c r="AY460" s="251" t="s">
        <v>174</v>
      </c>
    </row>
    <row r="461" s="2" customFormat="1" ht="24.15" customHeight="1">
      <c r="A461" s="38"/>
      <c r="B461" s="39"/>
      <c r="C461" s="226" t="s">
        <v>1234</v>
      </c>
      <c r="D461" s="226" t="s">
        <v>175</v>
      </c>
      <c r="E461" s="227" t="s">
        <v>1235</v>
      </c>
      <c r="F461" s="228" t="s">
        <v>1236</v>
      </c>
      <c r="G461" s="229" t="s">
        <v>1211</v>
      </c>
      <c r="H461" s="230">
        <v>5</v>
      </c>
      <c r="I461" s="231"/>
      <c r="J461" s="232">
        <f>ROUND(I461*H461,2)</f>
        <v>0</v>
      </c>
      <c r="K461" s="233"/>
      <c r="L461" s="44"/>
      <c r="M461" s="234" t="s">
        <v>1</v>
      </c>
      <c r="N461" s="235" t="s">
        <v>41</v>
      </c>
      <c r="O461" s="91"/>
      <c r="P461" s="236">
        <f>O461*H461</f>
        <v>0</v>
      </c>
      <c r="Q461" s="236">
        <v>0.00051999999999999995</v>
      </c>
      <c r="R461" s="236">
        <f>Q461*H461</f>
        <v>0.0025999999999999999</v>
      </c>
      <c r="S461" s="236">
        <v>0</v>
      </c>
      <c r="T461" s="237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38" t="s">
        <v>263</v>
      </c>
      <c r="AT461" s="238" t="s">
        <v>175</v>
      </c>
      <c r="AU461" s="238" t="s">
        <v>86</v>
      </c>
      <c r="AY461" s="17" t="s">
        <v>174</v>
      </c>
      <c r="BE461" s="239">
        <f>IF(N461="základní",J461,0)</f>
        <v>0</v>
      </c>
      <c r="BF461" s="239">
        <f>IF(N461="snížená",J461,0)</f>
        <v>0</v>
      </c>
      <c r="BG461" s="239">
        <f>IF(N461="zákl. přenesená",J461,0)</f>
        <v>0</v>
      </c>
      <c r="BH461" s="239">
        <f>IF(N461="sníž. přenesená",J461,0)</f>
        <v>0</v>
      </c>
      <c r="BI461" s="239">
        <f>IF(N461="nulová",J461,0)</f>
        <v>0</v>
      </c>
      <c r="BJ461" s="17" t="s">
        <v>84</v>
      </c>
      <c r="BK461" s="239">
        <f>ROUND(I461*H461,2)</f>
        <v>0</v>
      </c>
      <c r="BL461" s="17" t="s">
        <v>263</v>
      </c>
      <c r="BM461" s="238" t="s">
        <v>1237</v>
      </c>
    </row>
    <row r="462" s="13" customFormat="1">
      <c r="A462" s="13"/>
      <c r="B462" s="240"/>
      <c r="C462" s="241"/>
      <c r="D462" s="242" t="s">
        <v>180</v>
      </c>
      <c r="E462" s="243" t="s">
        <v>1</v>
      </c>
      <c r="F462" s="244" t="s">
        <v>1238</v>
      </c>
      <c r="G462" s="241"/>
      <c r="H462" s="245">
        <v>5</v>
      </c>
      <c r="I462" s="246"/>
      <c r="J462" s="241"/>
      <c r="K462" s="241"/>
      <c r="L462" s="247"/>
      <c r="M462" s="248"/>
      <c r="N462" s="249"/>
      <c r="O462" s="249"/>
      <c r="P462" s="249"/>
      <c r="Q462" s="249"/>
      <c r="R462" s="249"/>
      <c r="S462" s="249"/>
      <c r="T462" s="250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1" t="s">
        <v>180</v>
      </c>
      <c r="AU462" s="251" t="s">
        <v>86</v>
      </c>
      <c r="AV462" s="13" t="s">
        <v>86</v>
      </c>
      <c r="AW462" s="13" t="s">
        <v>32</v>
      </c>
      <c r="AX462" s="13" t="s">
        <v>84</v>
      </c>
      <c r="AY462" s="251" t="s">
        <v>174</v>
      </c>
    </row>
    <row r="463" s="2" customFormat="1" ht="24.15" customHeight="1">
      <c r="A463" s="38"/>
      <c r="B463" s="39"/>
      <c r="C463" s="226" t="s">
        <v>1239</v>
      </c>
      <c r="D463" s="226" t="s">
        <v>175</v>
      </c>
      <c r="E463" s="227" t="s">
        <v>1240</v>
      </c>
      <c r="F463" s="228" t="s">
        <v>1241</v>
      </c>
      <c r="G463" s="229" t="s">
        <v>1211</v>
      </c>
      <c r="H463" s="230">
        <v>9</v>
      </c>
      <c r="I463" s="231"/>
      <c r="J463" s="232">
        <f>ROUND(I463*H463,2)</f>
        <v>0</v>
      </c>
      <c r="K463" s="233"/>
      <c r="L463" s="44"/>
      <c r="M463" s="234" t="s">
        <v>1</v>
      </c>
      <c r="N463" s="235" t="s">
        <v>41</v>
      </c>
      <c r="O463" s="91"/>
      <c r="P463" s="236">
        <f>O463*H463</f>
        <v>0</v>
      </c>
      <c r="Q463" s="236">
        <v>0.00051999999999999995</v>
      </c>
      <c r="R463" s="236">
        <f>Q463*H463</f>
        <v>0.0046799999999999993</v>
      </c>
      <c r="S463" s="236">
        <v>0</v>
      </c>
      <c r="T463" s="237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38" t="s">
        <v>263</v>
      </c>
      <c r="AT463" s="238" t="s">
        <v>175</v>
      </c>
      <c r="AU463" s="238" t="s">
        <v>86</v>
      </c>
      <c r="AY463" s="17" t="s">
        <v>174</v>
      </c>
      <c r="BE463" s="239">
        <f>IF(N463="základní",J463,0)</f>
        <v>0</v>
      </c>
      <c r="BF463" s="239">
        <f>IF(N463="snížená",J463,0)</f>
        <v>0</v>
      </c>
      <c r="BG463" s="239">
        <f>IF(N463="zákl. přenesená",J463,0)</f>
        <v>0</v>
      </c>
      <c r="BH463" s="239">
        <f>IF(N463="sníž. přenesená",J463,0)</f>
        <v>0</v>
      </c>
      <c r="BI463" s="239">
        <f>IF(N463="nulová",J463,0)</f>
        <v>0</v>
      </c>
      <c r="BJ463" s="17" t="s">
        <v>84</v>
      </c>
      <c r="BK463" s="239">
        <f>ROUND(I463*H463,2)</f>
        <v>0</v>
      </c>
      <c r="BL463" s="17" t="s">
        <v>263</v>
      </c>
      <c r="BM463" s="238" t="s">
        <v>1242</v>
      </c>
    </row>
    <row r="464" s="13" customFormat="1">
      <c r="A464" s="13"/>
      <c r="B464" s="240"/>
      <c r="C464" s="241"/>
      <c r="D464" s="242" t="s">
        <v>180</v>
      </c>
      <c r="E464" s="243" t="s">
        <v>1</v>
      </c>
      <c r="F464" s="244" t="s">
        <v>1243</v>
      </c>
      <c r="G464" s="241"/>
      <c r="H464" s="245">
        <v>9</v>
      </c>
      <c r="I464" s="246"/>
      <c r="J464" s="241"/>
      <c r="K464" s="241"/>
      <c r="L464" s="247"/>
      <c r="M464" s="248"/>
      <c r="N464" s="249"/>
      <c r="O464" s="249"/>
      <c r="P464" s="249"/>
      <c r="Q464" s="249"/>
      <c r="R464" s="249"/>
      <c r="S464" s="249"/>
      <c r="T464" s="250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51" t="s">
        <v>180</v>
      </c>
      <c r="AU464" s="251" t="s">
        <v>86</v>
      </c>
      <c r="AV464" s="13" t="s">
        <v>86</v>
      </c>
      <c r="AW464" s="13" t="s">
        <v>32</v>
      </c>
      <c r="AX464" s="13" t="s">
        <v>84</v>
      </c>
      <c r="AY464" s="251" t="s">
        <v>174</v>
      </c>
    </row>
    <row r="465" s="2" customFormat="1" ht="24.15" customHeight="1">
      <c r="A465" s="38"/>
      <c r="B465" s="39"/>
      <c r="C465" s="226" t="s">
        <v>1244</v>
      </c>
      <c r="D465" s="226" t="s">
        <v>175</v>
      </c>
      <c r="E465" s="227" t="s">
        <v>1245</v>
      </c>
      <c r="F465" s="228" t="s">
        <v>1246</v>
      </c>
      <c r="G465" s="229" t="s">
        <v>1211</v>
      </c>
      <c r="H465" s="230">
        <v>2</v>
      </c>
      <c r="I465" s="231"/>
      <c r="J465" s="232">
        <f>ROUND(I465*H465,2)</f>
        <v>0</v>
      </c>
      <c r="K465" s="233"/>
      <c r="L465" s="44"/>
      <c r="M465" s="234" t="s">
        <v>1</v>
      </c>
      <c r="N465" s="235" t="s">
        <v>41</v>
      </c>
      <c r="O465" s="91"/>
      <c r="P465" s="236">
        <f>O465*H465</f>
        <v>0</v>
      </c>
      <c r="Q465" s="236">
        <v>0.00051999999999999995</v>
      </c>
      <c r="R465" s="236">
        <f>Q465*H465</f>
        <v>0.0010399999999999999</v>
      </c>
      <c r="S465" s="236">
        <v>0</v>
      </c>
      <c r="T465" s="237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38" t="s">
        <v>263</v>
      </c>
      <c r="AT465" s="238" t="s">
        <v>175</v>
      </c>
      <c r="AU465" s="238" t="s">
        <v>86</v>
      </c>
      <c r="AY465" s="17" t="s">
        <v>174</v>
      </c>
      <c r="BE465" s="239">
        <f>IF(N465="základní",J465,0)</f>
        <v>0</v>
      </c>
      <c r="BF465" s="239">
        <f>IF(N465="snížená",J465,0)</f>
        <v>0</v>
      </c>
      <c r="BG465" s="239">
        <f>IF(N465="zákl. přenesená",J465,0)</f>
        <v>0</v>
      </c>
      <c r="BH465" s="239">
        <f>IF(N465="sníž. přenesená",J465,0)</f>
        <v>0</v>
      </c>
      <c r="BI465" s="239">
        <f>IF(N465="nulová",J465,0)</f>
        <v>0</v>
      </c>
      <c r="BJ465" s="17" t="s">
        <v>84</v>
      </c>
      <c r="BK465" s="239">
        <f>ROUND(I465*H465,2)</f>
        <v>0</v>
      </c>
      <c r="BL465" s="17" t="s">
        <v>263</v>
      </c>
      <c r="BM465" s="238" t="s">
        <v>1247</v>
      </c>
    </row>
    <row r="466" s="13" customFormat="1">
      <c r="A466" s="13"/>
      <c r="B466" s="240"/>
      <c r="C466" s="241"/>
      <c r="D466" s="242" t="s">
        <v>180</v>
      </c>
      <c r="E466" s="243" t="s">
        <v>1</v>
      </c>
      <c r="F466" s="244" t="s">
        <v>1248</v>
      </c>
      <c r="G466" s="241"/>
      <c r="H466" s="245">
        <v>2</v>
      </c>
      <c r="I466" s="246"/>
      <c r="J466" s="241"/>
      <c r="K466" s="241"/>
      <c r="L466" s="247"/>
      <c r="M466" s="248"/>
      <c r="N466" s="249"/>
      <c r="O466" s="249"/>
      <c r="P466" s="249"/>
      <c r="Q466" s="249"/>
      <c r="R466" s="249"/>
      <c r="S466" s="249"/>
      <c r="T466" s="250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51" t="s">
        <v>180</v>
      </c>
      <c r="AU466" s="251" t="s">
        <v>86</v>
      </c>
      <c r="AV466" s="13" t="s">
        <v>86</v>
      </c>
      <c r="AW466" s="13" t="s">
        <v>32</v>
      </c>
      <c r="AX466" s="13" t="s">
        <v>84</v>
      </c>
      <c r="AY466" s="251" t="s">
        <v>174</v>
      </c>
    </row>
    <row r="467" s="2" customFormat="1" ht="16.5" customHeight="1">
      <c r="A467" s="38"/>
      <c r="B467" s="39"/>
      <c r="C467" s="226" t="s">
        <v>1249</v>
      </c>
      <c r="D467" s="226" t="s">
        <v>175</v>
      </c>
      <c r="E467" s="227" t="s">
        <v>1250</v>
      </c>
      <c r="F467" s="228" t="s">
        <v>1251</v>
      </c>
      <c r="G467" s="229" t="s">
        <v>1211</v>
      </c>
      <c r="H467" s="230">
        <v>2</v>
      </c>
      <c r="I467" s="231"/>
      <c r="J467" s="232">
        <f>ROUND(I467*H467,2)</f>
        <v>0</v>
      </c>
      <c r="K467" s="233"/>
      <c r="L467" s="44"/>
      <c r="M467" s="234" t="s">
        <v>1</v>
      </c>
      <c r="N467" s="235" t="s">
        <v>41</v>
      </c>
      <c r="O467" s="91"/>
      <c r="P467" s="236">
        <f>O467*H467</f>
        <v>0</v>
      </c>
      <c r="Q467" s="236">
        <v>0.00051999999999999995</v>
      </c>
      <c r="R467" s="236">
        <f>Q467*H467</f>
        <v>0.0010399999999999999</v>
      </c>
      <c r="S467" s="236">
        <v>0</v>
      </c>
      <c r="T467" s="237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38" t="s">
        <v>263</v>
      </c>
      <c r="AT467" s="238" t="s">
        <v>175</v>
      </c>
      <c r="AU467" s="238" t="s">
        <v>86</v>
      </c>
      <c r="AY467" s="17" t="s">
        <v>174</v>
      </c>
      <c r="BE467" s="239">
        <f>IF(N467="základní",J467,0)</f>
        <v>0</v>
      </c>
      <c r="BF467" s="239">
        <f>IF(N467="snížená",J467,0)</f>
        <v>0</v>
      </c>
      <c r="BG467" s="239">
        <f>IF(N467="zákl. přenesená",J467,0)</f>
        <v>0</v>
      </c>
      <c r="BH467" s="239">
        <f>IF(N467="sníž. přenesená",J467,0)</f>
        <v>0</v>
      </c>
      <c r="BI467" s="239">
        <f>IF(N467="nulová",J467,0)</f>
        <v>0</v>
      </c>
      <c r="BJ467" s="17" t="s">
        <v>84</v>
      </c>
      <c r="BK467" s="239">
        <f>ROUND(I467*H467,2)</f>
        <v>0</v>
      </c>
      <c r="BL467" s="17" t="s">
        <v>263</v>
      </c>
      <c r="BM467" s="238" t="s">
        <v>1252</v>
      </c>
    </row>
    <row r="468" s="13" customFormat="1">
      <c r="A468" s="13"/>
      <c r="B468" s="240"/>
      <c r="C468" s="241"/>
      <c r="D468" s="242" t="s">
        <v>180</v>
      </c>
      <c r="E468" s="243" t="s">
        <v>1</v>
      </c>
      <c r="F468" s="244" t="s">
        <v>1253</v>
      </c>
      <c r="G468" s="241"/>
      <c r="H468" s="245">
        <v>2</v>
      </c>
      <c r="I468" s="246"/>
      <c r="J468" s="241"/>
      <c r="K468" s="241"/>
      <c r="L468" s="247"/>
      <c r="M468" s="248"/>
      <c r="N468" s="249"/>
      <c r="O468" s="249"/>
      <c r="P468" s="249"/>
      <c r="Q468" s="249"/>
      <c r="R468" s="249"/>
      <c r="S468" s="249"/>
      <c r="T468" s="250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51" t="s">
        <v>180</v>
      </c>
      <c r="AU468" s="251" t="s">
        <v>86</v>
      </c>
      <c r="AV468" s="13" t="s">
        <v>86</v>
      </c>
      <c r="AW468" s="13" t="s">
        <v>32</v>
      </c>
      <c r="AX468" s="13" t="s">
        <v>84</v>
      </c>
      <c r="AY468" s="251" t="s">
        <v>174</v>
      </c>
    </row>
    <row r="469" s="2" customFormat="1" ht="21.75" customHeight="1">
      <c r="A469" s="38"/>
      <c r="B469" s="39"/>
      <c r="C469" s="226" t="s">
        <v>1254</v>
      </c>
      <c r="D469" s="226" t="s">
        <v>175</v>
      </c>
      <c r="E469" s="227" t="s">
        <v>1255</v>
      </c>
      <c r="F469" s="228" t="s">
        <v>1256</v>
      </c>
      <c r="G469" s="229" t="s">
        <v>236</v>
      </c>
      <c r="H469" s="230">
        <v>7</v>
      </c>
      <c r="I469" s="231"/>
      <c r="J469" s="232">
        <f>ROUND(I469*H469,2)</f>
        <v>0</v>
      </c>
      <c r="K469" s="233"/>
      <c r="L469" s="44"/>
      <c r="M469" s="234" t="s">
        <v>1</v>
      </c>
      <c r="N469" s="235" t="s">
        <v>41</v>
      </c>
      <c r="O469" s="91"/>
      <c r="P469" s="236">
        <f>O469*H469</f>
        <v>0</v>
      </c>
      <c r="Q469" s="236">
        <v>6.9999999999999994E-05</v>
      </c>
      <c r="R469" s="236">
        <f>Q469*H469</f>
        <v>0.00048999999999999998</v>
      </c>
      <c r="S469" s="236">
        <v>0</v>
      </c>
      <c r="T469" s="237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38" t="s">
        <v>263</v>
      </c>
      <c r="AT469" s="238" t="s">
        <v>175</v>
      </c>
      <c r="AU469" s="238" t="s">
        <v>86</v>
      </c>
      <c r="AY469" s="17" t="s">
        <v>174</v>
      </c>
      <c r="BE469" s="239">
        <f>IF(N469="základní",J469,0)</f>
        <v>0</v>
      </c>
      <c r="BF469" s="239">
        <f>IF(N469="snížená",J469,0)</f>
        <v>0</v>
      </c>
      <c r="BG469" s="239">
        <f>IF(N469="zákl. přenesená",J469,0)</f>
        <v>0</v>
      </c>
      <c r="BH469" s="239">
        <f>IF(N469="sníž. přenesená",J469,0)</f>
        <v>0</v>
      </c>
      <c r="BI469" s="239">
        <f>IF(N469="nulová",J469,0)</f>
        <v>0</v>
      </c>
      <c r="BJ469" s="17" t="s">
        <v>84</v>
      </c>
      <c r="BK469" s="239">
        <f>ROUND(I469*H469,2)</f>
        <v>0</v>
      </c>
      <c r="BL469" s="17" t="s">
        <v>263</v>
      </c>
      <c r="BM469" s="238" t="s">
        <v>1257</v>
      </c>
    </row>
    <row r="470" s="2" customFormat="1" ht="21.75" customHeight="1">
      <c r="A470" s="38"/>
      <c r="B470" s="39"/>
      <c r="C470" s="226" t="s">
        <v>1258</v>
      </c>
      <c r="D470" s="226" t="s">
        <v>175</v>
      </c>
      <c r="E470" s="227" t="s">
        <v>1259</v>
      </c>
      <c r="F470" s="228" t="s">
        <v>1260</v>
      </c>
      <c r="G470" s="229" t="s">
        <v>236</v>
      </c>
      <c r="H470" s="230">
        <v>3</v>
      </c>
      <c r="I470" s="231"/>
      <c r="J470" s="232">
        <f>ROUND(I470*H470,2)</f>
        <v>0</v>
      </c>
      <c r="K470" s="233"/>
      <c r="L470" s="44"/>
      <c r="M470" s="234" t="s">
        <v>1</v>
      </c>
      <c r="N470" s="235" t="s">
        <v>41</v>
      </c>
      <c r="O470" s="91"/>
      <c r="P470" s="236">
        <f>O470*H470</f>
        <v>0</v>
      </c>
      <c r="Q470" s="236">
        <v>6.9999999999999994E-05</v>
      </c>
      <c r="R470" s="236">
        <f>Q470*H470</f>
        <v>0.00020999999999999998</v>
      </c>
      <c r="S470" s="236">
        <v>0</v>
      </c>
      <c r="T470" s="237">
        <f>S470*H470</f>
        <v>0</v>
      </c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R470" s="238" t="s">
        <v>263</v>
      </c>
      <c r="AT470" s="238" t="s">
        <v>175</v>
      </c>
      <c r="AU470" s="238" t="s">
        <v>86</v>
      </c>
      <c r="AY470" s="17" t="s">
        <v>174</v>
      </c>
      <c r="BE470" s="239">
        <f>IF(N470="základní",J470,0)</f>
        <v>0</v>
      </c>
      <c r="BF470" s="239">
        <f>IF(N470="snížená",J470,0)</f>
        <v>0</v>
      </c>
      <c r="BG470" s="239">
        <f>IF(N470="zákl. přenesená",J470,0)</f>
        <v>0</v>
      </c>
      <c r="BH470" s="239">
        <f>IF(N470="sníž. přenesená",J470,0)</f>
        <v>0</v>
      </c>
      <c r="BI470" s="239">
        <f>IF(N470="nulová",J470,0)</f>
        <v>0</v>
      </c>
      <c r="BJ470" s="17" t="s">
        <v>84</v>
      </c>
      <c r="BK470" s="239">
        <f>ROUND(I470*H470,2)</f>
        <v>0</v>
      </c>
      <c r="BL470" s="17" t="s">
        <v>263</v>
      </c>
      <c r="BM470" s="238" t="s">
        <v>1261</v>
      </c>
    </row>
    <row r="471" s="2" customFormat="1" ht="24.15" customHeight="1">
      <c r="A471" s="38"/>
      <c r="B471" s="39"/>
      <c r="C471" s="226" t="s">
        <v>1262</v>
      </c>
      <c r="D471" s="226" t="s">
        <v>175</v>
      </c>
      <c r="E471" s="227" t="s">
        <v>1263</v>
      </c>
      <c r="F471" s="228" t="s">
        <v>1264</v>
      </c>
      <c r="G471" s="229" t="s">
        <v>1112</v>
      </c>
      <c r="H471" s="294"/>
      <c r="I471" s="231"/>
      <c r="J471" s="232">
        <f>ROUND(I471*H471,2)</f>
        <v>0</v>
      </c>
      <c r="K471" s="233"/>
      <c r="L471" s="44"/>
      <c r="M471" s="234" t="s">
        <v>1</v>
      </c>
      <c r="N471" s="235" t="s">
        <v>41</v>
      </c>
      <c r="O471" s="91"/>
      <c r="P471" s="236">
        <f>O471*H471</f>
        <v>0</v>
      </c>
      <c r="Q471" s="236">
        <v>0</v>
      </c>
      <c r="R471" s="236">
        <f>Q471*H471</f>
        <v>0</v>
      </c>
      <c r="S471" s="236">
        <v>0</v>
      </c>
      <c r="T471" s="237">
        <f>S471*H471</f>
        <v>0</v>
      </c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38" t="s">
        <v>263</v>
      </c>
      <c r="AT471" s="238" t="s">
        <v>175</v>
      </c>
      <c r="AU471" s="238" t="s">
        <v>86</v>
      </c>
      <c r="AY471" s="17" t="s">
        <v>174</v>
      </c>
      <c r="BE471" s="239">
        <f>IF(N471="základní",J471,0)</f>
        <v>0</v>
      </c>
      <c r="BF471" s="239">
        <f>IF(N471="snížená",J471,0)</f>
        <v>0</v>
      </c>
      <c r="BG471" s="239">
        <f>IF(N471="zákl. přenesená",J471,0)</f>
        <v>0</v>
      </c>
      <c r="BH471" s="239">
        <f>IF(N471="sníž. přenesená",J471,0)</f>
        <v>0</v>
      </c>
      <c r="BI471" s="239">
        <f>IF(N471="nulová",J471,0)</f>
        <v>0</v>
      </c>
      <c r="BJ471" s="17" t="s">
        <v>84</v>
      </c>
      <c r="BK471" s="239">
        <f>ROUND(I471*H471,2)</f>
        <v>0</v>
      </c>
      <c r="BL471" s="17" t="s">
        <v>263</v>
      </c>
      <c r="BM471" s="238" t="s">
        <v>1265</v>
      </c>
    </row>
    <row r="472" s="12" customFormat="1" ht="22.8" customHeight="1">
      <c r="A472" s="12"/>
      <c r="B472" s="212"/>
      <c r="C472" s="213"/>
      <c r="D472" s="214" t="s">
        <v>75</v>
      </c>
      <c r="E472" s="284" t="s">
        <v>426</v>
      </c>
      <c r="F472" s="284" t="s">
        <v>427</v>
      </c>
      <c r="G472" s="213"/>
      <c r="H472" s="213"/>
      <c r="I472" s="216"/>
      <c r="J472" s="285">
        <f>BK472</f>
        <v>0</v>
      </c>
      <c r="K472" s="213"/>
      <c r="L472" s="218"/>
      <c r="M472" s="219"/>
      <c r="N472" s="220"/>
      <c r="O472" s="220"/>
      <c r="P472" s="221">
        <f>SUM(P473:P476)</f>
        <v>0</v>
      </c>
      <c r="Q472" s="220"/>
      <c r="R472" s="221">
        <f>SUM(R473:R476)</f>
        <v>0.0030000000000000001</v>
      </c>
      <c r="S472" s="220"/>
      <c r="T472" s="222">
        <f>SUM(T473:T476)</f>
        <v>0</v>
      </c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R472" s="223" t="s">
        <v>86</v>
      </c>
      <c r="AT472" s="224" t="s">
        <v>75</v>
      </c>
      <c r="AU472" s="224" t="s">
        <v>84</v>
      </c>
      <c r="AY472" s="223" t="s">
        <v>174</v>
      </c>
      <c r="BK472" s="225">
        <f>SUM(BK473:BK476)</f>
        <v>0</v>
      </c>
    </row>
    <row r="473" s="2" customFormat="1" ht="24.15" customHeight="1">
      <c r="A473" s="38"/>
      <c r="B473" s="39"/>
      <c r="C473" s="226" t="s">
        <v>1266</v>
      </c>
      <c r="D473" s="226" t="s">
        <v>175</v>
      </c>
      <c r="E473" s="227" t="s">
        <v>1267</v>
      </c>
      <c r="F473" s="228" t="s">
        <v>1268</v>
      </c>
      <c r="G473" s="229" t="s">
        <v>236</v>
      </c>
      <c r="H473" s="230">
        <v>3</v>
      </c>
      <c r="I473" s="231"/>
      <c r="J473" s="232">
        <f>ROUND(I473*H473,2)</f>
        <v>0</v>
      </c>
      <c r="K473" s="233"/>
      <c r="L473" s="44"/>
      <c r="M473" s="234" t="s">
        <v>1</v>
      </c>
      <c r="N473" s="235" t="s">
        <v>41</v>
      </c>
      <c r="O473" s="91"/>
      <c r="P473" s="236">
        <f>O473*H473</f>
        <v>0</v>
      </c>
      <c r="Q473" s="236">
        <v>0</v>
      </c>
      <c r="R473" s="236">
        <f>Q473*H473</f>
        <v>0</v>
      </c>
      <c r="S473" s="236">
        <v>0</v>
      </c>
      <c r="T473" s="237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38" t="s">
        <v>263</v>
      </c>
      <c r="AT473" s="238" t="s">
        <v>175</v>
      </c>
      <c r="AU473" s="238" t="s">
        <v>86</v>
      </c>
      <c r="AY473" s="17" t="s">
        <v>174</v>
      </c>
      <c r="BE473" s="239">
        <f>IF(N473="základní",J473,0)</f>
        <v>0</v>
      </c>
      <c r="BF473" s="239">
        <f>IF(N473="snížená",J473,0)</f>
        <v>0</v>
      </c>
      <c r="BG473" s="239">
        <f>IF(N473="zákl. přenesená",J473,0)</f>
        <v>0</v>
      </c>
      <c r="BH473" s="239">
        <f>IF(N473="sníž. přenesená",J473,0)</f>
        <v>0</v>
      </c>
      <c r="BI473" s="239">
        <f>IF(N473="nulová",J473,0)</f>
        <v>0</v>
      </c>
      <c r="BJ473" s="17" t="s">
        <v>84</v>
      </c>
      <c r="BK473" s="239">
        <f>ROUND(I473*H473,2)</f>
        <v>0</v>
      </c>
      <c r="BL473" s="17" t="s">
        <v>263</v>
      </c>
      <c r="BM473" s="238" t="s">
        <v>1269</v>
      </c>
    </row>
    <row r="474" s="2" customFormat="1" ht="24.15" customHeight="1">
      <c r="A474" s="38"/>
      <c r="B474" s="39"/>
      <c r="C474" s="263" t="s">
        <v>1270</v>
      </c>
      <c r="D474" s="263" t="s">
        <v>240</v>
      </c>
      <c r="E474" s="264" t="s">
        <v>1271</v>
      </c>
      <c r="F474" s="265" t="s">
        <v>1272</v>
      </c>
      <c r="G474" s="266" t="s">
        <v>236</v>
      </c>
      <c r="H474" s="267">
        <v>3</v>
      </c>
      <c r="I474" s="268"/>
      <c r="J474" s="269">
        <f>ROUND(I474*H474,2)</f>
        <v>0</v>
      </c>
      <c r="K474" s="270"/>
      <c r="L474" s="271"/>
      <c r="M474" s="272" t="s">
        <v>1</v>
      </c>
      <c r="N474" s="273" t="s">
        <v>41</v>
      </c>
      <c r="O474" s="91"/>
      <c r="P474" s="236">
        <f>O474*H474</f>
        <v>0</v>
      </c>
      <c r="Q474" s="236">
        <v>0.001</v>
      </c>
      <c r="R474" s="236">
        <f>Q474*H474</f>
        <v>0.0030000000000000001</v>
      </c>
      <c r="S474" s="236">
        <v>0</v>
      </c>
      <c r="T474" s="237">
        <f>S474*H474</f>
        <v>0</v>
      </c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38" t="s">
        <v>345</v>
      </c>
      <c r="AT474" s="238" t="s">
        <v>240</v>
      </c>
      <c r="AU474" s="238" t="s">
        <v>86</v>
      </c>
      <c r="AY474" s="17" t="s">
        <v>174</v>
      </c>
      <c r="BE474" s="239">
        <f>IF(N474="základní",J474,0)</f>
        <v>0</v>
      </c>
      <c r="BF474" s="239">
        <f>IF(N474="snížená",J474,0)</f>
        <v>0</v>
      </c>
      <c r="BG474" s="239">
        <f>IF(N474="zákl. přenesená",J474,0)</f>
        <v>0</v>
      </c>
      <c r="BH474" s="239">
        <f>IF(N474="sníž. přenesená",J474,0)</f>
        <v>0</v>
      </c>
      <c r="BI474" s="239">
        <f>IF(N474="nulová",J474,0)</f>
        <v>0</v>
      </c>
      <c r="BJ474" s="17" t="s">
        <v>84</v>
      </c>
      <c r="BK474" s="239">
        <f>ROUND(I474*H474,2)</f>
        <v>0</v>
      </c>
      <c r="BL474" s="17" t="s">
        <v>263</v>
      </c>
      <c r="BM474" s="238" t="s">
        <v>1273</v>
      </c>
    </row>
    <row r="475" s="13" customFormat="1">
      <c r="A475" s="13"/>
      <c r="B475" s="240"/>
      <c r="C475" s="241"/>
      <c r="D475" s="242" t="s">
        <v>180</v>
      </c>
      <c r="E475" s="243" t="s">
        <v>1</v>
      </c>
      <c r="F475" s="244" t="s">
        <v>1274</v>
      </c>
      <c r="G475" s="241"/>
      <c r="H475" s="245">
        <v>3</v>
      </c>
      <c r="I475" s="246"/>
      <c r="J475" s="241"/>
      <c r="K475" s="241"/>
      <c r="L475" s="247"/>
      <c r="M475" s="248"/>
      <c r="N475" s="249"/>
      <c r="O475" s="249"/>
      <c r="P475" s="249"/>
      <c r="Q475" s="249"/>
      <c r="R475" s="249"/>
      <c r="S475" s="249"/>
      <c r="T475" s="250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1" t="s">
        <v>180</v>
      </c>
      <c r="AU475" s="251" t="s">
        <v>86</v>
      </c>
      <c r="AV475" s="13" t="s">
        <v>86</v>
      </c>
      <c r="AW475" s="13" t="s">
        <v>32</v>
      </c>
      <c r="AX475" s="13" t="s">
        <v>84</v>
      </c>
      <c r="AY475" s="251" t="s">
        <v>174</v>
      </c>
    </row>
    <row r="476" s="2" customFormat="1" ht="24.15" customHeight="1">
      <c r="A476" s="38"/>
      <c r="B476" s="39"/>
      <c r="C476" s="226" t="s">
        <v>1275</v>
      </c>
      <c r="D476" s="226" t="s">
        <v>175</v>
      </c>
      <c r="E476" s="227" t="s">
        <v>1276</v>
      </c>
      <c r="F476" s="228" t="s">
        <v>1277</v>
      </c>
      <c r="G476" s="229" t="s">
        <v>1112</v>
      </c>
      <c r="H476" s="294"/>
      <c r="I476" s="231"/>
      <c r="J476" s="232">
        <f>ROUND(I476*H476,2)</f>
        <v>0</v>
      </c>
      <c r="K476" s="233"/>
      <c r="L476" s="44"/>
      <c r="M476" s="234" t="s">
        <v>1</v>
      </c>
      <c r="N476" s="235" t="s">
        <v>41</v>
      </c>
      <c r="O476" s="91"/>
      <c r="P476" s="236">
        <f>O476*H476</f>
        <v>0</v>
      </c>
      <c r="Q476" s="236">
        <v>0</v>
      </c>
      <c r="R476" s="236">
        <f>Q476*H476</f>
        <v>0</v>
      </c>
      <c r="S476" s="236">
        <v>0</v>
      </c>
      <c r="T476" s="237">
        <f>S476*H476</f>
        <v>0</v>
      </c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R476" s="238" t="s">
        <v>263</v>
      </c>
      <c r="AT476" s="238" t="s">
        <v>175</v>
      </c>
      <c r="AU476" s="238" t="s">
        <v>86</v>
      </c>
      <c r="AY476" s="17" t="s">
        <v>174</v>
      </c>
      <c r="BE476" s="239">
        <f>IF(N476="základní",J476,0)</f>
        <v>0</v>
      </c>
      <c r="BF476" s="239">
        <f>IF(N476="snížená",J476,0)</f>
        <v>0</v>
      </c>
      <c r="BG476" s="239">
        <f>IF(N476="zákl. přenesená",J476,0)</f>
        <v>0</v>
      </c>
      <c r="BH476" s="239">
        <f>IF(N476="sníž. přenesená",J476,0)</f>
        <v>0</v>
      </c>
      <c r="BI476" s="239">
        <f>IF(N476="nulová",J476,0)</f>
        <v>0</v>
      </c>
      <c r="BJ476" s="17" t="s">
        <v>84</v>
      </c>
      <c r="BK476" s="239">
        <f>ROUND(I476*H476,2)</f>
        <v>0</v>
      </c>
      <c r="BL476" s="17" t="s">
        <v>263</v>
      </c>
      <c r="BM476" s="238" t="s">
        <v>1278</v>
      </c>
    </row>
    <row r="477" s="12" customFormat="1" ht="22.8" customHeight="1">
      <c r="A477" s="12"/>
      <c r="B477" s="212"/>
      <c r="C477" s="213"/>
      <c r="D477" s="214" t="s">
        <v>75</v>
      </c>
      <c r="E477" s="284" t="s">
        <v>1279</v>
      </c>
      <c r="F477" s="284" t="s">
        <v>1280</v>
      </c>
      <c r="G477" s="213"/>
      <c r="H477" s="213"/>
      <c r="I477" s="216"/>
      <c r="J477" s="285">
        <f>BK477</f>
        <v>0</v>
      </c>
      <c r="K477" s="213"/>
      <c r="L477" s="218"/>
      <c r="M477" s="219"/>
      <c r="N477" s="220"/>
      <c r="O477" s="220"/>
      <c r="P477" s="221">
        <f>SUM(P478:P482)</f>
        <v>0</v>
      </c>
      <c r="Q477" s="220"/>
      <c r="R477" s="221">
        <f>SUM(R478:R482)</f>
        <v>0.87698295999999987</v>
      </c>
      <c r="S477" s="220"/>
      <c r="T477" s="222">
        <f>SUM(T478:T482)</f>
        <v>0</v>
      </c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R477" s="223" t="s">
        <v>86</v>
      </c>
      <c r="AT477" s="224" t="s">
        <v>75</v>
      </c>
      <c r="AU477" s="224" t="s">
        <v>84</v>
      </c>
      <c r="AY477" s="223" t="s">
        <v>174</v>
      </c>
      <c r="BK477" s="225">
        <f>SUM(BK478:BK482)</f>
        <v>0</v>
      </c>
    </row>
    <row r="478" s="2" customFormat="1" ht="24.15" customHeight="1">
      <c r="A478" s="38"/>
      <c r="B478" s="39"/>
      <c r="C478" s="226" t="s">
        <v>1281</v>
      </c>
      <c r="D478" s="226" t="s">
        <v>175</v>
      </c>
      <c r="E478" s="227" t="s">
        <v>1282</v>
      </c>
      <c r="F478" s="228" t="s">
        <v>1283</v>
      </c>
      <c r="G478" s="229" t="s">
        <v>123</v>
      </c>
      <c r="H478" s="230">
        <v>54.067999999999998</v>
      </c>
      <c r="I478" s="231"/>
      <c r="J478" s="232">
        <f>ROUND(I478*H478,2)</f>
        <v>0</v>
      </c>
      <c r="K478" s="233"/>
      <c r="L478" s="44"/>
      <c r="M478" s="234" t="s">
        <v>1</v>
      </c>
      <c r="N478" s="235" t="s">
        <v>41</v>
      </c>
      <c r="O478" s="91"/>
      <c r="P478" s="236">
        <f>O478*H478</f>
        <v>0</v>
      </c>
      <c r="Q478" s="236">
        <v>0.016219999999999998</v>
      </c>
      <c r="R478" s="236">
        <f>Q478*H478</f>
        <v>0.87698295999999987</v>
      </c>
      <c r="S478" s="236">
        <v>0</v>
      </c>
      <c r="T478" s="237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38" t="s">
        <v>263</v>
      </c>
      <c r="AT478" s="238" t="s">
        <v>175</v>
      </c>
      <c r="AU478" s="238" t="s">
        <v>86</v>
      </c>
      <c r="AY478" s="17" t="s">
        <v>174</v>
      </c>
      <c r="BE478" s="239">
        <f>IF(N478="základní",J478,0)</f>
        <v>0</v>
      </c>
      <c r="BF478" s="239">
        <f>IF(N478="snížená",J478,0)</f>
        <v>0</v>
      </c>
      <c r="BG478" s="239">
        <f>IF(N478="zákl. přenesená",J478,0)</f>
        <v>0</v>
      </c>
      <c r="BH478" s="239">
        <f>IF(N478="sníž. přenesená",J478,0)</f>
        <v>0</v>
      </c>
      <c r="BI478" s="239">
        <f>IF(N478="nulová",J478,0)</f>
        <v>0</v>
      </c>
      <c r="BJ478" s="17" t="s">
        <v>84</v>
      </c>
      <c r="BK478" s="239">
        <f>ROUND(I478*H478,2)</f>
        <v>0</v>
      </c>
      <c r="BL478" s="17" t="s">
        <v>263</v>
      </c>
      <c r="BM478" s="238" t="s">
        <v>1284</v>
      </c>
    </row>
    <row r="479" s="13" customFormat="1">
      <c r="A479" s="13"/>
      <c r="B479" s="240"/>
      <c r="C479" s="241"/>
      <c r="D479" s="242" t="s">
        <v>180</v>
      </c>
      <c r="E479" s="243" t="s">
        <v>1</v>
      </c>
      <c r="F479" s="244" t="s">
        <v>582</v>
      </c>
      <c r="G479" s="241"/>
      <c r="H479" s="245">
        <v>36.045000000000002</v>
      </c>
      <c r="I479" s="246"/>
      <c r="J479" s="241"/>
      <c r="K479" s="241"/>
      <c r="L479" s="247"/>
      <c r="M479" s="248"/>
      <c r="N479" s="249"/>
      <c r="O479" s="249"/>
      <c r="P479" s="249"/>
      <c r="Q479" s="249"/>
      <c r="R479" s="249"/>
      <c r="S479" s="249"/>
      <c r="T479" s="250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51" t="s">
        <v>180</v>
      </c>
      <c r="AU479" s="251" t="s">
        <v>86</v>
      </c>
      <c r="AV479" s="13" t="s">
        <v>86</v>
      </c>
      <c r="AW479" s="13" t="s">
        <v>32</v>
      </c>
      <c r="AX479" s="13" t="s">
        <v>76</v>
      </c>
      <c r="AY479" s="251" t="s">
        <v>174</v>
      </c>
    </row>
    <row r="480" s="13" customFormat="1">
      <c r="A480" s="13"/>
      <c r="B480" s="240"/>
      <c r="C480" s="241"/>
      <c r="D480" s="242" t="s">
        <v>180</v>
      </c>
      <c r="E480" s="243" t="s">
        <v>1</v>
      </c>
      <c r="F480" s="244" t="s">
        <v>1285</v>
      </c>
      <c r="G480" s="241"/>
      <c r="H480" s="245">
        <v>18.023</v>
      </c>
      <c r="I480" s="246"/>
      <c r="J480" s="241"/>
      <c r="K480" s="241"/>
      <c r="L480" s="247"/>
      <c r="M480" s="248"/>
      <c r="N480" s="249"/>
      <c r="O480" s="249"/>
      <c r="P480" s="249"/>
      <c r="Q480" s="249"/>
      <c r="R480" s="249"/>
      <c r="S480" s="249"/>
      <c r="T480" s="250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1" t="s">
        <v>180</v>
      </c>
      <c r="AU480" s="251" t="s">
        <v>86</v>
      </c>
      <c r="AV480" s="13" t="s">
        <v>86</v>
      </c>
      <c r="AW480" s="13" t="s">
        <v>32</v>
      </c>
      <c r="AX480" s="13" t="s">
        <v>76</v>
      </c>
      <c r="AY480" s="251" t="s">
        <v>174</v>
      </c>
    </row>
    <row r="481" s="14" customFormat="1">
      <c r="A481" s="14"/>
      <c r="B481" s="252"/>
      <c r="C481" s="253"/>
      <c r="D481" s="242" t="s">
        <v>180</v>
      </c>
      <c r="E481" s="254" t="s">
        <v>1</v>
      </c>
      <c r="F481" s="255" t="s">
        <v>183</v>
      </c>
      <c r="G481" s="253"/>
      <c r="H481" s="256">
        <v>54.067999999999998</v>
      </c>
      <c r="I481" s="257"/>
      <c r="J481" s="253"/>
      <c r="K481" s="253"/>
      <c r="L481" s="258"/>
      <c r="M481" s="259"/>
      <c r="N481" s="260"/>
      <c r="O481" s="260"/>
      <c r="P481" s="260"/>
      <c r="Q481" s="260"/>
      <c r="R481" s="260"/>
      <c r="S481" s="260"/>
      <c r="T481" s="261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2" t="s">
        <v>180</v>
      </c>
      <c r="AU481" s="262" t="s">
        <v>86</v>
      </c>
      <c r="AV481" s="14" t="s">
        <v>178</v>
      </c>
      <c r="AW481" s="14" t="s">
        <v>32</v>
      </c>
      <c r="AX481" s="14" t="s">
        <v>84</v>
      </c>
      <c r="AY481" s="262" t="s">
        <v>174</v>
      </c>
    </row>
    <row r="482" s="2" customFormat="1" ht="24.15" customHeight="1">
      <c r="A482" s="38"/>
      <c r="B482" s="39"/>
      <c r="C482" s="226" t="s">
        <v>1286</v>
      </c>
      <c r="D482" s="226" t="s">
        <v>175</v>
      </c>
      <c r="E482" s="227" t="s">
        <v>1287</v>
      </c>
      <c r="F482" s="228" t="s">
        <v>1288</v>
      </c>
      <c r="G482" s="229" t="s">
        <v>1112</v>
      </c>
      <c r="H482" s="294"/>
      <c r="I482" s="231"/>
      <c r="J482" s="232">
        <f>ROUND(I482*H482,2)</f>
        <v>0</v>
      </c>
      <c r="K482" s="233"/>
      <c r="L482" s="44"/>
      <c r="M482" s="234" t="s">
        <v>1</v>
      </c>
      <c r="N482" s="235" t="s">
        <v>41</v>
      </c>
      <c r="O482" s="91"/>
      <c r="P482" s="236">
        <f>O482*H482</f>
        <v>0</v>
      </c>
      <c r="Q482" s="236">
        <v>0</v>
      </c>
      <c r="R482" s="236">
        <f>Q482*H482</f>
        <v>0</v>
      </c>
      <c r="S482" s="236">
        <v>0</v>
      </c>
      <c r="T482" s="237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238" t="s">
        <v>263</v>
      </c>
      <c r="AT482" s="238" t="s">
        <v>175</v>
      </c>
      <c r="AU482" s="238" t="s">
        <v>86</v>
      </c>
      <c r="AY482" s="17" t="s">
        <v>174</v>
      </c>
      <c r="BE482" s="239">
        <f>IF(N482="základní",J482,0)</f>
        <v>0</v>
      </c>
      <c r="BF482" s="239">
        <f>IF(N482="snížená",J482,0)</f>
        <v>0</v>
      </c>
      <c r="BG482" s="239">
        <f>IF(N482="zákl. přenesená",J482,0)</f>
        <v>0</v>
      </c>
      <c r="BH482" s="239">
        <f>IF(N482="sníž. přenesená",J482,0)</f>
        <v>0</v>
      </c>
      <c r="BI482" s="239">
        <f>IF(N482="nulová",J482,0)</f>
        <v>0</v>
      </c>
      <c r="BJ482" s="17" t="s">
        <v>84</v>
      </c>
      <c r="BK482" s="239">
        <f>ROUND(I482*H482,2)</f>
        <v>0</v>
      </c>
      <c r="BL482" s="17" t="s">
        <v>263</v>
      </c>
      <c r="BM482" s="238" t="s">
        <v>1289</v>
      </c>
    </row>
    <row r="483" s="12" customFormat="1" ht="22.8" customHeight="1">
      <c r="A483" s="12"/>
      <c r="B483" s="212"/>
      <c r="C483" s="213"/>
      <c r="D483" s="214" t="s">
        <v>75</v>
      </c>
      <c r="E483" s="284" t="s">
        <v>1290</v>
      </c>
      <c r="F483" s="284" t="s">
        <v>1291</v>
      </c>
      <c r="G483" s="213"/>
      <c r="H483" s="213"/>
      <c r="I483" s="216"/>
      <c r="J483" s="285">
        <f>BK483</f>
        <v>0</v>
      </c>
      <c r="K483" s="213"/>
      <c r="L483" s="218"/>
      <c r="M483" s="219"/>
      <c r="N483" s="220"/>
      <c r="O483" s="220"/>
      <c r="P483" s="221">
        <f>SUM(P484:P493)</f>
        <v>0</v>
      </c>
      <c r="Q483" s="220"/>
      <c r="R483" s="221">
        <f>SUM(R484:R493)</f>
        <v>1.269559476</v>
      </c>
      <c r="S483" s="220"/>
      <c r="T483" s="222">
        <f>SUM(T484:T493)</f>
        <v>0</v>
      </c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R483" s="223" t="s">
        <v>86</v>
      </c>
      <c r="AT483" s="224" t="s">
        <v>75</v>
      </c>
      <c r="AU483" s="224" t="s">
        <v>84</v>
      </c>
      <c r="AY483" s="223" t="s">
        <v>174</v>
      </c>
      <c r="BK483" s="225">
        <f>SUM(BK484:BK493)</f>
        <v>0</v>
      </c>
    </row>
    <row r="484" s="2" customFormat="1" ht="24.15" customHeight="1">
      <c r="A484" s="38"/>
      <c r="B484" s="39"/>
      <c r="C484" s="226" t="s">
        <v>1292</v>
      </c>
      <c r="D484" s="226" t="s">
        <v>175</v>
      </c>
      <c r="E484" s="227" t="s">
        <v>1293</v>
      </c>
      <c r="F484" s="228" t="s">
        <v>1294</v>
      </c>
      <c r="G484" s="229" t="s">
        <v>123</v>
      </c>
      <c r="H484" s="230">
        <v>20.161999999999999</v>
      </c>
      <c r="I484" s="231"/>
      <c r="J484" s="232">
        <f>ROUND(I484*H484,2)</f>
        <v>0</v>
      </c>
      <c r="K484" s="233"/>
      <c r="L484" s="44"/>
      <c r="M484" s="234" t="s">
        <v>1</v>
      </c>
      <c r="N484" s="235" t="s">
        <v>41</v>
      </c>
      <c r="O484" s="91"/>
      <c r="P484" s="236">
        <f>O484*H484</f>
        <v>0</v>
      </c>
      <c r="Q484" s="236">
        <v>0.027199999999999998</v>
      </c>
      <c r="R484" s="236">
        <f>Q484*H484</f>
        <v>0.54840639999999996</v>
      </c>
      <c r="S484" s="236">
        <v>0</v>
      </c>
      <c r="T484" s="237">
        <f>S484*H484</f>
        <v>0</v>
      </c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38" t="s">
        <v>263</v>
      </c>
      <c r="AT484" s="238" t="s">
        <v>175</v>
      </c>
      <c r="AU484" s="238" t="s">
        <v>86</v>
      </c>
      <c r="AY484" s="17" t="s">
        <v>174</v>
      </c>
      <c r="BE484" s="239">
        <f>IF(N484="základní",J484,0)</f>
        <v>0</v>
      </c>
      <c r="BF484" s="239">
        <f>IF(N484="snížená",J484,0)</f>
        <v>0</v>
      </c>
      <c r="BG484" s="239">
        <f>IF(N484="zákl. přenesená",J484,0)</f>
        <v>0</v>
      </c>
      <c r="BH484" s="239">
        <f>IF(N484="sníž. přenesená",J484,0)</f>
        <v>0</v>
      </c>
      <c r="BI484" s="239">
        <f>IF(N484="nulová",J484,0)</f>
        <v>0</v>
      </c>
      <c r="BJ484" s="17" t="s">
        <v>84</v>
      </c>
      <c r="BK484" s="239">
        <f>ROUND(I484*H484,2)</f>
        <v>0</v>
      </c>
      <c r="BL484" s="17" t="s">
        <v>263</v>
      </c>
      <c r="BM484" s="238" t="s">
        <v>1295</v>
      </c>
    </row>
    <row r="485" s="13" customFormat="1">
      <c r="A485" s="13"/>
      <c r="B485" s="240"/>
      <c r="C485" s="241"/>
      <c r="D485" s="242" t="s">
        <v>180</v>
      </c>
      <c r="E485" s="243" t="s">
        <v>1</v>
      </c>
      <c r="F485" s="244" t="s">
        <v>527</v>
      </c>
      <c r="G485" s="241"/>
      <c r="H485" s="245">
        <v>20.161999999999999</v>
      </c>
      <c r="I485" s="246"/>
      <c r="J485" s="241"/>
      <c r="K485" s="241"/>
      <c r="L485" s="247"/>
      <c r="M485" s="248"/>
      <c r="N485" s="249"/>
      <c r="O485" s="249"/>
      <c r="P485" s="249"/>
      <c r="Q485" s="249"/>
      <c r="R485" s="249"/>
      <c r="S485" s="249"/>
      <c r="T485" s="250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51" t="s">
        <v>180</v>
      </c>
      <c r="AU485" s="251" t="s">
        <v>86</v>
      </c>
      <c r="AV485" s="13" t="s">
        <v>86</v>
      </c>
      <c r="AW485" s="13" t="s">
        <v>32</v>
      </c>
      <c r="AX485" s="13" t="s">
        <v>84</v>
      </c>
      <c r="AY485" s="251" t="s">
        <v>174</v>
      </c>
    </row>
    <row r="486" s="2" customFormat="1" ht="16.5" customHeight="1">
      <c r="A486" s="38"/>
      <c r="B486" s="39"/>
      <c r="C486" s="226" t="s">
        <v>1296</v>
      </c>
      <c r="D486" s="226" t="s">
        <v>175</v>
      </c>
      <c r="E486" s="227" t="s">
        <v>1297</v>
      </c>
      <c r="F486" s="228" t="s">
        <v>1298</v>
      </c>
      <c r="G486" s="229" t="s">
        <v>123</v>
      </c>
      <c r="H486" s="230">
        <v>40.731999999999999</v>
      </c>
      <c r="I486" s="231"/>
      <c r="J486" s="232">
        <f>ROUND(I486*H486,2)</f>
        <v>0</v>
      </c>
      <c r="K486" s="233"/>
      <c r="L486" s="44"/>
      <c r="M486" s="234" t="s">
        <v>1</v>
      </c>
      <c r="N486" s="235" t="s">
        <v>41</v>
      </c>
      <c r="O486" s="91"/>
      <c r="P486" s="236">
        <f>O486*H486</f>
        <v>0</v>
      </c>
      <c r="Q486" s="236">
        <v>0.00010000000000000001</v>
      </c>
      <c r="R486" s="236">
        <f>Q486*H486</f>
        <v>0.0040731999999999999</v>
      </c>
      <c r="S486" s="236">
        <v>0</v>
      </c>
      <c r="T486" s="237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38" t="s">
        <v>263</v>
      </c>
      <c r="AT486" s="238" t="s">
        <v>175</v>
      </c>
      <c r="AU486" s="238" t="s">
        <v>86</v>
      </c>
      <c r="AY486" s="17" t="s">
        <v>174</v>
      </c>
      <c r="BE486" s="239">
        <f>IF(N486="základní",J486,0)</f>
        <v>0</v>
      </c>
      <c r="BF486" s="239">
        <f>IF(N486="snížená",J486,0)</f>
        <v>0</v>
      </c>
      <c r="BG486" s="239">
        <f>IF(N486="zákl. přenesená",J486,0)</f>
        <v>0</v>
      </c>
      <c r="BH486" s="239">
        <f>IF(N486="sníž. přenesená",J486,0)</f>
        <v>0</v>
      </c>
      <c r="BI486" s="239">
        <f>IF(N486="nulová",J486,0)</f>
        <v>0</v>
      </c>
      <c r="BJ486" s="17" t="s">
        <v>84</v>
      </c>
      <c r="BK486" s="239">
        <f>ROUND(I486*H486,2)</f>
        <v>0</v>
      </c>
      <c r="BL486" s="17" t="s">
        <v>263</v>
      </c>
      <c r="BM486" s="238" t="s">
        <v>1299</v>
      </c>
    </row>
    <row r="487" s="13" customFormat="1">
      <c r="A487" s="13"/>
      <c r="B487" s="240"/>
      <c r="C487" s="241"/>
      <c r="D487" s="242" t="s">
        <v>180</v>
      </c>
      <c r="E487" s="243" t="s">
        <v>1</v>
      </c>
      <c r="F487" s="244" t="s">
        <v>1300</v>
      </c>
      <c r="G487" s="241"/>
      <c r="H487" s="245">
        <v>40.731999999999999</v>
      </c>
      <c r="I487" s="246"/>
      <c r="J487" s="241"/>
      <c r="K487" s="241"/>
      <c r="L487" s="247"/>
      <c r="M487" s="248"/>
      <c r="N487" s="249"/>
      <c r="O487" s="249"/>
      <c r="P487" s="249"/>
      <c r="Q487" s="249"/>
      <c r="R487" s="249"/>
      <c r="S487" s="249"/>
      <c r="T487" s="250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51" t="s">
        <v>180</v>
      </c>
      <c r="AU487" s="251" t="s">
        <v>86</v>
      </c>
      <c r="AV487" s="13" t="s">
        <v>86</v>
      </c>
      <c r="AW487" s="13" t="s">
        <v>32</v>
      </c>
      <c r="AX487" s="13" t="s">
        <v>84</v>
      </c>
      <c r="AY487" s="251" t="s">
        <v>174</v>
      </c>
    </row>
    <row r="488" s="2" customFormat="1" ht="24.15" customHeight="1">
      <c r="A488" s="38"/>
      <c r="B488" s="39"/>
      <c r="C488" s="226" t="s">
        <v>1301</v>
      </c>
      <c r="D488" s="226" t="s">
        <v>175</v>
      </c>
      <c r="E488" s="227" t="s">
        <v>1302</v>
      </c>
      <c r="F488" s="228" t="s">
        <v>1303</v>
      </c>
      <c r="G488" s="229" t="s">
        <v>123</v>
      </c>
      <c r="H488" s="230">
        <v>3.1000000000000001</v>
      </c>
      <c r="I488" s="231"/>
      <c r="J488" s="232">
        <f>ROUND(I488*H488,2)</f>
        <v>0</v>
      </c>
      <c r="K488" s="233"/>
      <c r="L488" s="44"/>
      <c r="M488" s="234" t="s">
        <v>1</v>
      </c>
      <c r="N488" s="235" t="s">
        <v>41</v>
      </c>
      <c r="O488" s="91"/>
      <c r="P488" s="236">
        <f>O488*H488</f>
        <v>0</v>
      </c>
      <c r="Q488" s="236">
        <v>0.012200000000000001</v>
      </c>
      <c r="R488" s="236">
        <f>Q488*H488</f>
        <v>0.037820000000000006</v>
      </c>
      <c r="S488" s="236">
        <v>0</v>
      </c>
      <c r="T488" s="237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38" t="s">
        <v>263</v>
      </c>
      <c r="AT488" s="238" t="s">
        <v>175</v>
      </c>
      <c r="AU488" s="238" t="s">
        <v>86</v>
      </c>
      <c r="AY488" s="17" t="s">
        <v>174</v>
      </c>
      <c r="BE488" s="239">
        <f>IF(N488="základní",J488,0)</f>
        <v>0</v>
      </c>
      <c r="BF488" s="239">
        <f>IF(N488="snížená",J488,0)</f>
        <v>0</v>
      </c>
      <c r="BG488" s="239">
        <f>IF(N488="zákl. přenesená",J488,0)</f>
        <v>0</v>
      </c>
      <c r="BH488" s="239">
        <f>IF(N488="sníž. přenesená",J488,0)</f>
        <v>0</v>
      </c>
      <c r="BI488" s="239">
        <f>IF(N488="nulová",J488,0)</f>
        <v>0</v>
      </c>
      <c r="BJ488" s="17" t="s">
        <v>84</v>
      </c>
      <c r="BK488" s="239">
        <f>ROUND(I488*H488,2)</f>
        <v>0</v>
      </c>
      <c r="BL488" s="17" t="s">
        <v>263</v>
      </c>
      <c r="BM488" s="238" t="s">
        <v>1304</v>
      </c>
    </row>
    <row r="489" s="13" customFormat="1">
      <c r="A489" s="13"/>
      <c r="B489" s="240"/>
      <c r="C489" s="241"/>
      <c r="D489" s="242" t="s">
        <v>180</v>
      </c>
      <c r="E489" s="243" t="s">
        <v>1</v>
      </c>
      <c r="F489" s="244" t="s">
        <v>1305</v>
      </c>
      <c r="G489" s="241"/>
      <c r="H489" s="245">
        <v>3.1000000000000001</v>
      </c>
      <c r="I489" s="246"/>
      <c r="J489" s="241"/>
      <c r="K489" s="241"/>
      <c r="L489" s="247"/>
      <c r="M489" s="248"/>
      <c r="N489" s="249"/>
      <c r="O489" s="249"/>
      <c r="P489" s="249"/>
      <c r="Q489" s="249"/>
      <c r="R489" s="249"/>
      <c r="S489" s="249"/>
      <c r="T489" s="250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1" t="s">
        <v>180</v>
      </c>
      <c r="AU489" s="251" t="s">
        <v>86</v>
      </c>
      <c r="AV489" s="13" t="s">
        <v>86</v>
      </c>
      <c r="AW489" s="13" t="s">
        <v>32</v>
      </c>
      <c r="AX489" s="13" t="s">
        <v>84</v>
      </c>
      <c r="AY489" s="251" t="s">
        <v>174</v>
      </c>
    </row>
    <row r="490" s="2" customFormat="1" ht="16.5" customHeight="1">
      <c r="A490" s="38"/>
      <c r="B490" s="39"/>
      <c r="C490" s="226" t="s">
        <v>1306</v>
      </c>
      <c r="D490" s="226" t="s">
        <v>175</v>
      </c>
      <c r="E490" s="227" t="s">
        <v>1307</v>
      </c>
      <c r="F490" s="228" t="s">
        <v>1308</v>
      </c>
      <c r="G490" s="229" t="s">
        <v>123</v>
      </c>
      <c r="H490" s="230">
        <v>3.1000000000000001</v>
      </c>
      <c r="I490" s="231"/>
      <c r="J490" s="232">
        <f>ROUND(I490*H490,2)</f>
        <v>0</v>
      </c>
      <c r="K490" s="233"/>
      <c r="L490" s="44"/>
      <c r="M490" s="234" t="s">
        <v>1</v>
      </c>
      <c r="N490" s="235" t="s">
        <v>41</v>
      </c>
      <c r="O490" s="91"/>
      <c r="P490" s="236">
        <f>O490*H490</f>
        <v>0</v>
      </c>
      <c r="Q490" s="236">
        <v>0.00010000000000000001</v>
      </c>
      <c r="R490" s="236">
        <f>Q490*H490</f>
        <v>0.00031</v>
      </c>
      <c r="S490" s="236">
        <v>0</v>
      </c>
      <c r="T490" s="237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38" t="s">
        <v>263</v>
      </c>
      <c r="AT490" s="238" t="s">
        <v>175</v>
      </c>
      <c r="AU490" s="238" t="s">
        <v>86</v>
      </c>
      <c r="AY490" s="17" t="s">
        <v>174</v>
      </c>
      <c r="BE490" s="239">
        <f>IF(N490="základní",J490,0)</f>
        <v>0</v>
      </c>
      <c r="BF490" s="239">
        <f>IF(N490="snížená",J490,0)</f>
        <v>0</v>
      </c>
      <c r="BG490" s="239">
        <f>IF(N490="zákl. přenesená",J490,0)</f>
        <v>0</v>
      </c>
      <c r="BH490" s="239">
        <f>IF(N490="sníž. přenesená",J490,0)</f>
        <v>0</v>
      </c>
      <c r="BI490" s="239">
        <f>IF(N490="nulová",J490,0)</f>
        <v>0</v>
      </c>
      <c r="BJ490" s="17" t="s">
        <v>84</v>
      </c>
      <c r="BK490" s="239">
        <f>ROUND(I490*H490,2)</f>
        <v>0</v>
      </c>
      <c r="BL490" s="17" t="s">
        <v>263</v>
      </c>
      <c r="BM490" s="238" t="s">
        <v>1309</v>
      </c>
    </row>
    <row r="491" s="2" customFormat="1" ht="24.15" customHeight="1">
      <c r="A491" s="38"/>
      <c r="B491" s="39"/>
      <c r="C491" s="226" t="s">
        <v>1310</v>
      </c>
      <c r="D491" s="226" t="s">
        <v>175</v>
      </c>
      <c r="E491" s="227" t="s">
        <v>1311</v>
      </c>
      <c r="F491" s="228" t="s">
        <v>1312</v>
      </c>
      <c r="G491" s="229" t="s">
        <v>123</v>
      </c>
      <c r="H491" s="230">
        <v>20.57</v>
      </c>
      <c r="I491" s="231"/>
      <c r="J491" s="232">
        <f>ROUND(I491*H491,2)</f>
        <v>0</v>
      </c>
      <c r="K491" s="233"/>
      <c r="L491" s="44"/>
      <c r="M491" s="234" t="s">
        <v>1</v>
      </c>
      <c r="N491" s="235" t="s">
        <v>41</v>
      </c>
      <c r="O491" s="91"/>
      <c r="P491" s="236">
        <f>O491*H491</f>
        <v>0</v>
      </c>
      <c r="Q491" s="236">
        <v>0.033006800000000003</v>
      </c>
      <c r="R491" s="236">
        <f>Q491*H491</f>
        <v>0.67894987600000012</v>
      </c>
      <c r="S491" s="236">
        <v>0</v>
      </c>
      <c r="T491" s="237">
        <f>S491*H491</f>
        <v>0</v>
      </c>
      <c r="U491" s="38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R491" s="238" t="s">
        <v>263</v>
      </c>
      <c r="AT491" s="238" t="s">
        <v>175</v>
      </c>
      <c r="AU491" s="238" t="s">
        <v>86</v>
      </c>
      <c r="AY491" s="17" t="s">
        <v>174</v>
      </c>
      <c r="BE491" s="239">
        <f>IF(N491="základní",J491,0)</f>
        <v>0</v>
      </c>
      <c r="BF491" s="239">
        <f>IF(N491="snížená",J491,0)</f>
        <v>0</v>
      </c>
      <c r="BG491" s="239">
        <f>IF(N491="zákl. přenesená",J491,0)</f>
        <v>0</v>
      </c>
      <c r="BH491" s="239">
        <f>IF(N491="sníž. přenesená",J491,0)</f>
        <v>0</v>
      </c>
      <c r="BI491" s="239">
        <f>IF(N491="nulová",J491,0)</f>
        <v>0</v>
      </c>
      <c r="BJ491" s="17" t="s">
        <v>84</v>
      </c>
      <c r="BK491" s="239">
        <f>ROUND(I491*H491,2)</f>
        <v>0</v>
      </c>
      <c r="BL491" s="17" t="s">
        <v>263</v>
      </c>
      <c r="BM491" s="238" t="s">
        <v>1313</v>
      </c>
    </row>
    <row r="492" s="13" customFormat="1">
      <c r="A492" s="13"/>
      <c r="B492" s="240"/>
      <c r="C492" s="241"/>
      <c r="D492" s="242" t="s">
        <v>180</v>
      </c>
      <c r="E492" s="243" t="s">
        <v>1</v>
      </c>
      <c r="F492" s="244" t="s">
        <v>524</v>
      </c>
      <c r="G492" s="241"/>
      <c r="H492" s="245">
        <v>20.57</v>
      </c>
      <c r="I492" s="246"/>
      <c r="J492" s="241"/>
      <c r="K492" s="241"/>
      <c r="L492" s="247"/>
      <c r="M492" s="248"/>
      <c r="N492" s="249"/>
      <c r="O492" s="249"/>
      <c r="P492" s="249"/>
      <c r="Q492" s="249"/>
      <c r="R492" s="249"/>
      <c r="S492" s="249"/>
      <c r="T492" s="250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51" t="s">
        <v>180</v>
      </c>
      <c r="AU492" s="251" t="s">
        <v>86</v>
      </c>
      <c r="AV492" s="13" t="s">
        <v>86</v>
      </c>
      <c r="AW492" s="13" t="s">
        <v>32</v>
      </c>
      <c r="AX492" s="13" t="s">
        <v>84</v>
      </c>
      <c r="AY492" s="251" t="s">
        <v>174</v>
      </c>
    </row>
    <row r="493" s="2" customFormat="1" ht="33" customHeight="1">
      <c r="A493" s="38"/>
      <c r="B493" s="39"/>
      <c r="C493" s="226" t="s">
        <v>1314</v>
      </c>
      <c r="D493" s="226" t="s">
        <v>175</v>
      </c>
      <c r="E493" s="227" t="s">
        <v>1315</v>
      </c>
      <c r="F493" s="228" t="s">
        <v>1316</v>
      </c>
      <c r="G493" s="229" t="s">
        <v>1112</v>
      </c>
      <c r="H493" s="294"/>
      <c r="I493" s="231"/>
      <c r="J493" s="232">
        <f>ROUND(I493*H493,2)</f>
        <v>0</v>
      </c>
      <c r="K493" s="233"/>
      <c r="L493" s="44"/>
      <c r="M493" s="234" t="s">
        <v>1</v>
      </c>
      <c r="N493" s="235" t="s">
        <v>41</v>
      </c>
      <c r="O493" s="91"/>
      <c r="P493" s="236">
        <f>O493*H493</f>
        <v>0</v>
      </c>
      <c r="Q493" s="236">
        <v>0</v>
      </c>
      <c r="R493" s="236">
        <f>Q493*H493</f>
        <v>0</v>
      </c>
      <c r="S493" s="236">
        <v>0</v>
      </c>
      <c r="T493" s="237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38" t="s">
        <v>263</v>
      </c>
      <c r="AT493" s="238" t="s">
        <v>175</v>
      </c>
      <c r="AU493" s="238" t="s">
        <v>86</v>
      </c>
      <c r="AY493" s="17" t="s">
        <v>174</v>
      </c>
      <c r="BE493" s="239">
        <f>IF(N493="základní",J493,0)</f>
        <v>0</v>
      </c>
      <c r="BF493" s="239">
        <f>IF(N493="snížená",J493,0)</f>
        <v>0</v>
      </c>
      <c r="BG493" s="239">
        <f>IF(N493="zákl. přenesená",J493,0)</f>
        <v>0</v>
      </c>
      <c r="BH493" s="239">
        <f>IF(N493="sníž. přenesená",J493,0)</f>
        <v>0</v>
      </c>
      <c r="BI493" s="239">
        <f>IF(N493="nulová",J493,0)</f>
        <v>0</v>
      </c>
      <c r="BJ493" s="17" t="s">
        <v>84</v>
      </c>
      <c r="BK493" s="239">
        <f>ROUND(I493*H493,2)</f>
        <v>0</v>
      </c>
      <c r="BL493" s="17" t="s">
        <v>263</v>
      </c>
      <c r="BM493" s="238" t="s">
        <v>1317</v>
      </c>
    </row>
    <row r="494" s="12" customFormat="1" ht="22.8" customHeight="1">
      <c r="A494" s="12"/>
      <c r="B494" s="212"/>
      <c r="C494" s="213"/>
      <c r="D494" s="214" t="s">
        <v>75</v>
      </c>
      <c r="E494" s="284" t="s">
        <v>432</v>
      </c>
      <c r="F494" s="284" t="s">
        <v>433</v>
      </c>
      <c r="G494" s="213"/>
      <c r="H494" s="213"/>
      <c r="I494" s="216"/>
      <c r="J494" s="285">
        <f>BK494</f>
        <v>0</v>
      </c>
      <c r="K494" s="213"/>
      <c r="L494" s="218"/>
      <c r="M494" s="219"/>
      <c r="N494" s="220"/>
      <c r="O494" s="220"/>
      <c r="P494" s="221">
        <f>SUM(P495:P499)</f>
        <v>0</v>
      </c>
      <c r="Q494" s="220"/>
      <c r="R494" s="221">
        <f>SUM(R495:R499)</f>
        <v>0.060152400000000002</v>
      </c>
      <c r="S494" s="220"/>
      <c r="T494" s="222">
        <f>SUM(T495:T499)</f>
        <v>0</v>
      </c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R494" s="223" t="s">
        <v>86</v>
      </c>
      <c r="AT494" s="224" t="s">
        <v>75</v>
      </c>
      <c r="AU494" s="224" t="s">
        <v>84</v>
      </c>
      <c r="AY494" s="223" t="s">
        <v>174</v>
      </c>
      <c r="BK494" s="225">
        <f>SUM(BK495:BK499)</f>
        <v>0</v>
      </c>
    </row>
    <row r="495" s="2" customFormat="1" ht="33" customHeight="1">
      <c r="A495" s="38"/>
      <c r="B495" s="39"/>
      <c r="C495" s="226" t="s">
        <v>1318</v>
      </c>
      <c r="D495" s="226" t="s">
        <v>175</v>
      </c>
      <c r="E495" s="227" t="s">
        <v>1319</v>
      </c>
      <c r="F495" s="228" t="s">
        <v>1320</v>
      </c>
      <c r="G495" s="229" t="s">
        <v>243</v>
      </c>
      <c r="H495" s="230">
        <v>9.2400000000000002</v>
      </c>
      <c r="I495" s="231"/>
      <c r="J495" s="232">
        <f>ROUND(I495*H495,2)</f>
        <v>0</v>
      </c>
      <c r="K495" s="233"/>
      <c r="L495" s="44"/>
      <c r="M495" s="234" t="s">
        <v>1</v>
      </c>
      <c r="N495" s="235" t="s">
        <v>41</v>
      </c>
      <c r="O495" s="91"/>
      <c r="P495" s="236">
        <f>O495*H495</f>
        <v>0</v>
      </c>
      <c r="Q495" s="236">
        <v>0.00149</v>
      </c>
      <c r="R495" s="236">
        <f>Q495*H495</f>
        <v>0.0137676</v>
      </c>
      <c r="S495" s="236">
        <v>0</v>
      </c>
      <c r="T495" s="237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38" t="s">
        <v>263</v>
      </c>
      <c r="AT495" s="238" t="s">
        <v>175</v>
      </c>
      <c r="AU495" s="238" t="s">
        <v>86</v>
      </c>
      <c r="AY495" s="17" t="s">
        <v>174</v>
      </c>
      <c r="BE495" s="239">
        <f>IF(N495="základní",J495,0)</f>
        <v>0</v>
      </c>
      <c r="BF495" s="239">
        <f>IF(N495="snížená",J495,0)</f>
        <v>0</v>
      </c>
      <c r="BG495" s="239">
        <f>IF(N495="zákl. přenesená",J495,0)</f>
        <v>0</v>
      </c>
      <c r="BH495" s="239">
        <f>IF(N495="sníž. přenesená",J495,0)</f>
        <v>0</v>
      </c>
      <c r="BI495" s="239">
        <f>IF(N495="nulová",J495,0)</f>
        <v>0</v>
      </c>
      <c r="BJ495" s="17" t="s">
        <v>84</v>
      </c>
      <c r="BK495" s="239">
        <f>ROUND(I495*H495,2)</f>
        <v>0</v>
      </c>
      <c r="BL495" s="17" t="s">
        <v>263</v>
      </c>
      <c r="BM495" s="238" t="s">
        <v>1321</v>
      </c>
    </row>
    <row r="496" s="13" customFormat="1">
      <c r="A496" s="13"/>
      <c r="B496" s="240"/>
      <c r="C496" s="241"/>
      <c r="D496" s="242" t="s">
        <v>180</v>
      </c>
      <c r="E496" s="243" t="s">
        <v>1</v>
      </c>
      <c r="F496" s="244" t="s">
        <v>1322</v>
      </c>
      <c r="G496" s="241"/>
      <c r="H496" s="245">
        <v>9.2400000000000002</v>
      </c>
      <c r="I496" s="246"/>
      <c r="J496" s="241"/>
      <c r="K496" s="241"/>
      <c r="L496" s="247"/>
      <c r="M496" s="248"/>
      <c r="N496" s="249"/>
      <c r="O496" s="249"/>
      <c r="P496" s="249"/>
      <c r="Q496" s="249"/>
      <c r="R496" s="249"/>
      <c r="S496" s="249"/>
      <c r="T496" s="250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51" t="s">
        <v>180</v>
      </c>
      <c r="AU496" s="251" t="s">
        <v>86</v>
      </c>
      <c r="AV496" s="13" t="s">
        <v>86</v>
      </c>
      <c r="AW496" s="13" t="s">
        <v>32</v>
      </c>
      <c r="AX496" s="13" t="s">
        <v>84</v>
      </c>
      <c r="AY496" s="251" t="s">
        <v>174</v>
      </c>
    </row>
    <row r="497" s="2" customFormat="1" ht="24.15" customHeight="1">
      <c r="A497" s="38"/>
      <c r="B497" s="39"/>
      <c r="C497" s="226" t="s">
        <v>1323</v>
      </c>
      <c r="D497" s="226" t="s">
        <v>175</v>
      </c>
      <c r="E497" s="227" t="s">
        <v>1324</v>
      </c>
      <c r="F497" s="228" t="s">
        <v>1325</v>
      </c>
      <c r="G497" s="229" t="s">
        <v>1112</v>
      </c>
      <c r="H497" s="294"/>
      <c r="I497" s="231"/>
      <c r="J497" s="232">
        <f>ROUND(I497*H497,2)</f>
        <v>0</v>
      </c>
      <c r="K497" s="233"/>
      <c r="L497" s="44"/>
      <c r="M497" s="234" t="s">
        <v>1</v>
      </c>
      <c r="N497" s="235" t="s">
        <v>41</v>
      </c>
      <c r="O497" s="91"/>
      <c r="P497" s="236">
        <f>O497*H497</f>
        <v>0</v>
      </c>
      <c r="Q497" s="236">
        <v>0</v>
      </c>
      <c r="R497" s="236">
        <f>Q497*H497</f>
        <v>0</v>
      </c>
      <c r="S497" s="236">
        <v>0</v>
      </c>
      <c r="T497" s="237">
        <f>S497*H497</f>
        <v>0</v>
      </c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R497" s="238" t="s">
        <v>263</v>
      </c>
      <c r="AT497" s="238" t="s">
        <v>175</v>
      </c>
      <c r="AU497" s="238" t="s">
        <v>86</v>
      </c>
      <c r="AY497" s="17" t="s">
        <v>174</v>
      </c>
      <c r="BE497" s="239">
        <f>IF(N497="základní",J497,0)</f>
        <v>0</v>
      </c>
      <c r="BF497" s="239">
        <f>IF(N497="snížená",J497,0)</f>
        <v>0</v>
      </c>
      <c r="BG497" s="239">
        <f>IF(N497="zákl. přenesená",J497,0)</f>
        <v>0</v>
      </c>
      <c r="BH497" s="239">
        <f>IF(N497="sníž. přenesená",J497,0)</f>
        <v>0</v>
      </c>
      <c r="BI497" s="239">
        <f>IF(N497="nulová",J497,0)</f>
        <v>0</v>
      </c>
      <c r="BJ497" s="17" t="s">
        <v>84</v>
      </c>
      <c r="BK497" s="239">
        <f>ROUND(I497*H497,2)</f>
        <v>0</v>
      </c>
      <c r="BL497" s="17" t="s">
        <v>263</v>
      </c>
      <c r="BM497" s="238" t="s">
        <v>1326</v>
      </c>
    </row>
    <row r="498" s="2" customFormat="1" ht="24.15" customHeight="1">
      <c r="A498" s="38"/>
      <c r="B498" s="39"/>
      <c r="C498" s="226" t="s">
        <v>1327</v>
      </c>
      <c r="D498" s="226" t="s">
        <v>175</v>
      </c>
      <c r="E498" s="227" t="s">
        <v>1328</v>
      </c>
      <c r="F498" s="228" t="s">
        <v>1329</v>
      </c>
      <c r="G498" s="229" t="s">
        <v>243</v>
      </c>
      <c r="H498" s="230">
        <v>9.2400000000000002</v>
      </c>
      <c r="I498" s="231"/>
      <c r="J498" s="232">
        <f>ROUND(I498*H498,2)</f>
        <v>0</v>
      </c>
      <c r="K498" s="233"/>
      <c r="L498" s="44"/>
      <c r="M498" s="234" t="s">
        <v>1</v>
      </c>
      <c r="N498" s="235" t="s">
        <v>41</v>
      </c>
      <c r="O498" s="91"/>
      <c r="P498" s="236">
        <f>O498*H498</f>
        <v>0</v>
      </c>
      <c r="Q498" s="236">
        <v>0.0050200000000000002</v>
      </c>
      <c r="R498" s="236">
        <f>Q498*H498</f>
        <v>0.046384800000000004</v>
      </c>
      <c r="S498" s="236">
        <v>0</v>
      </c>
      <c r="T498" s="237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38" t="s">
        <v>263</v>
      </c>
      <c r="AT498" s="238" t="s">
        <v>175</v>
      </c>
      <c r="AU498" s="238" t="s">
        <v>86</v>
      </c>
      <c r="AY498" s="17" t="s">
        <v>174</v>
      </c>
      <c r="BE498" s="239">
        <f>IF(N498="základní",J498,0)</f>
        <v>0</v>
      </c>
      <c r="BF498" s="239">
        <f>IF(N498="snížená",J498,0)</f>
        <v>0</v>
      </c>
      <c r="BG498" s="239">
        <f>IF(N498="zákl. přenesená",J498,0)</f>
        <v>0</v>
      </c>
      <c r="BH498" s="239">
        <f>IF(N498="sníž. přenesená",J498,0)</f>
        <v>0</v>
      </c>
      <c r="BI498" s="239">
        <f>IF(N498="nulová",J498,0)</f>
        <v>0</v>
      </c>
      <c r="BJ498" s="17" t="s">
        <v>84</v>
      </c>
      <c r="BK498" s="239">
        <f>ROUND(I498*H498,2)</f>
        <v>0</v>
      </c>
      <c r="BL498" s="17" t="s">
        <v>263</v>
      </c>
      <c r="BM498" s="238" t="s">
        <v>1330</v>
      </c>
    </row>
    <row r="499" s="13" customFormat="1">
      <c r="A499" s="13"/>
      <c r="B499" s="240"/>
      <c r="C499" s="241"/>
      <c r="D499" s="242" t="s">
        <v>180</v>
      </c>
      <c r="E499" s="243" t="s">
        <v>1</v>
      </c>
      <c r="F499" s="244" t="s">
        <v>1331</v>
      </c>
      <c r="G499" s="241"/>
      <c r="H499" s="245">
        <v>9.2400000000000002</v>
      </c>
      <c r="I499" s="246"/>
      <c r="J499" s="241"/>
      <c r="K499" s="241"/>
      <c r="L499" s="247"/>
      <c r="M499" s="248"/>
      <c r="N499" s="249"/>
      <c r="O499" s="249"/>
      <c r="P499" s="249"/>
      <c r="Q499" s="249"/>
      <c r="R499" s="249"/>
      <c r="S499" s="249"/>
      <c r="T499" s="250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51" t="s">
        <v>180</v>
      </c>
      <c r="AU499" s="251" t="s">
        <v>86</v>
      </c>
      <c r="AV499" s="13" t="s">
        <v>86</v>
      </c>
      <c r="AW499" s="13" t="s">
        <v>32</v>
      </c>
      <c r="AX499" s="13" t="s">
        <v>84</v>
      </c>
      <c r="AY499" s="251" t="s">
        <v>174</v>
      </c>
    </row>
    <row r="500" s="12" customFormat="1" ht="22.8" customHeight="1">
      <c r="A500" s="12"/>
      <c r="B500" s="212"/>
      <c r="C500" s="213"/>
      <c r="D500" s="214" t="s">
        <v>75</v>
      </c>
      <c r="E500" s="284" t="s">
        <v>448</v>
      </c>
      <c r="F500" s="284" t="s">
        <v>449</v>
      </c>
      <c r="G500" s="213"/>
      <c r="H500" s="213"/>
      <c r="I500" s="216"/>
      <c r="J500" s="285">
        <f>BK500</f>
        <v>0</v>
      </c>
      <c r="K500" s="213"/>
      <c r="L500" s="218"/>
      <c r="M500" s="219"/>
      <c r="N500" s="220"/>
      <c r="O500" s="220"/>
      <c r="P500" s="221">
        <f>SUM(P501:P557)</f>
        <v>0</v>
      </c>
      <c r="Q500" s="220"/>
      <c r="R500" s="221">
        <f>SUM(R501:R557)</f>
        <v>6.822460200000001</v>
      </c>
      <c r="S500" s="220"/>
      <c r="T500" s="222">
        <f>SUM(T501:T557)</f>
        <v>0.024169500000000003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R500" s="223" t="s">
        <v>86</v>
      </c>
      <c r="AT500" s="224" t="s">
        <v>75</v>
      </c>
      <c r="AU500" s="224" t="s">
        <v>84</v>
      </c>
      <c r="AY500" s="223" t="s">
        <v>174</v>
      </c>
      <c r="BK500" s="225">
        <f>SUM(BK501:BK557)</f>
        <v>0</v>
      </c>
    </row>
    <row r="501" s="2" customFormat="1" ht="24.15" customHeight="1">
      <c r="A501" s="38"/>
      <c r="B501" s="39"/>
      <c r="C501" s="226" t="s">
        <v>1332</v>
      </c>
      <c r="D501" s="226" t="s">
        <v>175</v>
      </c>
      <c r="E501" s="227" t="s">
        <v>1333</v>
      </c>
      <c r="F501" s="228" t="s">
        <v>1334</v>
      </c>
      <c r="G501" s="229" t="s">
        <v>243</v>
      </c>
      <c r="H501" s="230">
        <v>12.300000000000001</v>
      </c>
      <c r="I501" s="231"/>
      <c r="J501" s="232">
        <f>ROUND(I501*H501,2)</f>
        <v>0</v>
      </c>
      <c r="K501" s="233"/>
      <c r="L501" s="44"/>
      <c r="M501" s="234" t="s">
        <v>1</v>
      </c>
      <c r="N501" s="235" t="s">
        <v>41</v>
      </c>
      <c r="O501" s="91"/>
      <c r="P501" s="236">
        <f>O501*H501</f>
        <v>0</v>
      </c>
      <c r="Q501" s="236">
        <v>0</v>
      </c>
      <c r="R501" s="236">
        <f>Q501*H501</f>
        <v>0</v>
      </c>
      <c r="S501" s="236">
        <v>0</v>
      </c>
      <c r="T501" s="237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238" t="s">
        <v>263</v>
      </c>
      <c r="AT501" s="238" t="s">
        <v>175</v>
      </c>
      <c r="AU501" s="238" t="s">
        <v>86</v>
      </c>
      <c r="AY501" s="17" t="s">
        <v>174</v>
      </c>
      <c r="BE501" s="239">
        <f>IF(N501="základní",J501,0)</f>
        <v>0</v>
      </c>
      <c r="BF501" s="239">
        <f>IF(N501="snížená",J501,0)</f>
        <v>0</v>
      </c>
      <c r="BG501" s="239">
        <f>IF(N501="zákl. přenesená",J501,0)</f>
        <v>0</v>
      </c>
      <c r="BH501" s="239">
        <f>IF(N501="sníž. přenesená",J501,0)</f>
        <v>0</v>
      </c>
      <c r="BI501" s="239">
        <f>IF(N501="nulová",J501,0)</f>
        <v>0</v>
      </c>
      <c r="BJ501" s="17" t="s">
        <v>84</v>
      </c>
      <c r="BK501" s="239">
        <f>ROUND(I501*H501,2)</f>
        <v>0</v>
      </c>
      <c r="BL501" s="17" t="s">
        <v>263</v>
      </c>
      <c r="BM501" s="238" t="s">
        <v>1335</v>
      </c>
    </row>
    <row r="502" s="2" customFormat="1" ht="16.5" customHeight="1">
      <c r="A502" s="38"/>
      <c r="B502" s="39"/>
      <c r="C502" s="263" t="s">
        <v>1336</v>
      </c>
      <c r="D502" s="263" t="s">
        <v>240</v>
      </c>
      <c r="E502" s="264" t="s">
        <v>1337</v>
      </c>
      <c r="F502" s="265" t="s">
        <v>1338</v>
      </c>
      <c r="G502" s="266" t="s">
        <v>243</v>
      </c>
      <c r="H502" s="267">
        <v>13.529999999999999</v>
      </c>
      <c r="I502" s="268"/>
      <c r="J502" s="269">
        <f>ROUND(I502*H502,2)</f>
        <v>0</v>
      </c>
      <c r="K502" s="270"/>
      <c r="L502" s="271"/>
      <c r="M502" s="272" t="s">
        <v>1</v>
      </c>
      <c r="N502" s="273" t="s">
        <v>41</v>
      </c>
      <c r="O502" s="91"/>
      <c r="P502" s="236">
        <f>O502*H502</f>
        <v>0</v>
      </c>
      <c r="Q502" s="236">
        <v>0.0010399999999999999</v>
      </c>
      <c r="R502" s="236">
        <f>Q502*H502</f>
        <v>0.014071199999999997</v>
      </c>
      <c r="S502" s="236">
        <v>0</v>
      </c>
      <c r="T502" s="237">
        <f>S502*H502</f>
        <v>0</v>
      </c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38" t="s">
        <v>345</v>
      </c>
      <c r="AT502" s="238" t="s">
        <v>240</v>
      </c>
      <c r="AU502" s="238" t="s">
        <v>86</v>
      </c>
      <c r="AY502" s="17" t="s">
        <v>174</v>
      </c>
      <c r="BE502" s="239">
        <f>IF(N502="základní",J502,0)</f>
        <v>0</v>
      </c>
      <c r="BF502" s="239">
        <f>IF(N502="snížená",J502,0)</f>
        <v>0</v>
      </c>
      <c r="BG502" s="239">
        <f>IF(N502="zákl. přenesená",J502,0)</f>
        <v>0</v>
      </c>
      <c r="BH502" s="239">
        <f>IF(N502="sníž. přenesená",J502,0)</f>
        <v>0</v>
      </c>
      <c r="BI502" s="239">
        <f>IF(N502="nulová",J502,0)</f>
        <v>0</v>
      </c>
      <c r="BJ502" s="17" t="s">
        <v>84</v>
      </c>
      <c r="BK502" s="239">
        <f>ROUND(I502*H502,2)</f>
        <v>0</v>
      </c>
      <c r="BL502" s="17" t="s">
        <v>263</v>
      </c>
      <c r="BM502" s="238" t="s">
        <v>1339</v>
      </c>
    </row>
    <row r="503" s="13" customFormat="1">
      <c r="A503" s="13"/>
      <c r="B503" s="240"/>
      <c r="C503" s="241"/>
      <c r="D503" s="242" t="s">
        <v>180</v>
      </c>
      <c r="E503" s="241"/>
      <c r="F503" s="244" t="s">
        <v>1340</v>
      </c>
      <c r="G503" s="241"/>
      <c r="H503" s="245">
        <v>13.529999999999999</v>
      </c>
      <c r="I503" s="246"/>
      <c r="J503" s="241"/>
      <c r="K503" s="241"/>
      <c r="L503" s="247"/>
      <c r="M503" s="248"/>
      <c r="N503" s="249"/>
      <c r="O503" s="249"/>
      <c r="P503" s="249"/>
      <c r="Q503" s="249"/>
      <c r="R503" s="249"/>
      <c r="S503" s="249"/>
      <c r="T503" s="250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1" t="s">
        <v>180</v>
      </c>
      <c r="AU503" s="251" t="s">
        <v>86</v>
      </c>
      <c r="AV503" s="13" t="s">
        <v>86</v>
      </c>
      <c r="AW503" s="13" t="s">
        <v>4</v>
      </c>
      <c r="AX503" s="13" t="s">
        <v>84</v>
      </c>
      <c r="AY503" s="251" t="s">
        <v>174</v>
      </c>
    </row>
    <row r="504" s="2" customFormat="1" ht="24.15" customHeight="1">
      <c r="A504" s="38"/>
      <c r="B504" s="39"/>
      <c r="C504" s="226" t="s">
        <v>1341</v>
      </c>
      <c r="D504" s="226" t="s">
        <v>175</v>
      </c>
      <c r="E504" s="227" t="s">
        <v>1342</v>
      </c>
      <c r="F504" s="228" t="s">
        <v>1343</v>
      </c>
      <c r="G504" s="229" t="s">
        <v>243</v>
      </c>
      <c r="H504" s="230">
        <v>12.300000000000001</v>
      </c>
      <c r="I504" s="231"/>
      <c r="J504" s="232">
        <f>ROUND(I504*H504,2)</f>
        <v>0</v>
      </c>
      <c r="K504" s="233"/>
      <c r="L504" s="44"/>
      <c r="M504" s="234" t="s">
        <v>1</v>
      </c>
      <c r="N504" s="235" t="s">
        <v>41</v>
      </c>
      <c r="O504" s="91"/>
      <c r="P504" s="236">
        <f>O504*H504</f>
        <v>0</v>
      </c>
      <c r="Q504" s="236">
        <v>0</v>
      </c>
      <c r="R504" s="236">
        <f>Q504*H504</f>
        <v>0</v>
      </c>
      <c r="S504" s="236">
        <v>0.0019650000000000002</v>
      </c>
      <c r="T504" s="237">
        <f>S504*H504</f>
        <v>0.024169500000000003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38" t="s">
        <v>263</v>
      </c>
      <c r="AT504" s="238" t="s">
        <v>175</v>
      </c>
      <c r="AU504" s="238" t="s">
        <v>86</v>
      </c>
      <c r="AY504" s="17" t="s">
        <v>174</v>
      </c>
      <c r="BE504" s="239">
        <f>IF(N504="základní",J504,0)</f>
        <v>0</v>
      </c>
      <c r="BF504" s="239">
        <f>IF(N504="snížená",J504,0)</f>
        <v>0</v>
      </c>
      <c r="BG504" s="239">
        <f>IF(N504="zákl. přenesená",J504,0)</f>
        <v>0</v>
      </c>
      <c r="BH504" s="239">
        <f>IF(N504="sníž. přenesená",J504,0)</f>
        <v>0</v>
      </c>
      <c r="BI504" s="239">
        <f>IF(N504="nulová",J504,0)</f>
        <v>0</v>
      </c>
      <c r="BJ504" s="17" t="s">
        <v>84</v>
      </c>
      <c r="BK504" s="239">
        <f>ROUND(I504*H504,2)</f>
        <v>0</v>
      </c>
      <c r="BL504" s="17" t="s">
        <v>263</v>
      </c>
      <c r="BM504" s="238" t="s">
        <v>1344</v>
      </c>
    </row>
    <row r="505" s="2" customFormat="1" ht="24.15" customHeight="1">
      <c r="A505" s="38"/>
      <c r="B505" s="39"/>
      <c r="C505" s="226" t="s">
        <v>1345</v>
      </c>
      <c r="D505" s="226" t="s">
        <v>175</v>
      </c>
      <c r="E505" s="227" t="s">
        <v>1346</v>
      </c>
      <c r="F505" s="228" t="s">
        <v>1347</v>
      </c>
      <c r="G505" s="229" t="s">
        <v>123</v>
      </c>
      <c r="H505" s="230">
        <v>160.38</v>
      </c>
      <c r="I505" s="231"/>
      <c r="J505" s="232">
        <f>ROUND(I505*H505,2)</f>
        <v>0</v>
      </c>
      <c r="K505" s="233"/>
      <c r="L505" s="44"/>
      <c r="M505" s="234" t="s">
        <v>1</v>
      </c>
      <c r="N505" s="235" t="s">
        <v>41</v>
      </c>
      <c r="O505" s="91"/>
      <c r="P505" s="236">
        <f>O505*H505</f>
        <v>0</v>
      </c>
      <c r="Q505" s="236">
        <v>0.00025000000000000001</v>
      </c>
      <c r="R505" s="236">
        <f>Q505*H505</f>
        <v>0.040094999999999999</v>
      </c>
      <c r="S505" s="236">
        <v>0</v>
      </c>
      <c r="T505" s="237">
        <f>S505*H505</f>
        <v>0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238" t="s">
        <v>263</v>
      </c>
      <c r="AT505" s="238" t="s">
        <v>175</v>
      </c>
      <c r="AU505" s="238" t="s">
        <v>86</v>
      </c>
      <c r="AY505" s="17" t="s">
        <v>174</v>
      </c>
      <c r="BE505" s="239">
        <f>IF(N505="základní",J505,0)</f>
        <v>0</v>
      </c>
      <c r="BF505" s="239">
        <f>IF(N505="snížená",J505,0)</f>
        <v>0</v>
      </c>
      <c r="BG505" s="239">
        <f>IF(N505="zákl. přenesená",J505,0)</f>
        <v>0</v>
      </c>
      <c r="BH505" s="239">
        <f>IF(N505="sníž. přenesená",J505,0)</f>
        <v>0</v>
      </c>
      <c r="BI505" s="239">
        <f>IF(N505="nulová",J505,0)</f>
        <v>0</v>
      </c>
      <c r="BJ505" s="17" t="s">
        <v>84</v>
      </c>
      <c r="BK505" s="239">
        <f>ROUND(I505*H505,2)</f>
        <v>0</v>
      </c>
      <c r="BL505" s="17" t="s">
        <v>263</v>
      </c>
      <c r="BM505" s="238" t="s">
        <v>1348</v>
      </c>
    </row>
    <row r="506" s="13" customFormat="1">
      <c r="A506" s="13"/>
      <c r="B506" s="240"/>
      <c r="C506" s="241"/>
      <c r="D506" s="242" t="s">
        <v>180</v>
      </c>
      <c r="E506" s="243" t="s">
        <v>1</v>
      </c>
      <c r="F506" s="244" t="s">
        <v>1349</v>
      </c>
      <c r="G506" s="241"/>
      <c r="H506" s="245">
        <v>160.38</v>
      </c>
      <c r="I506" s="246"/>
      <c r="J506" s="241"/>
      <c r="K506" s="241"/>
      <c r="L506" s="247"/>
      <c r="M506" s="248"/>
      <c r="N506" s="249"/>
      <c r="O506" s="249"/>
      <c r="P506" s="249"/>
      <c r="Q506" s="249"/>
      <c r="R506" s="249"/>
      <c r="S506" s="249"/>
      <c r="T506" s="250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51" t="s">
        <v>180</v>
      </c>
      <c r="AU506" s="251" t="s">
        <v>86</v>
      </c>
      <c r="AV506" s="13" t="s">
        <v>86</v>
      </c>
      <c r="AW506" s="13" t="s">
        <v>32</v>
      </c>
      <c r="AX506" s="13" t="s">
        <v>84</v>
      </c>
      <c r="AY506" s="251" t="s">
        <v>174</v>
      </c>
    </row>
    <row r="507" s="2" customFormat="1" ht="24.15" customHeight="1">
      <c r="A507" s="38"/>
      <c r="B507" s="39"/>
      <c r="C507" s="263" t="s">
        <v>1350</v>
      </c>
      <c r="D507" s="263" t="s">
        <v>240</v>
      </c>
      <c r="E507" s="264" t="s">
        <v>1351</v>
      </c>
      <c r="F507" s="265" t="s">
        <v>1352</v>
      </c>
      <c r="G507" s="266" t="s">
        <v>123</v>
      </c>
      <c r="H507" s="267">
        <v>155.52000000000001</v>
      </c>
      <c r="I507" s="268"/>
      <c r="J507" s="269">
        <f>ROUND(I507*H507,2)</f>
        <v>0</v>
      </c>
      <c r="K507" s="270"/>
      <c r="L507" s="271"/>
      <c r="M507" s="272" t="s">
        <v>1</v>
      </c>
      <c r="N507" s="273" t="s">
        <v>41</v>
      </c>
      <c r="O507" s="91"/>
      <c r="P507" s="236">
        <f>O507*H507</f>
        <v>0</v>
      </c>
      <c r="Q507" s="236">
        <v>0.036420000000000001</v>
      </c>
      <c r="R507" s="236">
        <f>Q507*H507</f>
        <v>5.6640384000000008</v>
      </c>
      <c r="S507" s="236">
        <v>0</v>
      </c>
      <c r="T507" s="237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38" t="s">
        <v>345</v>
      </c>
      <c r="AT507" s="238" t="s">
        <v>240</v>
      </c>
      <c r="AU507" s="238" t="s">
        <v>86</v>
      </c>
      <c r="AY507" s="17" t="s">
        <v>174</v>
      </c>
      <c r="BE507" s="239">
        <f>IF(N507="základní",J507,0)</f>
        <v>0</v>
      </c>
      <c r="BF507" s="239">
        <f>IF(N507="snížená",J507,0)</f>
        <v>0</v>
      </c>
      <c r="BG507" s="239">
        <f>IF(N507="zákl. přenesená",J507,0)</f>
        <v>0</v>
      </c>
      <c r="BH507" s="239">
        <f>IF(N507="sníž. přenesená",J507,0)</f>
        <v>0</v>
      </c>
      <c r="BI507" s="239">
        <f>IF(N507="nulová",J507,0)</f>
        <v>0</v>
      </c>
      <c r="BJ507" s="17" t="s">
        <v>84</v>
      </c>
      <c r="BK507" s="239">
        <f>ROUND(I507*H507,2)</f>
        <v>0</v>
      </c>
      <c r="BL507" s="17" t="s">
        <v>263</v>
      </c>
      <c r="BM507" s="238" t="s">
        <v>1353</v>
      </c>
    </row>
    <row r="508" s="13" customFormat="1">
      <c r="A508" s="13"/>
      <c r="B508" s="240"/>
      <c r="C508" s="241"/>
      <c r="D508" s="242" t="s">
        <v>180</v>
      </c>
      <c r="E508" s="243" t="s">
        <v>1</v>
      </c>
      <c r="F508" s="244" t="s">
        <v>1354</v>
      </c>
      <c r="G508" s="241"/>
      <c r="H508" s="245">
        <v>155.52000000000001</v>
      </c>
      <c r="I508" s="246"/>
      <c r="J508" s="241"/>
      <c r="K508" s="241"/>
      <c r="L508" s="247"/>
      <c r="M508" s="248"/>
      <c r="N508" s="249"/>
      <c r="O508" s="249"/>
      <c r="P508" s="249"/>
      <c r="Q508" s="249"/>
      <c r="R508" s="249"/>
      <c r="S508" s="249"/>
      <c r="T508" s="250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51" t="s">
        <v>180</v>
      </c>
      <c r="AU508" s="251" t="s">
        <v>86</v>
      </c>
      <c r="AV508" s="13" t="s">
        <v>86</v>
      </c>
      <c r="AW508" s="13" t="s">
        <v>32</v>
      </c>
      <c r="AX508" s="13" t="s">
        <v>84</v>
      </c>
      <c r="AY508" s="251" t="s">
        <v>174</v>
      </c>
    </row>
    <row r="509" s="2" customFormat="1" ht="21.75" customHeight="1">
      <c r="A509" s="38"/>
      <c r="B509" s="39"/>
      <c r="C509" s="263" t="s">
        <v>1355</v>
      </c>
      <c r="D509" s="263" t="s">
        <v>240</v>
      </c>
      <c r="E509" s="264" t="s">
        <v>1356</v>
      </c>
      <c r="F509" s="265" t="s">
        <v>1357</v>
      </c>
      <c r="G509" s="266" t="s">
        <v>123</v>
      </c>
      <c r="H509" s="267">
        <v>4.8600000000000003</v>
      </c>
      <c r="I509" s="268"/>
      <c r="J509" s="269">
        <f>ROUND(I509*H509,2)</f>
        <v>0</v>
      </c>
      <c r="K509" s="270"/>
      <c r="L509" s="271"/>
      <c r="M509" s="272" t="s">
        <v>1</v>
      </c>
      <c r="N509" s="273" t="s">
        <v>41</v>
      </c>
      <c r="O509" s="91"/>
      <c r="P509" s="236">
        <f>O509*H509</f>
        <v>0</v>
      </c>
      <c r="Q509" s="236">
        <v>0.036420000000000001</v>
      </c>
      <c r="R509" s="236">
        <f>Q509*H509</f>
        <v>0.17700120000000003</v>
      </c>
      <c r="S509" s="236">
        <v>0</v>
      </c>
      <c r="T509" s="237">
        <f>S509*H509</f>
        <v>0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238" t="s">
        <v>345</v>
      </c>
      <c r="AT509" s="238" t="s">
        <v>240</v>
      </c>
      <c r="AU509" s="238" t="s">
        <v>86</v>
      </c>
      <c r="AY509" s="17" t="s">
        <v>174</v>
      </c>
      <c r="BE509" s="239">
        <f>IF(N509="základní",J509,0)</f>
        <v>0</v>
      </c>
      <c r="BF509" s="239">
        <f>IF(N509="snížená",J509,0)</f>
        <v>0</v>
      </c>
      <c r="BG509" s="239">
        <f>IF(N509="zákl. přenesená",J509,0)</f>
        <v>0</v>
      </c>
      <c r="BH509" s="239">
        <f>IF(N509="sníž. přenesená",J509,0)</f>
        <v>0</v>
      </c>
      <c r="BI509" s="239">
        <f>IF(N509="nulová",J509,0)</f>
        <v>0</v>
      </c>
      <c r="BJ509" s="17" t="s">
        <v>84</v>
      </c>
      <c r="BK509" s="239">
        <f>ROUND(I509*H509,2)</f>
        <v>0</v>
      </c>
      <c r="BL509" s="17" t="s">
        <v>263</v>
      </c>
      <c r="BM509" s="238" t="s">
        <v>1358</v>
      </c>
    </row>
    <row r="510" s="13" customFormat="1">
      <c r="A510" s="13"/>
      <c r="B510" s="240"/>
      <c r="C510" s="241"/>
      <c r="D510" s="242" t="s">
        <v>180</v>
      </c>
      <c r="E510" s="243" t="s">
        <v>1</v>
      </c>
      <c r="F510" s="244" t="s">
        <v>1359</v>
      </c>
      <c r="G510" s="241"/>
      <c r="H510" s="245">
        <v>4.8600000000000003</v>
      </c>
      <c r="I510" s="246"/>
      <c r="J510" s="241"/>
      <c r="K510" s="241"/>
      <c r="L510" s="247"/>
      <c r="M510" s="248"/>
      <c r="N510" s="249"/>
      <c r="O510" s="249"/>
      <c r="P510" s="249"/>
      <c r="Q510" s="249"/>
      <c r="R510" s="249"/>
      <c r="S510" s="249"/>
      <c r="T510" s="250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51" t="s">
        <v>180</v>
      </c>
      <c r="AU510" s="251" t="s">
        <v>86</v>
      </c>
      <c r="AV510" s="13" t="s">
        <v>86</v>
      </c>
      <c r="AW510" s="13" t="s">
        <v>32</v>
      </c>
      <c r="AX510" s="13" t="s">
        <v>84</v>
      </c>
      <c r="AY510" s="251" t="s">
        <v>174</v>
      </c>
    </row>
    <row r="511" s="2" customFormat="1" ht="24.15" customHeight="1">
      <c r="A511" s="38"/>
      <c r="B511" s="39"/>
      <c r="C511" s="226" t="s">
        <v>1360</v>
      </c>
      <c r="D511" s="226" t="s">
        <v>175</v>
      </c>
      <c r="E511" s="227" t="s">
        <v>1361</v>
      </c>
      <c r="F511" s="228" t="s">
        <v>1362</v>
      </c>
      <c r="G511" s="229" t="s">
        <v>243</v>
      </c>
      <c r="H511" s="230">
        <v>70.200000000000003</v>
      </c>
      <c r="I511" s="231"/>
      <c r="J511" s="232">
        <f>ROUND(I511*H511,2)</f>
        <v>0</v>
      </c>
      <c r="K511" s="233"/>
      <c r="L511" s="44"/>
      <c r="M511" s="234" t="s">
        <v>1</v>
      </c>
      <c r="N511" s="235" t="s">
        <v>41</v>
      </c>
      <c r="O511" s="91"/>
      <c r="P511" s="236">
        <f>O511*H511</f>
        <v>0</v>
      </c>
      <c r="Q511" s="236">
        <v>2.0000000000000002E-05</v>
      </c>
      <c r="R511" s="236">
        <f>Q511*H511</f>
        <v>0.0014040000000000001</v>
      </c>
      <c r="S511" s="236">
        <v>0</v>
      </c>
      <c r="T511" s="237">
        <f>S511*H511</f>
        <v>0</v>
      </c>
      <c r="U511" s="38"/>
      <c r="V511" s="38"/>
      <c r="W511" s="38"/>
      <c r="X511" s="38"/>
      <c r="Y511" s="38"/>
      <c r="Z511" s="38"/>
      <c r="AA511" s="38"/>
      <c r="AB511" s="38"/>
      <c r="AC511" s="38"/>
      <c r="AD511" s="38"/>
      <c r="AE511" s="38"/>
      <c r="AR511" s="238" t="s">
        <v>263</v>
      </c>
      <c r="AT511" s="238" t="s">
        <v>175</v>
      </c>
      <c r="AU511" s="238" t="s">
        <v>86</v>
      </c>
      <c r="AY511" s="17" t="s">
        <v>174</v>
      </c>
      <c r="BE511" s="239">
        <f>IF(N511="základní",J511,0)</f>
        <v>0</v>
      </c>
      <c r="BF511" s="239">
        <f>IF(N511="snížená",J511,0)</f>
        <v>0</v>
      </c>
      <c r="BG511" s="239">
        <f>IF(N511="zákl. přenesená",J511,0)</f>
        <v>0</v>
      </c>
      <c r="BH511" s="239">
        <f>IF(N511="sníž. přenesená",J511,0)</f>
        <v>0</v>
      </c>
      <c r="BI511" s="239">
        <f>IF(N511="nulová",J511,0)</f>
        <v>0</v>
      </c>
      <c r="BJ511" s="17" t="s">
        <v>84</v>
      </c>
      <c r="BK511" s="239">
        <f>ROUND(I511*H511,2)</f>
        <v>0</v>
      </c>
      <c r="BL511" s="17" t="s">
        <v>263</v>
      </c>
      <c r="BM511" s="238" t="s">
        <v>1363</v>
      </c>
    </row>
    <row r="512" s="13" customFormat="1">
      <c r="A512" s="13"/>
      <c r="B512" s="240"/>
      <c r="C512" s="241"/>
      <c r="D512" s="242" t="s">
        <v>180</v>
      </c>
      <c r="E512" s="243" t="s">
        <v>1</v>
      </c>
      <c r="F512" s="244" t="s">
        <v>1364</v>
      </c>
      <c r="G512" s="241"/>
      <c r="H512" s="245">
        <v>70.200000000000003</v>
      </c>
      <c r="I512" s="246"/>
      <c r="J512" s="241"/>
      <c r="K512" s="241"/>
      <c r="L512" s="247"/>
      <c r="M512" s="248"/>
      <c r="N512" s="249"/>
      <c r="O512" s="249"/>
      <c r="P512" s="249"/>
      <c r="Q512" s="249"/>
      <c r="R512" s="249"/>
      <c r="S512" s="249"/>
      <c r="T512" s="250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51" t="s">
        <v>180</v>
      </c>
      <c r="AU512" s="251" t="s">
        <v>86</v>
      </c>
      <c r="AV512" s="13" t="s">
        <v>86</v>
      </c>
      <c r="AW512" s="13" t="s">
        <v>32</v>
      </c>
      <c r="AX512" s="13" t="s">
        <v>84</v>
      </c>
      <c r="AY512" s="251" t="s">
        <v>174</v>
      </c>
    </row>
    <row r="513" s="2" customFormat="1" ht="16.5" customHeight="1">
      <c r="A513" s="38"/>
      <c r="B513" s="39"/>
      <c r="C513" s="263" t="s">
        <v>1365</v>
      </c>
      <c r="D513" s="263" t="s">
        <v>240</v>
      </c>
      <c r="E513" s="264" t="s">
        <v>1366</v>
      </c>
      <c r="F513" s="265" t="s">
        <v>1367</v>
      </c>
      <c r="G513" s="266" t="s">
        <v>243</v>
      </c>
      <c r="H513" s="267">
        <v>77.219999999999999</v>
      </c>
      <c r="I513" s="268"/>
      <c r="J513" s="269">
        <f>ROUND(I513*H513,2)</f>
        <v>0</v>
      </c>
      <c r="K513" s="270"/>
      <c r="L513" s="271"/>
      <c r="M513" s="272" t="s">
        <v>1</v>
      </c>
      <c r="N513" s="273" t="s">
        <v>41</v>
      </c>
      <c r="O513" s="91"/>
      <c r="P513" s="236">
        <f>O513*H513</f>
        <v>0</v>
      </c>
      <c r="Q513" s="236">
        <v>0.00012</v>
      </c>
      <c r="R513" s="236">
        <f>Q513*H513</f>
        <v>0.0092663999999999993</v>
      </c>
      <c r="S513" s="236">
        <v>0</v>
      </c>
      <c r="T513" s="237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38" t="s">
        <v>345</v>
      </c>
      <c r="AT513" s="238" t="s">
        <v>240</v>
      </c>
      <c r="AU513" s="238" t="s">
        <v>86</v>
      </c>
      <c r="AY513" s="17" t="s">
        <v>174</v>
      </c>
      <c r="BE513" s="239">
        <f>IF(N513="základní",J513,0)</f>
        <v>0</v>
      </c>
      <c r="BF513" s="239">
        <f>IF(N513="snížená",J513,0)</f>
        <v>0</v>
      </c>
      <c r="BG513" s="239">
        <f>IF(N513="zákl. přenesená",J513,0)</f>
        <v>0</v>
      </c>
      <c r="BH513" s="239">
        <f>IF(N513="sníž. přenesená",J513,0)</f>
        <v>0</v>
      </c>
      <c r="BI513" s="239">
        <f>IF(N513="nulová",J513,0)</f>
        <v>0</v>
      </c>
      <c r="BJ513" s="17" t="s">
        <v>84</v>
      </c>
      <c r="BK513" s="239">
        <f>ROUND(I513*H513,2)</f>
        <v>0</v>
      </c>
      <c r="BL513" s="17" t="s">
        <v>263</v>
      </c>
      <c r="BM513" s="238" t="s">
        <v>1368</v>
      </c>
    </row>
    <row r="514" s="13" customFormat="1">
      <c r="A514" s="13"/>
      <c r="B514" s="240"/>
      <c r="C514" s="241"/>
      <c r="D514" s="242" t="s">
        <v>180</v>
      </c>
      <c r="E514" s="241"/>
      <c r="F514" s="244" t="s">
        <v>1369</v>
      </c>
      <c r="G514" s="241"/>
      <c r="H514" s="245">
        <v>77.219999999999999</v>
      </c>
      <c r="I514" s="246"/>
      <c r="J514" s="241"/>
      <c r="K514" s="241"/>
      <c r="L514" s="247"/>
      <c r="M514" s="248"/>
      <c r="N514" s="249"/>
      <c r="O514" s="249"/>
      <c r="P514" s="249"/>
      <c r="Q514" s="249"/>
      <c r="R514" s="249"/>
      <c r="S514" s="249"/>
      <c r="T514" s="250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51" t="s">
        <v>180</v>
      </c>
      <c r="AU514" s="251" t="s">
        <v>86</v>
      </c>
      <c r="AV514" s="13" t="s">
        <v>86</v>
      </c>
      <c r="AW514" s="13" t="s">
        <v>4</v>
      </c>
      <c r="AX514" s="13" t="s">
        <v>84</v>
      </c>
      <c r="AY514" s="251" t="s">
        <v>174</v>
      </c>
    </row>
    <row r="515" s="2" customFormat="1" ht="24.15" customHeight="1">
      <c r="A515" s="38"/>
      <c r="B515" s="39"/>
      <c r="C515" s="226" t="s">
        <v>1370</v>
      </c>
      <c r="D515" s="226" t="s">
        <v>175</v>
      </c>
      <c r="E515" s="227" t="s">
        <v>1371</v>
      </c>
      <c r="F515" s="228" t="s">
        <v>1372</v>
      </c>
      <c r="G515" s="229" t="s">
        <v>236</v>
      </c>
      <c r="H515" s="230">
        <v>22</v>
      </c>
      <c r="I515" s="231"/>
      <c r="J515" s="232">
        <f>ROUND(I515*H515,2)</f>
        <v>0</v>
      </c>
      <c r="K515" s="233"/>
      <c r="L515" s="44"/>
      <c r="M515" s="234" t="s">
        <v>1</v>
      </c>
      <c r="N515" s="235" t="s">
        <v>41</v>
      </c>
      <c r="O515" s="91"/>
      <c r="P515" s="236">
        <f>O515*H515</f>
        <v>0</v>
      </c>
      <c r="Q515" s="236">
        <v>0</v>
      </c>
      <c r="R515" s="236">
        <f>Q515*H515</f>
        <v>0</v>
      </c>
      <c r="S515" s="236">
        <v>0</v>
      </c>
      <c r="T515" s="237">
        <f>S515*H515</f>
        <v>0</v>
      </c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R515" s="238" t="s">
        <v>263</v>
      </c>
      <c r="AT515" s="238" t="s">
        <v>175</v>
      </c>
      <c r="AU515" s="238" t="s">
        <v>86</v>
      </c>
      <c r="AY515" s="17" t="s">
        <v>174</v>
      </c>
      <c r="BE515" s="239">
        <f>IF(N515="základní",J515,0)</f>
        <v>0</v>
      </c>
      <c r="BF515" s="239">
        <f>IF(N515="snížená",J515,0)</f>
        <v>0</v>
      </c>
      <c r="BG515" s="239">
        <f>IF(N515="zákl. přenesená",J515,0)</f>
        <v>0</v>
      </c>
      <c r="BH515" s="239">
        <f>IF(N515="sníž. přenesená",J515,0)</f>
        <v>0</v>
      </c>
      <c r="BI515" s="239">
        <f>IF(N515="nulová",J515,0)</f>
        <v>0</v>
      </c>
      <c r="BJ515" s="17" t="s">
        <v>84</v>
      </c>
      <c r="BK515" s="239">
        <f>ROUND(I515*H515,2)</f>
        <v>0</v>
      </c>
      <c r="BL515" s="17" t="s">
        <v>263</v>
      </c>
      <c r="BM515" s="238" t="s">
        <v>1373</v>
      </c>
    </row>
    <row r="516" s="2" customFormat="1" ht="24.15" customHeight="1">
      <c r="A516" s="38"/>
      <c r="B516" s="39"/>
      <c r="C516" s="263" t="s">
        <v>1374</v>
      </c>
      <c r="D516" s="263" t="s">
        <v>240</v>
      </c>
      <c r="E516" s="264" t="s">
        <v>1375</v>
      </c>
      <c r="F516" s="265" t="s">
        <v>1376</v>
      </c>
      <c r="G516" s="266" t="s">
        <v>236</v>
      </c>
      <c r="H516" s="267">
        <v>8</v>
      </c>
      <c r="I516" s="268"/>
      <c r="J516" s="269">
        <f>ROUND(I516*H516,2)</f>
        <v>0</v>
      </c>
      <c r="K516" s="270"/>
      <c r="L516" s="271"/>
      <c r="M516" s="272" t="s">
        <v>1</v>
      </c>
      <c r="N516" s="273" t="s">
        <v>41</v>
      </c>
      <c r="O516" s="91"/>
      <c r="P516" s="236">
        <f>O516*H516</f>
        <v>0</v>
      </c>
      <c r="Q516" s="236">
        <v>0.0195</v>
      </c>
      <c r="R516" s="236">
        <f>Q516*H516</f>
        <v>0.156</v>
      </c>
      <c r="S516" s="236">
        <v>0</v>
      </c>
      <c r="T516" s="237">
        <f>S516*H516</f>
        <v>0</v>
      </c>
      <c r="U516" s="38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R516" s="238" t="s">
        <v>345</v>
      </c>
      <c r="AT516" s="238" t="s">
        <v>240</v>
      </c>
      <c r="AU516" s="238" t="s">
        <v>86</v>
      </c>
      <c r="AY516" s="17" t="s">
        <v>174</v>
      </c>
      <c r="BE516" s="239">
        <f>IF(N516="základní",J516,0)</f>
        <v>0</v>
      </c>
      <c r="BF516" s="239">
        <f>IF(N516="snížená",J516,0)</f>
        <v>0</v>
      </c>
      <c r="BG516" s="239">
        <f>IF(N516="zákl. přenesená",J516,0)</f>
        <v>0</v>
      </c>
      <c r="BH516" s="239">
        <f>IF(N516="sníž. přenesená",J516,0)</f>
        <v>0</v>
      </c>
      <c r="BI516" s="239">
        <f>IF(N516="nulová",J516,0)</f>
        <v>0</v>
      </c>
      <c r="BJ516" s="17" t="s">
        <v>84</v>
      </c>
      <c r="BK516" s="239">
        <f>ROUND(I516*H516,2)</f>
        <v>0</v>
      </c>
      <c r="BL516" s="17" t="s">
        <v>263</v>
      </c>
      <c r="BM516" s="238" t="s">
        <v>1377</v>
      </c>
    </row>
    <row r="517" s="13" customFormat="1">
      <c r="A517" s="13"/>
      <c r="B517" s="240"/>
      <c r="C517" s="241"/>
      <c r="D517" s="242" t="s">
        <v>180</v>
      </c>
      <c r="E517" s="243" t="s">
        <v>1</v>
      </c>
      <c r="F517" s="244" t="s">
        <v>1378</v>
      </c>
      <c r="G517" s="241"/>
      <c r="H517" s="245">
        <v>2</v>
      </c>
      <c r="I517" s="246"/>
      <c r="J517" s="241"/>
      <c r="K517" s="241"/>
      <c r="L517" s="247"/>
      <c r="M517" s="248"/>
      <c r="N517" s="249"/>
      <c r="O517" s="249"/>
      <c r="P517" s="249"/>
      <c r="Q517" s="249"/>
      <c r="R517" s="249"/>
      <c r="S517" s="249"/>
      <c r="T517" s="250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51" t="s">
        <v>180</v>
      </c>
      <c r="AU517" s="251" t="s">
        <v>86</v>
      </c>
      <c r="AV517" s="13" t="s">
        <v>86</v>
      </c>
      <c r="AW517" s="13" t="s">
        <v>32</v>
      </c>
      <c r="AX517" s="13" t="s">
        <v>76</v>
      </c>
      <c r="AY517" s="251" t="s">
        <v>174</v>
      </c>
    </row>
    <row r="518" s="13" customFormat="1">
      <c r="A518" s="13"/>
      <c r="B518" s="240"/>
      <c r="C518" s="241"/>
      <c r="D518" s="242" t="s">
        <v>180</v>
      </c>
      <c r="E518" s="243" t="s">
        <v>1</v>
      </c>
      <c r="F518" s="244" t="s">
        <v>1379</v>
      </c>
      <c r="G518" s="241"/>
      <c r="H518" s="245">
        <v>6</v>
      </c>
      <c r="I518" s="246"/>
      <c r="J518" s="241"/>
      <c r="K518" s="241"/>
      <c r="L518" s="247"/>
      <c r="M518" s="248"/>
      <c r="N518" s="249"/>
      <c r="O518" s="249"/>
      <c r="P518" s="249"/>
      <c r="Q518" s="249"/>
      <c r="R518" s="249"/>
      <c r="S518" s="249"/>
      <c r="T518" s="250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51" t="s">
        <v>180</v>
      </c>
      <c r="AU518" s="251" t="s">
        <v>86</v>
      </c>
      <c r="AV518" s="13" t="s">
        <v>86</v>
      </c>
      <c r="AW518" s="13" t="s">
        <v>32</v>
      </c>
      <c r="AX518" s="13" t="s">
        <v>76</v>
      </c>
      <c r="AY518" s="251" t="s">
        <v>174</v>
      </c>
    </row>
    <row r="519" s="14" customFormat="1">
      <c r="A519" s="14"/>
      <c r="B519" s="252"/>
      <c r="C519" s="253"/>
      <c r="D519" s="242" t="s">
        <v>180</v>
      </c>
      <c r="E519" s="254" t="s">
        <v>1</v>
      </c>
      <c r="F519" s="255" t="s">
        <v>183</v>
      </c>
      <c r="G519" s="253"/>
      <c r="H519" s="256">
        <v>8</v>
      </c>
      <c r="I519" s="257"/>
      <c r="J519" s="253"/>
      <c r="K519" s="253"/>
      <c r="L519" s="258"/>
      <c r="M519" s="259"/>
      <c r="N519" s="260"/>
      <c r="O519" s="260"/>
      <c r="P519" s="260"/>
      <c r="Q519" s="260"/>
      <c r="R519" s="260"/>
      <c r="S519" s="260"/>
      <c r="T519" s="261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62" t="s">
        <v>180</v>
      </c>
      <c r="AU519" s="262" t="s">
        <v>86</v>
      </c>
      <c r="AV519" s="14" t="s">
        <v>178</v>
      </c>
      <c r="AW519" s="14" t="s">
        <v>32</v>
      </c>
      <c r="AX519" s="14" t="s">
        <v>84</v>
      </c>
      <c r="AY519" s="262" t="s">
        <v>174</v>
      </c>
    </row>
    <row r="520" s="2" customFormat="1" ht="24.15" customHeight="1">
      <c r="A520" s="38"/>
      <c r="B520" s="39"/>
      <c r="C520" s="263" t="s">
        <v>1380</v>
      </c>
      <c r="D520" s="263" t="s">
        <v>240</v>
      </c>
      <c r="E520" s="264" t="s">
        <v>1381</v>
      </c>
      <c r="F520" s="265" t="s">
        <v>1382</v>
      </c>
      <c r="G520" s="266" t="s">
        <v>236</v>
      </c>
      <c r="H520" s="267">
        <v>3</v>
      </c>
      <c r="I520" s="268"/>
      <c r="J520" s="269">
        <f>ROUND(I520*H520,2)</f>
        <v>0</v>
      </c>
      <c r="K520" s="270"/>
      <c r="L520" s="271"/>
      <c r="M520" s="272" t="s">
        <v>1</v>
      </c>
      <c r="N520" s="273" t="s">
        <v>41</v>
      </c>
      <c r="O520" s="91"/>
      <c r="P520" s="236">
        <f>O520*H520</f>
        <v>0</v>
      </c>
      <c r="Q520" s="236">
        <v>0.0195</v>
      </c>
      <c r="R520" s="236">
        <f>Q520*H520</f>
        <v>0.058499999999999996</v>
      </c>
      <c r="S520" s="236">
        <v>0</v>
      </c>
      <c r="T520" s="237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38" t="s">
        <v>345</v>
      </c>
      <c r="AT520" s="238" t="s">
        <v>240</v>
      </c>
      <c r="AU520" s="238" t="s">
        <v>86</v>
      </c>
      <c r="AY520" s="17" t="s">
        <v>174</v>
      </c>
      <c r="BE520" s="239">
        <f>IF(N520="základní",J520,0)</f>
        <v>0</v>
      </c>
      <c r="BF520" s="239">
        <f>IF(N520="snížená",J520,0)</f>
        <v>0</v>
      </c>
      <c r="BG520" s="239">
        <f>IF(N520="zákl. přenesená",J520,0)</f>
        <v>0</v>
      </c>
      <c r="BH520" s="239">
        <f>IF(N520="sníž. přenesená",J520,0)</f>
        <v>0</v>
      </c>
      <c r="BI520" s="239">
        <f>IF(N520="nulová",J520,0)</f>
        <v>0</v>
      </c>
      <c r="BJ520" s="17" t="s">
        <v>84</v>
      </c>
      <c r="BK520" s="239">
        <f>ROUND(I520*H520,2)</f>
        <v>0</v>
      </c>
      <c r="BL520" s="17" t="s">
        <v>263</v>
      </c>
      <c r="BM520" s="238" t="s">
        <v>1383</v>
      </c>
    </row>
    <row r="521" s="13" customFormat="1">
      <c r="A521" s="13"/>
      <c r="B521" s="240"/>
      <c r="C521" s="241"/>
      <c r="D521" s="242" t="s">
        <v>180</v>
      </c>
      <c r="E521" s="243" t="s">
        <v>1</v>
      </c>
      <c r="F521" s="244" t="s">
        <v>1384</v>
      </c>
      <c r="G521" s="241"/>
      <c r="H521" s="245">
        <v>3</v>
      </c>
      <c r="I521" s="246"/>
      <c r="J521" s="241"/>
      <c r="K521" s="241"/>
      <c r="L521" s="247"/>
      <c r="M521" s="248"/>
      <c r="N521" s="249"/>
      <c r="O521" s="249"/>
      <c r="P521" s="249"/>
      <c r="Q521" s="249"/>
      <c r="R521" s="249"/>
      <c r="S521" s="249"/>
      <c r="T521" s="250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51" t="s">
        <v>180</v>
      </c>
      <c r="AU521" s="251" t="s">
        <v>86</v>
      </c>
      <c r="AV521" s="13" t="s">
        <v>86</v>
      </c>
      <c r="AW521" s="13" t="s">
        <v>32</v>
      </c>
      <c r="AX521" s="13" t="s">
        <v>84</v>
      </c>
      <c r="AY521" s="251" t="s">
        <v>174</v>
      </c>
    </row>
    <row r="522" s="2" customFormat="1" ht="24.15" customHeight="1">
      <c r="A522" s="38"/>
      <c r="B522" s="39"/>
      <c r="C522" s="263" t="s">
        <v>1385</v>
      </c>
      <c r="D522" s="263" t="s">
        <v>240</v>
      </c>
      <c r="E522" s="264" t="s">
        <v>1386</v>
      </c>
      <c r="F522" s="265" t="s">
        <v>1387</v>
      </c>
      <c r="G522" s="266" t="s">
        <v>236</v>
      </c>
      <c r="H522" s="267">
        <v>7</v>
      </c>
      <c r="I522" s="268"/>
      <c r="J522" s="269">
        <f>ROUND(I522*H522,2)</f>
        <v>0</v>
      </c>
      <c r="K522" s="270"/>
      <c r="L522" s="271"/>
      <c r="M522" s="272" t="s">
        <v>1</v>
      </c>
      <c r="N522" s="273" t="s">
        <v>41</v>
      </c>
      <c r="O522" s="91"/>
      <c r="P522" s="236">
        <f>O522*H522</f>
        <v>0</v>
      </c>
      <c r="Q522" s="236">
        <v>0.017500000000000002</v>
      </c>
      <c r="R522" s="236">
        <f>Q522*H522</f>
        <v>0.12250000000000001</v>
      </c>
      <c r="S522" s="236">
        <v>0</v>
      </c>
      <c r="T522" s="237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38" t="s">
        <v>345</v>
      </c>
      <c r="AT522" s="238" t="s">
        <v>240</v>
      </c>
      <c r="AU522" s="238" t="s">
        <v>86</v>
      </c>
      <c r="AY522" s="17" t="s">
        <v>174</v>
      </c>
      <c r="BE522" s="239">
        <f>IF(N522="základní",J522,0)</f>
        <v>0</v>
      </c>
      <c r="BF522" s="239">
        <f>IF(N522="snížená",J522,0)</f>
        <v>0</v>
      </c>
      <c r="BG522" s="239">
        <f>IF(N522="zákl. přenesená",J522,0)</f>
        <v>0</v>
      </c>
      <c r="BH522" s="239">
        <f>IF(N522="sníž. přenesená",J522,0)</f>
        <v>0</v>
      </c>
      <c r="BI522" s="239">
        <f>IF(N522="nulová",J522,0)</f>
        <v>0</v>
      </c>
      <c r="BJ522" s="17" t="s">
        <v>84</v>
      </c>
      <c r="BK522" s="239">
        <f>ROUND(I522*H522,2)</f>
        <v>0</v>
      </c>
      <c r="BL522" s="17" t="s">
        <v>263</v>
      </c>
      <c r="BM522" s="238" t="s">
        <v>1388</v>
      </c>
    </row>
    <row r="523" s="13" customFormat="1">
      <c r="A523" s="13"/>
      <c r="B523" s="240"/>
      <c r="C523" s="241"/>
      <c r="D523" s="242" t="s">
        <v>180</v>
      </c>
      <c r="E523" s="243" t="s">
        <v>1</v>
      </c>
      <c r="F523" s="244" t="s">
        <v>1389</v>
      </c>
      <c r="G523" s="241"/>
      <c r="H523" s="245">
        <v>2</v>
      </c>
      <c r="I523" s="246"/>
      <c r="J523" s="241"/>
      <c r="K523" s="241"/>
      <c r="L523" s="247"/>
      <c r="M523" s="248"/>
      <c r="N523" s="249"/>
      <c r="O523" s="249"/>
      <c r="P523" s="249"/>
      <c r="Q523" s="249"/>
      <c r="R523" s="249"/>
      <c r="S523" s="249"/>
      <c r="T523" s="250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51" t="s">
        <v>180</v>
      </c>
      <c r="AU523" s="251" t="s">
        <v>86</v>
      </c>
      <c r="AV523" s="13" t="s">
        <v>86</v>
      </c>
      <c r="AW523" s="13" t="s">
        <v>32</v>
      </c>
      <c r="AX523" s="13" t="s">
        <v>76</v>
      </c>
      <c r="AY523" s="251" t="s">
        <v>174</v>
      </c>
    </row>
    <row r="524" s="13" customFormat="1">
      <c r="A524" s="13"/>
      <c r="B524" s="240"/>
      <c r="C524" s="241"/>
      <c r="D524" s="242" t="s">
        <v>180</v>
      </c>
      <c r="E524" s="243" t="s">
        <v>1</v>
      </c>
      <c r="F524" s="244" t="s">
        <v>1390</v>
      </c>
      <c r="G524" s="241"/>
      <c r="H524" s="245">
        <v>5</v>
      </c>
      <c r="I524" s="246"/>
      <c r="J524" s="241"/>
      <c r="K524" s="241"/>
      <c r="L524" s="247"/>
      <c r="M524" s="248"/>
      <c r="N524" s="249"/>
      <c r="O524" s="249"/>
      <c r="P524" s="249"/>
      <c r="Q524" s="249"/>
      <c r="R524" s="249"/>
      <c r="S524" s="249"/>
      <c r="T524" s="250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51" t="s">
        <v>180</v>
      </c>
      <c r="AU524" s="251" t="s">
        <v>86</v>
      </c>
      <c r="AV524" s="13" t="s">
        <v>86</v>
      </c>
      <c r="AW524" s="13" t="s">
        <v>32</v>
      </c>
      <c r="AX524" s="13" t="s">
        <v>76</v>
      </c>
      <c r="AY524" s="251" t="s">
        <v>174</v>
      </c>
    </row>
    <row r="525" s="14" customFormat="1">
      <c r="A525" s="14"/>
      <c r="B525" s="252"/>
      <c r="C525" s="253"/>
      <c r="D525" s="242" t="s">
        <v>180</v>
      </c>
      <c r="E525" s="254" t="s">
        <v>1</v>
      </c>
      <c r="F525" s="255" t="s">
        <v>183</v>
      </c>
      <c r="G525" s="253"/>
      <c r="H525" s="256">
        <v>7</v>
      </c>
      <c r="I525" s="257"/>
      <c r="J525" s="253"/>
      <c r="K525" s="253"/>
      <c r="L525" s="258"/>
      <c r="M525" s="259"/>
      <c r="N525" s="260"/>
      <c r="O525" s="260"/>
      <c r="P525" s="260"/>
      <c r="Q525" s="260"/>
      <c r="R525" s="260"/>
      <c r="S525" s="260"/>
      <c r="T525" s="261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62" t="s">
        <v>180</v>
      </c>
      <c r="AU525" s="262" t="s">
        <v>86</v>
      </c>
      <c r="AV525" s="14" t="s">
        <v>178</v>
      </c>
      <c r="AW525" s="14" t="s">
        <v>32</v>
      </c>
      <c r="AX525" s="14" t="s">
        <v>84</v>
      </c>
      <c r="AY525" s="262" t="s">
        <v>174</v>
      </c>
    </row>
    <row r="526" s="2" customFormat="1" ht="24.15" customHeight="1">
      <c r="A526" s="38"/>
      <c r="B526" s="39"/>
      <c r="C526" s="263" t="s">
        <v>1391</v>
      </c>
      <c r="D526" s="263" t="s">
        <v>240</v>
      </c>
      <c r="E526" s="264" t="s">
        <v>1392</v>
      </c>
      <c r="F526" s="265" t="s">
        <v>1393</v>
      </c>
      <c r="G526" s="266" t="s">
        <v>236</v>
      </c>
      <c r="H526" s="267">
        <v>4</v>
      </c>
      <c r="I526" s="268"/>
      <c r="J526" s="269">
        <f>ROUND(I526*H526,2)</f>
        <v>0</v>
      </c>
      <c r="K526" s="270"/>
      <c r="L526" s="271"/>
      <c r="M526" s="272" t="s">
        <v>1</v>
      </c>
      <c r="N526" s="273" t="s">
        <v>41</v>
      </c>
      <c r="O526" s="91"/>
      <c r="P526" s="236">
        <f>O526*H526</f>
        <v>0</v>
      </c>
      <c r="Q526" s="236">
        <v>0.016</v>
      </c>
      <c r="R526" s="236">
        <f>Q526*H526</f>
        <v>0.064000000000000001</v>
      </c>
      <c r="S526" s="236">
        <v>0</v>
      </c>
      <c r="T526" s="237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38" t="s">
        <v>345</v>
      </c>
      <c r="AT526" s="238" t="s">
        <v>240</v>
      </c>
      <c r="AU526" s="238" t="s">
        <v>86</v>
      </c>
      <c r="AY526" s="17" t="s">
        <v>174</v>
      </c>
      <c r="BE526" s="239">
        <f>IF(N526="základní",J526,0)</f>
        <v>0</v>
      </c>
      <c r="BF526" s="239">
        <f>IF(N526="snížená",J526,0)</f>
        <v>0</v>
      </c>
      <c r="BG526" s="239">
        <f>IF(N526="zákl. přenesená",J526,0)</f>
        <v>0</v>
      </c>
      <c r="BH526" s="239">
        <f>IF(N526="sníž. přenesená",J526,0)</f>
        <v>0</v>
      </c>
      <c r="BI526" s="239">
        <f>IF(N526="nulová",J526,0)</f>
        <v>0</v>
      </c>
      <c r="BJ526" s="17" t="s">
        <v>84</v>
      </c>
      <c r="BK526" s="239">
        <f>ROUND(I526*H526,2)</f>
        <v>0</v>
      </c>
      <c r="BL526" s="17" t="s">
        <v>263</v>
      </c>
      <c r="BM526" s="238" t="s">
        <v>1394</v>
      </c>
    </row>
    <row r="527" s="13" customFormat="1">
      <c r="A527" s="13"/>
      <c r="B527" s="240"/>
      <c r="C527" s="241"/>
      <c r="D527" s="242" t="s">
        <v>180</v>
      </c>
      <c r="E527" s="243" t="s">
        <v>1</v>
      </c>
      <c r="F527" s="244" t="s">
        <v>1395</v>
      </c>
      <c r="G527" s="241"/>
      <c r="H527" s="245">
        <v>3</v>
      </c>
      <c r="I527" s="246"/>
      <c r="J527" s="241"/>
      <c r="K527" s="241"/>
      <c r="L527" s="247"/>
      <c r="M527" s="248"/>
      <c r="N527" s="249"/>
      <c r="O527" s="249"/>
      <c r="P527" s="249"/>
      <c r="Q527" s="249"/>
      <c r="R527" s="249"/>
      <c r="S527" s="249"/>
      <c r="T527" s="250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51" t="s">
        <v>180</v>
      </c>
      <c r="AU527" s="251" t="s">
        <v>86</v>
      </c>
      <c r="AV527" s="13" t="s">
        <v>86</v>
      </c>
      <c r="AW527" s="13" t="s">
        <v>32</v>
      </c>
      <c r="AX527" s="13" t="s">
        <v>76</v>
      </c>
      <c r="AY527" s="251" t="s">
        <v>174</v>
      </c>
    </row>
    <row r="528" s="13" customFormat="1">
      <c r="A528" s="13"/>
      <c r="B528" s="240"/>
      <c r="C528" s="241"/>
      <c r="D528" s="242" t="s">
        <v>180</v>
      </c>
      <c r="E528" s="243" t="s">
        <v>1</v>
      </c>
      <c r="F528" s="244" t="s">
        <v>1396</v>
      </c>
      <c r="G528" s="241"/>
      <c r="H528" s="245">
        <v>1</v>
      </c>
      <c r="I528" s="246"/>
      <c r="J528" s="241"/>
      <c r="K528" s="241"/>
      <c r="L528" s="247"/>
      <c r="M528" s="248"/>
      <c r="N528" s="249"/>
      <c r="O528" s="249"/>
      <c r="P528" s="249"/>
      <c r="Q528" s="249"/>
      <c r="R528" s="249"/>
      <c r="S528" s="249"/>
      <c r="T528" s="250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51" t="s">
        <v>180</v>
      </c>
      <c r="AU528" s="251" t="s">
        <v>86</v>
      </c>
      <c r="AV528" s="13" t="s">
        <v>86</v>
      </c>
      <c r="AW528" s="13" t="s">
        <v>32</v>
      </c>
      <c r="AX528" s="13" t="s">
        <v>76</v>
      </c>
      <c r="AY528" s="251" t="s">
        <v>174</v>
      </c>
    </row>
    <row r="529" s="14" customFormat="1">
      <c r="A529" s="14"/>
      <c r="B529" s="252"/>
      <c r="C529" s="253"/>
      <c r="D529" s="242" t="s">
        <v>180</v>
      </c>
      <c r="E529" s="254" t="s">
        <v>1</v>
      </c>
      <c r="F529" s="255" t="s">
        <v>183</v>
      </c>
      <c r="G529" s="253"/>
      <c r="H529" s="256">
        <v>4</v>
      </c>
      <c r="I529" s="257"/>
      <c r="J529" s="253"/>
      <c r="K529" s="253"/>
      <c r="L529" s="258"/>
      <c r="M529" s="259"/>
      <c r="N529" s="260"/>
      <c r="O529" s="260"/>
      <c r="P529" s="260"/>
      <c r="Q529" s="260"/>
      <c r="R529" s="260"/>
      <c r="S529" s="260"/>
      <c r="T529" s="261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62" t="s">
        <v>180</v>
      </c>
      <c r="AU529" s="262" t="s">
        <v>86</v>
      </c>
      <c r="AV529" s="14" t="s">
        <v>178</v>
      </c>
      <c r="AW529" s="14" t="s">
        <v>32</v>
      </c>
      <c r="AX529" s="14" t="s">
        <v>84</v>
      </c>
      <c r="AY529" s="262" t="s">
        <v>174</v>
      </c>
    </row>
    <row r="530" s="2" customFormat="1" ht="24.15" customHeight="1">
      <c r="A530" s="38"/>
      <c r="B530" s="39"/>
      <c r="C530" s="226" t="s">
        <v>1397</v>
      </c>
      <c r="D530" s="226" t="s">
        <v>175</v>
      </c>
      <c r="E530" s="227" t="s">
        <v>1398</v>
      </c>
      <c r="F530" s="228" t="s">
        <v>1399</v>
      </c>
      <c r="G530" s="229" t="s">
        <v>236</v>
      </c>
      <c r="H530" s="230">
        <v>6</v>
      </c>
      <c r="I530" s="231"/>
      <c r="J530" s="232">
        <f>ROUND(I530*H530,2)</f>
        <v>0</v>
      </c>
      <c r="K530" s="233"/>
      <c r="L530" s="44"/>
      <c r="M530" s="234" t="s">
        <v>1</v>
      </c>
      <c r="N530" s="235" t="s">
        <v>41</v>
      </c>
      <c r="O530" s="91"/>
      <c r="P530" s="236">
        <f>O530*H530</f>
        <v>0</v>
      </c>
      <c r="Q530" s="236">
        <v>0</v>
      </c>
      <c r="R530" s="236">
        <f>Q530*H530</f>
        <v>0</v>
      </c>
      <c r="S530" s="236">
        <v>0</v>
      </c>
      <c r="T530" s="237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238" t="s">
        <v>263</v>
      </c>
      <c r="AT530" s="238" t="s">
        <v>175</v>
      </c>
      <c r="AU530" s="238" t="s">
        <v>86</v>
      </c>
      <c r="AY530" s="17" t="s">
        <v>174</v>
      </c>
      <c r="BE530" s="239">
        <f>IF(N530="základní",J530,0)</f>
        <v>0</v>
      </c>
      <c r="BF530" s="239">
        <f>IF(N530="snížená",J530,0)</f>
        <v>0</v>
      </c>
      <c r="BG530" s="239">
        <f>IF(N530="zákl. přenesená",J530,0)</f>
        <v>0</v>
      </c>
      <c r="BH530" s="239">
        <f>IF(N530="sníž. přenesená",J530,0)</f>
        <v>0</v>
      </c>
      <c r="BI530" s="239">
        <f>IF(N530="nulová",J530,0)</f>
        <v>0</v>
      </c>
      <c r="BJ530" s="17" t="s">
        <v>84</v>
      </c>
      <c r="BK530" s="239">
        <f>ROUND(I530*H530,2)</f>
        <v>0</v>
      </c>
      <c r="BL530" s="17" t="s">
        <v>263</v>
      </c>
      <c r="BM530" s="238" t="s">
        <v>1400</v>
      </c>
    </row>
    <row r="531" s="2" customFormat="1" ht="24.15" customHeight="1">
      <c r="A531" s="38"/>
      <c r="B531" s="39"/>
      <c r="C531" s="263" t="s">
        <v>1401</v>
      </c>
      <c r="D531" s="263" t="s">
        <v>240</v>
      </c>
      <c r="E531" s="264" t="s">
        <v>1402</v>
      </c>
      <c r="F531" s="265" t="s">
        <v>1403</v>
      </c>
      <c r="G531" s="266" t="s">
        <v>236</v>
      </c>
      <c r="H531" s="267">
        <v>4</v>
      </c>
      <c r="I531" s="268"/>
      <c r="J531" s="269">
        <f>ROUND(I531*H531,2)</f>
        <v>0</v>
      </c>
      <c r="K531" s="270"/>
      <c r="L531" s="271"/>
      <c r="M531" s="272" t="s">
        <v>1</v>
      </c>
      <c r="N531" s="273" t="s">
        <v>41</v>
      </c>
      <c r="O531" s="91"/>
      <c r="P531" s="236">
        <f>O531*H531</f>
        <v>0</v>
      </c>
      <c r="Q531" s="236">
        <v>0.020500000000000001</v>
      </c>
      <c r="R531" s="236">
        <f>Q531*H531</f>
        <v>0.082000000000000003</v>
      </c>
      <c r="S531" s="236">
        <v>0</v>
      </c>
      <c r="T531" s="237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38" t="s">
        <v>345</v>
      </c>
      <c r="AT531" s="238" t="s">
        <v>240</v>
      </c>
      <c r="AU531" s="238" t="s">
        <v>86</v>
      </c>
      <c r="AY531" s="17" t="s">
        <v>174</v>
      </c>
      <c r="BE531" s="239">
        <f>IF(N531="základní",J531,0)</f>
        <v>0</v>
      </c>
      <c r="BF531" s="239">
        <f>IF(N531="snížená",J531,0)</f>
        <v>0</v>
      </c>
      <c r="BG531" s="239">
        <f>IF(N531="zákl. přenesená",J531,0)</f>
        <v>0</v>
      </c>
      <c r="BH531" s="239">
        <f>IF(N531="sníž. přenesená",J531,0)</f>
        <v>0</v>
      </c>
      <c r="BI531" s="239">
        <f>IF(N531="nulová",J531,0)</f>
        <v>0</v>
      </c>
      <c r="BJ531" s="17" t="s">
        <v>84</v>
      </c>
      <c r="BK531" s="239">
        <f>ROUND(I531*H531,2)</f>
        <v>0</v>
      </c>
      <c r="BL531" s="17" t="s">
        <v>263</v>
      </c>
      <c r="BM531" s="238" t="s">
        <v>1404</v>
      </c>
    </row>
    <row r="532" s="13" customFormat="1">
      <c r="A532" s="13"/>
      <c r="B532" s="240"/>
      <c r="C532" s="241"/>
      <c r="D532" s="242" t="s">
        <v>180</v>
      </c>
      <c r="E532" s="243" t="s">
        <v>1</v>
      </c>
      <c r="F532" s="244" t="s">
        <v>1405</v>
      </c>
      <c r="G532" s="241"/>
      <c r="H532" s="245">
        <v>4</v>
      </c>
      <c r="I532" s="246"/>
      <c r="J532" s="241"/>
      <c r="K532" s="241"/>
      <c r="L532" s="247"/>
      <c r="M532" s="248"/>
      <c r="N532" s="249"/>
      <c r="O532" s="249"/>
      <c r="P532" s="249"/>
      <c r="Q532" s="249"/>
      <c r="R532" s="249"/>
      <c r="S532" s="249"/>
      <c r="T532" s="250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51" t="s">
        <v>180</v>
      </c>
      <c r="AU532" s="251" t="s">
        <v>86</v>
      </c>
      <c r="AV532" s="13" t="s">
        <v>86</v>
      </c>
      <c r="AW532" s="13" t="s">
        <v>32</v>
      </c>
      <c r="AX532" s="13" t="s">
        <v>84</v>
      </c>
      <c r="AY532" s="251" t="s">
        <v>174</v>
      </c>
    </row>
    <row r="533" s="2" customFormat="1" ht="24.15" customHeight="1">
      <c r="A533" s="38"/>
      <c r="B533" s="39"/>
      <c r="C533" s="263" t="s">
        <v>1406</v>
      </c>
      <c r="D533" s="263" t="s">
        <v>240</v>
      </c>
      <c r="E533" s="264" t="s">
        <v>1407</v>
      </c>
      <c r="F533" s="265" t="s">
        <v>1408</v>
      </c>
      <c r="G533" s="266" t="s">
        <v>236</v>
      </c>
      <c r="H533" s="267">
        <v>2</v>
      </c>
      <c r="I533" s="268"/>
      <c r="J533" s="269">
        <f>ROUND(I533*H533,2)</f>
        <v>0</v>
      </c>
      <c r="K533" s="270"/>
      <c r="L533" s="271"/>
      <c r="M533" s="272" t="s">
        <v>1</v>
      </c>
      <c r="N533" s="273" t="s">
        <v>41</v>
      </c>
      <c r="O533" s="91"/>
      <c r="P533" s="236">
        <f>O533*H533</f>
        <v>0</v>
      </c>
      <c r="Q533" s="236">
        <v>0.020500000000000001</v>
      </c>
      <c r="R533" s="236">
        <f>Q533*H533</f>
        <v>0.041000000000000002</v>
      </c>
      <c r="S533" s="236">
        <v>0</v>
      </c>
      <c r="T533" s="237">
        <f>S533*H533</f>
        <v>0</v>
      </c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R533" s="238" t="s">
        <v>345</v>
      </c>
      <c r="AT533" s="238" t="s">
        <v>240</v>
      </c>
      <c r="AU533" s="238" t="s">
        <v>86</v>
      </c>
      <c r="AY533" s="17" t="s">
        <v>174</v>
      </c>
      <c r="BE533" s="239">
        <f>IF(N533="základní",J533,0)</f>
        <v>0</v>
      </c>
      <c r="BF533" s="239">
        <f>IF(N533="snížená",J533,0)</f>
        <v>0</v>
      </c>
      <c r="BG533" s="239">
        <f>IF(N533="zákl. přenesená",J533,0)</f>
        <v>0</v>
      </c>
      <c r="BH533" s="239">
        <f>IF(N533="sníž. přenesená",J533,0)</f>
        <v>0</v>
      </c>
      <c r="BI533" s="239">
        <f>IF(N533="nulová",J533,0)</f>
        <v>0</v>
      </c>
      <c r="BJ533" s="17" t="s">
        <v>84</v>
      </c>
      <c r="BK533" s="239">
        <f>ROUND(I533*H533,2)</f>
        <v>0</v>
      </c>
      <c r="BL533" s="17" t="s">
        <v>263</v>
      </c>
      <c r="BM533" s="238" t="s">
        <v>1409</v>
      </c>
    </row>
    <row r="534" s="13" customFormat="1">
      <c r="A534" s="13"/>
      <c r="B534" s="240"/>
      <c r="C534" s="241"/>
      <c r="D534" s="242" t="s">
        <v>180</v>
      </c>
      <c r="E534" s="243" t="s">
        <v>1</v>
      </c>
      <c r="F534" s="244" t="s">
        <v>1410</v>
      </c>
      <c r="G534" s="241"/>
      <c r="H534" s="245">
        <v>2</v>
      </c>
      <c r="I534" s="246"/>
      <c r="J534" s="241"/>
      <c r="K534" s="241"/>
      <c r="L534" s="247"/>
      <c r="M534" s="248"/>
      <c r="N534" s="249"/>
      <c r="O534" s="249"/>
      <c r="P534" s="249"/>
      <c r="Q534" s="249"/>
      <c r="R534" s="249"/>
      <c r="S534" s="249"/>
      <c r="T534" s="250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51" t="s">
        <v>180</v>
      </c>
      <c r="AU534" s="251" t="s">
        <v>86</v>
      </c>
      <c r="AV534" s="13" t="s">
        <v>86</v>
      </c>
      <c r="AW534" s="13" t="s">
        <v>32</v>
      </c>
      <c r="AX534" s="13" t="s">
        <v>84</v>
      </c>
      <c r="AY534" s="251" t="s">
        <v>174</v>
      </c>
    </row>
    <row r="535" s="2" customFormat="1" ht="16.5" customHeight="1">
      <c r="A535" s="38"/>
      <c r="B535" s="39"/>
      <c r="C535" s="226" t="s">
        <v>1411</v>
      </c>
      <c r="D535" s="226" t="s">
        <v>175</v>
      </c>
      <c r="E535" s="227" t="s">
        <v>1412</v>
      </c>
      <c r="F535" s="228" t="s">
        <v>1413</v>
      </c>
      <c r="G535" s="229" t="s">
        <v>236</v>
      </c>
      <c r="H535" s="230">
        <v>4</v>
      </c>
      <c r="I535" s="231"/>
      <c r="J535" s="232">
        <f>ROUND(I535*H535,2)</f>
        <v>0</v>
      </c>
      <c r="K535" s="233"/>
      <c r="L535" s="44"/>
      <c r="M535" s="234" t="s">
        <v>1</v>
      </c>
      <c r="N535" s="235" t="s">
        <v>41</v>
      </c>
      <c r="O535" s="91"/>
      <c r="P535" s="236">
        <f>O535*H535</f>
        <v>0</v>
      </c>
      <c r="Q535" s="236">
        <v>0</v>
      </c>
      <c r="R535" s="236">
        <f>Q535*H535</f>
        <v>0</v>
      </c>
      <c r="S535" s="236">
        <v>0</v>
      </c>
      <c r="T535" s="237">
        <f>S535*H535</f>
        <v>0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R535" s="238" t="s">
        <v>263</v>
      </c>
      <c r="AT535" s="238" t="s">
        <v>175</v>
      </c>
      <c r="AU535" s="238" t="s">
        <v>86</v>
      </c>
      <c r="AY535" s="17" t="s">
        <v>174</v>
      </c>
      <c r="BE535" s="239">
        <f>IF(N535="základní",J535,0)</f>
        <v>0</v>
      </c>
      <c r="BF535" s="239">
        <f>IF(N535="snížená",J535,0)</f>
        <v>0</v>
      </c>
      <c r="BG535" s="239">
        <f>IF(N535="zákl. přenesená",J535,0)</f>
        <v>0</v>
      </c>
      <c r="BH535" s="239">
        <f>IF(N535="sníž. přenesená",J535,0)</f>
        <v>0</v>
      </c>
      <c r="BI535" s="239">
        <f>IF(N535="nulová",J535,0)</f>
        <v>0</v>
      </c>
      <c r="BJ535" s="17" t="s">
        <v>84</v>
      </c>
      <c r="BK535" s="239">
        <f>ROUND(I535*H535,2)</f>
        <v>0</v>
      </c>
      <c r="BL535" s="17" t="s">
        <v>263</v>
      </c>
      <c r="BM535" s="238" t="s">
        <v>1414</v>
      </c>
    </row>
    <row r="536" s="2" customFormat="1" ht="16.5" customHeight="1">
      <c r="A536" s="38"/>
      <c r="B536" s="39"/>
      <c r="C536" s="263" t="s">
        <v>1415</v>
      </c>
      <c r="D536" s="263" t="s">
        <v>240</v>
      </c>
      <c r="E536" s="264" t="s">
        <v>1416</v>
      </c>
      <c r="F536" s="265" t="s">
        <v>1417</v>
      </c>
      <c r="G536" s="266" t="s">
        <v>236</v>
      </c>
      <c r="H536" s="267">
        <v>4</v>
      </c>
      <c r="I536" s="268"/>
      <c r="J536" s="269">
        <f>ROUND(I536*H536,2)</f>
        <v>0</v>
      </c>
      <c r="K536" s="270"/>
      <c r="L536" s="271"/>
      <c r="M536" s="272" t="s">
        <v>1</v>
      </c>
      <c r="N536" s="273" t="s">
        <v>41</v>
      </c>
      <c r="O536" s="91"/>
      <c r="P536" s="236">
        <f>O536*H536</f>
        <v>0</v>
      </c>
      <c r="Q536" s="236">
        <v>0.00098999999999999999</v>
      </c>
      <c r="R536" s="236">
        <f>Q536*H536</f>
        <v>0.00396</v>
      </c>
      <c r="S536" s="236">
        <v>0</v>
      </c>
      <c r="T536" s="237">
        <f>S536*H536</f>
        <v>0</v>
      </c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R536" s="238" t="s">
        <v>345</v>
      </c>
      <c r="AT536" s="238" t="s">
        <v>240</v>
      </c>
      <c r="AU536" s="238" t="s">
        <v>86</v>
      </c>
      <c r="AY536" s="17" t="s">
        <v>174</v>
      </c>
      <c r="BE536" s="239">
        <f>IF(N536="základní",J536,0)</f>
        <v>0</v>
      </c>
      <c r="BF536" s="239">
        <f>IF(N536="snížená",J536,0)</f>
        <v>0</v>
      </c>
      <c r="BG536" s="239">
        <f>IF(N536="zákl. přenesená",J536,0)</f>
        <v>0</v>
      </c>
      <c r="BH536" s="239">
        <f>IF(N536="sníž. přenesená",J536,0)</f>
        <v>0</v>
      </c>
      <c r="BI536" s="239">
        <f>IF(N536="nulová",J536,0)</f>
        <v>0</v>
      </c>
      <c r="BJ536" s="17" t="s">
        <v>84</v>
      </c>
      <c r="BK536" s="239">
        <f>ROUND(I536*H536,2)</f>
        <v>0</v>
      </c>
      <c r="BL536" s="17" t="s">
        <v>263</v>
      </c>
      <c r="BM536" s="238" t="s">
        <v>1418</v>
      </c>
    </row>
    <row r="537" s="2" customFormat="1" ht="16.5" customHeight="1">
      <c r="A537" s="38"/>
      <c r="B537" s="39"/>
      <c r="C537" s="226" t="s">
        <v>1419</v>
      </c>
      <c r="D537" s="226" t="s">
        <v>175</v>
      </c>
      <c r="E537" s="227" t="s">
        <v>1420</v>
      </c>
      <c r="F537" s="228" t="s">
        <v>1421</v>
      </c>
      <c r="G537" s="229" t="s">
        <v>236</v>
      </c>
      <c r="H537" s="230">
        <v>28</v>
      </c>
      <c r="I537" s="231"/>
      <c r="J537" s="232">
        <f>ROUND(I537*H537,2)</f>
        <v>0</v>
      </c>
      <c r="K537" s="233"/>
      <c r="L537" s="44"/>
      <c r="M537" s="234" t="s">
        <v>1</v>
      </c>
      <c r="N537" s="235" t="s">
        <v>41</v>
      </c>
      <c r="O537" s="91"/>
      <c r="P537" s="236">
        <f>O537*H537</f>
        <v>0</v>
      </c>
      <c r="Q537" s="236">
        <v>0</v>
      </c>
      <c r="R537" s="236">
        <f>Q537*H537</f>
        <v>0</v>
      </c>
      <c r="S537" s="236">
        <v>0</v>
      </c>
      <c r="T537" s="237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38" t="s">
        <v>263</v>
      </c>
      <c r="AT537" s="238" t="s">
        <v>175</v>
      </c>
      <c r="AU537" s="238" t="s">
        <v>86</v>
      </c>
      <c r="AY537" s="17" t="s">
        <v>174</v>
      </c>
      <c r="BE537" s="239">
        <f>IF(N537="základní",J537,0)</f>
        <v>0</v>
      </c>
      <c r="BF537" s="239">
        <f>IF(N537="snížená",J537,0)</f>
        <v>0</v>
      </c>
      <c r="BG537" s="239">
        <f>IF(N537="zákl. přenesená",J537,0)</f>
        <v>0</v>
      </c>
      <c r="BH537" s="239">
        <f>IF(N537="sníž. přenesená",J537,0)</f>
        <v>0</v>
      </c>
      <c r="BI537" s="239">
        <f>IF(N537="nulová",J537,0)</f>
        <v>0</v>
      </c>
      <c r="BJ537" s="17" t="s">
        <v>84</v>
      </c>
      <c r="BK537" s="239">
        <f>ROUND(I537*H537,2)</f>
        <v>0</v>
      </c>
      <c r="BL537" s="17" t="s">
        <v>263</v>
      </c>
      <c r="BM537" s="238" t="s">
        <v>1422</v>
      </c>
    </row>
    <row r="538" s="2" customFormat="1" ht="24.15" customHeight="1">
      <c r="A538" s="38"/>
      <c r="B538" s="39"/>
      <c r="C538" s="263" t="s">
        <v>1423</v>
      </c>
      <c r="D538" s="263" t="s">
        <v>240</v>
      </c>
      <c r="E538" s="264" t="s">
        <v>1424</v>
      </c>
      <c r="F538" s="265" t="s">
        <v>1425</v>
      </c>
      <c r="G538" s="266" t="s">
        <v>236</v>
      </c>
      <c r="H538" s="267">
        <v>22</v>
      </c>
      <c r="I538" s="268"/>
      <c r="J538" s="269">
        <f>ROUND(I538*H538,2)</f>
        <v>0</v>
      </c>
      <c r="K538" s="270"/>
      <c r="L538" s="271"/>
      <c r="M538" s="272" t="s">
        <v>1</v>
      </c>
      <c r="N538" s="273" t="s">
        <v>41</v>
      </c>
      <c r="O538" s="91"/>
      <c r="P538" s="236">
        <f>O538*H538</f>
        <v>0</v>
      </c>
      <c r="Q538" s="236">
        <v>0.00014999999999999999</v>
      </c>
      <c r="R538" s="236">
        <f>Q538*H538</f>
        <v>0.0032999999999999995</v>
      </c>
      <c r="S538" s="236">
        <v>0</v>
      </c>
      <c r="T538" s="237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38" t="s">
        <v>345</v>
      </c>
      <c r="AT538" s="238" t="s">
        <v>240</v>
      </c>
      <c r="AU538" s="238" t="s">
        <v>86</v>
      </c>
      <c r="AY538" s="17" t="s">
        <v>174</v>
      </c>
      <c r="BE538" s="239">
        <f>IF(N538="základní",J538,0)</f>
        <v>0</v>
      </c>
      <c r="BF538" s="239">
        <f>IF(N538="snížená",J538,0)</f>
        <v>0</v>
      </c>
      <c r="BG538" s="239">
        <f>IF(N538="zákl. přenesená",J538,0)</f>
        <v>0</v>
      </c>
      <c r="BH538" s="239">
        <f>IF(N538="sníž. přenesená",J538,0)</f>
        <v>0</v>
      </c>
      <c r="BI538" s="239">
        <f>IF(N538="nulová",J538,0)</f>
        <v>0</v>
      </c>
      <c r="BJ538" s="17" t="s">
        <v>84</v>
      </c>
      <c r="BK538" s="239">
        <f>ROUND(I538*H538,2)</f>
        <v>0</v>
      </c>
      <c r="BL538" s="17" t="s">
        <v>263</v>
      </c>
      <c r="BM538" s="238" t="s">
        <v>1426</v>
      </c>
    </row>
    <row r="539" s="2" customFormat="1" ht="24.15" customHeight="1">
      <c r="A539" s="38"/>
      <c r="B539" s="39"/>
      <c r="C539" s="263" t="s">
        <v>1427</v>
      </c>
      <c r="D539" s="263" t="s">
        <v>240</v>
      </c>
      <c r="E539" s="264" t="s">
        <v>1428</v>
      </c>
      <c r="F539" s="265" t="s">
        <v>1429</v>
      </c>
      <c r="G539" s="266" t="s">
        <v>236</v>
      </c>
      <c r="H539" s="267">
        <v>6</v>
      </c>
      <c r="I539" s="268"/>
      <c r="J539" s="269">
        <f>ROUND(I539*H539,2)</f>
        <v>0</v>
      </c>
      <c r="K539" s="270"/>
      <c r="L539" s="271"/>
      <c r="M539" s="272" t="s">
        <v>1</v>
      </c>
      <c r="N539" s="273" t="s">
        <v>41</v>
      </c>
      <c r="O539" s="91"/>
      <c r="P539" s="236">
        <f>O539*H539</f>
        <v>0</v>
      </c>
      <c r="Q539" s="236">
        <v>0.00014999999999999999</v>
      </c>
      <c r="R539" s="236">
        <f>Q539*H539</f>
        <v>0.00089999999999999998</v>
      </c>
      <c r="S539" s="236">
        <v>0</v>
      </c>
      <c r="T539" s="237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238" t="s">
        <v>345</v>
      </c>
      <c r="AT539" s="238" t="s">
        <v>240</v>
      </c>
      <c r="AU539" s="238" t="s">
        <v>86</v>
      </c>
      <c r="AY539" s="17" t="s">
        <v>174</v>
      </c>
      <c r="BE539" s="239">
        <f>IF(N539="základní",J539,0)</f>
        <v>0</v>
      </c>
      <c r="BF539" s="239">
        <f>IF(N539="snížená",J539,0)</f>
        <v>0</v>
      </c>
      <c r="BG539" s="239">
        <f>IF(N539="zákl. přenesená",J539,0)</f>
        <v>0</v>
      </c>
      <c r="BH539" s="239">
        <f>IF(N539="sníž. přenesená",J539,0)</f>
        <v>0</v>
      </c>
      <c r="BI539" s="239">
        <f>IF(N539="nulová",J539,0)</f>
        <v>0</v>
      </c>
      <c r="BJ539" s="17" t="s">
        <v>84</v>
      </c>
      <c r="BK539" s="239">
        <f>ROUND(I539*H539,2)</f>
        <v>0</v>
      </c>
      <c r="BL539" s="17" t="s">
        <v>263</v>
      </c>
      <c r="BM539" s="238" t="s">
        <v>1430</v>
      </c>
    </row>
    <row r="540" s="2" customFormat="1" ht="21.75" customHeight="1">
      <c r="A540" s="38"/>
      <c r="B540" s="39"/>
      <c r="C540" s="226" t="s">
        <v>1431</v>
      </c>
      <c r="D540" s="226" t="s">
        <v>175</v>
      </c>
      <c r="E540" s="227" t="s">
        <v>1432</v>
      </c>
      <c r="F540" s="228" t="s">
        <v>1433</v>
      </c>
      <c r="G540" s="229" t="s">
        <v>236</v>
      </c>
      <c r="H540" s="230">
        <v>28</v>
      </c>
      <c r="I540" s="231"/>
      <c r="J540" s="232">
        <f>ROUND(I540*H540,2)</f>
        <v>0</v>
      </c>
      <c r="K540" s="233"/>
      <c r="L540" s="44"/>
      <c r="M540" s="234" t="s">
        <v>1</v>
      </c>
      <c r="N540" s="235" t="s">
        <v>41</v>
      </c>
      <c r="O540" s="91"/>
      <c r="P540" s="236">
        <f>O540*H540</f>
        <v>0</v>
      </c>
      <c r="Q540" s="236">
        <v>0</v>
      </c>
      <c r="R540" s="236">
        <f>Q540*H540</f>
        <v>0</v>
      </c>
      <c r="S540" s="236">
        <v>0</v>
      </c>
      <c r="T540" s="237">
        <f>S540*H540</f>
        <v>0</v>
      </c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238" t="s">
        <v>263</v>
      </c>
      <c r="AT540" s="238" t="s">
        <v>175</v>
      </c>
      <c r="AU540" s="238" t="s">
        <v>86</v>
      </c>
      <c r="AY540" s="17" t="s">
        <v>174</v>
      </c>
      <c r="BE540" s="239">
        <f>IF(N540="základní",J540,0)</f>
        <v>0</v>
      </c>
      <c r="BF540" s="239">
        <f>IF(N540="snížená",J540,0)</f>
        <v>0</v>
      </c>
      <c r="BG540" s="239">
        <f>IF(N540="zákl. přenesená",J540,0)</f>
        <v>0</v>
      </c>
      <c r="BH540" s="239">
        <f>IF(N540="sníž. přenesená",J540,0)</f>
        <v>0</v>
      </c>
      <c r="BI540" s="239">
        <f>IF(N540="nulová",J540,0)</f>
        <v>0</v>
      </c>
      <c r="BJ540" s="17" t="s">
        <v>84</v>
      </c>
      <c r="BK540" s="239">
        <f>ROUND(I540*H540,2)</f>
        <v>0</v>
      </c>
      <c r="BL540" s="17" t="s">
        <v>263</v>
      </c>
      <c r="BM540" s="238" t="s">
        <v>1434</v>
      </c>
    </row>
    <row r="541" s="2" customFormat="1" ht="16.5" customHeight="1">
      <c r="A541" s="38"/>
      <c r="B541" s="39"/>
      <c r="C541" s="263" t="s">
        <v>1435</v>
      </c>
      <c r="D541" s="263" t="s">
        <v>240</v>
      </c>
      <c r="E541" s="264" t="s">
        <v>1436</v>
      </c>
      <c r="F541" s="265" t="s">
        <v>1437</v>
      </c>
      <c r="G541" s="266" t="s">
        <v>236</v>
      </c>
      <c r="H541" s="267">
        <v>28</v>
      </c>
      <c r="I541" s="268"/>
      <c r="J541" s="269">
        <f>ROUND(I541*H541,2)</f>
        <v>0</v>
      </c>
      <c r="K541" s="270"/>
      <c r="L541" s="271"/>
      <c r="M541" s="272" t="s">
        <v>1</v>
      </c>
      <c r="N541" s="273" t="s">
        <v>41</v>
      </c>
      <c r="O541" s="91"/>
      <c r="P541" s="236">
        <f>O541*H541</f>
        <v>0</v>
      </c>
      <c r="Q541" s="236">
        <v>0.0022000000000000001</v>
      </c>
      <c r="R541" s="236">
        <f>Q541*H541</f>
        <v>0.061600000000000002</v>
      </c>
      <c r="S541" s="236">
        <v>0</v>
      </c>
      <c r="T541" s="237">
        <f>S541*H541</f>
        <v>0</v>
      </c>
      <c r="U541" s="38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R541" s="238" t="s">
        <v>345</v>
      </c>
      <c r="AT541" s="238" t="s">
        <v>240</v>
      </c>
      <c r="AU541" s="238" t="s">
        <v>86</v>
      </c>
      <c r="AY541" s="17" t="s">
        <v>174</v>
      </c>
      <c r="BE541" s="239">
        <f>IF(N541="základní",J541,0)</f>
        <v>0</v>
      </c>
      <c r="BF541" s="239">
        <f>IF(N541="snížená",J541,0)</f>
        <v>0</v>
      </c>
      <c r="BG541" s="239">
        <f>IF(N541="zákl. přenesená",J541,0)</f>
        <v>0</v>
      </c>
      <c r="BH541" s="239">
        <f>IF(N541="sníž. přenesená",J541,0)</f>
        <v>0</v>
      </c>
      <c r="BI541" s="239">
        <f>IF(N541="nulová",J541,0)</f>
        <v>0</v>
      </c>
      <c r="BJ541" s="17" t="s">
        <v>84</v>
      </c>
      <c r="BK541" s="239">
        <f>ROUND(I541*H541,2)</f>
        <v>0</v>
      </c>
      <c r="BL541" s="17" t="s">
        <v>263</v>
      </c>
      <c r="BM541" s="238" t="s">
        <v>1438</v>
      </c>
    </row>
    <row r="542" s="2" customFormat="1" ht="16.5" customHeight="1">
      <c r="A542" s="38"/>
      <c r="B542" s="39"/>
      <c r="C542" s="263" t="s">
        <v>1439</v>
      </c>
      <c r="D542" s="263" t="s">
        <v>240</v>
      </c>
      <c r="E542" s="264" t="s">
        <v>1440</v>
      </c>
      <c r="F542" s="265" t="s">
        <v>1441</v>
      </c>
      <c r="G542" s="266" t="s">
        <v>236</v>
      </c>
      <c r="H542" s="267">
        <v>22</v>
      </c>
      <c r="I542" s="268"/>
      <c r="J542" s="269">
        <f>ROUND(I542*H542,2)</f>
        <v>0</v>
      </c>
      <c r="K542" s="270"/>
      <c r="L542" s="271"/>
      <c r="M542" s="272" t="s">
        <v>1</v>
      </c>
      <c r="N542" s="273" t="s">
        <v>41</v>
      </c>
      <c r="O542" s="91"/>
      <c r="P542" s="236">
        <f>O542*H542</f>
        <v>0</v>
      </c>
      <c r="Q542" s="236">
        <v>0.00014999999999999999</v>
      </c>
      <c r="R542" s="236">
        <f>Q542*H542</f>
        <v>0.0032999999999999995</v>
      </c>
      <c r="S542" s="236">
        <v>0</v>
      </c>
      <c r="T542" s="237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38" t="s">
        <v>345</v>
      </c>
      <c r="AT542" s="238" t="s">
        <v>240</v>
      </c>
      <c r="AU542" s="238" t="s">
        <v>86</v>
      </c>
      <c r="AY542" s="17" t="s">
        <v>174</v>
      </c>
      <c r="BE542" s="239">
        <f>IF(N542="základní",J542,0)</f>
        <v>0</v>
      </c>
      <c r="BF542" s="239">
        <f>IF(N542="snížená",J542,0)</f>
        <v>0</v>
      </c>
      <c r="BG542" s="239">
        <f>IF(N542="zákl. přenesená",J542,0)</f>
        <v>0</v>
      </c>
      <c r="BH542" s="239">
        <f>IF(N542="sníž. přenesená",J542,0)</f>
        <v>0</v>
      </c>
      <c r="BI542" s="239">
        <f>IF(N542="nulová",J542,0)</f>
        <v>0</v>
      </c>
      <c r="BJ542" s="17" t="s">
        <v>84</v>
      </c>
      <c r="BK542" s="239">
        <f>ROUND(I542*H542,2)</f>
        <v>0</v>
      </c>
      <c r="BL542" s="17" t="s">
        <v>263</v>
      </c>
      <c r="BM542" s="238" t="s">
        <v>1442</v>
      </c>
    </row>
    <row r="543" s="2" customFormat="1" ht="24.15" customHeight="1">
      <c r="A543" s="38"/>
      <c r="B543" s="39"/>
      <c r="C543" s="226" t="s">
        <v>1443</v>
      </c>
      <c r="D543" s="226" t="s">
        <v>175</v>
      </c>
      <c r="E543" s="227" t="s">
        <v>1444</v>
      </c>
      <c r="F543" s="228" t="s">
        <v>1445</v>
      </c>
      <c r="G543" s="229" t="s">
        <v>243</v>
      </c>
      <c r="H543" s="230">
        <v>70.200000000000003</v>
      </c>
      <c r="I543" s="231"/>
      <c r="J543" s="232">
        <f>ROUND(I543*H543,2)</f>
        <v>0</v>
      </c>
      <c r="K543" s="233"/>
      <c r="L543" s="44"/>
      <c r="M543" s="234" t="s">
        <v>1</v>
      </c>
      <c r="N543" s="235" t="s">
        <v>41</v>
      </c>
      <c r="O543" s="91"/>
      <c r="P543" s="236">
        <f>O543*H543</f>
        <v>0</v>
      </c>
      <c r="Q543" s="236">
        <v>0</v>
      </c>
      <c r="R543" s="236">
        <f>Q543*H543</f>
        <v>0</v>
      </c>
      <c r="S543" s="236">
        <v>0</v>
      </c>
      <c r="T543" s="237">
        <f>S543*H543</f>
        <v>0</v>
      </c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R543" s="238" t="s">
        <v>263</v>
      </c>
      <c r="AT543" s="238" t="s">
        <v>175</v>
      </c>
      <c r="AU543" s="238" t="s">
        <v>86</v>
      </c>
      <c r="AY543" s="17" t="s">
        <v>174</v>
      </c>
      <c r="BE543" s="239">
        <f>IF(N543="základní",J543,0)</f>
        <v>0</v>
      </c>
      <c r="BF543" s="239">
        <f>IF(N543="snížená",J543,0)</f>
        <v>0</v>
      </c>
      <c r="BG543" s="239">
        <f>IF(N543="zákl. přenesená",J543,0)</f>
        <v>0</v>
      </c>
      <c r="BH543" s="239">
        <f>IF(N543="sníž. přenesená",J543,0)</f>
        <v>0</v>
      </c>
      <c r="BI543" s="239">
        <f>IF(N543="nulová",J543,0)</f>
        <v>0</v>
      </c>
      <c r="BJ543" s="17" t="s">
        <v>84</v>
      </c>
      <c r="BK543" s="239">
        <f>ROUND(I543*H543,2)</f>
        <v>0</v>
      </c>
      <c r="BL543" s="17" t="s">
        <v>263</v>
      </c>
      <c r="BM543" s="238" t="s">
        <v>1446</v>
      </c>
    </row>
    <row r="544" s="2" customFormat="1" ht="24.15" customHeight="1">
      <c r="A544" s="38"/>
      <c r="B544" s="39"/>
      <c r="C544" s="263" t="s">
        <v>1447</v>
      </c>
      <c r="D544" s="263" t="s">
        <v>240</v>
      </c>
      <c r="E544" s="264" t="s">
        <v>1448</v>
      </c>
      <c r="F544" s="265" t="s">
        <v>1449</v>
      </c>
      <c r="G544" s="266" t="s">
        <v>243</v>
      </c>
      <c r="H544" s="267">
        <v>70.200000000000003</v>
      </c>
      <c r="I544" s="268"/>
      <c r="J544" s="269">
        <f>ROUND(I544*H544,2)</f>
        <v>0</v>
      </c>
      <c r="K544" s="270"/>
      <c r="L544" s="271"/>
      <c r="M544" s="272" t="s">
        <v>1</v>
      </c>
      <c r="N544" s="273" t="s">
        <v>41</v>
      </c>
      <c r="O544" s="91"/>
      <c r="P544" s="236">
        <f>O544*H544</f>
        <v>0</v>
      </c>
      <c r="Q544" s="236">
        <v>0.0030000000000000001</v>
      </c>
      <c r="R544" s="236">
        <f>Q544*H544</f>
        <v>0.21060000000000001</v>
      </c>
      <c r="S544" s="236">
        <v>0</v>
      </c>
      <c r="T544" s="237">
        <f>S544*H544</f>
        <v>0</v>
      </c>
      <c r="U544" s="38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R544" s="238" t="s">
        <v>345</v>
      </c>
      <c r="AT544" s="238" t="s">
        <v>240</v>
      </c>
      <c r="AU544" s="238" t="s">
        <v>86</v>
      </c>
      <c r="AY544" s="17" t="s">
        <v>174</v>
      </c>
      <c r="BE544" s="239">
        <f>IF(N544="základní",J544,0)</f>
        <v>0</v>
      </c>
      <c r="BF544" s="239">
        <f>IF(N544="snížená",J544,0)</f>
        <v>0</v>
      </c>
      <c r="BG544" s="239">
        <f>IF(N544="zákl. přenesená",J544,0)</f>
        <v>0</v>
      </c>
      <c r="BH544" s="239">
        <f>IF(N544="sníž. přenesená",J544,0)</f>
        <v>0</v>
      </c>
      <c r="BI544" s="239">
        <f>IF(N544="nulová",J544,0)</f>
        <v>0</v>
      </c>
      <c r="BJ544" s="17" t="s">
        <v>84</v>
      </c>
      <c r="BK544" s="239">
        <f>ROUND(I544*H544,2)</f>
        <v>0</v>
      </c>
      <c r="BL544" s="17" t="s">
        <v>263</v>
      </c>
      <c r="BM544" s="238" t="s">
        <v>1450</v>
      </c>
    </row>
    <row r="545" s="13" customFormat="1">
      <c r="A545" s="13"/>
      <c r="B545" s="240"/>
      <c r="C545" s="241"/>
      <c r="D545" s="242" t="s">
        <v>180</v>
      </c>
      <c r="E545" s="243" t="s">
        <v>1</v>
      </c>
      <c r="F545" s="244" t="s">
        <v>1451</v>
      </c>
      <c r="G545" s="241"/>
      <c r="H545" s="245">
        <v>64.799999999999997</v>
      </c>
      <c r="I545" s="246"/>
      <c r="J545" s="241"/>
      <c r="K545" s="241"/>
      <c r="L545" s="247"/>
      <c r="M545" s="248"/>
      <c r="N545" s="249"/>
      <c r="O545" s="249"/>
      <c r="P545" s="249"/>
      <c r="Q545" s="249"/>
      <c r="R545" s="249"/>
      <c r="S545" s="249"/>
      <c r="T545" s="250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51" t="s">
        <v>180</v>
      </c>
      <c r="AU545" s="251" t="s">
        <v>86</v>
      </c>
      <c r="AV545" s="13" t="s">
        <v>86</v>
      </c>
      <c r="AW545" s="13" t="s">
        <v>32</v>
      </c>
      <c r="AX545" s="13" t="s">
        <v>76</v>
      </c>
      <c r="AY545" s="251" t="s">
        <v>174</v>
      </c>
    </row>
    <row r="546" s="13" customFormat="1">
      <c r="A546" s="13"/>
      <c r="B546" s="240"/>
      <c r="C546" s="241"/>
      <c r="D546" s="242" t="s">
        <v>180</v>
      </c>
      <c r="E546" s="243" t="s">
        <v>1</v>
      </c>
      <c r="F546" s="244" t="s">
        <v>1452</v>
      </c>
      <c r="G546" s="241"/>
      <c r="H546" s="245">
        <v>5.4000000000000004</v>
      </c>
      <c r="I546" s="246"/>
      <c r="J546" s="241"/>
      <c r="K546" s="241"/>
      <c r="L546" s="247"/>
      <c r="M546" s="248"/>
      <c r="N546" s="249"/>
      <c r="O546" s="249"/>
      <c r="P546" s="249"/>
      <c r="Q546" s="249"/>
      <c r="R546" s="249"/>
      <c r="S546" s="249"/>
      <c r="T546" s="250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51" t="s">
        <v>180</v>
      </c>
      <c r="AU546" s="251" t="s">
        <v>86</v>
      </c>
      <c r="AV546" s="13" t="s">
        <v>86</v>
      </c>
      <c r="AW546" s="13" t="s">
        <v>32</v>
      </c>
      <c r="AX546" s="13" t="s">
        <v>76</v>
      </c>
      <c r="AY546" s="251" t="s">
        <v>174</v>
      </c>
    </row>
    <row r="547" s="14" customFormat="1">
      <c r="A547" s="14"/>
      <c r="B547" s="252"/>
      <c r="C547" s="253"/>
      <c r="D547" s="242" t="s">
        <v>180</v>
      </c>
      <c r="E547" s="254" t="s">
        <v>1</v>
      </c>
      <c r="F547" s="255" t="s">
        <v>183</v>
      </c>
      <c r="G547" s="253"/>
      <c r="H547" s="256">
        <v>70.200000000000003</v>
      </c>
      <c r="I547" s="257"/>
      <c r="J547" s="253"/>
      <c r="K547" s="253"/>
      <c r="L547" s="258"/>
      <c r="M547" s="259"/>
      <c r="N547" s="260"/>
      <c r="O547" s="260"/>
      <c r="P547" s="260"/>
      <c r="Q547" s="260"/>
      <c r="R547" s="260"/>
      <c r="S547" s="260"/>
      <c r="T547" s="261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62" t="s">
        <v>180</v>
      </c>
      <c r="AU547" s="262" t="s">
        <v>86</v>
      </c>
      <c r="AV547" s="14" t="s">
        <v>178</v>
      </c>
      <c r="AW547" s="14" t="s">
        <v>32</v>
      </c>
      <c r="AX547" s="14" t="s">
        <v>84</v>
      </c>
      <c r="AY547" s="262" t="s">
        <v>174</v>
      </c>
    </row>
    <row r="548" s="2" customFormat="1" ht="21.75" customHeight="1">
      <c r="A548" s="38"/>
      <c r="B548" s="39"/>
      <c r="C548" s="226" t="s">
        <v>1453</v>
      </c>
      <c r="D548" s="226" t="s">
        <v>175</v>
      </c>
      <c r="E548" s="227" t="s">
        <v>1454</v>
      </c>
      <c r="F548" s="228" t="s">
        <v>1455</v>
      </c>
      <c r="G548" s="229" t="s">
        <v>236</v>
      </c>
      <c r="H548" s="230">
        <v>1</v>
      </c>
      <c r="I548" s="231"/>
      <c r="J548" s="232">
        <f>ROUND(I548*H548,2)</f>
        <v>0</v>
      </c>
      <c r="K548" s="233"/>
      <c r="L548" s="44"/>
      <c r="M548" s="234" t="s">
        <v>1</v>
      </c>
      <c r="N548" s="235" t="s">
        <v>41</v>
      </c>
      <c r="O548" s="91"/>
      <c r="P548" s="236">
        <f>O548*H548</f>
        <v>0</v>
      </c>
      <c r="Q548" s="236">
        <v>0.030300000000000001</v>
      </c>
      <c r="R548" s="236">
        <f>Q548*H548</f>
        <v>0.030300000000000001</v>
      </c>
      <c r="S548" s="236">
        <v>0</v>
      </c>
      <c r="T548" s="237">
        <f>S548*H548</f>
        <v>0</v>
      </c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R548" s="238" t="s">
        <v>263</v>
      </c>
      <c r="AT548" s="238" t="s">
        <v>175</v>
      </c>
      <c r="AU548" s="238" t="s">
        <v>86</v>
      </c>
      <c r="AY548" s="17" t="s">
        <v>174</v>
      </c>
      <c r="BE548" s="239">
        <f>IF(N548="základní",J548,0)</f>
        <v>0</v>
      </c>
      <c r="BF548" s="239">
        <f>IF(N548="snížená",J548,0)</f>
        <v>0</v>
      </c>
      <c r="BG548" s="239">
        <f>IF(N548="zákl. přenesená",J548,0)</f>
        <v>0</v>
      </c>
      <c r="BH548" s="239">
        <f>IF(N548="sníž. přenesená",J548,0)</f>
        <v>0</v>
      </c>
      <c r="BI548" s="239">
        <f>IF(N548="nulová",J548,0)</f>
        <v>0</v>
      </c>
      <c r="BJ548" s="17" t="s">
        <v>84</v>
      </c>
      <c r="BK548" s="239">
        <f>ROUND(I548*H548,2)</f>
        <v>0</v>
      </c>
      <c r="BL548" s="17" t="s">
        <v>263</v>
      </c>
      <c r="BM548" s="238" t="s">
        <v>1456</v>
      </c>
    </row>
    <row r="549" s="2" customFormat="1">
      <c r="A549" s="38"/>
      <c r="B549" s="39"/>
      <c r="C549" s="40"/>
      <c r="D549" s="242" t="s">
        <v>709</v>
      </c>
      <c r="E549" s="40"/>
      <c r="F549" s="290" t="s">
        <v>1457</v>
      </c>
      <c r="G549" s="40"/>
      <c r="H549" s="40"/>
      <c r="I549" s="291"/>
      <c r="J549" s="40"/>
      <c r="K549" s="40"/>
      <c r="L549" s="44"/>
      <c r="M549" s="292"/>
      <c r="N549" s="293"/>
      <c r="O549" s="91"/>
      <c r="P549" s="91"/>
      <c r="Q549" s="91"/>
      <c r="R549" s="91"/>
      <c r="S549" s="91"/>
      <c r="T549" s="92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T549" s="17" t="s">
        <v>709</v>
      </c>
      <c r="AU549" s="17" t="s">
        <v>86</v>
      </c>
    </row>
    <row r="550" s="2" customFormat="1" ht="24.15" customHeight="1">
      <c r="A550" s="38"/>
      <c r="B550" s="39"/>
      <c r="C550" s="226" t="s">
        <v>1458</v>
      </c>
      <c r="D550" s="226" t="s">
        <v>175</v>
      </c>
      <c r="E550" s="227" t="s">
        <v>1459</v>
      </c>
      <c r="F550" s="228" t="s">
        <v>1460</v>
      </c>
      <c r="G550" s="229" t="s">
        <v>243</v>
      </c>
      <c r="H550" s="230">
        <v>280.80000000000001</v>
      </c>
      <c r="I550" s="231"/>
      <c r="J550" s="232">
        <f>ROUND(I550*H550,2)</f>
        <v>0</v>
      </c>
      <c r="K550" s="233"/>
      <c r="L550" s="44"/>
      <c r="M550" s="234" t="s">
        <v>1</v>
      </c>
      <c r="N550" s="235" t="s">
        <v>41</v>
      </c>
      <c r="O550" s="91"/>
      <c r="P550" s="236">
        <f>O550*H550</f>
        <v>0</v>
      </c>
      <c r="Q550" s="236">
        <v>0.00027999999999999998</v>
      </c>
      <c r="R550" s="236">
        <f>Q550*H550</f>
        <v>0.078623999999999999</v>
      </c>
      <c r="S550" s="236">
        <v>0</v>
      </c>
      <c r="T550" s="237">
        <f>S550*H550</f>
        <v>0</v>
      </c>
      <c r="U550" s="38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R550" s="238" t="s">
        <v>263</v>
      </c>
      <c r="AT550" s="238" t="s">
        <v>175</v>
      </c>
      <c r="AU550" s="238" t="s">
        <v>86</v>
      </c>
      <c r="AY550" s="17" t="s">
        <v>174</v>
      </c>
      <c r="BE550" s="239">
        <f>IF(N550="základní",J550,0)</f>
        <v>0</v>
      </c>
      <c r="BF550" s="239">
        <f>IF(N550="snížená",J550,0)</f>
        <v>0</v>
      </c>
      <c r="BG550" s="239">
        <f>IF(N550="zákl. přenesená",J550,0)</f>
        <v>0</v>
      </c>
      <c r="BH550" s="239">
        <f>IF(N550="sníž. přenesená",J550,0)</f>
        <v>0</v>
      </c>
      <c r="BI550" s="239">
        <f>IF(N550="nulová",J550,0)</f>
        <v>0</v>
      </c>
      <c r="BJ550" s="17" t="s">
        <v>84</v>
      </c>
      <c r="BK550" s="239">
        <f>ROUND(I550*H550,2)</f>
        <v>0</v>
      </c>
      <c r="BL550" s="17" t="s">
        <v>263</v>
      </c>
      <c r="BM550" s="238" t="s">
        <v>1461</v>
      </c>
    </row>
    <row r="551" s="13" customFormat="1">
      <c r="A551" s="13"/>
      <c r="B551" s="240"/>
      <c r="C551" s="241"/>
      <c r="D551" s="242" t="s">
        <v>180</v>
      </c>
      <c r="E551" s="243" t="s">
        <v>1</v>
      </c>
      <c r="F551" s="244" t="s">
        <v>1462</v>
      </c>
      <c r="G551" s="241"/>
      <c r="H551" s="245">
        <v>280.80000000000001</v>
      </c>
      <c r="I551" s="246"/>
      <c r="J551" s="241"/>
      <c r="K551" s="241"/>
      <c r="L551" s="247"/>
      <c r="M551" s="248"/>
      <c r="N551" s="249"/>
      <c r="O551" s="249"/>
      <c r="P551" s="249"/>
      <c r="Q551" s="249"/>
      <c r="R551" s="249"/>
      <c r="S551" s="249"/>
      <c r="T551" s="250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51" t="s">
        <v>180</v>
      </c>
      <c r="AU551" s="251" t="s">
        <v>86</v>
      </c>
      <c r="AV551" s="13" t="s">
        <v>86</v>
      </c>
      <c r="AW551" s="13" t="s">
        <v>32</v>
      </c>
      <c r="AX551" s="13" t="s">
        <v>84</v>
      </c>
      <c r="AY551" s="251" t="s">
        <v>174</v>
      </c>
    </row>
    <row r="552" s="2" customFormat="1" ht="24.15" customHeight="1">
      <c r="A552" s="38"/>
      <c r="B552" s="39"/>
      <c r="C552" s="226" t="s">
        <v>1463</v>
      </c>
      <c r="D552" s="226" t="s">
        <v>175</v>
      </c>
      <c r="E552" s="227" t="s">
        <v>1464</v>
      </c>
      <c r="F552" s="228" t="s">
        <v>1465</v>
      </c>
      <c r="G552" s="229" t="s">
        <v>1466</v>
      </c>
      <c r="H552" s="230">
        <v>1</v>
      </c>
      <c r="I552" s="231"/>
      <c r="J552" s="232">
        <f>ROUND(I552*H552,2)</f>
        <v>0</v>
      </c>
      <c r="K552" s="233"/>
      <c r="L552" s="44"/>
      <c r="M552" s="234" t="s">
        <v>1</v>
      </c>
      <c r="N552" s="235" t="s">
        <v>41</v>
      </c>
      <c r="O552" s="91"/>
      <c r="P552" s="236">
        <f>O552*H552</f>
        <v>0</v>
      </c>
      <c r="Q552" s="236">
        <v>0</v>
      </c>
      <c r="R552" s="236">
        <f>Q552*H552</f>
        <v>0</v>
      </c>
      <c r="S552" s="236">
        <v>0</v>
      </c>
      <c r="T552" s="237">
        <f>S552*H552</f>
        <v>0</v>
      </c>
      <c r="U552" s="38"/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38" t="s">
        <v>263</v>
      </c>
      <c r="AT552" s="238" t="s">
        <v>175</v>
      </c>
      <c r="AU552" s="238" t="s">
        <v>86</v>
      </c>
      <c r="AY552" s="17" t="s">
        <v>174</v>
      </c>
      <c r="BE552" s="239">
        <f>IF(N552="základní",J552,0)</f>
        <v>0</v>
      </c>
      <c r="BF552" s="239">
        <f>IF(N552="snížená",J552,0)</f>
        <v>0</v>
      </c>
      <c r="BG552" s="239">
        <f>IF(N552="zákl. přenesená",J552,0)</f>
        <v>0</v>
      </c>
      <c r="BH552" s="239">
        <f>IF(N552="sníž. přenesená",J552,0)</f>
        <v>0</v>
      </c>
      <c r="BI552" s="239">
        <f>IF(N552="nulová",J552,0)</f>
        <v>0</v>
      </c>
      <c r="BJ552" s="17" t="s">
        <v>84</v>
      </c>
      <c r="BK552" s="239">
        <f>ROUND(I552*H552,2)</f>
        <v>0</v>
      </c>
      <c r="BL552" s="17" t="s">
        <v>263</v>
      </c>
      <c r="BM552" s="238" t="s">
        <v>1467</v>
      </c>
    </row>
    <row r="553" s="2" customFormat="1">
      <c r="A553" s="38"/>
      <c r="B553" s="39"/>
      <c r="C553" s="40"/>
      <c r="D553" s="242" t="s">
        <v>709</v>
      </c>
      <c r="E553" s="40"/>
      <c r="F553" s="290" t="s">
        <v>1468</v>
      </c>
      <c r="G553" s="40"/>
      <c r="H553" s="40"/>
      <c r="I553" s="291"/>
      <c r="J553" s="40"/>
      <c r="K553" s="40"/>
      <c r="L553" s="44"/>
      <c r="M553" s="292"/>
      <c r="N553" s="293"/>
      <c r="O553" s="91"/>
      <c r="P553" s="91"/>
      <c r="Q553" s="91"/>
      <c r="R553" s="91"/>
      <c r="S553" s="91"/>
      <c r="T553" s="92"/>
      <c r="U553" s="38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T553" s="17" t="s">
        <v>709</v>
      </c>
      <c r="AU553" s="17" t="s">
        <v>86</v>
      </c>
    </row>
    <row r="554" s="2" customFormat="1" ht="24.15" customHeight="1">
      <c r="A554" s="38"/>
      <c r="B554" s="39"/>
      <c r="C554" s="226" t="s">
        <v>1469</v>
      </c>
      <c r="D554" s="226" t="s">
        <v>175</v>
      </c>
      <c r="E554" s="227" t="s">
        <v>1470</v>
      </c>
      <c r="F554" s="228" t="s">
        <v>1471</v>
      </c>
      <c r="G554" s="229" t="s">
        <v>1466</v>
      </c>
      <c r="H554" s="230">
        <v>1</v>
      </c>
      <c r="I554" s="231"/>
      <c r="J554" s="232">
        <f>ROUND(I554*H554,2)</f>
        <v>0</v>
      </c>
      <c r="K554" s="233"/>
      <c r="L554" s="44"/>
      <c r="M554" s="234" t="s">
        <v>1</v>
      </c>
      <c r="N554" s="235" t="s">
        <v>41</v>
      </c>
      <c r="O554" s="91"/>
      <c r="P554" s="236">
        <f>O554*H554</f>
        <v>0</v>
      </c>
      <c r="Q554" s="236">
        <v>0</v>
      </c>
      <c r="R554" s="236">
        <f>Q554*H554</f>
        <v>0</v>
      </c>
      <c r="S554" s="236">
        <v>0</v>
      </c>
      <c r="T554" s="237">
        <f>S554*H554</f>
        <v>0</v>
      </c>
      <c r="U554" s="38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R554" s="238" t="s">
        <v>263</v>
      </c>
      <c r="AT554" s="238" t="s">
        <v>175</v>
      </c>
      <c r="AU554" s="238" t="s">
        <v>86</v>
      </c>
      <c r="AY554" s="17" t="s">
        <v>174</v>
      </c>
      <c r="BE554" s="239">
        <f>IF(N554="základní",J554,0)</f>
        <v>0</v>
      </c>
      <c r="BF554" s="239">
        <f>IF(N554="snížená",J554,0)</f>
        <v>0</v>
      </c>
      <c r="BG554" s="239">
        <f>IF(N554="zákl. přenesená",J554,0)</f>
        <v>0</v>
      </c>
      <c r="BH554" s="239">
        <f>IF(N554="sníž. přenesená",J554,0)</f>
        <v>0</v>
      </c>
      <c r="BI554" s="239">
        <f>IF(N554="nulová",J554,0)</f>
        <v>0</v>
      </c>
      <c r="BJ554" s="17" t="s">
        <v>84</v>
      </c>
      <c r="BK554" s="239">
        <f>ROUND(I554*H554,2)</f>
        <v>0</v>
      </c>
      <c r="BL554" s="17" t="s">
        <v>263</v>
      </c>
      <c r="BM554" s="238" t="s">
        <v>1472</v>
      </c>
    </row>
    <row r="555" s="2" customFormat="1" ht="21.75" customHeight="1">
      <c r="A555" s="38"/>
      <c r="B555" s="39"/>
      <c r="C555" s="226" t="s">
        <v>1473</v>
      </c>
      <c r="D555" s="226" t="s">
        <v>175</v>
      </c>
      <c r="E555" s="227" t="s">
        <v>1474</v>
      </c>
      <c r="F555" s="228" t="s">
        <v>1475</v>
      </c>
      <c r="G555" s="229" t="s">
        <v>1466</v>
      </c>
      <c r="H555" s="230">
        <v>1</v>
      </c>
      <c r="I555" s="231"/>
      <c r="J555" s="232">
        <f>ROUND(I555*H555,2)</f>
        <v>0</v>
      </c>
      <c r="K555" s="233"/>
      <c r="L555" s="44"/>
      <c r="M555" s="234" t="s">
        <v>1</v>
      </c>
      <c r="N555" s="235" t="s">
        <v>41</v>
      </c>
      <c r="O555" s="91"/>
      <c r="P555" s="236">
        <f>O555*H555</f>
        <v>0</v>
      </c>
      <c r="Q555" s="236">
        <v>0</v>
      </c>
      <c r="R555" s="236">
        <f>Q555*H555</f>
        <v>0</v>
      </c>
      <c r="S555" s="236">
        <v>0</v>
      </c>
      <c r="T555" s="237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38" t="s">
        <v>263</v>
      </c>
      <c r="AT555" s="238" t="s">
        <v>175</v>
      </c>
      <c r="AU555" s="238" t="s">
        <v>86</v>
      </c>
      <c r="AY555" s="17" t="s">
        <v>174</v>
      </c>
      <c r="BE555" s="239">
        <f>IF(N555="základní",J555,0)</f>
        <v>0</v>
      </c>
      <c r="BF555" s="239">
        <f>IF(N555="snížená",J555,0)</f>
        <v>0</v>
      </c>
      <c r="BG555" s="239">
        <f>IF(N555="zákl. přenesená",J555,0)</f>
        <v>0</v>
      </c>
      <c r="BH555" s="239">
        <f>IF(N555="sníž. přenesená",J555,0)</f>
        <v>0</v>
      </c>
      <c r="BI555" s="239">
        <f>IF(N555="nulová",J555,0)</f>
        <v>0</v>
      </c>
      <c r="BJ555" s="17" t="s">
        <v>84</v>
      </c>
      <c r="BK555" s="239">
        <f>ROUND(I555*H555,2)</f>
        <v>0</v>
      </c>
      <c r="BL555" s="17" t="s">
        <v>263</v>
      </c>
      <c r="BM555" s="238" t="s">
        <v>1476</v>
      </c>
    </row>
    <row r="556" s="2" customFormat="1" ht="21.75" customHeight="1">
      <c r="A556" s="38"/>
      <c r="B556" s="39"/>
      <c r="C556" s="226" t="s">
        <v>1477</v>
      </c>
      <c r="D556" s="226" t="s">
        <v>175</v>
      </c>
      <c r="E556" s="227" t="s">
        <v>1478</v>
      </c>
      <c r="F556" s="228" t="s">
        <v>1479</v>
      </c>
      <c r="G556" s="229" t="s">
        <v>1466</v>
      </c>
      <c r="H556" s="230">
        <v>1</v>
      </c>
      <c r="I556" s="231"/>
      <c r="J556" s="232">
        <f>ROUND(I556*H556,2)</f>
        <v>0</v>
      </c>
      <c r="K556" s="233"/>
      <c r="L556" s="44"/>
      <c r="M556" s="234" t="s">
        <v>1</v>
      </c>
      <c r="N556" s="235" t="s">
        <v>41</v>
      </c>
      <c r="O556" s="91"/>
      <c r="P556" s="236">
        <f>O556*H556</f>
        <v>0</v>
      </c>
      <c r="Q556" s="236">
        <v>0</v>
      </c>
      <c r="R556" s="236">
        <f>Q556*H556</f>
        <v>0</v>
      </c>
      <c r="S556" s="236">
        <v>0</v>
      </c>
      <c r="T556" s="237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238" t="s">
        <v>263</v>
      </c>
      <c r="AT556" s="238" t="s">
        <v>175</v>
      </c>
      <c r="AU556" s="238" t="s">
        <v>86</v>
      </c>
      <c r="AY556" s="17" t="s">
        <v>174</v>
      </c>
      <c r="BE556" s="239">
        <f>IF(N556="základní",J556,0)</f>
        <v>0</v>
      </c>
      <c r="BF556" s="239">
        <f>IF(N556="snížená",J556,0)</f>
        <v>0</v>
      </c>
      <c r="BG556" s="239">
        <f>IF(N556="zákl. přenesená",J556,0)</f>
        <v>0</v>
      </c>
      <c r="BH556" s="239">
        <f>IF(N556="sníž. přenesená",J556,0)</f>
        <v>0</v>
      </c>
      <c r="BI556" s="239">
        <f>IF(N556="nulová",J556,0)</f>
        <v>0</v>
      </c>
      <c r="BJ556" s="17" t="s">
        <v>84</v>
      </c>
      <c r="BK556" s="239">
        <f>ROUND(I556*H556,2)</f>
        <v>0</v>
      </c>
      <c r="BL556" s="17" t="s">
        <v>263</v>
      </c>
      <c r="BM556" s="238" t="s">
        <v>1480</v>
      </c>
    </row>
    <row r="557" s="2" customFormat="1" ht="24.15" customHeight="1">
      <c r="A557" s="38"/>
      <c r="B557" s="39"/>
      <c r="C557" s="226" t="s">
        <v>1481</v>
      </c>
      <c r="D557" s="226" t="s">
        <v>175</v>
      </c>
      <c r="E557" s="227" t="s">
        <v>1482</v>
      </c>
      <c r="F557" s="228" t="s">
        <v>1483</v>
      </c>
      <c r="G557" s="229" t="s">
        <v>1112</v>
      </c>
      <c r="H557" s="294"/>
      <c r="I557" s="231"/>
      <c r="J557" s="232">
        <f>ROUND(I557*H557,2)</f>
        <v>0</v>
      </c>
      <c r="K557" s="233"/>
      <c r="L557" s="44"/>
      <c r="M557" s="234" t="s">
        <v>1</v>
      </c>
      <c r="N557" s="235" t="s">
        <v>41</v>
      </c>
      <c r="O557" s="91"/>
      <c r="P557" s="236">
        <f>O557*H557</f>
        <v>0</v>
      </c>
      <c r="Q557" s="236">
        <v>0</v>
      </c>
      <c r="R557" s="236">
        <f>Q557*H557</f>
        <v>0</v>
      </c>
      <c r="S557" s="236">
        <v>0</v>
      </c>
      <c r="T557" s="237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238" t="s">
        <v>263</v>
      </c>
      <c r="AT557" s="238" t="s">
        <v>175</v>
      </c>
      <c r="AU557" s="238" t="s">
        <v>86</v>
      </c>
      <c r="AY557" s="17" t="s">
        <v>174</v>
      </c>
      <c r="BE557" s="239">
        <f>IF(N557="základní",J557,0)</f>
        <v>0</v>
      </c>
      <c r="BF557" s="239">
        <f>IF(N557="snížená",J557,0)</f>
        <v>0</v>
      </c>
      <c r="BG557" s="239">
        <f>IF(N557="zákl. přenesená",J557,0)</f>
        <v>0</v>
      </c>
      <c r="BH557" s="239">
        <f>IF(N557="sníž. přenesená",J557,0)</f>
        <v>0</v>
      </c>
      <c r="BI557" s="239">
        <f>IF(N557="nulová",J557,0)</f>
        <v>0</v>
      </c>
      <c r="BJ557" s="17" t="s">
        <v>84</v>
      </c>
      <c r="BK557" s="239">
        <f>ROUND(I557*H557,2)</f>
        <v>0</v>
      </c>
      <c r="BL557" s="17" t="s">
        <v>263</v>
      </c>
      <c r="BM557" s="238" t="s">
        <v>1484</v>
      </c>
    </row>
    <row r="558" s="12" customFormat="1" ht="22.8" customHeight="1">
      <c r="A558" s="12"/>
      <c r="B558" s="212"/>
      <c r="C558" s="213"/>
      <c r="D558" s="214" t="s">
        <v>75</v>
      </c>
      <c r="E558" s="284" t="s">
        <v>460</v>
      </c>
      <c r="F558" s="284" t="s">
        <v>461</v>
      </c>
      <c r="G558" s="213"/>
      <c r="H558" s="213"/>
      <c r="I558" s="216"/>
      <c r="J558" s="285">
        <f>BK558</f>
        <v>0</v>
      </c>
      <c r="K558" s="213"/>
      <c r="L558" s="218"/>
      <c r="M558" s="219"/>
      <c r="N558" s="220"/>
      <c r="O558" s="220"/>
      <c r="P558" s="221">
        <f>SUM(P559:P614)</f>
        <v>0</v>
      </c>
      <c r="Q558" s="220"/>
      <c r="R558" s="221">
        <f>SUM(R559:R614)</f>
        <v>0.89866330000000016</v>
      </c>
      <c r="S558" s="220"/>
      <c r="T558" s="222">
        <f>SUM(T559:T614)</f>
        <v>0</v>
      </c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R558" s="223" t="s">
        <v>86</v>
      </c>
      <c r="AT558" s="224" t="s">
        <v>75</v>
      </c>
      <c r="AU558" s="224" t="s">
        <v>84</v>
      </c>
      <c r="AY558" s="223" t="s">
        <v>174</v>
      </c>
      <c r="BK558" s="225">
        <f>SUM(BK559:BK614)</f>
        <v>0</v>
      </c>
    </row>
    <row r="559" s="2" customFormat="1" ht="24.15" customHeight="1">
      <c r="A559" s="38"/>
      <c r="B559" s="39"/>
      <c r="C559" s="226" t="s">
        <v>1485</v>
      </c>
      <c r="D559" s="226" t="s">
        <v>175</v>
      </c>
      <c r="E559" s="227" t="s">
        <v>1486</v>
      </c>
      <c r="F559" s="228" t="s">
        <v>1487</v>
      </c>
      <c r="G559" s="229" t="s">
        <v>243</v>
      </c>
      <c r="H559" s="230">
        <v>15.6</v>
      </c>
      <c r="I559" s="231"/>
      <c r="J559" s="232">
        <f>ROUND(I559*H559,2)</f>
        <v>0</v>
      </c>
      <c r="K559" s="233"/>
      <c r="L559" s="44"/>
      <c r="M559" s="234" t="s">
        <v>1</v>
      </c>
      <c r="N559" s="235" t="s">
        <v>41</v>
      </c>
      <c r="O559" s="91"/>
      <c r="P559" s="236">
        <f>O559*H559</f>
        <v>0</v>
      </c>
      <c r="Q559" s="236">
        <v>0</v>
      </c>
      <c r="R559" s="236">
        <f>Q559*H559</f>
        <v>0</v>
      </c>
      <c r="S559" s="236">
        <v>0</v>
      </c>
      <c r="T559" s="237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38" t="s">
        <v>263</v>
      </c>
      <c r="AT559" s="238" t="s">
        <v>175</v>
      </c>
      <c r="AU559" s="238" t="s">
        <v>86</v>
      </c>
      <c r="AY559" s="17" t="s">
        <v>174</v>
      </c>
      <c r="BE559" s="239">
        <f>IF(N559="základní",J559,0)</f>
        <v>0</v>
      </c>
      <c r="BF559" s="239">
        <f>IF(N559="snížená",J559,0)</f>
        <v>0</v>
      </c>
      <c r="BG559" s="239">
        <f>IF(N559="zákl. přenesená",J559,0)</f>
        <v>0</v>
      </c>
      <c r="BH559" s="239">
        <f>IF(N559="sníž. přenesená",J559,0)</f>
        <v>0</v>
      </c>
      <c r="BI559" s="239">
        <f>IF(N559="nulová",J559,0)</f>
        <v>0</v>
      </c>
      <c r="BJ559" s="17" t="s">
        <v>84</v>
      </c>
      <c r="BK559" s="239">
        <f>ROUND(I559*H559,2)</f>
        <v>0</v>
      </c>
      <c r="BL559" s="17" t="s">
        <v>263</v>
      </c>
      <c r="BM559" s="238" t="s">
        <v>1488</v>
      </c>
    </row>
    <row r="560" s="13" customFormat="1">
      <c r="A560" s="13"/>
      <c r="B560" s="240"/>
      <c r="C560" s="241"/>
      <c r="D560" s="242" t="s">
        <v>180</v>
      </c>
      <c r="E560" s="243" t="s">
        <v>1</v>
      </c>
      <c r="F560" s="244" t="s">
        <v>1489</v>
      </c>
      <c r="G560" s="241"/>
      <c r="H560" s="245">
        <v>9.5999999999999996</v>
      </c>
      <c r="I560" s="246"/>
      <c r="J560" s="241"/>
      <c r="K560" s="241"/>
      <c r="L560" s="247"/>
      <c r="M560" s="248"/>
      <c r="N560" s="249"/>
      <c r="O560" s="249"/>
      <c r="P560" s="249"/>
      <c r="Q560" s="249"/>
      <c r="R560" s="249"/>
      <c r="S560" s="249"/>
      <c r="T560" s="250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51" t="s">
        <v>180</v>
      </c>
      <c r="AU560" s="251" t="s">
        <v>86</v>
      </c>
      <c r="AV560" s="13" t="s">
        <v>86</v>
      </c>
      <c r="AW560" s="13" t="s">
        <v>32</v>
      </c>
      <c r="AX560" s="13" t="s">
        <v>76</v>
      </c>
      <c r="AY560" s="251" t="s">
        <v>174</v>
      </c>
    </row>
    <row r="561" s="13" customFormat="1">
      <c r="A561" s="13"/>
      <c r="B561" s="240"/>
      <c r="C561" s="241"/>
      <c r="D561" s="242" t="s">
        <v>180</v>
      </c>
      <c r="E561" s="243" t="s">
        <v>1</v>
      </c>
      <c r="F561" s="244" t="s">
        <v>1490</v>
      </c>
      <c r="G561" s="241"/>
      <c r="H561" s="245">
        <v>6</v>
      </c>
      <c r="I561" s="246"/>
      <c r="J561" s="241"/>
      <c r="K561" s="241"/>
      <c r="L561" s="247"/>
      <c r="M561" s="248"/>
      <c r="N561" s="249"/>
      <c r="O561" s="249"/>
      <c r="P561" s="249"/>
      <c r="Q561" s="249"/>
      <c r="R561" s="249"/>
      <c r="S561" s="249"/>
      <c r="T561" s="250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51" t="s">
        <v>180</v>
      </c>
      <c r="AU561" s="251" t="s">
        <v>86</v>
      </c>
      <c r="AV561" s="13" t="s">
        <v>86</v>
      </c>
      <c r="AW561" s="13" t="s">
        <v>32</v>
      </c>
      <c r="AX561" s="13" t="s">
        <v>76</v>
      </c>
      <c r="AY561" s="251" t="s">
        <v>174</v>
      </c>
    </row>
    <row r="562" s="14" customFormat="1">
      <c r="A562" s="14"/>
      <c r="B562" s="252"/>
      <c r="C562" s="253"/>
      <c r="D562" s="242" t="s">
        <v>180</v>
      </c>
      <c r="E562" s="254" t="s">
        <v>1</v>
      </c>
      <c r="F562" s="255" t="s">
        <v>183</v>
      </c>
      <c r="G562" s="253"/>
      <c r="H562" s="256">
        <v>15.6</v>
      </c>
      <c r="I562" s="257"/>
      <c r="J562" s="253"/>
      <c r="K562" s="253"/>
      <c r="L562" s="258"/>
      <c r="M562" s="259"/>
      <c r="N562" s="260"/>
      <c r="O562" s="260"/>
      <c r="P562" s="260"/>
      <c r="Q562" s="260"/>
      <c r="R562" s="260"/>
      <c r="S562" s="260"/>
      <c r="T562" s="261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62" t="s">
        <v>180</v>
      </c>
      <c r="AU562" s="262" t="s">
        <v>86</v>
      </c>
      <c r="AV562" s="14" t="s">
        <v>178</v>
      </c>
      <c r="AW562" s="14" t="s">
        <v>32</v>
      </c>
      <c r="AX562" s="14" t="s">
        <v>84</v>
      </c>
      <c r="AY562" s="262" t="s">
        <v>174</v>
      </c>
    </row>
    <row r="563" s="2" customFormat="1" ht="21.75" customHeight="1">
      <c r="A563" s="38"/>
      <c r="B563" s="39"/>
      <c r="C563" s="263" t="s">
        <v>1491</v>
      </c>
      <c r="D563" s="263" t="s">
        <v>240</v>
      </c>
      <c r="E563" s="264" t="s">
        <v>1492</v>
      </c>
      <c r="F563" s="265" t="s">
        <v>1493</v>
      </c>
      <c r="G563" s="266" t="s">
        <v>243</v>
      </c>
      <c r="H563" s="267">
        <v>17.16</v>
      </c>
      <c r="I563" s="268"/>
      <c r="J563" s="269">
        <f>ROUND(I563*H563,2)</f>
        <v>0</v>
      </c>
      <c r="K563" s="270"/>
      <c r="L563" s="271"/>
      <c r="M563" s="272" t="s">
        <v>1</v>
      </c>
      <c r="N563" s="273" t="s">
        <v>41</v>
      </c>
      <c r="O563" s="91"/>
      <c r="P563" s="236">
        <f>O563*H563</f>
        <v>0</v>
      </c>
      <c r="Q563" s="236">
        <v>0.00020000000000000001</v>
      </c>
      <c r="R563" s="236">
        <f>Q563*H563</f>
        <v>0.0034320000000000002</v>
      </c>
      <c r="S563" s="236">
        <v>0</v>
      </c>
      <c r="T563" s="237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38" t="s">
        <v>345</v>
      </c>
      <c r="AT563" s="238" t="s">
        <v>240</v>
      </c>
      <c r="AU563" s="238" t="s">
        <v>86</v>
      </c>
      <c r="AY563" s="17" t="s">
        <v>174</v>
      </c>
      <c r="BE563" s="239">
        <f>IF(N563="základní",J563,0)</f>
        <v>0</v>
      </c>
      <c r="BF563" s="239">
        <f>IF(N563="snížená",J563,0)</f>
        <v>0</v>
      </c>
      <c r="BG563" s="239">
        <f>IF(N563="zákl. přenesená",J563,0)</f>
        <v>0</v>
      </c>
      <c r="BH563" s="239">
        <f>IF(N563="sníž. přenesená",J563,0)</f>
        <v>0</v>
      </c>
      <c r="BI563" s="239">
        <f>IF(N563="nulová",J563,0)</f>
        <v>0</v>
      </c>
      <c r="BJ563" s="17" t="s">
        <v>84</v>
      </c>
      <c r="BK563" s="239">
        <f>ROUND(I563*H563,2)</f>
        <v>0</v>
      </c>
      <c r="BL563" s="17" t="s">
        <v>263</v>
      </c>
      <c r="BM563" s="238" t="s">
        <v>1494</v>
      </c>
    </row>
    <row r="564" s="13" customFormat="1">
      <c r="A564" s="13"/>
      <c r="B564" s="240"/>
      <c r="C564" s="241"/>
      <c r="D564" s="242" t="s">
        <v>180</v>
      </c>
      <c r="E564" s="241"/>
      <c r="F564" s="244" t="s">
        <v>1495</v>
      </c>
      <c r="G564" s="241"/>
      <c r="H564" s="245">
        <v>17.16</v>
      </c>
      <c r="I564" s="246"/>
      <c r="J564" s="241"/>
      <c r="K564" s="241"/>
      <c r="L564" s="247"/>
      <c r="M564" s="248"/>
      <c r="N564" s="249"/>
      <c r="O564" s="249"/>
      <c r="P564" s="249"/>
      <c r="Q564" s="249"/>
      <c r="R564" s="249"/>
      <c r="S564" s="249"/>
      <c r="T564" s="250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51" t="s">
        <v>180</v>
      </c>
      <c r="AU564" s="251" t="s">
        <v>86</v>
      </c>
      <c r="AV564" s="13" t="s">
        <v>86</v>
      </c>
      <c r="AW564" s="13" t="s">
        <v>4</v>
      </c>
      <c r="AX564" s="13" t="s">
        <v>84</v>
      </c>
      <c r="AY564" s="251" t="s">
        <v>174</v>
      </c>
    </row>
    <row r="565" s="2" customFormat="1" ht="24.15" customHeight="1">
      <c r="A565" s="38"/>
      <c r="B565" s="39"/>
      <c r="C565" s="226" t="s">
        <v>1496</v>
      </c>
      <c r="D565" s="226" t="s">
        <v>175</v>
      </c>
      <c r="E565" s="227" t="s">
        <v>1497</v>
      </c>
      <c r="F565" s="228" t="s">
        <v>1498</v>
      </c>
      <c r="G565" s="229" t="s">
        <v>236</v>
      </c>
      <c r="H565" s="230">
        <v>5</v>
      </c>
      <c r="I565" s="231"/>
      <c r="J565" s="232">
        <f>ROUND(I565*H565,2)</f>
        <v>0</v>
      </c>
      <c r="K565" s="233"/>
      <c r="L565" s="44"/>
      <c r="M565" s="234" t="s">
        <v>1</v>
      </c>
      <c r="N565" s="235" t="s">
        <v>41</v>
      </c>
      <c r="O565" s="91"/>
      <c r="P565" s="236">
        <f>O565*H565</f>
        <v>0</v>
      </c>
      <c r="Q565" s="236">
        <v>0</v>
      </c>
      <c r="R565" s="236">
        <f>Q565*H565</f>
        <v>0</v>
      </c>
      <c r="S565" s="236">
        <v>0</v>
      </c>
      <c r="T565" s="237">
        <f>S565*H565</f>
        <v>0</v>
      </c>
      <c r="U565" s="38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R565" s="238" t="s">
        <v>263</v>
      </c>
      <c r="AT565" s="238" t="s">
        <v>175</v>
      </c>
      <c r="AU565" s="238" t="s">
        <v>86</v>
      </c>
      <c r="AY565" s="17" t="s">
        <v>174</v>
      </c>
      <c r="BE565" s="239">
        <f>IF(N565="základní",J565,0)</f>
        <v>0</v>
      </c>
      <c r="BF565" s="239">
        <f>IF(N565="snížená",J565,0)</f>
        <v>0</v>
      </c>
      <c r="BG565" s="239">
        <f>IF(N565="zákl. přenesená",J565,0)</f>
        <v>0</v>
      </c>
      <c r="BH565" s="239">
        <f>IF(N565="sníž. přenesená",J565,0)</f>
        <v>0</v>
      </c>
      <c r="BI565" s="239">
        <f>IF(N565="nulová",J565,0)</f>
        <v>0</v>
      </c>
      <c r="BJ565" s="17" t="s">
        <v>84</v>
      </c>
      <c r="BK565" s="239">
        <f>ROUND(I565*H565,2)</f>
        <v>0</v>
      </c>
      <c r="BL565" s="17" t="s">
        <v>263</v>
      </c>
      <c r="BM565" s="238" t="s">
        <v>1499</v>
      </c>
    </row>
    <row r="566" s="2" customFormat="1" ht="24.15" customHeight="1">
      <c r="A566" s="38"/>
      <c r="B566" s="39"/>
      <c r="C566" s="263" t="s">
        <v>1500</v>
      </c>
      <c r="D566" s="263" t="s">
        <v>240</v>
      </c>
      <c r="E566" s="264" t="s">
        <v>1501</v>
      </c>
      <c r="F566" s="265" t="s">
        <v>1502</v>
      </c>
      <c r="G566" s="266" t="s">
        <v>123</v>
      </c>
      <c r="H566" s="267">
        <v>1.815</v>
      </c>
      <c r="I566" s="268"/>
      <c r="J566" s="269">
        <f>ROUND(I566*H566,2)</f>
        <v>0</v>
      </c>
      <c r="K566" s="270"/>
      <c r="L566" s="271"/>
      <c r="M566" s="272" t="s">
        <v>1</v>
      </c>
      <c r="N566" s="273" t="s">
        <v>41</v>
      </c>
      <c r="O566" s="91"/>
      <c r="P566" s="236">
        <f>O566*H566</f>
        <v>0</v>
      </c>
      <c r="Q566" s="236">
        <v>0.01</v>
      </c>
      <c r="R566" s="236">
        <f>Q566*H566</f>
        <v>0.018149999999999999</v>
      </c>
      <c r="S566" s="236">
        <v>0</v>
      </c>
      <c r="T566" s="237">
        <f>S566*H566</f>
        <v>0</v>
      </c>
      <c r="U566" s="38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R566" s="238" t="s">
        <v>345</v>
      </c>
      <c r="AT566" s="238" t="s">
        <v>240</v>
      </c>
      <c r="AU566" s="238" t="s">
        <v>86</v>
      </c>
      <c r="AY566" s="17" t="s">
        <v>174</v>
      </c>
      <c r="BE566" s="239">
        <f>IF(N566="základní",J566,0)</f>
        <v>0</v>
      </c>
      <c r="BF566" s="239">
        <f>IF(N566="snížená",J566,0)</f>
        <v>0</v>
      </c>
      <c r="BG566" s="239">
        <f>IF(N566="zákl. přenesená",J566,0)</f>
        <v>0</v>
      </c>
      <c r="BH566" s="239">
        <f>IF(N566="sníž. přenesená",J566,0)</f>
        <v>0</v>
      </c>
      <c r="BI566" s="239">
        <f>IF(N566="nulová",J566,0)</f>
        <v>0</v>
      </c>
      <c r="BJ566" s="17" t="s">
        <v>84</v>
      </c>
      <c r="BK566" s="239">
        <f>ROUND(I566*H566,2)</f>
        <v>0</v>
      </c>
      <c r="BL566" s="17" t="s">
        <v>263</v>
      </c>
      <c r="BM566" s="238" t="s">
        <v>1503</v>
      </c>
    </row>
    <row r="567" s="13" customFormat="1">
      <c r="A567" s="13"/>
      <c r="B567" s="240"/>
      <c r="C567" s="241"/>
      <c r="D567" s="242" t="s">
        <v>180</v>
      </c>
      <c r="E567" s="243" t="s">
        <v>1</v>
      </c>
      <c r="F567" s="244" t="s">
        <v>1504</v>
      </c>
      <c r="G567" s="241"/>
      <c r="H567" s="245">
        <v>1.6499999999999999</v>
      </c>
      <c r="I567" s="246"/>
      <c r="J567" s="241"/>
      <c r="K567" s="241"/>
      <c r="L567" s="247"/>
      <c r="M567" s="248"/>
      <c r="N567" s="249"/>
      <c r="O567" s="249"/>
      <c r="P567" s="249"/>
      <c r="Q567" s="249"/>
      <c r="R567" s="249"/>
      <c r="S567" s="249"/>
      <c r="T567" s="250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51" t="s">
        <v>180</v>
      </c>
      <c r="AU567" s="251" t="s">
        <v>86</v>
      </c>
      <c r="AV567" s="13" t="s">
        <v>86</v>
      </c>
      <c r="AW567" s="13" t="s">
        <v>32</v>
      </c>
      <c r="AX567" s="13" t="s">
        <v>84</v>
      </c>
      <c r="AY567" s="251" t="s">
        <v>174</v>
      </c>
    </row>
    <row r="568" s="13" customFormat="1">
      <c r="A568" s="13"/>
      <c r="B568" s="240"/>
      <c r="C568" s="241"/>
      <c r="D568" s="242" t="s">
        <v>180</v>
      </c>
      <c r="E568" s="241"/>
      <c r="F568" s="244" t="s">
        <v>1505</v>
      </c>
      <c r="G568" s="241"/>
      <c r="H568" s="245">
        <v>1.815</v>
      </c>
      <c r="I568" s="246"/>
      <c r="J568" s="241"/>
      <c r="K568" s="241"/>
      <c r="L568" s="247"/>
      <c r="M568" s="248"/>
      <c r="N568" s="249"/>
      <c r="O568" s="249"/>
      <c r="P568" s="249"/>
      <c r="Q568" s="249"/>
      <c r="R568" s="249"/>
      <c r="S568" s="249"/>
      <c r="T568" s="250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51" t="s">
        <v>180</v>
      </c>
      <c r="AU568" s="251" t="s">
        <v>86</v>
      </c>
      <c r="AV568" s="13" t="s">
        <v>86</v>
      </c>
      <c r="AW568" s="13" t="s">
        <v>4</v>
      </c>
      <c r="AX568" s="13" t="s">
        <v>84</v>
      </c>
      <c r="AY568" s="251" t="s">
        <v>174</v>
      </c>
    </row>
    <row r="569" s="2" customFormat="1" ht="24.15" customHeight="1">
      <c r="A569" s="38"/>
      <c r="B569" s="39"/>
      <c r="C569" s="263" t="s">
        <v>1506</v>
      </c>
      <c r="D569" s="263" t="s">
        <v>240</v>
      </c>
      <c r="E569" s="264" t="s">
        <v>1507</v>
      </c>
      <c r="F569" s="265" t="s">
        <v>1508</v>
      </c>
      <c r="G569" s="266" t="s">
        <v>123</v>
      </c>
      <c r="H569" s="267">
        <v>1.1000000000000001</v>
      </c>
      <c r="I569" s="268"/>
      <c r="J569" s="269">
        <f>ROUND(I569*H569,2)</f>
        <v>0</v>
      </c>
      <c r="K569" s="270"/>
      <c r="L569" s="271"/>
      <c r="M569" s="272" t="s">
        <v>1</v>
      </c>
      <c r="N569" s="273" t="s">
        <v>41</v>
      </c>
      <c r="O569" s="91"/>
      <c r="P569" s="236">
        <f>O569*H569</f>
        <v>0</v>
      </c>
      <c r="Q569" s="236">
        <v>0.01</v>
      </c>
      <c r="R569" s="236">
        <f>Q569*H569</f>
        <v>0.011000000000000001</v>
      </c>
      <c r="S569" s="236">
        <v>0</v>
      </c>
      <c r="T569" s="237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238" t="s">
        <v>345</v>
      </c>
      <c r="AT569" s="238" t="s">
        <v>240</v>
      </c>
      <c r="AU569" s="238" t="s">
        <v>86</v>
      </c>
      <c r="AY569" s="17" t="s">
        <v>174</v>
      </c>
      <c r="BE569" s="239">
        <f>IF(N569="základní",J569,0)</f>
        <v>0</v>
      </c>
      <c r="BF569" s="239">
        <f>IF(N569="snížená",J569,0)</f>
        <v>0</v>
      </c>
      <c r="BG569" s="239">
        <f>IF(N569="zákl. přenesená",J569,0)</f>
        <v>0</v>
      </c>
      <c r="BH569" s="239">
        <f>IF(N569="sníž. přenesená",J569,0)</f>
        <v>0</v>
      </c>
      <c r="BI569" s="239">
        <f>IF(N569="nulová",J569,0)</f>
        <v>0</v>
      </c>
      <c r="BJ569" s="17" t="s">
        <v>84</v>
      </c>
      <c r="BK569" s="239">
        <f>ROUND(I569*H569,2)</f>
        <v>0</v>
      </c>
      <c r="BL569" s="17" t="s">
        <v>263</v>
      </c>
      <c r="BM569" s="238" t="s">
        <v>1509</v>
      </c>
    </row>
    <row r="570" s="13" customFormat="1">
      <c r="A570" s="13"/>
      <c r="B570" s="240"/>
      <c r="C570" s="241"/>
      <c r="D570" s="242" t="s">
        <v>180</v>
      </c>
      <c r="E570" s="243" t="s">
        <v>1</v>
      </c>
      <c r="F570" s="244" t="s">
        <v>1510</v>
      </c>
      <c r="G570" s="241"/>
      <c r="H570" s="245">
        <v>1</v>
      </c>
      <c r="I570" s="246"/>
      <c r="J570" s="241"/>
      <c r="K570" s="241"/>
      <c r="L570" s="247"/>
      <c r="M570" s="248"/>
      <c r="N570" s="249"/>
      <c r="O570" s="249"/>
      <c r="P570" s="249"/>
      <c r="Q570" s="249"/>
      <c r="R570" s="249"/>
      <c r="S570" s="249"/>
      <c r="T570" s="250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51" t="s">
        <v>180</v>
      </c>
      <c r="AU570" s="251" t="s">
        <v>86</v>
      </c>
      <c r="AV570" s="13" t="s">
        <v>86</v>
      </c>
      <c r="AW570" s="13" t="s">
        <v>32</v>
      </c>
      <c r="AX570" s="13" t="s">
        <v>84</v>
      </c>
      <c r="AY570" s="251" t="s">
        <v>174</v>
      </c>
    </row>
    <row r="571" s="13" customFormat="1">
      <c r="A571" s="13"/>
      <c r="B571" s="240"/>
      <c r="C571" s="241"/>
      <c r="D571" s="242" t="s">
        <v>180</v>
      </c>
      <c r="E571" s="241"/>
      <c r="F571" s="244" t="s">
        <v>1511</v>
      </c>
      <c r="G571" s="241"/>
      <c r="H571" s="245">
        <v>1.1000000000000001</v>
      </c>
      <c r="I571" s="246"/>
      <c r="J571" s="241"/>
      <c r="K571" s="241"/>
      <c r="L571" s="247"/>
      <c r="M571" s="248"/>
      <c r="N571" s="249"/>
      <c r="O571" s="249"/>
      <c r="P571" s="249"/>
      <c r="Q571" s="249"/>
      <c r="R571" s="249"/>
      <c r="S571" s="249"/>
      <c r="T571" s="250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51" t="s">
        <v>180</v>
      </c>
      <c r="AU571" s="251" t="s">
        <v>86</v>
      </c>
      <c r="AV571" s="13" t="s">
        <v>86</v>
      </c>
      <c r="AW571" s="13" t="s">
        <v>4</v>
      </c>
      <c r="AX571" s="13" t="s">
        <v>84</v>
      </c>
      <c r="AY571" s="251" t="s">
        <v>174</v>
      </c>
    </row>
    <row r="572" s="2" customFormat="1" ht="24.15" customHeight="1">
      <c r="A572" s="38"/>
      <c r="B572" s="39"/>
      <c r="C572" s="226" t="s">
        <v>1512</v>
      </c>
      <c r="D572" s="226" t="s">
        <v>175</v>
      </c>
      <c r="E572" s="227" t="s">
        <v>1513</v>
      </c>
      <c r="F572" s="228" t="s">
        <v>1514</v>
      </c>
      <c r="G572" s="229" t="s">
        <v>236</v>
      </c>
      <c r="H572" s="230">
        <v>5</v>
      </c>
      <c r="I572" s="231"/>
      <c r="J572" s="232">
        <f>ROUND(I572*H572,2)</f>
        <v>0</v>
      </c>
      <c r="K572" s="233"/>
      <c r="L572" s="44"/>
      <c r="M572" s="234" t="s">
        <v>1</v>
      </c>
      <c r="N572" s="235" t="s">
        <v>41</v>
      </c>
      <c r="O572" s="91"/>
      <c r="P572" s="236">
        <f>O572*H572</f>
        <v>0</v>
      </c>
      <c r="Q572" s="236">
        <v>0</v>
      </c>
      <c r="R572" s="236">
        <f>Q572*H572</f>
        <v>0</v>
      </c>
      <c r="S572" s="236">
        <v>0</v>
      </c>
      <c r="T572" s="237">
        <f>S572*H572</f>
        <v>0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238" t="s">
        <v>263</v>
      </c>
      <c r="AT572" s="238" t="s">
        <v>175</v>
      </c>
      <c r="AU572" s="238" t="s">
        <v>86</v>
      </c>
      <c r="AY572" s="17" t="s">
        <v>174</v>
      </c>
      <c r="BE572" s="239">
        <f>IF(N572="základní",J572,0)</f>
        <v>0</v>
      </c>
      <c r="BF572" s="239">
        <f>IF(N572="snížená",J572,0)</f>
        <v>0</v>
      </c>
      <c r="BG572" s="239">
        <f>IF(N572="zákl. přenesená",J572,0)</f>
        <v>0</v>
      </c>
      <c r="BH572" s="239">
        <f>IF(N572="sníž. přenesená",J572,0)</f>
        <v>0</v>
      </c>
      <c r="BI572" s="239">
        <f>IF(N572="nulová",J572,0)</f>
        <v>0</v>
      </c>
      <c r="BJ572" s="17" t="s">
        <v>84</v>
      </c>
      <c r="BK572" s="239">
        <f>ROUND(I572*H572,2)</f>
        <v>0</v>
      </c>
      <c r="BL572" s="17" t="s">
        <v>263</v>
      </c>
      <c r="BM572" s="238" t="s">
        <v>1515</v>
      </c>
    </row>
    <row r="573" s="13" customFormat="1">
      <c r="A573" s="13"/>
      <c r="B573" s="240"/>
      <c r="C573" s="241"/>
      <c r="D573" s="242" t="s">
        <v>180</v>
      </c>
      <c r="E573" s="243" t="s">
        <v>1</v>
      </c>
      <c r="F573" s="244" t="s">
        <v>1516</v>
      </c>
      <c r="G573" s="241"/>
      <c r="H573" s="245">
        <v>3</v>
      </c>
      <c r="I573" s="246"/>
      <c r="J573" s="241"/>
      <c r="K573" s="241"/>
      <c r="L573" s="247"/>
      <c r="M573" s="248"/>
      <c r="N573" s="249"/>
      <c r="O573" s="249"/>
      <c r="P573" s="249"/>
      <c r="Q573" s="249"/>
      <c r="R573" s="249"/>
      <c r="S573" s="249"/>
      <c r="T573" s="250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51" t="s">
        <v>180</v>
      </c>
      <c r="AU573" s="251" t="s">
        <v>86</v>
      </c>
      <c r="AV573" s="13" t="s">
        <v>86</v>
      </c>
      <c r="AW573" s="13" t="s">
        <v>32</v>
      </c>
      <c r="AX573" s="13" t="s">
        <v>76</v>
      </c>
      <c r="AY573" s="251" t="s">
        <v>174</v>
      </c>
    </row>
    <row r="574" s="13" customFormat="1">
      <c r="A574" s="13"/>
      <c r="B574" s="240"/>
      <c r="C574" s="241"/>
      <c r="D574" s="242" t="s">
        <v>180</v>
      </c>
      <c r="E574" s="243" t="s">
        <v>1</v>
      </c>
      <c r="F574" s="244" t="s">
        <v>1517</v>
      </c>
      <c r="G574" s="241"/>
      <c r="H574" s="245">
        <v>2</v>
      </c>
      <c r="I574" s="246"/>
      <c r="J574" s="241"/>
      <c r="K574" s="241"/>
      <c r="L574" s="247"/>
      <c r="M574" s="248"/>
      <c r="N574" s="249"/>
      <c r="O574" s="249"/>
      <c r="P574" s="249"/>
      <c r="Q574" s="249"/>
      <c r="R574" s="249"/>
      <c r="S574" s="249"/>
      <c r="T574" s="250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51" t="s">
        <v>180</v>
      </c>
      <c r="AU574" s="251" t="s">
        <v>86</v>
      </c>
      <c r="AV574" s="13" t="s">
        <v>86</v>
      </c>
      <c r="AW574" s="13" t="s">
        <v>32</v>
      </c>
      <c r="AX574" s="13" t="s">
        <v>76</v>
      </c>
      <c r="AY574" s="251" t="s">
        <v>174</v>
      </c>
    </row>
    <row r="575" s="14" customFormat="1">
      <c r="A575" s="14"/>
      <c r="B575" s="252"/>
      <c r="C575" s="253"/>
      <c r="D575" s="242" t="s">
        <v>180</v>
      </c>
      <c r="E575" s="254" t="s">
        <v>1</v>
      </c>
      <c r="F575" s="255" t="s">
        <v>183</v>
      </c>
      <c r="G575" s="253"/>
      <c r="H575" s="256">
        <v>5</v>
      </c>
      <c r="I575" s="257"/>
      <c r="J575" s="253"/>
      <c r="K575" s="253"/>
      <c r="L575" s="258"/>
      <c r="M575" s="259"/>
      <c r="N575" s="260"/>
      <c r="O575" s="260"/>
      <c r="P575" s="260"/>
      <c r="Q575" s="260"/>
      <c r="R575" s="260"/>
      <c r="S575" s="260"/>
      <c r="T575" s="261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62" t="s">
        <v>180</v>
      </c>
      <c r="AU575" s="262" t="s">
        <v>86</v>
      </c>
      <c r="AV575" s="14" t="s">
        <v>178</v>
      </c>
      <c r="AW575" s="14" t="s">
        <v>32</v>
      </c>
      <c r="AX575" s="14" t="s">
        <v>84</v>
      </c>
      <c r="AY575" s="262" t="s">
        <v>174</v>
      </c>
    </row>
    <row r="576" s="2" customFormat="1" ht="24.15" customHeight="1">
      <c r="A576" s="38"/>
      <c r="B576" s="39"/>
      <c r="C576" s="263" t="s">
        <v>1518</v>
      </c>
      <c r="D576" s="263" t="s">
        <v>240</v>
      </c>
      <c r="E576" s="264" t="s">
        <v>1519</v>
      </c>
      <c r="F576" s="265" t="s">
        <v>1520</v>
      </c>
      <c r="G576" s="266" t="s">
        <v>123</v>
      </c>
      <c r="H576" s="267">
        <v>2.6499999999999999</v>
      </c>
      <c r="I576" s="268"/>
      <c r="J576" s="269">
        <f>ROUND(I576*H576,2)</f>
        <v>0</v>
      </c>
      <c r="K576" s="270"/>
      <c r="L576" s="271"/>
      <c r="M576" s="272" t="s">
        <v>1</v>
      </c>
      <c r="N576" s="273" t="s">
        <v>41</v>
      </c>
      <c r="O576" s="91"/>
      <c r="P576" s="236">
        <f>O576*H576</f>
        <v>0</v>
      </c>
      <c r="Q576" s="236">
        <v>0.014999999999999999</v>
      </c>
      <c r="R576" s="236">
        <f>Q576*H576</f>
        <v>0.039750000000000001</v>
      </c>
      <c r="S576" s="236">
        <v>0</v>
      </c>
      <c r="T576" s="237">
        <f>S576*H576</f>
        <v>0</v>
      </c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R576" s="238" t="s">
        <v>345</v>
      </c>
      <c r="AT576" s="238" t="s">
        <v>240</v>
      </c>
      <c r="AU576" s="238" t="s">
        <v>86</v>
      </c>
      <c r="AY576" s="17" t="s">
        <v>174</v>
      </c>
      <c r="BE576" s="239">
        <f>IF(N576="základní",J576,0)</f>
        <v>0</v>
      </c>
      <c r="BF576" s="239">
        <f>IF(N576="snížená",J576,0)</f>
        <v>0</v>
      </c>
      <c r="BG576" s="239">
        <f>IF(N576="zákl. přenesená",J576,0)</f>
        <v>0</v>
      </c>
      <c r="BH576" s="239">
        <f>IF(N576="sníž. přenesená",J576,0)</f>
        <v>0</v>
      </c>
      <c r="BI576" s="239">
        <f>IF(N576="nulová",J576,0)</f>
        <v>0</v>
      </c>
      <c r="BJ576" s="17" t="s">
        <v>84</v>
      </c>
      <c r="BK576" s="239">
        <f>ROUND(I576*H576,2)</f>
        <v>0</v>
      </c>
      <c r="BL576" s="17" t="s">
        <v>263</v>
      </c>
      <c r="BM576" s="238" t="s">
        <v>1521</v>
      </c>
    </row>
    <row r="577" s="13" customFormat="1">
      <c r="A577" s="13"/>
      <c r="B577" s="240"/>
      <c r="C577" s="241"/>
      <c r="D577" s="242" t="s">
        <v>180</v>
      </c>
      <c r="E577" s="243" t="s">
        <v>1</v>
      </c>
      <c r="F577" s="244" t="s">
        <v>1522</v>
      </c>
      <c r="G577" s="241"/>
      <c r="H577" s="245">
        <v>1.6499999999999999</v>
      </c>
      <c r="I577" s="246"/>
      <c r="J577" s="241"/>
      <c r="K577" s="241"/>
      <c r="L577" s="247"/>
      <c r="M577" s="248"/>
      <c r="N577" s="249"/>
      <c r="O577" s="249"/>
      <c r="P577" s="249"/>
      <c r="Q577" s="249"/>
      <c r="R577" s="249"/>
      <c r="S577" s="249"/>
      <c r="T577" s="250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51" t="s">
        <v>180</v>
      </c>
      <c r="AU577" s="251" t="s">
        <v>86</v>
      </c>
      <c r="AV577" s="13" t="s">
        <v>86</v>
      </c>
      <c r="AW577" s="13" t="s">
        <v>32</v>
      </c>
      <c r="AX577" s="13" t="s">
        <v>76</v>
      </c>
      <c r="AY577" s="251" t="s">
        <v>174</v>
      </c>
    </row>
    <row r="578" s="13" customFormat="1">
      <c r="A578" s="13"/>
      <c r="B578" s="240"/>
      <c r="C578" s="241"/>
      <c r="D578" s="242" t="s">
        <v>180</v>
      </c>
      <c r="E578" s="243" t="s">
        <v>1</v>
      </c>
      <c r="F578" s="244" t="s">
        <v>1523</v>
      </c>
      <c r="G578" s="241"/>
      <c r="H578" s="245">
        <v>1</v>
      </c>
      <c r="I578" s="246"/>
      <c r="J578" s="241"/>
      <c r="K578" s="241"/>
      <c r="L578" s="247"/>
      <c r="M578" s="248"/>
      <c r="N578" s="249"/>
      <c r="O578" s="249"/>
      <c r="P578" s="249"/>
      <c r="Q578" s="249"/>
      <c r="R578" s="249"/>
      <c r="S578" s="249"/>
      <c r="T578" s="250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51" t="s">
        <v>180</v>
      </c>
      <c r="AU578" s="251" t="s">
        <v>86</v>
      </c>
      <c r="AV578" s="13" t="s">
        <v>86</v>
      </c>
      <c r="AW578" s="13" t="s">
        <v>32</v>
      </c>
      <c r="AX578" s="13" t="s">
        <v>76</v>
      </c>
      <c r="AY578" s="251" t="s">
        <v>174</v>
      </c>
    </row>
    <row r="579" s="14" customFormat="1">
      <c r="A579" s="14"/>
      <c r="B579" s="252"/>
      <c r="C579" s="253"/>
      <c r="D579" s="242" t="s">
        <v>180</v>
      </c>
      <c r="E579" s="254" t="s">
        <v>1</v>
      </c>
      <c r="F579" s="255" t="s">
        <v>183</v>
      </c>
      <c r="G579" s="253"/>
      <c r="H579" s="256">
        <v>2.6499999999999999</v>
      </c>
      <c r="I579" s="257"/>
      <c r="J579" s="253"/>
      <c r="K579" s="253"/>
      <c r="L579" s="258"/>
      <c r="M579" s="259"/>
      <c r="N579" s="260"/>
      <c r="O579" s="260"/>
      <c r="P579" s="260"/>
      <c r="Q579" s="260"/>
      <c r="R579" s="260"/>
      <c r="S579" s="260"/>
      <c r="T579" s="261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62" t="s">
        <v>180</v>
      </c>
      <c r="AU579" s="262" t="s">
        <v>86</v>
      </c>
      <c r="AV579" s="14" t="s">
        <v>178</v>
      </c>
      <c r="AW579" s="14" t="s">
        <v>32</v>
      </c>
      <c r="AX579" s="14" t="s">
        <v>84</v>
      </c>
      <c r="AY579" s="262" t="s">
        <v>174</v>
      </c>
    </row>
    <row r="580" s="2" customFormat="1" ht="24.15" customHeight="1">
      <c r="A580" s="38"/>
      <c r="B580" s="39"/>
      <c r="C580" s="226" t="s">
        <v>1524</v>
      </c>
      <c r="D580" s="226" t="s">
        <v>175</v>
      </c>
      <c r="E580" s="227" t="s">
        <v>1525</v>
      </c>
      <c r="F580" s="228" t="s">
        <v>1526</v>
      </c>
      <c r="G580" s="229" t="s">
        <v>236</v>
      </c>
      <c r="H580" s="230">
        <v>1</v>
      </c>
      <c r="I580" s="231"/>
      <c r="J580" s="232">
        <f>ROUND(I580*H580,2)</f>
        <v>0</v>
      </c>
      <c r="K580" s="233"/>
      <c r="L580" s="44"/>
      <c r="M580" s="234" t="s">
        <v>1</v>
      </c>
      <c r="N580" s="235" t="s">
        <v>41</v>
      </c>
      <c r="O580" s="91"/>
      <c r="P580" s="236">
        <f>O580*H580</f>
        <v>0</v>
      </c>
      <c r="Q580" s="236">
        <v>0</v>
      </c>
      <c r="R580" s="236">
        <f>Q580*H580</f>
        <v>0</v>
      </c>
      <c r="S580" s="236">
        <v>0</v>
      </c>
      <c r="T580" s="237">
        <f>S580*H580</f>
        <v>0</v>
      </c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R580" s="238" t="s">
        <v>263</v>
      </c>
      <c r="AT580" s="238" t="s">
        <v>175</v>
      </c>
      <c r="AU580" s="238" t="s">
        <v>86</v>
      </c>
      <c r="AY580" s="17" t="s">
        <v>174</v>
      </c>
      <c r="BE580" s="239">
        <f>IF(N580="základní",J580,0)</f>
        <v>0</v>
      </c>
      <c r="BF580" s="239">
        <f>IF(N580="snížená",J580,0)</f>
        <v>0</v>
      </c>
      <c r="BG580" s="239">
        <f>IF(N580="zákl. přenesená",J580,0)</f>
        <v>0</v>
      </c>
      <c r="BH580" s="239">
        <f>IF(N580="sníž. přenesená",J580,0)</f>
        <v>0</v>
      </c>
      <c r="BI580" s="239">
        <f>IF(N580="nulová",J580,0)</f>
        <v>0</v>
      </c>
      <c r="BJ580" s="17" t="s">
        <v>84</v>
      </c>
      <c r="BK580" s="239">
        <f>ROUND(I580*H580,2)</f>
        <v>0</v>
      </c>
      <c r="BL580" s="17" t="s">
        <v>263</v>
      </c>
      <c r="BM580" s="238" t="s">
        <v>1527</v>
      </c>
    </row>
    <row r="581" s="2" customFormat="1" ht="24.15" customHeight="1">
      <c r="A581" s="38"/>
      <c r="B581" s="39"/>
      <c r="C581" s="263" t="s">
        <v>1528</v>
      </c>
      <c r="D581" s="263" t="s">
        <v>240</v>
      </c>
      <c r="E581" s="264" t="s">
        <v>1529</v>
      </c>
      <c r="F581" s="265" t="s">
        <v>1530</v>
      </c>
      <c r="G581" s="266" t="s">
        <v>123</v>
      </c>
      <c r="H581" s="267">
        <v>2.0499999999999998</v>
      </c>
      <c r="I581" s="268"/>
      <c r="J581" s="269">
        <f>ROUND(I581*H581,2)</f>
        <v>0</v>
      </c>
      <c r="K581" s="270"/>
      <c r="L581" s="271"/>
      <c r="M581" s="272" t="s">
        <v>1</v>
      </c>
      <c r="N581" s="273" t="s">
        <v>41</v>
      </c>
      <c r="O581" s="91"/>
      <c r="P581" s="236">
        <f>O581*H581</f>
        <v>0</v>
      </c>
      <c r="Q581" s="236">
        <v>0.024230000000000002</v>
      </c>
      <c r="R581" s="236">
        <f>Q581*H581</f>
        <v>0.0496715</v>
      </c>
      <c r="S581" s="236">
        <v>0</v>
      </c>
      <c r="T581" s="237">
        <f>S581*H581</f>
        <v>0</v>
      </c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238" t="s">
        <v>345</v>
      </c>
      <c r="AT581" s="238" t="s">
        <v>240</v>
      </c>
      <c r="AU581" s="238" t="s">
        <v>86</v>
      </c>
      <c r="AY581" s="17" t="s">
        <v>174</v>
      </c>
      <c r="BE581" s="239">
        <f>IF(N581="základní",J581,0)</f>
        <v>0</v>
      </c>
      <c r="BF581" s="239">
        <f>IF(N581="snížená",J581,0)</f>
        <v>0</v>
      </c>
      <c r="BG581" s="239">
        <f>IF(N581="zákl. přenesená",J581,0)</f>
        <v>0</v>
      </c>
      <c r="BH581" s="239">
        <f>IF(N581="sníž. přenesená",J581,0)</f>
        <v>0</v>
      </c>
      <c r="BI581" s="239">
        <f>IF(N581="nulová",J581,0)</f>
        <v>0</v>
      </c>
      <c r="BJ581" s="17" t="s">
        <v>84</v>
      </c>
      <c r="BK581" s="239">
        <f>ROUND(I581*H581,2)</f>
        <v>0</v>
      </c>
      <c r="BL581" s="17" t="s">
        <v>263</v>
      </c>
      <c r="BM581" s="238" t="s">
        <v>1531</v>
      </c>
    </row>
    <row r="582" s="2" customFormat="1">
      <c r="A582" s="38"/>
      <c r="B582" s="39"/>
      <c r="C582" s="40"/>
      <c r="D582" s="242" t="s">
        <v>709</v>
      </c>
      <c r="E582" s="40"/>
      <c r="F582" s="290" t="s">
        <v>1532</v>
      </c>
      <c r="G582" s="40"/>
      <c r="H582" s="40"/>
      <c r="I582" s="291"/>
      <c r="J582" s="40"/>
      <c r="K582" s="40"/>
      <c r="L582" s="44"/>
      <c r="M582" s="292"/>
      <c r="N582" s="293"/>
      <c r="O582" s="91"/>
      <c r="P582" s="91"/>
      <c r="Q582" s="91"/>
      <c r="R582" s="91"/>
      <c r="S582" s="91"/>
      <c r="T582" s="92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T582" s="17" t="s">
        <v>709</v>
      </c>
      <c r="AU582" s="17" t="s">
        <v>86</v>
      </c>
    </row>
    <row r="583" s="13" customFormat="1">
      <c r="A583" s="13"/>
      <c r="B583" s="240"/>
      <c r="C583" s="241"/>
      <c r="D583" s="242" t="s">
        <v>180</v>
      </c>
      <c r="E583" s="243" t="s">
        <v>1</v>
      </c>
      <c r="F583" s="244" t="s">
        <v>1533</v>
      </c>
      <c r="G583" s="241"/>
      <c r="H583" s="245">
        <v>2.0499999999999998</v>
      </c>
      <c r="I583" s="246"/>
      <c r="J583" s="241"/>
      <c r="K583" s="241"/>
      <c r="L583" s="247"/>
      <c r="M583" s="248"/>
      <c r="N583" s="249"/>
      <c r="O583" s="249"/>
      <c r="P583" s="249"/>
      <c r="Q583" s="249"/>
      <c r="R583" s="249"/>
      <c r="S583" s="249"/>
      <c r="T583" s="250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51" t="s">
        <v>180</v>
      </c>
      <c r="AU583" s="251" t="s">
        <v>86</v>
      </c>
      <c r="AV583" s="13" t="s">
        <v>86</v>
      </c>
      <c r="AW583" s="13" t="s">
        <v>32</v>
      </c>
      <c r="AX583" s="13" t="s">
        <v>84</v>
      </c>
      <c r="AY583" s="251" t="s">
        <v>174</v>
      </c>
    </row>
    <row r="584" s="2" customFormat="1" ht="24.15" customHeight="1">
      <c r="A584" s="38"/>
      <c r="B584" s="39"/>
      <c r="C584" s="226" t="s">
        <v>1534</v>
      </c>
      <c r="D584" s="226" t="s">
        <v>175</v>
      </c>
      <c r="E584" s="227" t="s">
        <v>1535</v>
      </c>
      <c r="F584" s="228" t="s">
        <v>1536</v>
      </c>
      <c r="G584" s="229" t="s">
        <v>236</v>
      </c>
      <c r="H584" s="230">
        <v>1</v>
      </c>
      <c r="I584" s="231"/>
      <c r="J584" s="232">
        <f>ROUND(I584*H584,2)</f>
        <v>0</v>
      </c>
      <c r="K584" s="233"/>
      <c r="L584" s="44"/>
      <c r="M584" s="234" t="s">
        <v>1</v>
      </c>
      <c r="N584" s="235" t="s">
        <v>41</v>
      </c>
      <c r="O584" s="91"/>
      <c r="P584" s="236">
        <f>O584*H584</f>
        <v>0</v>
      </c>
      <c r="Q584" s="236">
        <v>0</v>
      </c>
      <c r="R584" s="236">
        <f>Q584*H584</f>
        <v>0</v>
      </c>
      <c r="S584" s="236">
        <v>0</v>
      </c>
      <c r="T584" s="237">
        <f>S584*H584</f>
        <v>0</v>
      </c>
      <c r="U584" s="38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R584" s="238" t="s">
        <v>263</v>
      </c>
      <c r="AT584" s="238" t="s">
        <v>175</v>
      </c>
      <c r="AU584" s="238" t="s">
        <v>86</v>
      </c>
      <c r="AY584" s="17" t="s">
        <v>174</v>
      </c>
      <c r="BE584" s="239">
        <f>IF(N584="základní",J584,0)</f>
        <v>0</v>
      </c>
      <c r="BF584" s="239">
        <f>IF(N584="snížená",J584,0)</f>
        <v>0</v>
      </c>
      <c r="BG584" s="239">
        <f>IF(N584="zákl. přenesená",J584,0)</f>
        <v>0</v>
      </c>
      <c r="BH584" s="239">
        <f>IF(N584="sníž. přenesená",J584,0)</f>
        <v>0</v>
      </c>
      <c r="BI584" s="239">
        <f>IF(N584="nulová",J584,0)</f>
        <v>0</v>
      </c>
      <c r="BJ584" s="17" t="s">
        <v>84</v>
      </c>
      <c r="BK584" s="239">
        <f>ROUND(I584*H584,2)</f>
        <v>0</v>
      </c>
      <c r="BL584" s="17" t="s">
        <v>263</v>
      </c>
      <c r="BM584" s="238" t="s">
        <v>1537</v>
      </c>
    </row>
    <row r="585" s="2" customFormat="1" ht="24.15" customHeight="1">
      <c r="A585" s="38"/>
      <c r="B585" s="39"/>
      <c r="C585" s="263" t="s">
        <v>1538</v>
      </c>
      <c r="D585" s="263" t="s">
        <v>240</v>
      </c>
      <c r="E585" s="264" t="s">
        <v>1539</v>
      </c>
      <c r="F585" s="265" t="s">
        <v>1540</v>
      </c>
      <c r="G585" s="266" t="s">
        <v>123</v>
      </c>
      <c r="H585" s="267">
        <v>3.0139999999999998</v>
      </c>
      <c r="I585" s="268"/>
      <c r="J585" s="269">
        <f>ROUND(I585*H585,2)</f>
        <v>0</v>
      </c>
      <c r="K585" s="270"/>
      <c r="L585" s="271"/>
      <c r="M585" s="272" t="s">
        <v>1</v>
      </c>
      <c r="N585" s="273" t="s">
        <v>41</v>
      </c>
      <c r="O585" s="91"/>
      <c r="P585" s="236">
        <f>O585*H585</f>
        <v>0</v>
      </c>
      <c r="Q585" s="236">
        <v>0.01908</v>
      </c>
      <c r="R585" s="236">
        <f>Q585*H585</f>
        <v>0.057507119999999995</v>
      </c>
      <c r="S585" s="236">
        <v>0</v>
      </c>
      <c r="T585" s="237">
        <f>S585*H585</f>
        <v>0</v>
      </c>
      <c r="U585" s="38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R585" s="238" t="s">
        <v>345</v>
      </c>
      <c r="AT585" s="238" t="s">
        <v>240</v>
      </c>
      <c r="AU585" s="238" t="s">
        <v>86</v>
      </c>
      <c r="AY585" s="17" t="s">
        <v>174</v>
      </c>
      <c r="BE585" s="239">
        <f>IF(N585="základní",J585,0)</f>
        <v>0</v>
      </c>
      <c r="BF585" s="239">
        <f>IF(N585="snížená",J585,0)</f>
        <v>0</v>
      </c>
      <c r="BG585" s="239">
        <f>IF(N585="zákl. přenesená",J585,0)</f>
        <v>0</v>
      </c>
      <c r="BH585" s="239">
        <f>IF(N585="sníž. přenesená",J585,0)</f>
        <v>0</v>
      </c>
      <c r="BI585" s="239">
        <f>IF(N585="nulová",J585,0)</f>
        <v>0</v>
      </c>
      <c r="BJ585" s="17" t="s">
        <v>84</v>
      </c>
      <c r="BK585" s="239">
        <f>ROUND(I585*H585,2)</f>
        <v>0</v>
      </c>
      <c r="BL585" s="17" t="s">
        <v>263</v>
      </c>
      <c r="BM585" s="238" t="s">
        <v>1541</v>
      </c>
    </row>
    <row r="586" s="2" customFormat="1">
      <c r="A586" s="38"/>
      <c r="B586" s="39"/>
      <c r="C586" s="40"/>
      <c r="D586" s="242" t="s">
        <v>709</v>
      </c>
      <c r="E586" s="40"/>
      <c r="F586" s="290" t="s">
        <v>1532</v>
      </c>
      <c r="G586" s="40"/>
      <c r="H586" s="40"/>
      <c r="I586" s="291"/>
      <c r="J586" s="40"/>
      <c r="K586" s="40"/>
      <c r="L586" s="44"/>
      <c r="M586" s="292"/>
      <c r="N586" s="293"/>
      <c r="O586" s="91"/>
      <c r="P586" s="91"/>
      <c r="Q586" s="91"/>
      <c r="R586" s="91"/>
      <c r="S586" s="91"/>
      <c r="T586" s="92"/>
      <c r="U586" s="38"/>
      <c r="V586" s="38"/>
      <c r="W586" s="38"/>
      <c r="X586" s="38"/>
      <c r="Y586" s="38"/>
      <c r="Z586" s="38"/>
      <c r="AA586" s="38"/>
      <c r="AB586" s="38"/>
      <c r="AC586" s="38"/>
      <c r="AD586" s="38"/>
      <c r="AE586" s="38"/>
      <c r="AT586" s="17" t="s">
        <v>709</v>
      </c>
      <c r="AU586" s="17" t="s">
        <v>86</v>
      </c>
    </row>
    <row r="587" s="13" customFormat="1">
      <c r="A587" s="13"/>
      <c r="B587" s="240"/>
      <c r="C587" s="241"/>
      <c r="D587" s="242" t="s">
        <v>180</v>
      </c>
      <c r="E587" s="243" t="s">
        <v>1</v>
      </c>
      <c r="F587" s="244" t="s">
        <v>1542</v>
      </c>
      <c r="G587" s="241"/>
      <c r="H587" s="245">
        <v>3.0139999999999998</v>
      </c>
      <c r="I587" s="246"/>
      <c r="J587" s="241"/>
      <c r="K587" s="241"/>
      <c r="L587" s="247"/>
      <c r="M587" s="248"/>
      <c r="N587" s="249"/>
      <c r="O587" s="249"/>
      <c r="P587" s="249"/>
      <c r="Q587" s="249"/>
      <c r="R587" s="249"/>
      <c r="S587" s="249"/>
      <c r="T587" s="250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51" t="s">
        <v>180</v>
      </c>
      <c r="AU587" s="251" t="s">
        <v>86</v>
      </c>
      <c r="AV587" s="13" t="s">
        <v>86</v>
      </c>
      <c r="AW587" s="13" t="s">
        <v>32</v>
      </c>
      <c r="AX587" s="13" t="s">
        <v>84</v>
      </c>
      <c r="AY587" s="251" t="s">
        <v>174</v>
      </c>
    </row>
    <row r="588" s="2" customFormat="1" ht="33" customHeight="1">
      <c r="A588" s="38"/>
      <c r="B588" s="39"/>
      <c r="C588" s="226" t="s">
        <v>1543</v>
      </c>
      <c r="D588" s="226" t="s">
        <v>175</v>
      </c>
      <c r="E588" s="227" t="s">
        <v>1544</v>
      </c>
      <c r="F588" s="228" t="s">
        <v>1545</v>
      </c>
      <c r="G588" s="229" t="s">
        <v>236</v>
      </c>
      <c r="H588" s="230">
        <v>1</v>
      </c>
      <c r="I588" s="231"/>
      <c r="J588" s="232">
        <f>ROUND(I588*H588,2)</f>
        <v>0</v>
      </c>
      <c r="K588" s="233"/>
      <c r="L588" s="44"/>
      <c r="M588" s="234" t="s">
        <v>1</v>
      </c>
      <c r="N588" s="235" t="s">
        <v>41</v>
      </c>
      <c r="O588" s="91"/>
      <c r="P588" s="236">
        <f>O588*H588</f>
        <v>0</v>
      </c>
      <c r="Q588" s="236">
        <v>0</v>
      </c>
      <c r="R588" s="236">
        <f>Q588*H588</f>
        <v>0</v>
      </c>
      <c r="S588" s="236">
        <v>0</v>
      </c>
      <c r="T588" s="237">
        <f>S588*H588</f>
        <v>0</v>
      </c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R588" s="238" t="s">
        <v>263</v>
      </c>
      <c r="AT588" s="238" t="s">
        <v>175</v>
      </c>
      <c r="AU588" s="238" t="s">
        <v>86</v>
      </c>
      <c r="AY588" s="17" t="s">
        <v>174</v>
      </c>
      <c r="BE588" s="239">
        <f>IF(N588="základní",J588,0)</f>
        <v>0</v>
      </c>
      <c r="BF588" s="239">
        <f>IF(N588="snížená",J588,0)</f>
        <v>0</v>
      </c>
      <c r="BG588" s="239">
        <f>IF(N588="zákl. přenesená",J588,0)</f>
        <v>0</v>
      </c>
      <c r="BH588" s="239">
        <f>IF(N588="sníž. přenesená",J588,0)</f>
        <v>0</v>
      </c>
      <c r="BI588" s="239">
        <f>IF(N588="nulová",J588,0)</f>
        <v>0</v>
      </c>
      <c r="BJ588" s="17" t="s">
        <v>84</v>
      </c>
      <c r="BK588" s="239">
        <f>ROUND(I588*H588,2)</f>
        <v>0</v>
      </c>
      <c r="BL588" s="17" t="s">
        <v>263</v>
      </c>
      <c r="BM588" s="238" t="s">
        <v>1546</v>
      </c>
    </row>
    <row r="589" s="2" customFormat="1" ht="24.15" customHeight="1">
      <c r="A589" s="38"/>
      <c r="B589" s="39"/>
      <c r="C589" s="263" t="s">
        <v>1547</v>
      </c>
      <c r="D589" s="263" t="s">
        <v>240</v>
      </c>
      <c r="E589" s="264" t="s">
        <v>1548</v>
      </c>
      <c r="F589" s="265" t="s">
        <v>1549</v>
      </c>
      <c r="G589" s="266" t="s">
        <v>123</v>
      </c>
      <c r="H589" s="267">
        <v>8.016</v>
      </c>
      <c r="I589" s="268"/>
      <c r="J589" s="269">
        <f>ROUND(I589*H589,2)</f>
        <v>0</v>
      </c>
      <c r="K589" s="270"/>
      <c r="L589" s="271"/>
      <c r="M589" s="272" t="s">
        <v>1</v>
      </c>
      <c r="N589" s="273" t="s">
        <v>41</v>
      </c>
      <c r="O589" s="91"/>
      <c r="P589" s="236">
        <f>O589*H589</f>
        <v>0</v>
      </c>
      <c r="Q589" s="236">
        <v>0.01908</v>
      </c>
      <c r="R589" s="236">
        <f>Q589*H589</f>
        <v>0.15294527999999999</v>
      </c>
      <c r="S589" s="236">
        <v>0</v>
      </c>
      <c r="T589" s="237">
        <f>S589*H589</f>
        <v>0</v>
      </c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38" t="s">
        <v>345</v>
      </c>
      <c r="AT589" s="238" t="s">
        <v>240</v>
      </c>
      <c r="AU589" s="238" t="s">
        <v>86</v>
      </c>
      <c r="AY589" s="17" t="s">
        <v>174</v>
      </c>
      <c r="BE589" s="239">
        <f>IF(N589="základní",J589,0)</f>
        <v>0</v>
      </c>
      <c r="BF589" s="239">
        <f>IF(N589="snížená",J589,0)</f>
        <v>0</v>
      </c>
      <c r="BG589" s="239">
        <f>IF(N589="zákl. přenesená",J589,0)</f>
        <v>0</v>
      </c>
      <c r="BH589" s="239">
        <f>IF(N589="sníž. přenesená",J589,0)</f>
        <v>0</v>
      </c>
      <c r="BI589" s="239">
        <f>IF(N589="nulová",J589,0)</f>
        <v>0</v>
      </c>
      <c r="BJ589" s="17" t="s">
        <v>84</v>
      </c>
      <c r="BK589" s="239">
        <f>ROUND(I589*H589,2)</f>
        <v>0</v>
      </c>
      <c r="BL589" s="17" t="s">
        <v>263</v>
      </c>
      <c r="BM589" s="238" t="s">
        <v>1550</v>
      </c>
    </row>
    <row r="590" s="2" customFormat="1">
      <c r="A590" s="38"/>
      <c r="B590" s="39"/>
      <c r="C590" s="40"/>
      <c r="D590" s="242" t="s">
        <v>709</v>
      </c>
      <c r="E590" s="40"/>
      <c r="F590" s="290" t="s">
        <v>1532</v>
      </c>
      <c r="G590" s="40"/>
      <c r="H590" s="40"/>
      <c r="I590" s="291"/>
      <c r="J590" s="40"/>
      <c r="K590" s="40"/>
      <c r="L590" s="44"/>
      <c r="M590" s="292"/>
      <c r="N590" s="293"/>
      <c r="O590" s="91"/>
      <c r="P590" s="91"/>
      <c r="Q590" s="91"/>
      <c r="R590" s="91"/>
      <c r="S590" s="91"/>
      <c r="T590" s="92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T590" s="17" t="s">
        <v>709</v>
      </c>
      <c r="AU590" s="17" t="s">
        <v>86</v>
      </c>
    </row>
    <row r="591" s="13" customFormat="1">
      <c r="A591" s="13"/>
      <c r="B591" s="240"/>
      <c r="C591" s="241"/>
      <c r="D591" s="242" t="s">
        <v>180</v>
      </c>
      <c r="E591" s="243" t="s">
        <v>1</v>
      </c>
      <c r="F591" s="244" t="s">
        <v>1551</v>
      </c>
      <c r="G591" s="241"/>
      <c r="H591" s="245">
        <v>8.016</v>
      </c>
      <c r="I591" s="246"/>
      <c r="J591" s="241"/>
      <c r="K591" s="241"/>
      <c r="L591" s="247"/>
      <c r="M591" s="248"/>
      <c r="N591" s="249"/>
      <c r="O591" s="249"/>
      <c r="P591" s="249"/>
      <c r="Q591" s="249"/>
      <c r="R591" s="249"/>
      <c r="S591" s="249"/>
      <c r="T591" s="250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51" t="s">
        <v>180</v>
      </c>
      <c r="AU591" s="251" t="s">
        <v>86</v>
      </c>
      <c r="AV591" s="13" t="s">
        <v>86</v>
      </c>
      <c r="AW591" s="13" t="s">
        <v>32</v>
      </c>
      <c r="AX591" s="13" t="s">
        <v>84</v>
      </c>
      <c r="AY591" s="251" t="s">
        <v>174</v>
      </c>
    </row>
    <row r="592" s="2" customFormat="1" ht="24.15" customHeight="1">
      <c r="A592" s="38"/>
      <c r="B592" s="39"/>
      <c r="C592" s="226" t="s">
        <v>1552</v>
      </c>
      <c r="D592" s="226" t="s">
        <v>175</v>
      </c>
      <c r="E592" s="227" t="s">
        <v>1553</v>
      </c>
      <c r="F592" s="228" t="s">
        <v>1554</v>
      </c>
      <c r="G592" s="229" t="s">
        <v>236</v>
      </c>
      <c r="H592" s="230">
        <v>1</v>
      </c>
      <c r="I592" s="231"/>
      <c r="J592" s="232">
        <f>ROUND(I592*H592,2)</f>
        <v>0</v>
      </c>
      <c r="K592" s="233"/>
      <c r="L592" s="44"/>
      <c r="M592" s="234" t="s">
        <v>1</v>
      </c>
      <c r="N592" s="235" t="s">
        <v>41</v>
      </c>
      <c r="O592" s="91"/>
      <c r="P592" s="236">
        <f>O592*H592</f>
        <v>0</v>
      </c>
      <c r="Q592" s="236">
        <v>0</v>
      </c>
      <c r="R592" s="236">
        <f>Q592*H592</f>
        <v>0</v>
      </c>
      <c r="S592" s="236">
        <v>0</v>
      </c>
      <c r="T592" s="237">
        <f>S592*H592</f>
        <v>0</v>
      </c>
      <c r="U592" s="38"/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38" t="s">
        <v>263</v>
      </c>
      <c r="AT592" s="238" t="s">
        <v>175</v>
      </c>
      <c r="AU592" s="238" t="s">
        <v>86</v>
      </c>
      <c r="AY592" s="17" t="s">
        <v>174</v>
      </c>
      <c r="BE592" s="239">
        <f>IF(N592="základní",J592,0)</f>
        <v>0</v>
      </c>
      <c r="BF592" s="239">
        <f>IF(N592="snížená",J592,0)</f>
        <v>0</v>
      </c>
      <c r="BG592" s="239">
        <f>IF(N592="zákl. přenesená",J592,0)</f>
        <v>0</v>
      </c>
      <c r="BH592" s="239">
        <f>IF(N592="sníž. přenesená",J592,0)</f>
        <v>0</v>
      </c>
      <c r="BI592" s="239">
        <f>IF(N592="nulová",J592,0)</f>
        <v>0</v>
      </c>
      <c r="BJ592" s="17" t="s">
        <v>84</v>
      </c>
      <c r="BK592" s="239">
        <f>ROUND(I592*H592,2)</f>
        <v>0</v>
      </c>
      <c r="BL592" s="17" t="s">
        <v>263</v>
      </c>
      <c r="BM592" s="238" t="s">
        <v>1555</v>
      </c>
    </row>
    <row r="593" s="2" customFormat="1" ht="24.15" customHeight="1">
      <c r="A593" s="38"/>
      <c r="B593" s="39"/>
      <c r="C593" s="263" t="s">
        <v>1556</v>
      </c>
      <c r="D593" s="263" t="s">
        <v>240</v>
      </c>
      <c r="E593" s="264" t="s">
        <v>1557</v>
      </c>
      <c r="F593" s="265" t="s">
        <v>1558</v>
      </c>
      <c r="G593" s="266" t="s">
        <v>236</v>
      </c>
      <c r="H593" s="267">
        <v>3.3119999999999998</v>
      </c>
      <c r="I593" s="268"/>
      <c r="J593" s="269">
        <f>ROUND(I593*H593,2)</f>
        <v>0</v>
      </c>
      <c r="K593" s="270"/>
      <c r="L593" s="271"/>
      <c r="M593" s="272" t="s">
        <v>1</v>
      </c>
      <c r="N593" s="273" t="s">
        <v>41</v>
      </c>
      <c r="O593" s="91"/>
      <c r="P593" s="236">
        <f>O593*H593</f>
        <v>0</v>
      </c>
      <c r="Q593" s="236">
        <v>0.104</v>
      </c>
      <c r="R593" s="236">
        <f>Q593*H593</f>
        <v>0.34444799999999998</v>
      </c>
      <c r="S593" s="236">
        <v>0</v>
      </c>
      <c r="T593" s="237">
        <f>S593*H593</f>
        <v>0</v>
      </c>
      <c r="U593" s="38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R593" s="238" t="s">
        <v>345</v>
      </c>
      <c r="AT593" s="238" t="s">
        <v>240</v>
      </c>
      <c r="AU593" s="238" t="s">
        <v>86</v>
      </c>
      <c r="AY593" s="17" t="s">
        <v>174</v>
      </c>
      <c r="BE593" s="239">
        <f>IF(N593="základní",J593,0)</f>
        <v>0</v>
      </c>
      <c r="BF593" s="239">
        <f>IF(N593="snížená",J593,0)</f>
        <v>0</v>
      </c>
      <c r="BG593" s="239">
        <f>IF(N593="zákl. přenesená",J593,0)</f>
        <v>0</v>
      </c>
      <c r="BH593" s="239">
        <f>IF(N593="sníž. přenesená",J593,0)</f>
        <v>0</v>
      </c>
      <c r="BI593" s="239">
        <f>IF(N593="nulová",J593,0)</f>
        <v>0</v>
      </c>
      <c r="BJ593" s="17" t="s">
        <v>84</v>
      </c>
      <c r="BK593" s="239">
        <f>ROUND(I593*H593,2)</f>
        <v>0</v>
      </c>
      <c r="BL593" s="17" t="s">
        <v>263</v>
      </c>
      <c r="BM593" s="238" t="s">
        <v>1559</v>
      </c>
    </row>
    <row r="594" s="13" customFormat="1">
      <c r="A594" s="13"/>
      <c r="B594" s="240"/>
      <c r="C594" s="241"/>
      <c r="D594" s="242" t="s">
        <v>180</v>
      </c>
      <c r="E594" s="243" t="s">
        <v>1</v>
      </c>
      <c r="F594" s="244" t="s">
        <v>1560</v>
      </c>
      <c r="G594" s="241"/>
      <c r="H594" s="245">
        <v>3.3119999999999998</v>
      </c>
      <c r="I594" s="246"/>
      <c r="J594" s="241"/>
      <c r="K594" s="241"/>
      <c r="L594" s="247"/>
      <c r="M594" s="248"/>
      <c r="N594" s="249"/>
      <c r="O594" s="249"/>
      <c r="P594" s="249"/>
      <c r="Q594" s="249"/>
      <c r="R594" s="249"/>
      <c r="S594" s="249"/>
      <c r="T594" s="250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51" t="s">
        <v>180</v>
      </c>
      <c r="AU594" s="251" t="s">
        <v>86</v>
      </c>
      <c r="AV594" s="13" t="s">
        <v>86</v>
      </c>
      <c r="AW594" s="13" t="s">
        <v>32</v>
      </c>
      <c r="AX594" s="13" t="s">
        <v>84</v>
      </c>
      <c r="AY594" s="251" t="s">
        <v>174</v>
      </c>
    </row>
    <row r="595" s="2" customFormat="1" ht="24.15" customHeight="1">
      <c r="A595" s="38"/>
      <c r="B595" s="39"/>
      <c r="C595" s="226" t="s">
        <v>1561</v>
      </c>
      <c r="D595" s="226" t="s">
        <v>175</v>
      </c>
      <c r="E595" s="227" t="s">
        <v>1562</v>
      </c>
      <c r="F595" s="228" t="s">
        <v>1563</v>
      </c>
      <c r="G595" s="229" t="s">
        <v>236</v>
      </c>
      <c r="H595" s="230">
        <v>12</v>
      </c>
      <c r="I595" s="231"/>
      <c r="J595" s="232">
        <f>ROUND(I595*H595,2)</f>
        <v>0</v>
      </c>
      <c r="K595" s="233"/>
      <c r="L595" s="44"/>
      <c r="M595" s="234" t="s">
        <v>1</v>
      </c>
      <c r="N595" s="235" t="s">
        <v>41</v>
      </c>
      <c r="O595" s="91"/>
      <c r="P595" s="236">
        <f>O595*H595</f>
        <v>0</v>
      </c>
      <c r="Q595" s="236">
        <v>0.00017000000000000001</v>
      </c>
      <c r="R595" s="236">
        <f>Q595*H595</f>
        <v>0.0020400000000000001</v>
      </c>
      <c r="S595" s="236">
        <v>0</v>
      </c>
      <c r="T595" s="237">
        <f>S595*H595</f>
        <v>0</v>
      </c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38" t="s">
        <v>263</v>
      </c>
      <c r="AT595" s="238" t="s">
        <v>175</v>
      </c>
      <c r="AU595" s="238" t="s">
        <v>86</v>
      </c>
      <c r="AY595" s="17" t="s">
        <v>174</v>
      </c>
      <c r="BE595" s="239">
        <f>IF(N595="základní",J595,0)</f>
        <v>0</v>
      </c>
      <c r="BF595" s="239">
        <f>IF(N595="snížená",J595,0)</f>
        <v>0</v>
      </c>
      <c r="BG595" s="239">
        <f>IF(N595="zákl. přenesená",J595,0)</f>
        <v>0</v>
      </c>
      <c r="BH595" s="239">
        <f>IF(N595="sníž. přenesená",J595,0)</f>
        <v>0</v>
      </c>
      <c r="BI595" s="239">
        <f>IF(N595="nulová",J595,0)</f>
        <v>0</v>
      </c>
      <c r="BJ595" s="17" t="s">
        <v>84</v>
      </c>
      <c r="BK595" s="239">
        <f>ROUND(I595*H595,2)</f>
        <v>0</v>
      </c>
      <c r="BL595" s="17" t="s">
        <v>263</v>
      </c>
      <c r="BM595" s="238" t="s">
        <v>1564</v>
      </c>
    </row>
    <row r="596" s="2" customFormat="1" ht="24.15" customHeight="1">
      <c r="A596" s="38"/>
      <c r="B596" s="39"/>
      <c r="C596" s="263" t="s">
        <v>1565</v>
      </c>
      <c r="D596" s="263" t="s">
        <v>240</v>
      </c>
      <c r="E596" s="264" t="s">
        <v>1566</v>
      </c>
      <c r="F596" s="265" t="s">
        <v>1567</v>
      </c>
      <c r="G596" s="266" t="s">
        <v>236</v>
      </c>
      <c r="H596" s="267">
        <v>12</v>
      </c>
      <c r="I596" s="268"/>
      <c r="J596" s="269">
        <f>ROUND(I596*H596,2)</f>
        <v>0</v>
      </c>
      <c r="K596" s="270"/>
      <c r="L596" s="271"/>
      <c r="M596" s="272" t="s">
        <v>1</v>
      </c>
      <c r="N596" s="273" t="s">
        <v>41</v>
      </c>
      <c r="O596" s="91"/>
      <c r="P596" s="236">
        <f>O596*H596</f>
        <v>0</v>
      </c>
      <c r="Q596" s="236">
        <v>0.0030899999999999999</v>
      </c>
      <c r="R596" s="236">
        <f>Q596*H596</f>
        <v>0.037080000000000002</v>
      </c>
      <c r="S596" s="236">
        <v>0</v>
      </c>
      <c r="T596" s="237">
        <f>S596*H596</f>
        <v>0</v>
      </c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R596" s="238" t="s">
        <v>345</v>
      </c>
      <c r="AT596" s="238" t="s">
        <v>240</v>
      </c>
      <c r="AU596" s="238" t="s">
        <v>86</v>
      </c>
      <c r="AY596" s="17" t="s">
        <v>174</v>
      </c>
      <c r="BE596" s="239">
        <f>IF(N596="základní",J596,0)</f>
        <v>0</v>
      </c>
      <c r="BF596" s="239">
        <f>IF(N596="snížená",J596,0)</f>
        <v>0</v>
      </c>
      <c r="BG596" s="239">
        <f>IF(N596="zákl. přenesená",J596,0)</f>
        <v>0</v>
      </c>
      <c r="BH596" s="239">
        <f>IF(N596="sníž. přenesená",J596,0)</f>
        <v>0</v>
      </c>
      <c r="BI596" s="239">
        <f>IF(N596="nulová",J596,0)</f>
        <v>0</v>
      </c>
      <c r="BJ596" s="17" t="s">
        <v>84</v>
      </c>
      <c r="BK596" s="239">
        <f>ROUND(I596*H596,2)</f>
        <v>0</v>
      </c>
      <c r="BL596" s="17" t="s">
        <v>263</v>
      </c>
      <c r="BM596" s="238" t="s">
        <v>1568</v>
      </c>
    </row>
    <row r="597" s="2" customFormat="1">
      <c r="A597" s="38"/>
      <c r="B597" s="39"/>
      <c r="C597" s="40"/>
      <c r="D597" s="242" t="s">
        <v>709</v>
      </c>
      <c r="E597" s="40"/>
      <c r="F597" s="290" t="s">
        <v>1569</v>
      </c>
      <c r="G597" s="40"/>
      <c r="H597" s="40"/>
      <c r="I597" s="291"/>
      <c r="J597" s="40"/>
      <c r="K597" s="40"/>
      <c r="L597" s="44"/>
      <c r="M597" s="292"/>
      <c r="N597" s="293"/>
      <c r="O597" s="91"/>
      <c r="P597" s="91"/>
      <c r="Q597" s="91"/>
      <c r="R597" s="91"/>
      <c r="S597" s="91"/>
      <c r="T597" s="92"/>
      <c r="U597" s="38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T597" s="17" t="s">
        <v>709</v>
      </c>
      <c r="AU597" s="17" t="s">
        <v>86</v>
      </c>
    </row>
    <row r="598" s="2" customFormat="1" ht="24.15" customHeight="1">
      <c r="A598" s="38"/>
      <c r="B598" s="39"/>
      <c r="C598" s="226" t="s">
        <v>1570</v>
      </c>
      <c r="D598" s="226" t="s">
        <v>175</v>
      </c>
      <c r="E598" s="227" t="s">
        <v>1571</v>
      </c>
      <c r="F598" s="228" t="s">
        <v>1572</v>
      </c>
      <c r="G598" s="229" t="s">
        <v>236</v>
      </c>
      <c r="H598" s="230">
        <v>12</v>
      </c>
      <c r="I598" s="231"/>
      <c r="J598" s="232">
        <f>ROUND(I598*H598,2)</f>
        <v>0</v>
      </c>
      <c r="K598" s="233"/>
      <c r="L598" s="44"/>
      <c r="M598" s="234" t="s">
        <v>1</v>
      </c>
      <c r="N598" s="235" t="s">
        <v>41</v>
      </c>
      <c r="O598" s="91"/>
      <c r="P598" s="236">
        <f>O598*H598</f>
        <v>0</v>
      </c>
      <c r="Q598" s="236">
        <v>0</v>
      </c>
      <c r="R598" s="236">
        <f>Q598*H598</f>
        <v>0</v>
      </c>
      <c r="S598" s="236">
        <v>0</v>
      </c>
      <c r="T598" s="237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238" t="s">
        <v>263</v>
      </c>
      <c r="AT598" s="238" t="s">
        <v>175</v>
      </c>
      <c r="AU598" s="238" t="s">
        <v>86</v>
      </c>
      <c r="AY598" s="17" t="s">
        <v>174</v>
      </c>
      <c r="BE598" s="239">
        <f>IF(N598="základní",J598,0)</f>
        <v>0</v>
      </c>
      <c r="BF598" s="239">
        <f>IF(N598="snížená",J598,0)</f>
        <v>0</v>
      </c>
      <c r="BG598" s="239">
        <f>IF(N598="zákl. přenesená",J598,0)</f>
        <v>0</v>
      </c>
      <c r="BH598" s="239">
        <f>IF(N598="sníž. přenesená",J598,0)</f>
        <v>0</v>
      </c>
      <c r="BI598" s="239">
        <f>IF(N598="nulová",J598,0)</f>
        <v>0</v>
      </c>
      <c r="BJ598" s="17" t="s">
        <v>84</v>
      </c>
      <c r="BK598" s="239">
        <f>ROUND(I598*H598,2)</f>
        <v>0</v>
      </c>
      <c r="BL598" s="17" t="s">
        <v>263</v>
      </c>
      <c r="BM598" s="238" t="s">
        <v>1573</v>
      </c>
    </row>
    <row r="599" s="2" customFormat="1" ht="33" customHeight="1">
      <c r="A599" s="38"/>
      <c r="B599" s="39"/>
      <c r="C599" s="263" t="s">
        <v>1574</v>
      </c>
      <c r="D599" s="263" t="s">
        <v>240</v>
      </c>
      <c r="E599" s="264" t="s">
        <v>1575</v>
      </c>
      <c r="F599" s="265" t="s">
        <v>1576</v>
      </c>
      <c r="G599" s="266" t="s">
        <v>243</v>
      </c>
      <c r="H599" s="267">
        <v>65.200000000000003</v>
      </c>
      <c r="I599" s="268"/>
      <c r="J599" s="269">
        <f>ROUND(I599*H599,2)</f>
        <v>0</v>
      </c>
      <c r="K599" s="270"/>
      <c r="L599" s="271"/>
      <c r="M599" s="272" t="s">
        <v>1</v>
      </c>
      <c r="N599" s="273" t="s">
        <v>41</v>
      </c>
      <c r="O599" s="91"/>
      <c r="P599" s="236">
        <f>O599*H599</f>
        <v>0</v>
      </c>
      <c r="Q599" s="236">
        <v>0.00014999999999999999</v>
      </c>
      <c r="R599" s="236">
        <f>Q599*H599</f>
        <v>0.0097799999999999988</v>
      </c>
      <c r="S599" s="236">
        <v>0</v>
      </c>
      <c r="T599" s="237">
        <f>S599*H599</f>
        <v>0</v>
      </c>
      <c r="U599" s="38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R599" s="238" t="s">
        <v>345</v>
      </c>
      <c r="AT599" s="238" t="s">
        <v>240</v>
      </c>
      <c r="AU599" s="238" t="s">
        <v>86</v>
      </c>
      <c r="AY599" s="17" t="s">
        <v>174</v>
      </c>
      <c r="BE599" s="239">
        <f>IF(N599="základní",J599,0)</f>
        <v>0</v>
      </c>
      <c r="BF599" s="239">
        <f>IF(N599="snížená",J599,0)</f>
        <v>0</v>
      </c>
      <c r="BG599" s="239">
        <f>IF(N599="zákl. přenesená",J599,0)</f>
        <v>0</v>
      </c>
      <c r="BH599" s="239">
        <f>IF(N599="sníž. přenesená",J599,0)</f>
        <v>0</v>
      </c>
      <c r="BI599" s="239">
        <f>IF(N599="nulová",J599,0)</f>
        <v>0</v>
      </c>
      <c r="BJ599" s="17" t="s">
        <v>84</v>
      </c>
      <c r="BK599" s="239">
        <f>ROUND(I599*H599,2)</f>
        <v>0</v>
      </c>
      <c r="BL599" s="17" t="s">
        <v>263</v>
      </c>
      <c r="BM599" s="238" t="s">
        <v>1577</v>
      </c>
    </row>
    <row r="600" s="2" customFormat="1" ht="24.15" customHeight="1">
      <c r="A600" s="38"/>
      <c r="B600" s="39"/>
      <c r="C600" s="226" t="s">
        <v>1578</v>
      </c>
      <c r="D600" s="226" t="s">
        <v>175</v>
      </c>
      <c r="E600" s="227" t="s">
        <v>1579</v>
      </c>
      <c r="F600" s="228" t="s">
        <v>1580</v>
      </c>
      <c r="G600" s="229" t="s">
        <v>236</v>
      </c>
      <c r="H600" s="230">
        <v>1</v>
      </c>
      <c r="I600" s="231"/>
      <c r="J600" s="232">
        <f>ROUND(I600*H600,2)</f>
        <v>0</v>
      </c>
      <c r="K600" s="233"/>
      <c r="L600" s="44"/>
      <c r="M600" s="234" t="s">
        <v>1</v>
      </c>
      <c r="N600" s="235" t="s">
        <v>41</v>
      </c>
      <c r="O600" s="91"/>
      <c r="P600" s="236">
        <f>O600*H600</f>
        <v>0</v>
      </c>
      <c r="Q600" s="236">
        <v>0</v>
      </c>
      <c r="R600" s="236">
        <f>Q600*H600</f>
        <v>0</v>
      </c>
      <c r="S600" s="236">
        <v>0</v>
      </c>
      <c r="T600" s="237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238" t="s">
        <v>263</v>
      </c>
      <c r="AT600" s="238" t="s">
        <v>175</v>
      </c>
      <c r="AU600" s="238" t="s">
        <v>86</v>
      </c>
      <c r="AY600" s="17" t="s">
        <v>174</v>
      </c>
      <c r="BE600" s="239">
        <f>IF(N600="základní",J600,0)</f>
        <v>0</v>
      </c>
      <c r="BF600" s="239">
        <f>IF(N600="snížená",J600,0)</f>
        <v>0</v>
      </c>
      <c r="BG600" s="239">
        <f>IF(N600="zákl. přenesená",J600,0)</f>
        <v>0</v>
      </c>
      <c r="BH600" s="239">
        <f>IF(N600="sníž. přenesená",J600,0)</f>
        <v>0</v>
      </c>
      <c r="BI600" s="239">
        <f>IF(N600="nulová",J600,0)</f>
        <v>0</v>
      </c>
      <c r="BJ600" s="17" t="s">
        <v>84</v>
      </c>
      <c r="BK600" s="239">
        <f>ROUND(I600*H600,2)</f>
        <v>0</v>
      </c>
      <c r="BL600" s="17" t="s">
        <v>263</v>
      </c>
      <c r="BM600" s="238" t="s">
        <v>1581</v>
      </c>
    </row>
    <row r="601" s="2" customFormat="1" ht="24.15" customHeight="1">
      <c r="A601" s="38"/>
      <c r="B601" s="39"/>
      <c r="C601" s="263" t="s">
        <v>1582</v>
      </c>
      <c r="D601" s="263" t="s">
        <v>240</v>
      </c>
      <c r="E601" s="264" t="s">
        <v>1583</v>
      </c>
      <c r="F601" s="265" t="s">
        <v>1584</v>
      </c>
      <c r="G601" s="266" t="s">
        <v>123</v>
      </c>
      <c r="H601" s="267">
        <v>6.21</v>
      </c>
      <c r="I601" s="268"/>
      <c r="J601" s="269">
        <f>ROUND(I601*H601,2)</f>
        <v>0</v>
      </c>
      <c r="K601" s="270"/>
      <c r="L601" s="271"/>
      <c r="M601" s="272" t="s">
        <v>1</v>
      </c>
      <c r="N601" s="273" t="s">
        <v>41</v>
      </c>
      <c r="O601" s="91"/>
      <c r="P601" s="236">
        <f>O601*H601</f>
        <v>0</v>
      </c>
      <c r="Q601" s="236">
        <v>0.027140000000000001</v>
      </c>
      <c r="R601" s="236">
        <f>Q601*H601</f>
        <v>0.16853940000000001</v>
      </c>
      <c r="S601" s="236">
        <v>0</v>
      </c>
      <c r="T601" s="237">
        <f>S601*H601</f>
        <v>0</v>
      </c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R601" s="238" t="s">
        <v>345</v>
      </c>
      <c r="AT601" s="238" t="s">
        <v>240</v>
      </c>
      <c r="AU601" s="238" t="s">
        <v>86</v>
      </c>
      <c r="AY601" s="17" t="s">
        <v>174</v>
      </c>
      <c r="BE601" s="239">
        <f>IF(N601="základní",J601,0)</f>
        <v>0</v>
      </c>
      <c r="BF601" s="239">
        <f>IF(N601="snížená",J601,0)</f>
        <v>0</v>
      </c>
      <c r="BG601" s="239">
        <f>IF(N601="zákl. přenesená",J601,0)</f>
        <v>0</v>
      </c>
      <c r="BH601" s="239">
        <f>IF(N601="sníž. přenesená",J601,0)</f>
        <v>0</v>
      </c>
      <c r="BI601" s="239">
        <f>IF(N601="nulová",J601,0)</f>
        <v>0</v>
      </c>
      <c r="BJ601" s="17" t="s">
        <v>84</v>
      </c>
      <c r="BK601" s="239">
        <f>ROUND(I601*H601,2)</f>
        <v>0</v>
      </c>
      <c r="BL601" s="17" t="s">
        <v>263</v>
      </c>
      <c r="BM601" s="238" t="s">
        <v>1585</v>
      </c>
    </row>
    <row r="602" s="13" customFormat="1">
      <c r="A602" s="13"/>
      <c r="B602" s="240"/>
      <c r="C602" s="241"/>
      <c r="D602" s="242" t="s">
        <v>180</v>
      </c>
      <c r="E602" s="243" t="s">
        <v>1</v>
      </c>
      <c r="F602" s="244" t="s">
        <v>1586</v>
      </c>
      <c r="G602" s="241"/>
      <c r="H602" s="245">
        <v>6.21</v>
      </c>
      <c r="I602" s="246"/>
      <c r="J602" s="241"/>
      <c r="K602" s="241"/>
      <c r="L602" s="247"/>
      <c r="M602" s="248"/>
      <c r="N602" s="249"/>
      <c r="O602" s="249"/>
      <c r="P602" s="249"/>
      <c r="Q602" s="249"/>
      <c r="R602" s="249"/>
      <c r="S602" s="249"/>
      <c r="T602" s="250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51" t="s">
        <v>180</v>
      </c>
      <c r="AU602" s="251" t="s">
        <v>86</v>
      </c>
      <c r="AV602" s="13" t="s">
        <v>86</v>
      </c>
      <c r="AW602" s="13" t="s">
        <v>32</v>
      </c>
      <c r="AX602" s="13" t="s">
        <v>84</v>
      </c>
      <c r="AY602" s="251" t="s">
        <v>174</v>
      </c>
    </row>
    <row r="603" s="2" customFormat="1" ht="16.5" customHeight="1">
      <c r="A603" s="38"/>
      <c r="B603" s="39"/>
      <c r="C603" s="226" t="s">
        <v>1587</v>
      </c>
      <c r="D603" s="226" t="s">
        <v>175</v>
      </c>
      <c r="E603" s="227" t="s">
        <v>1588</v>
      </c>
      <c r="F603" s="228" t="s">
        <v>1589</v>
      </c>
      <c r="G603" s="229" t="s">
        <v>1466</v>
      </c>
      <c r="H603" s="230">
        <v>3</v>
      </c>
      <c r="I603" s="231"/>
      <c r="J603" s="232">
        <f>ROUND(I603*H603,2)</f>
        <v>0</v>
      </c>
      <c r="K603" s="233"/>
      <c r="L603" s="44"/>
      <c r="M603" s="234" t="s">
        <v>1</v>
      </c>
      <c r="N603" s="235" t="s">
        <v>41</v>
      </c>
      <c r="O603" s="91"/>
      <c r="P603" s="236">
        <f>O603*H603</f>
        <v>0</v>
      </c>
      <c r="Q603" s="236">
        <v>6.0000000000000002E-05</v>
      </c>
      <c r="R603" s="236">
        <f>Q603*H603</f>
        <v>0.00018000000000000001</v>
      </c>
      <c r="S603" s="236">
        <v>0</v>
      </c>
      <c r="T603" s="237">
        <f>S603*H603</f>
        <v>0</v>
      </c>
      <c r="U603" s="38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R603" s="238" t="s">
        <v>263</v>
      </c>
      <c r="AT603" s="238" t="s">
        <v>175</v>
      </c>
      <c r="AU603" s="238" t="s">
        <v>86</v>
      </c>
      <c r="AY603" s="17" t="s">
        <v>174</v>
      </c>
      <c r="BE603" s="239">
        <f>IF(N603="základní",J603,0)</f>
        <v>0</v>
      </c>
      <c r="BF603" s="239">
        <f>IF(N603="snížená",J603,0)</f>
        <v>0</v>
      </c>
      <c r="BG603" s="239">
        <f>IF(N603="zákl. přenesená",J603,0)</f>
        <v>0</v>
      </c>
      <c r="BH603" s="239">
        <f>IF(N603="sníž. přenesená",J603,0)</f>
        <v>0</v>
      </c>
      <c r="BI603" s="239">
        <f>IF(N603="nulová",J603,0)</f>
        <v>0</v>
      </c>
      <c r="BJ603" s="17" t="s">
        <v>84</v>
      </c>
      <c r="BK603" s="239">
        <f>ROUND(I603*H603,2)</f>
        <v>0</v>
      </c>
      <c r="BL603" s="17" t="s">
        <v>263</v>
      </c>
      <c r="BM603" s="238" t="s">
        <v>1590</v>
      </c>
    </row>
    <row r="604" s="2" customFormat="1" ht="21.75" customHeight="1">
      <c r="A604" s="38"/>
      <c r="B604" s="39"/>
      <c r="C604" s="226" t="s">
        <v>1591</v>
      </c>
      <c r="D604" s="226" t="s">
        <v>175</v>
      </c>
      <c r="E604" s="227" t="s">
        <v>1592</v>
      </c>
      <c r="F604" s="228" t="s">
        <v>1593</v>
      </c>
      <c r="G604" s="229" t="s">
        <v>1466</v>
      </c>
      <c r="H604" s="230">
        <v>21</v>
      </c>
      <c r="I604" s="231"/>
      <c r="J604" s="232">
        <f>ROUND(I604*H604,2)</f>
        <v>0</v>
      </c>
      <c r="K604" s="233"/>
      <c r="L604" s="44"/>
      <c r="M604" s="234" t="s">
        <v>1</v>
      </c>
      <c r="N604" s="235" t="s">
        <v>41</v>
      </c>
      <c r="O604" s="91"/>
      <c r="P604" s="236">
        <f>O604*H604</f>
        <v>0</v>
      </c>
      <c r="Q604" s="236">
        <v>6.0000000000000002E-05</v>
      </c>
      <c r="R604" s="236">
        <f>Q604*H604</f>
        <v>0.0012600000000000001</v>
      </c>
      <c r="S604" s="236">
        <v>0</v>
      </c>
      <c r="T604" s="237">
        <f>S604*H604</f>
        <v>0</v>
      </c>
      <c r="U604" s="38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R604" s="238" t="s">
        <v>263</v>
      </c>
      <c r="AT604" s="238" t="s">
        <v>175</v>
      </c>
      <c r="AU604" s="238" t="s">
        <v>86</v>
      </c>
      <c r="AY604" s="17" t="s">
        <v>174</v>
      </c>
      <c r="BE604" s="239">
        <f>IF(N604="základní",J604,0)</f>
        <v>0</v>
      </c>
      <c r="BF604" s="239">
        <f>IF(N604="snížená",J604,0)</f>
        <v>0</v>
      </c>
      <c r="BG604" s="239">
        <f>IF(N604="zákl. přenesená",J604,0)</f>
        <v>0</v>
      </c>
      <c r="BH604" s="239">
        <f>IF(N604="sníž. přenesená",J604,0)</f>
        <v>0</v>
      </c>
      <c r="BI604" s="239">
        <f>IF(N604="nulová",J604,0)</f>
        <v>0</v>
      </c>
      <c r="BJ604" s="17" t="s">
        <v>84</v>
      </c>
      <c r="BK604" s="239">
        <f>ROUND(I604*H604,2)</f>
        <v>0</v>
      </c>
      <c r="BL604" s="17" t="s">
        <v>263</v>
      </c>
      <c r="BM604" s="238" t="s">
        <v>1594</v>
      </c>
    </row>
    <row r="605" s="2" customFormat="1" ht="21.75" customHeight="1">
      <c r="A605" s="38"/>
      <c r="B605" s="39"/>
      <c r="C605" s="226" t="s">
        <v>1595</v>
      </c>
      <c r="D605" s="226" t="s">
        <v>175</v>
      </c>
      <c r="E605" s="227" t="s">
        <v>1596</v>
      </c>
      <c r="F605" s="228" t="s">
        <v>1597</v>
      </c>
      <c r="G605" s="229" t="s">
        <v>1466</v>
      </c>
      <c r="H605" s="230">
        <v>21</v>
      </c>
      <c r="I605" s="231"/>
      <c r="J605" s="232">
        <f>ROUND(I605*H605,2)</f>
        <v>0</v>
      </c>
      <c r="K605" s="233"/>
      <c r="L605" s="44"/>
      <c r="M605" s="234" t="s">
        <v>1</v>
      </c>
      <c r="N605" s="235" t="s">
        <v>41</v>
      </c>
      <c r="O605" s="91"/>
      <c r="P605" s="236">
        <f>O605*H605</f>
        <v>0</v>
      </c>
      <c r="Q605" s="236">
        <v>6.0000000000000002E-05</v>
      </c>
      <c r="R605" s="236">
        <f>Q605*H605</f>
        <v>0.0012600000000000001</v>
      </c>
      <c r="S605" s="236">
        <v>0</v>
      </c>
      <c r="T605" s="237">
        <f>S605*H605</f>
        <v>0</v>
      </c>
      <c r="U605" s="38"/>
      <c r="V605" s="38"/>
      <c r="W605" s="38"/>
      <c r="X605" s="38"/>
      <c r="Y605" s="38"/>
      <c r="Z605" s="38"/>
      <c r="AA605" s="38"/>
      <c r="AB605" s="38"/>
      <c r="AC605" s="38"/>
      <c r="AD605" s="38"/>
      <c r="AE605" s="38"/>
      <c r="AR605" s="238" t="s">
        <v>263</v>
      </c>
      <c r="AT605" s="238" t="s">
        <v>175</v>
      </c>
      <c r="AU605" s="238" t="s">
        <v>86</v>
      </c>
      <c r="AY605" s="17" t="s">
        <v>174</v>
      </c>
      <c r="BE605" s="239">
        <f>IF(N605="základní",J605,0)</f>
        <v>0</v>
      </c>
      <c r="BF605" s="239">
        <f>IF(N605="snížená",J605,0)</f>
        <v>0</v>
      </c>
      <c r="BG605" s="239">
        <f>IF(N605="zákl. přenesená",J605,0)</f>
        <v>0</v>
      </c>
      <c r="BH605" s="239">
        <f>IF(N605="sníž. přenesená",J605,0)</f>
        <v>0</v>
      </c>
      <c r="BI605" s="239">
        <f>IF(N605="nulová",J605,0)</f>
        <v>0</v>
      </c>
      <c r="BJ605" s="17" t="s">
        <v>84</v>
      </c>
      <c r="BK605" s="239">
        <f>ROUND(I605*H605,2)</f>
        <v>0</v>
      </c>
      <c r="BL605" s="17" t="s">
        <v>263</v>
      </c>
      <c r="BM605" s="238" t="s">
        <v>1598</v>
      </c>
    </row>
    <row r="606" s="2" customFormat="1" ht="21.75" customHeight="1">
      <c r="A606" s="38"/>
      <c r="B606" s="39"/>
      <c r="C606" s="226" t="s">
        <v>1599</v>
      </c>
      <c r="D606" s="226" t="s">
        <v>175</v>
      </c>
      <c r="E606" s="227" t="s">
        <v>1600</v>
      </c>
      <c r="F606" s="228" t="s">
        <v>1601</v>
      </c>
      <c r="G606" s="229" t="s">
        <v>1466</v>
      </c>
      <c r="H606" s="230">
        <v>5</v>
      </c>
      <c r="I606" s="231"/>
      <c r="J606" s="232">
        <f>ROUND(I606*H606,2)</f>
        <v>0</v>
      </c>
      <c r="K606" s="233"/>
      <c r="L606" s="44"/>
      <c r="M606" s="234" t="s">
        <v>1</v>
      </c>
      <c r="N606" s="235" t="s">
        <v>41</v>
      </c>
      <c r="O606" s="91"/>
      <c r="P606" s="236">
        <f>O606*H606</f>
        <v>0</v>
      </c>
      <c r="Q606" s="236">
        <v>6.0000000000000002E-05</v>
      </c>
      <c r="R606" s="236">
        <f>Q606*H606</f>
        <v>0.00030000000000000003</v>
      </c>
      <c r="S606" s="236">
        <v>0</v>
      </c>
      <c r="T606" s="237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238" t="s">
        <v>263</v>
      </c>
      <c r="AT606" s="238" t="s">
        <v>175</v>
      </c>
      <c r="AU606" s="238" t="s">
        <v>86</v>
      </c>
      <c r="AY606" s="17" t="s">
        <v>174</v>
      </c>
      <c r="BE606" s="239">
        <f>IF(N606="základní",J606,0)</f>
        <v>0</v>
      </c>
      <c r="BF606" s="239">
        <f>IF(N606="snížená",J606,0)</f>
        <v>0</v>
      </c>
      <c r="BG606" s="239">
        <f>IF(N606="zákl. přenesená",J606,0)</f>
        <v>0</v>
      </c>
      <c r="BH606" s="239">
        <f>IF(N606="sníž. přenesená",J606,0)</f>
        <v>0</v>
      </c>
      <c r="BI606" s="239">
        <f>IF(N606="nulová",J606,0)</f>
        <v>0</v>
      </c>
      <c r="BJ606" s="17" t="s">
        <v>84</v>
      </c>
      <c r="BK606" s="239">
        <f>ROUND(I606*H606,2)</f>
        <v>0</v>
      </c>
      <c r="BL606" s="17" t="s">
        <v>263</v>
      </c>
      <c r="BM606" s="238" t="s">
        <v>1602</v>
      </c>
    </row>
    <row r="607" s="2" customFormat="1" ht="21.75" customHeight="1">
      <c r="A607" s="38"/>
      <c r="B607" s="39"/>
      <c r="C607" s="226" t="s">
        <v>1603</v>
      </c>
      <c r="D607" s="226" t="s">
        <v>175</v>
      </c>
      <c r="E607" s="227" t="s">
        <v>1604</v>
      </c>
      <c r="F607" s="228" t="s">
        <v>1605</v>
      </c>
      <c r="G607" s="229" t="s">
        <v>1466</v>
      </c>
      <c r="H607" s="230">
        <v>5</v>
      </c>
      <c r="I607" s="231"/>
      <c r="J607" s="232">
        <f>ROUND(I607*H607,2)</f>
        <v>0</v>
      </c>
      <c r="K607" s="233"/>
      <c r="L607" s="44"/>
      <c r="M607" s="234" t="s">
        <v>1</v>
      </c>
      <c r="N607" s="235" t="s">
        <v>41</v>
      </c>
      <c r="O607" s="91"/>
      <c r="P607" s="236">
        <f>O607*H607</f>
        <v>0</v>
      </c>
      <c r="Q607" s="236">
        <v>6.0000000000000002E-05</v>
      </c>
      <c r="R607" s="236">
        <f>Q607*H607</f>
        <v>0.00030000000000000003</v>
      </c>
      <c r="S607" s="236">
        <v>0</v>
      </c>
      <c r="T607" s="237">
        <f>S607*H607</f>
        <v>0</v>
      </c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R607" s="238" t="s">
        <v>263</v>
      </c>
      <c r="AT607" s="238" t="s">
        <v>175</v>
      </c>
      <c r="AU607" s="238" t="s">
        <v>86</v>
      </c>
      <c r="AY607" s="17" t="s">
        <v>174</v>
      </c>
      <c r="BE607" s="239">
        <f>IF(N607="základní",J607,0)</f>
        <v>0</v>
      </c>
      <c r="BF607" s="239">
        <f>IF(N607="snížená",J607,0)</f>
        <v>0</v>
      </c>
      <c r="BG607" s="239">
        <f>IF(N607="zákl. přenesená",J607,0)</f>
        <v>0</v>
      </c>
      <c r="BH607" s="239">
        <f>IF(N607="sníž. přenesená",J607,0)</f>
        <v>0</v>
      </c>
      <c r="BI607" s="239">
        <f>IF(N607="nulová",J607,0)</f>
        <v>0</v>
      </c>
      <c r="BJ607" s="17" t="s">
        <v>84</v>
      </c>
      <c r="BK607" s="239">
        <f>ROUND(I607*H607,2)</f>
        <v>0</v>
      </c>
      <c r="BL607" s="17" t="s">
        <v>263</v>
      </c>
      <c r="BM607" s="238" t="s">
        <v>1606</v>
      </c>
    </row>
    <row r="608" s="2" customFormat="1" ht="21.75" customHeight="1">
      <c r="A608" s="38"/>
      <c r="B608" s="39"/>
      <c r="C608" s="226" t="s">
        <v>1607</v>
      </c>
      <c r="D608" s="226" t="s">
        <v>175</v>
      </c>
      <c r="E608" s="227" t="s">
        <v>1608</v>
      </c>
      <c r="F608" s="228" t="s">
        <v>1609</v>
      </c>
      <c r="G608" s="229" t="s">
        <v>1466</v>
      </c>
      <c r="H608" s="230">
        <v>1</v>
      </c>
      <c r="I608" s="231"/>
      <c r="J608" s="232">
        <f>ROUND(I608*H608,2)</f>
        <v>0</v>
      </c>
      <c r="K608" s="233"/>
      <c r="L608" s="44"/>
      <c r="M608" s="234" t="s">
        <v>1</v>
      </c>
      <c r="N608" s="235" t="s">
        <v>41</v>
      </c>
      <c r="O608" s="91"/>
      <c r="P608" s="236">
        <f>O608*H608</f>
        <v>0</v>
      </c>
      <c r="Q608" s="236">
        <v>6.0000000000000002E-05</v>
      </c>
      <c r="R608" s="236">
        <f>Q608*H608</f>
        <v>6.0000000000000002E-05</v>
      </c>
      <c r="S608" s="236">
        <v>0</v>
      </c>
      <c r="T608" s="237">
        <f>S608*H608</f>
        <v>0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238" t="s">
        <v>263</v>
      </c>
      <c r="AT608" s="238" t="s">
        <v>175</v>
      </c>
      <c r="AU608" s="238" t="s">
        <v>86</v>
      </c>
      <c r="AY608" s="17" t="s">
        <v>174</v>
      </c>
      <c r="BE608" s="239">
        <f>IF(N608="základní",J608,0)</f>
        <v>0</v>
      </c>
      <c r="BF608" s="239">
        <f>IF(N608="snížená",J608,0)</f>
        <v>0</v>
      </c>
      <c r="BG608" s="239">
        <f>IF(N608="zákl. přenesená",J608,0)</f>
        <v>0</v>
      </c>
      <c r="BH608" s="239">
        <f>IF(N608="sníž. přenesená",J608,0)</f>
        <v>0</v>
      </c>
      <c r="BI608" s="239">
        <f>IF(N608="nulová",J608,0)</f>
        <v>0</v>
      </c>
      <c r="BJ608" s="17" t="s">
        <v>84</v>
      </c>
      <c r="BK608" s="239">
        <f>ROUND(I608*H608,2)</f>
        <v>0</v>
      </c>
      <c r="BL608" s="17" t="s">
        <v>263</v>
      </c>
      <c r="BM608" s="238" t="s">
        <v>1610</v>
      </c>
    </row>
    <row r="609" s="2" customFormat="1" ht="21.75" customHeight="1">
      <c r="A609" s="38"/>
      <c r="B609" s="39"/>
      <c r="C609" s="226" t="s">
        <v>1611</v>
      </c>
      <c r="D609" s="226" t="s">
        <v>175</v>
      </c>
      <c r="E609" s="227" t="s">
        <v>1612</v>
      </c>
      <c r="F609" s="228" t="s">
        <v>1613</v>
      </c>
      <c r="G609" s="229" t="s">
        <v>1466</v>
      </c>
      <c r="H609" s="230">
        <v>2</v>
      </c>
      <c r="I609" s="231"/>
      <c r="J609" s="232">
        <f>ROUND(I609*H609,2)</f>
        <v>0</v>
      </c>
      <c r="K609" s="233"/>
      <c r="L609" s="44"/>
      <c r="M609" s="234" t="s">
        <v>1</v>
      </c>
      <c r="N609" s="235" t="s">
        <v>41</v>
      </c>
      <c r="O609" s="91"/>
      <c r="P609" s="236">
        <f>O609*H609</f>
        <v>0</v>
      </c>
      <c r="Q609" s="236">
        <v>6.0000000000000002E-05</v>
      </c>
      <c r="R609" s="236">
        <f>Q609*H609</f>
        <v>0.00012</v>
      </c>
      <c r="S609" s="236">
        <v>0</v>
      </c>
      <c r="T609" s="237">
        <f>S609*H609</f>
        <v>0</v>
      </c>
      <c r="U609" s="38"/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R609" s="238" t="s">
        <v>263</v>
      </c>
      <c r="AT609" s="238" t="s">
        <v>175</v>
      </c>
      <c r="AU609" s="238" t="s">
        <v>86</v>
      </c>
      <c r="AY609" s="17" t="s">
        <v>174</v>
      </c>
      <c r="BE609" s="239">
        <f>IF(N609="základní",J609,0)</f>
        <v>0</v>
      </c>
      <c r="BF609" s="239">
        <f>IF(N609="snížená",J609,0)</f>
        <v>0</v>
      </c>
      <c r="BG609" s="239">
        <f>IF(N609="zákl. přenesená",J609,0)</f>
        <v>0</v>
      </c>
      <c r="BH609" s="239">
        <f>IF(N609="sníž. přenesená",J609,0)</f>
        <v>0</v>
      </c>
      <c r="BI609" s="239">
        <f>IF(N609="nulová",J609,0)</f>
        <v>0</v>
      </c>
      <c r="BJ609" s="17" t="s">
        <v>84</v>
      </c>
      <c r="BK609" s="239">
        <f>ROUND(I609*H609,2)</f>
        <v>0</v>
      </c>
      <c r="BL609" s="17" t="s">
        <v>263</v>
      </c>
      <c r="BM609" s="238" t="s">
        <v>1614</v>
      </c>
    </row>
    <row r="610" s="2" customFormat="1" ht="16.5" customHeight="1">
      <c r="A610" s="38"/>
      <c r="B610" s="39"/>
      <c r="C610" s="226" t="s">
        <v>1615</v>
      </c>
      <c r="D610" s="226" t="s">
        <v>175</v>
      </c>
      <c r="E610" s="227" t="s">
        <v>1616</v>
      </c>
      <c r="F610" s="228" t="s">
        <v>1617</v>
      </c>
      <c r="G610" s="229" t="s">
        <v>1466</v>
      </c>
      <c r="H610" s="230">
        <v>4</v>
      </c>
      <c r="I610" s="231"/>
      <c r="J610" s="232">
        <f>ROUND(I610*H610,2)</f>
        <v>0</v>
      </c>
      <c r="K610" s="233"/>
      <c r="L610" s="44"/>
      <c r="M610" s="234" t="s">
        <v>1</v>
      </c>
      <c r="N610" s="235" t="s">
        <v>41</v>
      </c>
      <c r="O610" s="91"/>
      <c r="P610" s="236">
        <f>O610*H610</f>
        <v>0</v>
      </c>
      <c r="Q610" s="236">
        <v>6.0000000000000002E-05</v>
      </c>
      <c r="R610" s="236">
        <f>Q610*H610</f>
        <v>0.00024000000000000001</v>
      </c>
      <c r="S610" s="236">
        <v>0</v>
      </c>
      <c r="T610" s="237">
        <f>S610*H610</f>
        <v>0</v>
      </c>
      <c r="U610" s="38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R610" s="238" t="s">
        <v>263</v>
      </c>
      <c r="AT610" s="238" t="s">
        <v>175</v>
      </c>
      <c r="AU610" s="238" t="s">
        <v>86</v>
      </c>
      <c r="AY610" s="17" t="s">
        <v>174</v>
      </c>
      <c r="BE610" s="239">
        <f>IF(N610="základní",J610,0)</f>
        <v>0</v>
      </c>
      <c r="BF610" s="239">
        <f>IF(N610="snížená",J610,0)</f>
        <v>0</v>
      </c>
      <c r="BG610" s="239">
        <f>IF(N610="zákl. přenesená",J610,0)</f>
        <v>0</v>
      </c>
      <c r="BH610" s="239">
        <f>IF(N610="sníž. přenesená",J610,0)</f>
        <v>0</v>
      </c>
      <c r="BI610" s="239">
        <f>IF(N610="nulová",J610,0)</f>
        <v>0</v>
      </c>
      <c r="BJ610" s="17" t="s">
        <v>84</v>
      </c>
      <c r="BK610" s="239">
        <f>ROUND(I610*H610,2)</f>
        <v>0</v>
      </c>
      <c r="BL610" s="17" t="s">
        <v>263</v>
      </c>
      <c r="BM610" s="238" t="s">
        <v>1618</v>
      </c>
    </row>
    <row r="611" s="2" customFormat="1" ht="16.5" customHeight="1">
      <c r="A611" s="38"/>
      <c r="B611" s="39"/>
      <c r="C611" s="226" t="s">
        <v>1619</v>
      </c>
      <c r="D611" s="226" t="s">
        <v>175</v>
      </c>
      <c r="E611" s="227" t="s">
        <v>1620</v>
      </c>
      <c r="F611" s="228" t="s">
        <v>1621</v>
      </c>
      <c r="G611" s="229" t="s">
        <v>1466</v>
      </c>
      <c r="H611" s="230">
        <v>4</v>
      </c>
      <c r="I611" s="231"/>
      <c r="J611" s="232">
        <f>ROUND(I611*H611,2)</f>
        <v>0</v>
      </c>
      <c r="K611" s="233"/>
      <c r="L611" s="44"/>
      <c r="M611" s="234" t="s">
        <v>1</v>
      </c>
      <c r="N611" s="235" t="s">
        <v>41</v>
      </c>
      <c r="O611" s="91"/>
      <c r="P611" s="236">
        <f>O611*H611</f>
        <v>0</v>
      </c>
      <c r="Q611" s="236">
        <v>6.0000000000000002E-05</v>
      </c>
      <c r="R611" s="236">
        <f>Q611*H611</f>
        <v>0.00024000000000000001</v>
      </c>
      <c r="S611" s="236">
        <v>0</v>
      </c>
      <c r="T611" s="237">
        <f>S611*H611</f>
        <v>0</v>
      </c>
      <c r="U611" s="38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R611" s="238" t="s">
        <v>263</v>
      </c>
      <c r="AT611" s="238" t="s">
        <v>175</v>
      </c>
      <c r="AU611" s="238" t="s">
        <v>86</v>
      </c>
      <c r="AY611" s="17" t="s">
        <v>174</v>
      </c>
      <c r="BE611" s="239">
        <f>IF(N611="základní",J611,0)</f>
        <v>0</v>
      </c>
      <c r="BF611" s="239">
        <f>IF(N611="snížená",J611,0)</f>
        <v>0</v>
      </c>
      <c r="BG611" s="239">
        <f>IF(N611="zákl. přenesená",J611,0)</f>
        <v>0</v>
      </c>
      <c r="BH611" s="239">
        <f>IF(N611="sníž. přenesená",J611,0)</f>
        <v>0</v>
      </c>
      <c r="BI611" s="239">
        <f>IF(N611="nulová",J611,0)</f>
        <v>0</v>
      </c>
      <c r="BJ611" s="17" t="s">
        <v>84</v>
      </c>
      <c r="BK611" s="239">
        <f>ROUND(I611*H611,2)</f>
        <v>0</v>
      </c>
      <c r="BL611" s="17" t="s">
        <v>263</v>
      </c>
      <c r="BM611" s="238" t="s">
        <v>1622</v>
      </c>
    </row>
    <row r="612" s="2" customFormat="1" ht="16.5" customHeight="1">
      <c r="A612" s="38"/>
      <c r="B612" s="39"/>
      <c r="C612" s="226" t="s">
        <v>1623</v>
      </c>
      <c r="D612" s="226" t="s">
        <v>175</v>
      </c>
      <c r="E612" s="227" t="s">
        <v>1624</v>
      </c>
      <c r="F612" s="228" t="s">
        <v>1625</v>
      </c>
      <c r="G612" s="229" t="s">
        <v>1466</v>
      </c>
      <c r="H612" s="230">
        <v>4</v>
      </c>
      <c r="I612" s="231"/>
      <c r="J612" s="232">
        <f>ROUND(I612*H612,2)</f>
        <v>0</v>
      </c>
      <c r="K612" s="233"/>
      <c r="L612" s="44"/>
      <c r="M612" s="234" t="s">
        <v>1</v>
      </c>
      <c r="N612" s="235" t="s">
        <v>41</v>
      </c>
      <c r="O612" s="91"/>
      <c r="P612" s="236">
        <f>O612*H612</f>
        <v>0</v>
      </c>
      <c r="Q612" s="236">
        <v>6.0000000000000002E-05</v>
      </c>
      <c r="R612" s="236">
        <f>Q612*H612</f>
        <v>0.00024000000000000001</v>
      </c>
      <c r="S612" s="236">
        <v>0</v>
      </c>
      <c r="T612" s="237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38" t="s">
        <v>263</v>
      </c>
      <c r="AT612" s="238" t="s">
        <v>175</v>
      </c>
      <c r="AU612" s="238" t="s">
        <v>86</v>
      </c>
      <c r="AY612" s="17" t="s">
        <v>174</v>
      </c>
      <c r="BE612" s="239">
        <f>IF(N612="základní",J612,0)</f>
        <v>0</v>
      </c>
      <c r="BF612" s="239">
        <f>IF(N612="snížená",J612,0)</f>
        <v>0</v>
      </c>
      <c r="BG612" s="239">
        <f>IF(N612="zákl. přenesená",J612,0)</f>
        <v>0</v>
      </c>
      <c r="BH612" s="239">
        <f>IF(N612="sníž. přenesená",J612,0)</f>
        <v>0</v>
      </c>
      <c r="BI612" s="239">
        <f>IF(N612="nulová",J612,0)</f>
        <v>0</v>
      </c>
      <c r="BJ612" s="17" t="s">
        <v>84</v>
      </c>
      <c r="BK612" s="239">
        <f>ROUND(I612*H612,2)</f>
        <v>0</v>
      </c>
      <c r="BL612" s="17" t="s">
        <v>263</v>
      </c>
      <c r="BM612" s="238" t="s">
        <v>1626</v>
      </c>
    </row>
    <row r="613" s="2" customFormat="1" ht="21.75" customHeight="1">
      <c r="A613" s="38"/>
      <c r="B613" s="39"/>
      <c r="C613" s="226" t="s">
        <v>1627</v>
      </c>
      <c r="D613" s="226" t="s">
        <v>175</v>
      </c>
      <c r="E613" s="227" t="s">
        <v>1628</v>
      </c>
      <c r="F613" s="228" t="s">
        <v>1629</v>
      </c>
      <c r="G613" s="229" t="s">
        <v>1466</v>
      </c>
      <c r="H613" s="230">
        <v>2</v>
      </c>
      <c r="I613" s="231"/>
      <c r="J613" s="232">
        <f>ROUND(I613*H613,2)</f>
        <v>0</v>
      </c>
      <c r="K613" s="233"/>
      <c r="L613" s="44"/>
      <c r="M613" s="234" t="s">
        <v>1</v>
      </c>
      <c r="N613" s="235" t="s">
        <v>41</v>
      </c>
      <c r="O613" s="91"/>
      <c r="P613" s="236">
        <f>O613*H613</f>
        <v>0</v>
      </c>
      <c r="Q613" s="236">
        <v>6.0000000000000002E-05</v>
      </c>
      <c r="R613" s="236">
        <f>Q613*H613</f>
        <v>0.00012</v>
      </c>
      <c r="S613" s="236">
        <v>0</v>
      </c>
      <c r="T613" s="237">
        <f>S613*H613</f>
        <v>0</v>
      </c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R613" s="238" t="s">
        <v>263</v>
      </c>
      <c r="AT613" s="238" t="s">
        <v>175</v>
      </c>
      <c r="AU613" s="238" t="s">
        <v>86</v>
      </c>
      <c r="AY613" s="17" t="s">
        <v>174</v>
      </c>
      <c r="BE613" s="239">
        <f>IF(N613="základní",J613,0)</f>
        <v>0</v>
      </c>
      <c r="BF613" s="239">
        <f>IF(N613="snížená",J613,0)</f>
        <v>0</v>
      </c>
      <c r="BG613" s="239">
        <f>IF(N613="zákl. přenesená",J613,0)</f>
        <v>0</v>
      </c>
      <c r="BH613" s="239">
        <f>IF(N613="sníž. přenesená",J613,0)</f>
        <v>0</v>
      </c>
      <c r="BI613" s="239">
        <f>IF(N613="nulová",J613,0)</f>
        <v>0</v>
      </c>
      <c r="BJ613" s="17" t="s">
        <v>84</v>
      </c>
      <c r="BK613" s="239">
        <f>ROUND(I613*H613,2)</f>
        <v>0</v>
      </c>
      <c r="BL613" s="17" t="s">
        <v>263</v>
      </c>
      <c r="BM613" s="238" t="s">
        <v>1630</v>
      </c>
    </row>
    <row r="614" s="2" customFormat="1" ht="24.15" customHeight="1">
      <c r="A614" s="38"/>
      <c r="B614" s="39"/>
      <c r="C614" s="226" t="s">
        <v>1631</v>
      </c>
      <c r="D614" s="226" t="s">
        <v>175</v>
      </c>
      <c r="E614" s="227" t="s">
        <v>1632</v>
      </c>
      <c r="F614" s="228" t="s">
        <v>1633</v>
      </c>
      <c r="G614" s="229" t="s">
        <v>1112</v>
      </c>
      <c r="H614" s="294"/>
      <c r="I614" s="231"/>
      <c r="J614" s="232">
        <f>ROUND(I614*H614,2)</f>
        <v>0</v>
      </c>
      <c r="K614" s="233"/>
      <c r="L614" s="44"/>
      <c r="M614" s="234" t="s">
        <v>1</v>
      </c>
      <c r="N614" s="235" t="s">
        <v>41</v>
      </c>
      <c r="O614" s="91"/>
      <c r="P614" s="236">
        <f>O614*H614</f>
        <v>0</v>
      </c>
      <c r="Q614" s="236">
        <v>0</v>
      </c>
      <c r="R614" s="236">
        <f>Q614*H614</f>
        <v>0</v>
      </c>
      <c r="S614" s="236">
        <v>0</v>
      </c>
      <c r="T614" s="237">
        <f>S614*H614</f>
        <v>0</v>
      </c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R614" s="238" t="s">
        <v>263</v>
      </c>
      <c r="AT614" s="238" t="s">
        <v>175</v>
      </c>
      <c r="AU614" s="238" t="s">
        <v>86</v>
      </c>
      <c r="AY614" s="17" t="s">
        <v>174</v>
      </c>
      <c r="BE614" s="239">
        <f>IF(N614="základní",J614,0)</f>
        <v>0</v>
      </c>
      <c r="BF614" s="239">
        <f>IF(N614="snížená",J614,0)</f>
        <v>0</v>
      </c>
      <c r="BG614" s="239">
        <f>IF(N614="zákl. přenesená",J614,0)</f>
        <v>0</v>
      </c>
      <c r="BH614" s="239">
        <f>IF(N614="sníž. přenesená",J614,0)</f>
        <v>0</v>
      </c>
      <c r="BI614" s="239">
        <f>IF(N614="nulová",J614,0)</f>
        <v>0</v>
      </c>
      <c r="BJ614" s="17" t="s">
        <v>84</v>
      </c>
      <c r="BK614" s="239">
        <f>ROUND(I614*H614,2)</f>
        <v>0</v>
      </c>
      <c r="BL614" s="17" t="s">
        <v>263</v>
      </c>
      <c r="BM614" s="238" t="s">
        <v>1634</v>
      </c>
    </row>
    <row r="615" s="12" customFormat="1" ht="22.8" customHeight="1">
      <c r="A615" s="12"/>
      <c r="B615" s="212"/>
      <c r="C615" s="213"/>
      <c r="D615" s="214" t="s">
        <v>75</v>
      </c>
      <c r="E615" s="284" t="s">
        <v>471</v>
      </c>
      <c r="F615" s="284" t="s">
        <v>472</v>
      </c>
      <c r="G615" s="213"/>
      <c r="H615" s="213"/>
      <c r="I615" s="216"/>
      <c r="J615" s="285">
        <f>BK615</f>
        <v>0</v>
      </c>
      <c r="K615" s="213"/>
      <c r="L615" s="218"/>
      <c r="M615" s="219"/>
      <c r="N615" s="220"/>
      <c r="O615" s="220"/>
      <c r="P615" s="221">
        <f>SUM(P616:P655)</f>
        <v>0</v>
      </c>
      <c r="Q615" s="220"/>
      <c r="R615" s="221">
        <f>SUM(R616:R655)</f>
        <v>5.7210923999999999</v>
      </c>
      <c r="S615" s="220"/>
      <c r="T615" s="222">
        <f>SUM(T616:T655)</f>
        <v>0</v>
      </c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R615" s="223" t="s">
        <v>86</v>
      </c>
      <c r="AT615" s="224" t="s">
        <v>75</v>
      </c>
      <c r="AU615" s="224" t="s">
        <v>84</v>
      </c>
      <c r="AY615" s="223" t="s">
        <v>174</v>
      </c>
      <c r="BK615" s="225">
        <f>SUM(BK616:BK655)</f>
        <v>0</v>
      </c>
    </row>
    <row r="616" s="2" customFormat="1" ht="16.5" customHeight="1">
      <c r="A616" s="38"/>
      <c r="B616" s="39"/>
      <c r="C616" s="226" t="s">
        <v>1635</v>
      </c>
      <c r="D616" s="226" t="s">
        <v>175</v>
      </c>
      <c r="E616" s="227" t="s">
        <v>1636</v>
      </c>
      <c r="F616" s="228" t="s">
        <v>1637</v>
      </c>
      <c r="G616" s="229" t="s">
        <v>123</v>
      </c>
      <c r="H616" s="230">
        <v>179.81999999999999</v>
      </c>
      <c r="I616" s="231"/>
      <c r="J616" s="232">
        <f>ROUND(I616*H616,2)</f>
        <v>0</v>
      </c>
      <c r="K616" s="233"/>
      <c r="L616" s="44"/>
      <c r="M616" s="234" t="s">
        <v>1</v>
      </c>
      <c r="N616" s="235" t="s">
        <v>41</v>
      </c>
      <c r="O616" s="91"/>
      <c r="P616" s="236">
        <f>O616*H616</f>
        <v>0</v>
      </c>
      <c r="Q616" s="236">
        <v>0.00029999999999999997</v>
      </c>
      <c r="R616" s="236">
        <f>Q616*H616</f>
        <v>0.053945999999999994</v>
      </c>
      <c r="S616" s="236">
        <v>0</v>
      </c>
      <c r="T616" s="237">
        <f>S616*H616</f>
        <v>0</v>
      </c>
      <c r="U616" s="38"/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R616" s="238" t="s">
        <v>263</v>
      </c>
      <c r="AT616" s="238" t="s">
        <v>175</v>
      </c>
      <c r="AU616" s="238" t="s">
        <v>86</v>
      </c>
      <c r="AY616" s="17" t="s">
        <v>174</v>
      </c>
      <c r="BE616" s="239">
        <f>IF(N616="základní",J616,0)</f>
        <v>0</v>
      </c>
      <c r="BF616" s="239">
        <f>IF(N616="snížená",J616,0)</f>
        <v>0</v>
      </c>
      <c r="BG616" s="239">
        <f>IF(N616="zákl. přenesená",J616,0)</f>
        <v>0</v>
      </c>
      <c r="BH616" s="239">
        <f>IF(N616="sníž. přenesená",J616,0)</f>
        <v>0</v>
      </c>
      <c r="BI616" s="239">
        <f>IF(N616="nulová",J616,0)</f>
        <v>0</v>
      </c>
      <c r="BJ616" s="17" t="s">
        <v>84</v>
      </c>
      <c r="BK616" s="239">
        <f>ROUND(I616*H616,2)</f>
        <v>0</v>
      </c>
      <c r="BL616" s="17" t="s">
        <v>263</v>
      </c>
      <c r="BM616" s="238" t="s">
        <v>1638</v>
      </c>
    </row>
    <row r="617" s="13" customFormat="1">
      <c r="A617" s="13"/>
      <c r="B617" s="240"/>
      <c r="C617" s="241"/>
      <c r="D617" s="242" t="s">
        <v>180</v>
      </c>
      <c r="E617" s="243" t="s">
        <v>1</v>
      </c>
      <c r="F617" s="244" t="s">
        <v>537</v>
      </c>
      <c r="G617" s="241"/>
      <c r="H617" s="245">
        <v>179.81999999999999</v>
      </c>
      <c r="I617" s="246"/>
      <c r="J617" s="241"/>
      <c r="K617" s="241"/>
      <c r="L617" s="247"/>
      <c r="M617" s="248"/>
      <c r="N617" s="249"/>
      <c r="O617" s="249"/>
      <c r="P617" s="249"/>
      <c r="Q617" s="249"/>
      <c r="R617" s="249"/>
      <c r="S617" s="249"/>
      <c r="T617" s="250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51" t="s">
        <v>180</v>
      </c>
      <c r="AU617" s="251" t="s">
        <v>86</v>
      </c>
      <c r="AV617" s="13" t="s">
        <v>86</v>
      </c>
      <c r="AW617" s="13" t="s">
        <v>32</v>
      </c>
      <c r="AX617" s="13" t="s">
        <v>84</v>
      </c>
      <c r="AY617" s="251" t="s">
        <v>174</v>
      </c>
    </row>
    <row r="618" s="2" customFormat="1" ht="33" customHeight="1">
      <c r="A618" s="38"/>
      <c r="B618" s="39"/>
      <c r="C618" s="226" t="s">
        <v>1639</v>
      </c>
      <c r="D618" s="226" t="s">
        <v>175</v>
      </c>
      <c r="E618" s="227" t="s">
        <v>1640</v>
      </c>
      <c r="F618" s="228" t="s">
        <v>1641</v>
      </c>
      <c r="G618" s="229" t="s">
        <v>243</v>
      </c>
      <c r="H618" s="230">
        <v>20.100000000000001</v>
      </c>
      <c r="I618" s="231"/>
      <c r="J618" s="232">
        <f>ROUND(I618*H618,2)</f>
        <v>0</v>
      </c>
      <c r="K618" s="233"/>
      <c r="L618" s="44"/>
      <c r="M618" s="234" t="s">
        <v>1</v>
      </c>
      <c r="N618" s="235" t="s">
        <v>41</v>
      </c>
      <c r="O618" s="91"/>
      <c r="P618" s="236">
        <f>O618*H618</f>
        <v>0</v>
      </c>
      <c r="Q618" s="236">
        <v>0.00058</v>
      </c>
      <c r="R618" s="236">
        <f>Q618*H618</f>
        <v>0.011658000000000002</v>
      </c>
      <c r="S618" s="236">
        <v>0</v>
      </c>
      <c r="T618" s="237">
        <f>S618*H618</f>
        <v>0</v>
      </c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R618" s="238" t="s">
        <v>263</v>
      </c>
      <c r="AT618" s="238" t="s">
        <v>175</v>
      </c>
      <c r="AU618" s="238" t="s">
        <v>86</v>
      </c>
      <c r="AY618" s="17" t="s">
        <v>174</v>
      </c>
      <c r="BE618" s="239">
        <f>IF(N618="základní",J618,0)</f>
        <v>0</v>
      </c>
      <c r="BF618" s="239">
        <f>IF(N618="snížená",J618,0)</f>
        <v>0</v>
      </c>
      <c r="BG618" s="239">
        <f>IF(N618="zákl. přenesená",J618,0)</f>
        <v>0</v>
      </c>
      <c r="BH618" s="239">
        <f>IF(N618="sníž. přenesená",J618,0)</f>
        <v>0</v>
      </c>
      <c r="BI618" s="239">
        <f>IF(N618="nulová",J618,0)</f>
        <v>0</v>
      </c>
      <c r="BJ618" s="17" t="s">
        <v>84</v>
      </c>
      <c r="BK618" s="239">
        <f>ROUND(I618*H618,2)</f>
        <v>0</v>
      </c>
      <c r="BL618" s="17" t="s">
        <v>263</v>
      </c>
      <c r="BM618" s="238" t="s">
        <v>1642</v>
      </c>
    </row>
    <row r="619" s="13" customFormat="1">
      <c r="A619" s="13"/>
      <c r="B619" s="240"/>
      <c r="C619" s="241"/>
      <c r="D619" s="242" t="s">
        <v>180</v>
      </c>
      <c r="E619" s="243" t="s">
        <v>1</v>
      </c>
      <c r="F619" s="244" t="s">
        <v>555</v>
      </c>
      <c r="G619" s="241"/>
      <c r="H619" s="245">
        <v>20.100000000000001</v>
      </c>
      <c r="I619" s="246"/>
      <c r="J619" s="241"/>
      <c r="K619" s="241"/>
      <c r="L619" s="247"/>
      <c r="M619" s="248"/>
      <c r="N619" s="249"/>
      <c r="O619" s="249"/>
      <c r="P619" s="249"/>
      <c r="Q619" s="249"/>
      <c r="R619" s="249"/>
      <c r="S619" s="249"/>
      <c r="T619" s="250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51" t="s">
        <v>180</v>
      </c>
      <c r="AU619" s="251" t="s">
        <v>86</v>
      </c>
      <c r="AV619" s="13" t="s">
        <v>86</v>
      </c>
      <c r="AW619" s="13" t="s">
        <v>32</v>
      </c>
      <c r="AX619" s="13" t="s">
        <v>84</v>
      </c>
      <c r="AY619" s="251" t="s">
        <v>174</v>
      </c>
    </row>
    <row r="620" s="2" customFormat="1" ht="24.15" customHeight="1">
      <c r="A620" s="38"/>
      <c r="B620" s="39"/>
      <c r="C620" s="263" t="s">
        <v>1643</v>
      </c>
      <c r="D620" s="263" t="s">
        <v>240</v>
      </c>
      <c r="E620" s="264" t="s">
        <v>1644</v>
      </c>
      <c r="F620" s="265" t="s">
        <v>1645</v>
      </c>
      <c r="G620" s="266" t="s">
        <v>243</v>
      </c>
      <c r="H620" s="267">
        <v>22.109999999999999</v>
      </c>
      <c r="I620" s="268"/>
      <c r="J620" s="269">
        <f>ROUND(I620*H620,2)</f>
        <v>0</v>
      </c>
      <c r="K620" s="270"/>
      <c r="L620" s="271"/>
      <c r="M620" s="272" t="s">
        <v>1</v>
      </c>
      <c r="N620" s="273" t="s">
        <v>41</v>
      </c>
      <c r="O620" s="91"/>
      <c r="P620" s="236">
        <f>O620*H620</f>
        <v>0</v>
      </c>
      <c r="Q620" s="236">
        <v>0.00264</v>
      </c>
      <c r="R620" s="236">
        <f>Q620*H620</f>
        <v>0.058370399999999996</v>
      </c>
      <c r="S620" s="236">
        <v>0</v>
      </c>
      <c r="T620" s="237">
        <f>S620*H620</f>
        <v>0</v>
      </c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R620" s="238" t="s">
        <v>345</v>
      </c>
      <c r="AT620" s="238" t="s">
        <v>240</v>
      </c>
      <c r="AU620" s="238" t="s">
        <v>86</v>
      </c>
      <c r="AY620" s="17" t="s">
        <v>174</v>
      </c>
      <c r="BE620" s="239">
        <f>IF(N620="základní",J620,0)</f>
        <v>0</v>
      </c>
      <c r="BF620" s="239">
        <f>IF(N620="snížená",J620,0)</f>
        <v>0</v>
      </c>
      <c r="BG620" s="239">
        <f>IF(N620="zákl. přenesená",J620,0)</f>
        <v>0</v>
      </c>
      <c r="BH620" s="239">
        <f>IF(N620="sníž. přenesená",J620,0)</f>
        <v>0</v>
      </c>
      <c r="BI620" s="239">
        <f>IF(N620="nulová",J620,0)</f>
        <v>0</v>
      </c>
      <c r="BJ620" s="17" t="s">
        <v>84</v>
      </c>
      <c r="BK620" s="239">
        <f>ROUND(I620*H620,2)</f>
        <v>0</v>
      </c>
      <c r="BL620" s="17" t="s">
        <v>263</v>
      </c>
      <c r="BM620" s="238" t="s">
        <v>1646</v>
      </c>
    </row>
    <row r="621" s="13" customFormat="1">
      <c r="A621" s="13"/>
      <c r="B621" s="240"/>
      <c r="C621" s="241"/>
      <c r="D621" s="242" t="s">
        <v>180</v>
      </c>
      <c r="E621" s="241"/>
      <c r="F621" s="244" t="s">
        <v>1647</v>
      </c>
      <c r="G621" s="241"/>
      <c r="H621" s="245">
        <v>22.109999999999999</v>
      </c>
      <c r="I621" s="246"/>
      <c r="J621" s="241"/>
      <c r="K621" s="241"/>
      <c r="L621" s="247"/>
      <c r="M621" s="248"/>
      <c r="N621" s="249"/>
      <c r="O621" s="249"/>
      <c r="P621" s="249"/>
      <c r="Q621" s="249"/>
      <c r="R621" s="249"/>
      <c r="S621" s="249"/>
      <c r="T621" s="250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51" t="s">
        <v>180</v>
      </c>
      <c r="AU621" s="251" t="s">
        <v>86</v>
      </c>
      <c r="AV621" s="13" t="s">
        <v>86</v>
      </c>
      <c r="AW621" s="13" t="s">
        <v>4</v>
      </c>
      <c r="AX621" s="13" t="s">
        <v>84</v>
      </c>
      <c r="AY621" s="251" t="s">
        <v>174</v>
      </c>
    </row>
    <row r="622" s="2" customFormat="1" ht="37.8" customHeight="1">
      <c r="A622" s="38"/>
      <c r="B622" s="39"/>
      <c r="C622" s="226" t="s">
        <v>1648</v>
      </c>
      <c r="D622" s="226" t="s">
        <v>175</v>
      </c>
      <c r="E622" s="227" t="s">
        <v>1649</v>
      </c>
      <c r="F622" s="228" t="s">
        <v>1650</v>
      </c>
      <c r="G622" s="229" t="s">
        <v>123</v>
      </c>
      <c r="H622" s="230">
        <v>179.81999999999999</v>
      </c>
      <c r="I622" s="231"/>
      <c r="J622" s="232">
        <f>ROUND(I622*H622,2)</f>
        <v>0</v>
      </c>
      <c r="K622" s="233"/>
      <c r="L622" s="44"/>
      <c r="M622" s="234" t="s">
        <v>1</v>
      </c>
      <c r="N622" s="235" t="s">
        <v>41</v>
      </c>
      <c r="O622" s="91"/>
      <c r="P622" s="236">
        <f>O622*H622</f>
        <v>0</v>
      </c>
      <c r="Q622" s="236">
        <v>0.0060000000000000001</v>
      </c>
      <c r="R622" s="236">
        <f>Q622*H622</f>
        <v>1.0789199999999999</v>
      </c>
      <c r="S622" s="236">
        <v>0</v>
      </c>
      <c r="T622" s="237">
        <f>S622*H622</f>
        <v>0</v>
      </c>
      <c r="U622" s="38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R622" s="238" t="s">
        <v>263</v>
      </c>
      <c r="AT622" s="238" t="s">
        <v>175</v>
      </c>
      <c r="AU622" s="238" t="s">
        <v>86</v>
      </c>
      <c r="AY622" s="17" t="s">
        <v>174</v>
      </c>
      <c r="BE622" s="239">
        <f>IF(N622="základní",J622,0)</f>
        <v>0</v>
      </c>
      <c r="BF622" s="239">
        <f>IF(N622="snížená",J622,0)</f>
        <v>0</v>
      </c>
      <c r="BG622" s="239">
        <f>IF(N622="zákl. přenesená",J622,0)</f>
        <v>0</v>
      </c>
      <c r="BH622" s="239">
        <f>IF(N622="sníž. přenesená",J622,0)</f>
        <v>0</v>
      </c>
      <c r="BI622" s="239">
        <f>IF(N622="nulová",J622,0)</f>
        <v>0</v>
      </c>
      <c r="BJ622" s="17" t="s">
        <v>84</v>
      </c>
      <c r="BK622" s="239">
        <f>ROUND(I622*H622,2)</f>
        <v>0</v>
      </c>
      <c r="BL622" s="17" t="s">
        <v>263</v>
      </c>
      <c r="BM622" s="238" t="s">
        <v>1651</v>
      </c>
    </row>
    <row r="623" s="13" customFormat="1">
      <c r="A623" s="13"/>
      <c r="B623" s="240"/>
      <c r="C623" s="241"/>
      <c r="D623" s="242" t="s">
        <v>180</v>
      </c>
      <c r="E623" s="243" t="s">
        <v>1</v>
      </c>
      <c r="F623" s="244" t="s">
        <v>537</v>
      </c>
      <c r="G623" s="241"/>
      <c r="H623" s="245">
        <v>179.81999999999999</v>
      </c>
      <c r="I623" s="246"/>
      <c r="J623" s="241"/>
      <c r="K623" s="241"/>
      <c r="L623" s="247"/>
      <c r="M623" s="248"/>
      <c r="N623" s="249"/>
      <c r="O623" s="249"/>
      <c r="P623" s="249"/>
      <c r="Q623" s="249"/>
      <c r="R623" s="249"/>
      <c r="S623" s="249"/>
      <c r="T623" s="250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51" t="s">
        <v>180</v>
      </c>
      <c r="AU623" s="251" t="s">
        <v>86</v>
      </c>
      <c r="AV623" s="13" t="s">
        <v>86</v>
      </c>
      <c r="AW623" s="13" t="s">
        <v>32</v>
      </c>
      <c r="AX623" s="13" t="s">
        <v>84</v>
      </c>
      <c r="AY623" s="251" t="s">
        <v>174</v>
      </c>
    </row>
    <row r="624" s="2" customFormat="1" ht="33" customHeight="1">
      <c r="A624" s="38"/>
      <c r="B624" s="39"/>
      <c r="C624" s="263" t="s">
        <v>1652</v>
      </c>
      <c r="D624" s="263" t="s">
        <v>240</v>
      </c>
      <c r="E624" s="264" t="s">
        <v>1653</v>
      </c>
      <c r="F624" s="265" t="s">
        <v>1654</v>
      </c>
      <c r="G624" s="266" t="s">
        <v>123</v>
      </c>
      <c r="H624" s="267">
        <v>197.80199999999999</v>
      </c>
      <c r="I624" s="268"/>
      <c r="J624" s="269">
        <f>ROUND(I624*H624,2)</f>
        <v>0</v>
      </c>
      <c r="K624" s="270"/>
      <c r="L624" s="271"/>
      <c r="M624" s="272" t="s">
        <v>1</v>
      </c>
      <c r="N624" s="273" t="s">
        <v>41</v>
      </c>
      <c r="O624" s="91"/>
      <c r="P624" s="236">
        <f>O624*H624</f>
        <v>0</v>
      </c>
      <c r="Q624" s="236">
        <v>0.021999999999999999</v>
      </c>
      <c r="R624" s="236">
        <f>Q624*H624</f>
        <v>4.3516439999999994</v>
      </c>
      <c r="S624" s="236">
        <v>0</v>
      </c>
      <c r="T624" s="237">
        <f>S624*H624</f>
        <v>0</v>
      </c>
      <c r="U624" s="38"/>
      <c r="V624" s="38"/>
      <c r="W624" s="38"/>
      <c r="X624" s="38"/>
      <c r="Y624" s="38"/>
      <c r="Z624" s="38"/>
      <c r="AA624" s="38"/>
      <c r="AB624" s="38"/>
      <c r="AC624" s="38"/>
      <c r="AD624" s="38"/>
      <c r="AE624" s="38"/>
      <c r="AR624" s="238" t="s">
        <v>345</v>
      </c>
      <c r="AT624" s="238" t="s">
        <v>240</v>
      </c>
      <c r="AU624" s="238" t="s">
        <v>86</v>
      </c>
      <c r="AY624" s="17" t="s">
        <v>174</v>
      </c>
      <c r="BE624" s="239">
        <f>IF(N624="základní",J624,0)</f>
        <v>0</v>
      </c>
      <c r="BF624" s="239">
        <f>IF(N624="snížená",J624,0)</f>
        <v>0</v>
      </c>
      <c r="BG624" s="239">
        <f>IF(N624="zákl. přenesená",J624,0)</f>
        <v>0</v>
      </c>
      <c r="BH624" s="239">
        <f>IF(N624="sníž. přenesená",J624,0)</f>
        <v>0</v>
      </c>
      <c r="BI624" s="239">
        <f>IF(N624="nulová",J624,0)</f>
        <v>0</v>
      </c>
      <c r="BJ624" s="17" t="s">
        <v>84</v>
      </c>
      <c r="BK624" s="239">
        <f>ROUND(I624*H624,2)</f>
        <v>0</v>
      </c>
      <c r="BL624" s="17" t="s">
        <v>263</v>
      </c>
      <c r="BM624" s="238" t="s">
        <v>1655</v>
      </c>
    </row>
    <row r="625" s="13" customFormat="1">
      <c r="A625" s="13"/>
      <c r="B625" s="240"/>
      <c r="C625" s="241"/>
      <c r="D625" s="242" t="s">
        <v>180</v>
      </c>
      <c r="E625" s="241"/>
      <c r="F625" s="244" t="s">
        <v>1656</v>
      </c>
      <c r="G625" s="241"/>
      <c r="H625" s="245">
        <v>197.80199999999999</v>
      </c>
      <c r="I625" s="246"/>
      <c r="J625" s="241"/>
      <c r="K625" s="241"/>
      <c r="L625" s="247"/>
      <c r="M625" s="248"/>
      <c r="N625" s="249"/>
      <c r="O625" s="249"/>
      <c r="P625" s="249"/>
      <c r="Q625" s="249"/>
      <c r="R625" s="249"/>
      <c r="S625" s="249"/>
      <c r="T625" s="250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51" t="s">
        <v>180</v>
      </c>
      <c r="AU625" s="251" t="s">
        <v>86</v>
      </c>
      <c r="AV625" s="13" t="s">
        <v>86</v>
      </c>
      <c r="AW625" s="13" t="s">
        <v>4</v>
      </c>
      <c r="AX625" s="13" t="s">
        <v>84</v>
      </c>
      <c r="AY625" s="251" t="s">
        <v>174</v>
      </c>
    </row>
    <row r="626" s="2" customFormat="1" ht="24.15" customHeight="1">
      <c r="A626" s="38"/>
      <c r="B626" s="39"/>
      <c r="C626" s="226" t="s">
        <v>1657</v>
      </c>
      <c r="D626" s="226" t="s">
        <v>175</v>
      </c>
      <c r="E626" s="227" t="s">
        <v>1658</v>
      </c>
      <c r="F626" s="228" t="s">
        <v>1659</v>
      </c>
      <c r="G626" s="229" t="s">
        <v>123</v>
      </c>
      <c r="H626" s="230">
        <v>36.060000000000002</v>
      </c>
      <c r="I626" s="231"/>
      <c r="J626" s="232">
        <f>ROUND(I626*H626,2)</f>
        <v>0</v>
      </c>
      <c r="K626" s="233"/>
      <c r="L626" s="44"/>
      <c r="M626" s="234" t="s">
        <v>1</v>
      </c>
      <c r="N626" s="235" t="s">
        <v>41</v>
      </c>
      <c r="O626" s="91"/>
      <c r="P626" s="236">
        <f>O626*H626</f>
        <v>0</v>
      </c>
      <c r="Q626" s="236">
        <v>0.0015</v>
      </c>
      <c r="R626" s="236">
        <f>Q626*H626</f>
        <v>0.054090000000000006</v>
      </c>
      <c r="S626" s="236">
        <v>0</v>
      </c>
      <c r="T626" s="237">
        <f>S626*H626</f>
        <v>0</v>
      </c>
      <c r="U626" s="38"/>
      <c r="V626" s="38"/>
      <c r="W626" s="38"/>
      <c r="X626" s="38"/>
      <c r="Y626" s="38"/>
      <c r="Z626" s="38"/>
      <c r="AA626" s="38"/>
      <c r="AB626" s="38"/>
      <c r="AC626" s="38"/>
      <c r="AD626" s="38"/>
      <c r="AE626" s="38"/>
      <c r="AR626" s="238" t="s">
        <v>263</v>
      </c>
      <c r="AT626" s="238" t="s">
        <v>175</v>
      </c>
      <c r="AU626" s="238" t="s">
        <v>86</v>
      </c>
      <c r="AY626" s="17" t="s">
        <v>174</v>
      </c>
      <c r="BE626" s="239">
        <f>IF(N626="základní",J626,0)</f>
        <v>0</v>
      </c>
      <c r="BF626" s="239">
        <f>IF(N626="snížená",J626,0)</f>
        <v>0</v>
      </c>
      <c r="BG626" s="239">
        <f>IF(N626="zákl. přenesená",J626,0)</f>
        <v>0</v>
      </c>
      <c r="BH626" s="239">
        <f>IF(N626="sníž. přenesená",J626,0)</f>
        <v>0</v>
      </c>
      <c r="BI626" s="239">
        <f>IF(N626="nulová",J626,0)</f>
        <v>0</v>
      </c>
      <c r="BJ626" s="17" t="s">
        <v>84</v>
      </c>
      <c r="BK626" s="239">
        <f>ROUND(I626*H626,2)</f>
        <v>0</v>
      </c>
      <c r="BL626" s="17" t="s">
        <v>263</v>
      </c>
      <c r="BM626" s="238" t="s">
        <v>1660</v>
      </c>
    </row>
    <row r="627" s="13" customFormat="1">
      <c r="A627" s="13"/>
      <c r="B627" s="240"/>
      <c r="C627" s="241"/>
      <c r="D627" s="242" t="s">
        <v>180</v>
      </c>
      <c r="E627" s="243" t="s">
        <v>1</v>
      </c>
      <c r="F627" s="244" t="s">
        <v>1661</v>
      </c>
      <c r="G627" s="241"/>
      <c r="H627" s="245">
        <v>1.8500000000000001</v>
      </c>
      <c r="I627" s="246"/>
      <c r="J627" s="241"/>
      <c r="K627" s="241"/>
      <c r="L627" s="247"/>
      <c r="M627" s="248"/>
      <c r="N627" s="249"/>
      <c r="O627" s="249"/>
      <c r="P627" s="249"/>
      <c r="Q627" s="249"/>
      <c r="R627" s="249"/>
      <c r="S627" s="249"/>
      <c r="T627" s="250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51" t="s">
        <v>180</v>
      </c>
      <c r="AU627" s="251" t="s">
        <v>86</v>
      </c>
      <c r="AV627" s="13" t="s">
        <v>86</v>
      </c>
      <c r="AW627" s="13" t="s">
        <v>32</v>
      </c>
      <c r="AX627" s="13" t="s">
        <v>76</v>
      </c>
      <c r="AY627" s="251" t="s">
        <v>174</v>
      </c>
    </row>
    <row r="628" s="13" customFormat="1">
      <c r="A628" s="13"/>
      <c r="B628" s="240"/>
      <c r="C628" s="241"/>
      <c r="D628" s="242" t="s">
        <v>180</v>
      </c>
      <c r="E628" s="243" t="s">
        <v>1</v>
      </c>
      <c r="F628" s="244" t="s">
        <v>1662</v>
      </c>
      <c r="G628" s="241"/>
      <c r="H628" s="245">
        <v>3.6600000000000001</v>
      </c>
      <c r="I628" s="246"/>
      <c r="J628" s="241"/>
      <c r="K628" s="241"/>
      <c r="L628" s="247"/>
      <c r="M628" s="248"/>
      <c r="N628" s="249"/>
      <c r="O628" s="249"/>
      <c r="P628" s="249"/>
      <c r="Q628" s="249"/>
      <c r="R628" s="249"/>
      <c r="S628" s="249"/>
      <c r="T628" s="250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51" t="s">
        <v>180</v>
      </c>
      <c r="AU628" s="251" t="s">
        <v>86</v>
      </c>
      <c r="AV628" s="13" t="s">
        <v>86</v>
      </c>
      <c r="AW628" s="13" t="s">
        <v>32</v>
      </c>
      <c r="AX628" s="13" t="s">
        <v>76</v>
      </c>
      <c r="AY628" s="251" t="s">
        <v>174</v>
      </c>
    </row>
    <row r="629" s="13" customFormat="1">
      <c r="A629" s="13"/>
      <c r="B629" s="240"/>
      <c r="C629" s="241"/>
      <c r="D629" s="242" t="s">
        <v>180</v>
      </c>
      <c r="E629" s="243" t="s">
        <v>1</v>
      </c>
      <c r="F629" s="244" t="s">
        <v>1663</v>
      </c>
      <c r="G629" s="241"/>
      <c r="H629" s="245">
        <v>3.27</v>
      </c>
      <c r="I629" s="246"/>
      <c r="J629" s="241"/>
      <c r="K629" s="241"/>
      <c r="L629" s="247"/>
      <c r="M629" s="248"/>
      <c r="N629" s="249"/>
      <c r="O629" s="249"/>
      <c r="P629" s="249"/>
      <c r="Q629" s="249"/>
      <c r="R629" s="249"/>
      <c r="S629" s="249"/>
      <c r="T629" s="250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51" t="s">
        <v>180</v>
      </c>
      <c r="AU629" s="251" t="s">
        <v>86</v>
      </c>
      <c r="AV629" s="13" t="s">
        <v>86</v>
      </c>
      <c r="AW629" s="13" t="s">
        <v>32</v>
      </c>
      <c r="AX629" s="13" t="s">
        <v>76</v>
      </c>
      <c r="AY629" s="251" t="s">
        <v>174</v>
      </c>
    </row>
    <row r="630" s="13" customFormat="1">
      <c r="A630" s="13"/>
      <c r="B630" s="240"/>
      <c r="C630" s="241"/>
      <c r="D630" s="242" t="s">
        <v>180</v>
      </c>
      <c r="E630" s="243" t="s">
        <v>1</v>
      </c>
      <c r="F630" s="244" t="s">
        <v>1664</v>
      </c>
      <c r="G630" s="241"/>
      <c r="H630" s="245">
        <v>1.53</v>
      </c>
      <c r="I630" s="246"/>
      <c r="J630" s="241"/>
      <c r="K630" s="241"/>
      <c r="L630" s="247"/>
      <c r="M630" s="248"/>
      <c r="N630" s="249"/>
      <c r="O630" s="249"/>
      <c r="P630" s="249"/>
      <c r="Q630" s="249"/>
      <c r="R630" s="249"/>
      <c r="S630" s="249"/>
      <c r="T630" s="250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51" t="s">
        <v>180</v>
      </c>
      <c r="AU630" s="251" t="s">
        <v>86</v>
      </c>
      <c r="AV630" s="13" t="s">
        <v>86</v>
      </c>
      <c r="AW630" s="13" t="s">
        <v>32</v>
      </c>
      <c r="AX630" s="13" t="s">
        <v>76</v>
      </c>
      <c r="AY630" s="251" t="s">
        <v>174</v>
      </c>
    </row>
    <row r="631" s="13" customFormat="1">
      <c r="A631" s="13"/>
      <c r="B631" s="240"/>
      <c r="C631" s="241"/>
      <c r="D631" s="242" t="s">
        <v>180</v>
      </c>
      <c r="E631" s="243" t="s">
        <v>1</v>
      </c>
      <c r="F631" s="244" t="s">
        <v>1665</v>
      </c>
      <c r="G631" s="241"/>
      <c r="H631" s="245">
        <v>2.1600000000000001</v>
      </c>
      <c r="I631" s="246"/>
      <c r="J631" s="241"/>
      <c r="K631" s="241"/>
      <c r="L631" s="247"/>
      <c r="M631" s="248"/>
      <c r="N631" s="249"/>
      <c r="O631" s="249"/>
      <c r="P631" s="249"/>
      <c r="Q631" s="249"/>
      <c r="R631" s="249"/>
      <c r="S631" s="249"/>
      <c r="T631" s="250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51" t="s">
        <v>180</v>
      </c>
      <c r="AU631" s="251" t="s">
        <v>86</v>
      </c>
      <c r="AV631" s="13" t="s">
        <v>86</v>
      </c>
      <c r="AW631" s="13" t="s">
        <v>32</v>
      </c>
      <c r="AX631" s="13" t="s">
        <v>76</v>
      </c>
      <c r="AY631" s="251" t="s">
        <v>174</v>
      </c>
    </row>
    <row r="632" s="13" customFormat="1">
      <c r="A632" s="13"/>
      <c r="B632" s="240"/>
      <c r="C632" s="241"/>
      <c r="D632" s="242" t="s">
        <v>180</v>
      </c>
      <c r="E632" s="243" t="s">
        <v>1</v>
      </c>
      <c r="F632" s="244" t="s">
        <v>1666</v>
      </c>
      <c r="G632" s="241"/>
      <c r="H632" s="245">
        <v>5.7800000000000002</v>
      </c>
      <c r="I632" s="246"/>
      <c r="J632" s="241"/>
      <c r="K632" s="241"/>
      <c r="L632" s="247"/>
      <c r="M632" s="248"/>
      <c r="N632" s="249"/>
      <c r="O632" s="249"/>
      <c r="P632" s="249"/>
      <c r="Q632" s="249"/>
      <c r="R632" s="249"/>
      <c r="S632" s="249"/>
      <c r="T632" s="250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51" t="s">
        <v>180</v>
      </c>
      <c r="AU632" s="251" t="s">
        <v>86</v>
      </c>
      <c r="AV632" s="13" t="s">
        <v>86</v>
      </c>
      <c r="AW632" s="13" t="s">
        <v>32</v>
      </c>
      <c r="AX632" s="13" t="s">
        <v>76</v>
      </c>
      <c r="AY632" s="251" t="s">
        <v>174</v>
      </c>
    </row>
    <row r="633" s="13" customFormat="1">
      <c r="A633" s="13"/>
      <c r="B633" s="240"/>
      <c r="C633" s="241"/>
      <c r="D633" s="242" t="s">
        <v>180</v>
      </c>
      <c r="E633" s="243" t="s">
        <v>1</v>
      </c>
      <c r="F633" s="244" t="s">
        <v>1667</v>
      </c>
      <c r="G633" s="241"/>
      <c r="H633" s="245">
        <v>2.27</v>
      </c>
      <c r="I633" s="246"/>
      <c r="J633" s="241"/>
      <c r="K633" s="241"/>
      <c r="L633" s="247"/>
      <c r="M633" s="248"/>
      <c r="N633" s="249"/>
      <c r="O633" s="249"/>
      <c r="P633" s="249"/>
      <c r="Q633" s="249"/>
      <c r="R633" s="249"/>
      <c r="S633" s="249"/>
      <c r="T633" s="250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51" t="s">
        <v>180</v>
      </c>
      <c r="AU633" s="251" t="s">
        <v>86</v>
      </c>
      <c r="AV633" s="13" t="s">
        <v>86</v>
      </c>
      <c r="AW633" s="13" t="s">
        <v>32</v>
      </c>
      <c r="AX633" s="13" t="s">
        <v>76</v>
      </c>
      <c r="AY633" s="251" t="s">
        <v>174</v>
      </c>
    </row>
    <row r="634" s="13" customFormat="1">
      <c r="A634" s="13"/>
      <c r="B634" s="240"/>
      <c r="C634" s="241"/>
      <c r="D634" s="242" t="s">
        <v>180</v>
      </c>
      <c r="E634" s="243" t="s">
        <v>1</v>
      </c>
      <c r="F634" s="244" t="s">
        <v>1668</v>
      </c>
      <c r="G634" s="241"/>
      <c r="H634" s="245">
        <v>3.79</v>
      </c>
      <c r="I634" s="246"/>
      <c r="J634" s="241"/>
      <c r="K634" s="241"/>
      <c r="L634" s="247"/>
      <c r="M634" s="248"/>
      <c r="N634" s="249"/>
      <c r="O634" s="249"/>
      <c r="P634" s="249"/>
      <c r="Q634" s="249"/>
      <c r="R634" s="249"/>
      <c r="S634" s="249"/>
      <c r="T634" s="250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51" t="s">
        <v>180</v>
      </c>
      <c r="AU634" s="251" t="s">
        <v>86</v>
      </c>
      <c r="AV634" s="13" t="s">
        <v>86</v>
      </c>
      <c r="AW634" s="13" t="s">
        <v>32</v>
      </c>
      <c r="AX634" s="13" t="s">
        <v>76</v>
      </c>
      <c r="AY634" s="251" t="s">
        <v>174</v>
      </c>
    </row>
    <row r="635" s="13" customFormat="1">
      <c r="A635" s="13"/>
      <c r="B635" s="240"/>
      <c r="C635" s="241"/>
      <c r="D635" s="242" t="s">
        <v>180</v>
      </c>
      <c r="E635" s="243" t="s">
        <v>1</v>
      </c>
      <c r="F635" s="244" t="s">
        <v>1669</v>
      </c>
      <c r="G635" s="241"/>
      <c r="H635" s="245">
        <v>4.8099999999999996</v>
      </c>
      <c r="I635" s="246"/>
      <c r="J635" s="241"/>
      <c r="K635" s="241"/>
      <c r="L635" s="247"/>
      <c r="M635" s="248"/>
      <c r="N635" s="249"/>
      <c r="O635" s="249"/>
      <c r="P635" s="249"/>
      <c r="Q635" s="249"/>
      <c r="R635" s="249"/>
      <c r="S635" s="249"/>
      <c r="T635" s="250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51" t="s">
        <v>180</v>
      </c>
      <c r="AU635" s="251" t="s">
        <v>86</v>
      </c>
      <c r="AV635" s="13" t="s">
        <v>86</v>
      </c>
      <c r="AW635" s="13" t="s">
        <v>32</v>
      </c>
      <c r="AX635" s="13" t="s">
        <v>76</v>
      </c>
      <c r="AY635" s="251" t="s">
        <v>174</v>
      </c>
    </row>
    <row r="636" s="13" customFormat="1">
      <c r="A636" s="13"/>
      <c r="B636" s="240"/>
      <c r="C636" s="241"/>
      <c r="D636" s="242" t="s">
        <v>180</v>
      </c>
      <c r="E636" s="243" t="s">
        <v>1</v>
      </c>
      <c r="F636" s="244" t="s">
        <v>1670</v>
      </c>
      <c r="G636" s="241"/>
      <c r="H636" s="245">
        <v>3.6699999999999999</v>
      </c>
      <c r="I636" s="246"/>
      <c r="J636" s="241"/>
      <c r="K636" s="241"/>
      <c r="L636" s="247"/>
      <c r="M636" s="248"/>
      <c r="N636" s="249"/>
      <c r="O636" s="249"/>
      <c r="P636" s="249"/>
      <c r="Q636" s="249"/>
      <c r="R636" s="249"/>
      <c r="S636" s="249"/>
      <c r="T636" s="250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51" t="s">
        <v>180</v>
      </c>
      <c r="AU636" s="251" t="s">
        <v>86</v>
      </c>
      <c r="AV636" s="13" t="s">
        <v>86</v>
      </c>
      <c r="AW636" s="13" t="s">
        <v>32</v>
      </c>
      <c r="AX636" s="13" t="s">
        <v>76</v>
      </c>
      <c r="AY636" s="251" t="s">
        <v>174</v>
      </c>
    </row>
    <row r="637" s="13" customFormat="1">
      <c r="A637" s="13"/>
      <c r="B637" s="240"/>
      <c r="C637" s="241"/>
      <c r="D637" s="242" t="s">
        <v>180</v>
      </c>
      <c r="E637" s="243" t="s">
        <v>1</v>
      </c>
      <c r="F637" s="244" t="s">
        <v>1671</v>
      </c>
      <c r="G637" s="241"/>
      <c r="H637" s="245">
        <v>1.1100000000000001</v>
      </c>
      <c r="I637" s="246"/>
      <c r="J637" s="241"/>
      <c r="K637" s="241"/>
      <c r="L637" s="247"/>
      <c r="M637" s="248"/>
      <c r="N637" s="249"/>
      <c r="O637" s="249"/>
      <c r="P637" s="249"/>
      <c r="Q637" s="249"/>
      <c r="R637" s="249"/>
      <c r="S637" s="249"/>
      <c r="T637" s="250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51" t="s">
        <v>180</v>
      </c>
      <c r="AU637" s="251" t="s">
        <v>86</v>
      </c>
      <c r="AV637" s="13" t="s">
        <v>86</v>
      </c>
      <c r="AW637" s="13" t="s">
        <v>32</v>
      </c>
      <c r="AX637" s="13" t="s">
        <v>76</v>
      </c>
      <c r="AY637" s="251" t="s">
        <v>174</v>
      </c>
    </row>
    <row r="638" s="13" customFormat="1">
      <c r="A638" s="13"/>
      <c r="B638" s="240"/>
      <c r="C638" s="241"/>
      <c r="D638" s="242" t="s">
        <v>180</v>
      </c>
      <c r="E638" s="243" t="s">
        <v>1</v>
      </c>
      <c r="F638" s="244" t="s">
        <v>1672</v>
      </c>
      <c r="G638" s="241"/>
      <c r="H638" s="245">
        <v>2.1600000000000001</v>
      </c>
      <c r="I638" s="246"/>
      <c r="J638" s="241"/>
      <c r="K638" s="241"/>
      <c r="L638" s="247"/>
      <c r="M638" s="248"/>
      <c r="N638" s="249"/>
      <c r="O638" s="249"/>
      <c r="P638" s="249"/>
      <c r="Q638" s="249"/>
      <c r="R638" s="249"/>
      <c r="S638" s="249"/>
      <c r="T638" s="250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51" t="s">
        <v>180</v>
      </c>
      <c r="AU638" s="251" t="s">
        <v>86</v>
      </c>
      <c r="AV638" s="13" t="s">
        <v>86</v>
      </c>
      <c r="AW638" s="13" t="s">
        <v>32</v>
      </c>
      <c r="AX638" s="13" t="s">
        <v>76</v>
      </c>
      <c r="AY638" s="251" t="s">
        <v>174</v>
      </c>
    </row>
    <row r="639" s="14" customFormat="1">
      <c r="A639" s="14"/>
      <c r="B639" s="252"/>
      <c r="C639" s="253"/>
      <c r="D639" s="242" t="s">
        <v>180</v>
      </c>
      <c r="E639" s="254" t="s">
        <v>1</v>
      </c>
      <c r="F639" s="255" t="s">
        <v>183</v>
      </c>
      <c r="G639" s="253"/>
      <c r="H639" s="256">
        <v>36.060000000000002</v>
      </c>
      <c r="I639" s="257"/>
      <c r="J639" s="253"/>
      <c r="K639" s="253"/>
      <c r="L639" s="258"/>
      <c r="M639" s="259"/>
      <c r="N639" s="260"/>
      <c r="O639" s="260"/>
      <c r="P639" s="260"/>
      <c r="Q639" s="260"/>
      <c r="R639" s="260"/>
      <c r="S639" s="260"/>
      <c r="T639" s="261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62" t="s">
        <v>180</v>
      </c>
      <c r="AU639" s="262" t="s">
        <v>86</v>
      </c>
      <c r="AV639" s="14" t="s">
        <v>178</v>
      </c>
      <c r="AW639" s="14" t="s">
        <v>32</v>
      </c>
      <c r="AX639" s="14" t="s">
        <v>84</v>
      </c>
      <c r="AY639" s="262" t="s">
        <v>174</v>
      </c>
    </row>
    <row r="640" s="2" customFormat="1" ht="16.5" customHeight="1">
      <c r="A640" s="38"/>
      <c r="B640" s="39"/>
      <c r="C640" s="226" t="s">
        <v>1673</v>
      </c>
      <c r="D640" s="226" t="s">
        <v>175</v>
      </c>
      <c r="E640" s="227" t="s">
        <v>1674</v>
      </c>
      <c r="F640" s="228" t="s">
        <v>1675</v>
      </c>
      <c r="G640" s="229" t="s">
        <v>243</v>
      </c>
      <c r="H640" s="230">
        <v>79.200000000000003</v>
      </c>
      <c r="I640" s="231"/>
      <c r="J640" s="232">
        <f>ROUND(I640*H640,2)</f>
        <v>0</v>
      </c>
      <c r="K640" s="233"/>
      <c r="L640" s="44"/>
      <c r="M640" s="234" t="s">
        <v>1</v>
      </c>
      <c r="N640" s="235" t="s">
        <v>41</v>
      </c>
      <c r="O640" s="91"/>
      <c r="P640" s="236">
        <f>O640*H640</f>
        <v>0</v>
      </c>
      <c r="Q640" s="236">
        <v>0.00142</v>
      </c>
      <c r="R640" s="236">
        <f>Q640*H640</f>
        <v>0.11246400000000001</v>
      </c>
      <c r="S640" s="236">
        <v>0</v>
      </c>
      <c r="T640" s="237">
        <f>S640*H640</f>
        <v>0</v>
      </c>
      <c r="U640" s="38"/>
      <c r="V640" s="38"/>
      <c r="W640" s="38"/>
      <c r="X640" s="38"/>
      <c r="Y640" s="38"/>
      <c r="Z640" s="38"/>
      <c r="AA640" s="38"/>
      <c r="AB640" s="38"/>
      <c r="AC640" s="38"/>
      <c r="AD640" s="38"/>
      <c r="AE640" s="38"/>
      <c r="AR640" s="238" t="s">
        <v>263</v>
      </c>
      <c r="AT640" s="238" t="s">
        <v>175</v>
      </c>
      <c r="AU640" s="238" t="s">
        <v>86</v>
      </c>
      <c r="AY640" s="17" t="s">
        <v>174</v>
      </c>
      <c r="BE640" s="239">
        <f>IF(N640="základní",J640,0)</f>
        <v>0</v>
      </c>
      <c r="BF640" s="239">
        <f>IF(N640="snížená",J640,0)</f>
        <v>0</v>
      </c>
      <c r="BG640" s="239">
        <f>IF(N640="zákl. přenesená",J640,0)</f>
        <v>0</v>
      </c>
      <c r="BH640" s="239">
        <f>IF(N640="sníž. přenesená",J640,0)</f>
        <v>0</v>
      </c>
      <c r="BI640" s="239">
        <f>IF(N640="nulová",J640,0)</f>
        <v>0</v>
      </c>
      <c r="BJ640" s="17" t="s">
        <v>84</v>
      </c>
      <c r="BK640" s="239">
        <f>ROUND(I640*H640,2)</f>
        <v>0</v>
      </c>
      <c r="BL640" s="17" t="s">
        <v>263</v>
      </c>
      <c r="BM640" s="238" t="s">
        <v>1676</v>
      </c>
    </row>
    <row r="641" s="13" customFormat="1">
      <c r="A641" s="13"/>
      <c r="B641" s="240"/>
      <c r="C641" s="241"/>
      <c r="D641" s="242" t="s">
        <v>180</v>
      </c>
      <c r="E641" s="243" t="s">
        <v>1</v>
      </c>
      <c r="F641" s="244" t="s">
        <v>1677</v>
      </c>
      <c r="G641" s="241"/>
      <c r="H641" s="245">
        <v>4.2000000000000002</v>
      </c>
      <c r="I641" s="246"/>
      <c r="J641" s="241"/>
      <c r="K641" s="241"/>
      <c r="L641" s="247"/>
      <c r="M641" s="248"/>
      <c r="N641" s="249"/>
      <c r="O641" s="249"/>
      <c r="P641" s="249"/>
      <c r="Q641" s="249"/>
      <c r="R641" s="249"/>
      <c r="S641" s="249"/>
      <c r="T641" s="250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51" t="s">
        <v>180</v>
      </c>
      <c r="AU641" s="251" t="s">
        <v>86</v>
      </c>
      <c r="AV641" s="13" t="s">
        <v>86</v>
      </c>
      <c r="AW641" s="13" t="s">
        <v>32</v>
      </c>
      <c r="AX641" s="13" t="s">
        <v>76</v>
      </c>
      <c r="AY641" s="251" t="s">
        <v>174</v>
      </c>
    </row>
    <row r="642" s="13" customFormat="1">
      <c r="A642" s="13"/>
      <c r="B642" s="240"/>
      <c r="C642" s="241"/>
      <c r="D642" s="242" t="s">
        <v>180</v>
      </c>
      <c r="E642" s="243" t="s">
        <v>1</v>
      </c>
      <c r="F642" s="244" t="s">
        <v>1678</v>
      </c>
      <c r="G642" s="241"/>
      <c r="H642" s="245">
        <v>5.2999999999999998</v>
      </c>
      <c r="I642" s="246"/>
      <c r="J642" s="241"/>
      <c r="K642" s="241"/>
      <c r="L642" s="247"/>
      <c r="M642" s="248"/>
      <c r="N642" s="249"/>
      <c r="O642" s="249"/>
      <c r="P642" s="249"/>
      <c r="Q642" s="249"/>
      <c r="R642" s="249"/>
      <c r="S642" s="249"/>
      <c r="T642" s="250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51" t="s">
        <v>180</v>
      </c>
      <c r="AU642" s="251" t="s">
        <v>86</v>
      </c>
      <c r="AV642" s="13" t="s">
        <v>86</v>
      </c>
      <c r="AW642" s="13" t="s">
        <v>32</v>
      </c>
      <c r="AX642" s="13" t="s">
        <v>76</v>
      </c>
      <c r="AY642" s="251" t="s">
        <v>174</v>
      </c>
    </row>
    <row r="643" s="13" customFormat="1">
      <c r="A643" s="13"/>
      <c r="B643" s="240"/>
      <c r="C643" s="241"/>
      <c r="D643" s="242" t="s">
        <v>180</v>
      </c>
      <c r="E643" s="243" t="s">
        <v>1</v>
      </c>
      <c r="F643" s="244" t="s">
        <v>1679</v>
      </c>
      <c r="G643" s="241"/>
      <c r="H643" s="245">
        <v>6.0999999999999996</v>
      </c>
      <c r="I643" s="246"/>
      <c r="J643" s="241"/>
      <c r="K643" s="241"/>
      <c r="L643" s="247"/>
      <c r="M643" s="248"/>
      <c r="N643" s="249"/>
      <c r="O643" s="249"/>
      <c r="P643" s="249"/>
      <c r="Q643" s="249"/>
      <c r="R643" s="249"/>
      <c r="S643" s="249"/>
      <c r="T643" s="250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51" t="s">
        <v>180</v>
      </c>
      <c r="AU643" s="251" t="s">
        <v>86</v>
      </c>
      <c r="AV643" s="13" t="s">
        <v>86</v>
      </c>
      <c r="AW643" s="13" t="s">
        <v>32</v>
      </c>
      <c r="AX643" s="13" t="s">
        <v>76</v>
      </c>
      <c r="AY643" s="251" t="s">
        <v>174</v>
      </c>
    </row>
    <row r="644" s="13" customFormat="1">
      <c r="A644" s="13"/>
      <c r="B644" s="240"/>
      <c r="C644" s="241"/>
      <c r="D644" s="242" t="s">
        <v>180</v>
      </c>
      <c r="E644" s="243" t="s">
        <v>1</v>
      </c>
      <c r="F644" s="244" t="s">
        <v>1680</v>
      </c>
      <c r="G644" s="241"/>
      <c r="H644" s="245">
        <v>5.5</v>
      </c>
      <c r="I644" s="246"/>
      <c r="J644" s="241"/>
      <c r="K644" s="241"/>
      <c r="L644" s="247"/>
      <c r="M644" s="248"/>
      <c r="N644" s="249"/>
      <c r="O644" s="249"/>
      <c r="P644" s="249"/>
      <c r="Q644" s="249"/>
      <c r="R644" s="249"/>
      <c r="S644" s="249"/>
      <c r="T644" s="250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51" t="s">
        <v>180</v>
      </c>
      <c r="AU644" s="251" t="s">
        <v>86</v>
      </c>
      <c r="AV644" s="13" t="s">
        <v>86</v>
      </c>
      <c r="AW644" s="13" t="s">
        <v>32</v>
      </c>
      <c r="AX644" s="13" t="s">
        <v>76</v>
      </c>
      <c r="AY644" s="251" t="s">
        <v>174</v>
      </c>
    </row>
    <row r="645" s="13" customFormat="1">
      <c r="A645" s="13"/>
      <c r="B645" s="240"/>
      <c r="C645" s="241"/>
      <c r="D645" s="242" t="s">
        <v>180</v>
      </c>
      <c r="E645" s="243" t="s">
        <v>1</v>
      </c>
      <c r="F645" s="244" t="s">
        <v>1681</v>
      </c>
      <c r="G645" s="241"/>
      <c r="H645" s="245">
        <v>4.7000000000000002</v>
      </c>
      <c r="I645" s="246"/>
      <c r="J645" s="241"/>
      <c r="K645" s="241"/>
      <c r="L645" s="247"/>
      <c r="M645" s="248"/>
      <c r="N645" s="249"/>
      <c r="O645" s="249"/>
      <c r="P645" s="249"/>
      <c r="Q645" s="249"/>
      <c r="R645" s="249"/>
      <c r="S645" s="249"/>
      <c r="T645" s="250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51" t="s">
        <v>180</v>
      </c>
      <c r="AU645" s="251" t="s">
        <v>86</v>
      </c>
      <c r="AV645" s="13" t="s">
        <v>86</v>
      </c>
      <c r="AW645" s="13" t="s">
        <v>32</v>
      </c>
      <c r="AX645" s="13" t="s">
        <v>76</v>
      </c>
      <c r="AY645" s="251" t="s">
        <v>174</v>
      </c>
    </row>
    <row r="646" s="13" customFormat="1">
      <c r="A646" s="13"/>
      <c r="B646" s="240"/>
      <c r="C646" s="241"/>
      <c r="D646" s="242" t="s">
        <v>180</v>
      </c>
      <c r="E646" s="243" t="s">
        <v>1</v>
      </c>
      <c r="F646" s="244" t="s">
        <v>1682</v>
      </c>
      <c r="G646" s="241"/>
      <c r="H646" s="245">
        <v>6.9000000000000004</v>
      </c>
      <c r="I646" s="246"/>
      <c r="J646" s="241"/>
      <c r="K646" s="241"/>
      <c r="L646" s="247"/>
      <c r="M646" s="248"/>
      <c r="N646" s="249"/>
      <c r="O646" s="249"/>
      <c r="P646" s="249"/>
      <c r="Q646" s="249"/>
      <c r="R646" s="249"/>
      <c r="S646" s="249"/>
      <c r="T646" s="250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51" t="s">
        <v>180</v>
      </c>
      <c r="AU646" s="251" t="s">
        <v>86</v>
      </c>
      <c r="AV646" s="13" t="s">
        <v>86</v>
      </c>
      <c r="AW646" s="13" t="s">
        <v>32</v>
      </c>
      <c r="AX646" s="13" t="s">
        <v>76</v>
      </c>
      <c r="AY646" s="251" t="s">
        <v>174</v>
      </c>
    </row>
    <row r="647" s="13" customFormat="1">
      <c r="A647" s="13"/>
      <c r="B647" s="240"/>
      <c r="C647" s="241"/>
      <c r="D647" s="242" t="s">
        <v>180</v>
      </c>
      <c r="E647" s="243" t="s">
        <v>1</v>
      </c>
      <c r="F647" s="244" t="s">
        <v>1683</v>
      </c>
      <c r="G647" s="241"/>
      <c r="H647" s="245">
        <v>9.5</v>
      </c>
      <c r="I647" s="246"/>
      <c r="J647" s="241"/>
      <c r="K647" s="241"/>
      <c r="L647" s="247"/>
      <c r="M647" s="248"/>
      <c r="N647" s="249"/>
      <c r="O647" s="249"/>
      <c r="P647" s="249"/>
      <c r="Q647" s="249"/>
      <c r="R647" s="249"/>
      <c r="S647" s="249"/>
      <c r="T647" s="250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51" t="s">
        <v>180</v>
      </c>
      <c r="AU647" s="251" t="s">
        <v>86</v>
      </c>
      <c r="AV647" s="13" t="s">
        <v>86</v>
      </c>
      <c r="AW647" s="13" t="s">
        <v>32</v>
      </c>
      <c r="AX647" s="13" t="s">
        <v>76</v>
      </c>
      <c r="AY647" s="251" t="s">
        <v>174</v>
      </c>
    </row>
    <row r="648" s="13" customFormat="1">
      <c r="A648" s="13"/>
      <c r="B648" s="240"/>
      <c r="C648" s="241"/>
      <c r="D648" s="242" t="s">
        <v>180</v>
      </c>
      <c r="E648" s="243" t="s">
        <v>1</v>
      </c>
      <c r="F648" s="244" t="s">
        <v>1684</v>
      </c>
      <c r="G648" s="241"/>
      <c r="H648" s="245">
        <v>5.9000000000000004</v>
      </c>
      <c r="I648" s="246"/>
      <c r="J648" s="241"/>
      <c r="K648" s="241"/>
      <c r="L648" s="247"/>
      <c r="M648" s="248"/>
      <c r="N648" s="249"/>
      <c r="O648" s="249"/>
      <c r="P648" s="249"/>
      <c r="Q648" s="249"/>
      <c r="R648" s="249"/>
      <c r="S648" s="249"/>
      <c r="T648" s="250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51" t="s">
        <v>180</v>
      </c>
      <c r="AU648" s="251" t="s">
        <v>86</v>
      </c>
      <c r="AV648" s="13" t="s">
        <v>86</v>
      </c>
      <c r="AW648" s="13" t="s">
        <v>32</v>
      </c>
      <c r="AX648" s="13" t="s">
        <v>76</v>
      </c>
      <c r="AY648" s="251" t="s">
        <v>174</v>
      </c>
    </row>
    <row r="649" s="13" customFormat="1">
      <c r="A649" s="13"/>
      <c r="B649" s="240"/>
      <c r="C649" s="241"/>
      <c r="D649" s="242" t="s">
        <v>180</v>
      </c>
      <c r="E649" s="243" t="s">
        <v>1</v>
      </c>
      <c r="F649" s="244" t="s">
        <v>1685</v>
      </c>
      <c r="G649" s="241"/>
      <c r="H649" s="245">
        <v>6.2000000000000002</v>
      </c>
      <c r="I649" s="246"/>
      <c r="J649" s="241"/>
      <c r="K649" s="241"/>
      <c r="L649" s="247"/>
      <c r="M649" s="248"/>
      <c r="N649" s="249"/>
      <c r="O649" s="249"/>
      <c r="P649" s="249"/>
      <c r="Q649" s="249"/>
      <c r="R649" s="249"/>
      <c r="S649" s="249"/>
      <c r="T649" s="250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51" t="s">
        <v>180</v>
      </c>
      <c r="AU649" s="251" t="s">
        <v>86</v>
      </c>
      <c r="AV649" s="13" t="s">
        <v>86</v>
      </c>
      <c r="AW649" s="13" t="s">
        <v>32</v>
      </c>
      <c r="AX649" s="13" t="s">
        <v>76</v>
      </c>
      <c r="AY649" s="251" t="s">
        <v>174</v>
      </c>
    </row>
    <row r="650" s="13" customFormat="1">
      <c r="A650" s="13"/>
      <c r="B650" s="240"/>
      <c r="C650" s="241"/>
      <c r="D650" s="242" t="s">
        <v>180</v>
      </c>
      <c r="E650" s="243" t="s">
        <v>1</v>
      </c>
      <c r="F650" s="244" t="s">
        <v>1686</v>
      </c>
      <c r="G650" s="241"/>
      <c r="H650" s="245">
        <v>7.2000000000000002</v>
      </c>
      <c r="I650" s="246"/>
      <c r="J650" s="241"/>
      <c r="K650" s="241"/>
      <c r="L650" s="247"/>
      <c r="M650" s="248"/>
      <c r="N650" s="249"/>
      <c r="O650" s="249"/>
      <c r="P650" s="249"/>
      <c r="Q650" s="249"/>
      <c r="R650" s="249"/>
      <c r="S650" s="249"/>
      <c r="T650" s="250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51" t="s">
        <v>180</v>
      </c>
      <c r="AU650" s="251" t="s">
        <v>86</v>
      </c>
      <c r="AV650" s="13" t="s">
        <v>86</v>
      </c>
      <c r="AW650" s="13" t="s">
        <v>32</v>
      </c>
      <c r="AX650" s="13" t="s">
        <v>76</v>
      </c>
      <c r="AY650" s="251" t="s">
        <v>174</v>
      </c>
    </row>
    <row r="651" s="13" customFormat="1">
      <c r="A651" s="13"/>
      <c r="B651" s="240"/>
      <c r="C651" s="241"/>
      <c r="D651" s="242" t="s">
        <v>180</v>
      </c>
      <c r="E651" s="243" t="s">
        <v>1</v>
      </c>
      <c r="F651" s="244" t="s">
        <v>1687</v>
      </c>
      <c r="G651" s="241"/>
      <c r="H651" s="245">
        <v>7.9000000000000004</v>
      </c>
      <c r="I651" s="246"/>
      <c r="J651" s="241"/>
      <c r="K651" s="241"/>
      <c r="L651" s="247"/>
      <c r="M651" s="248"/>
      <c r="N651" s="249"/>
      <c r="O651" s="249"/>
      <c r="P651" s="249"/>
      <c r="Q651" s="249"/>
      <c r="R651" s="249"/>
      <c r="S651" s="249"/>
      <c r="T651" s="250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51" t="s">
        <v>180</v>
      </c>
      <c r="AU651" s="251" t="s">
        <v>86</v>
      </c>
      <c r="AV651" s="13" t="s">
        <v>86</v>
      </c>
      <c r="AW651" s="13" t="s">
        <v>32</v>
      </c>
      <c r="AX651" s="13" t="s">
        <v>76</v>
      </c>
      <c r="AY651" s="251" t="s">
        <v>174</v>
      </c>
    </row>
    <row r="652" s="13" customFormat="1">
      <c r="A652" s="13"/>
      <c r="B652" s="240"/>
      <c r="C652" s="241"/>
      <c r="D652" s="242" t="s">
        <v>180</v>
      </c>
      <c r="E652" s="243" t="s">
        <v>1</v>
      </c>
      <c r="F652" s="244" t="s">
        <v>1688</v>
      </c>
      <c r="G652" s="241"/>
      <c r="H652" s="245">
        <v>3.7000000000000002</v>
      </c>
      <c r="I652" s="246"/>
      <c r="J652" s="241"/>
      <c r="K652" s="241"/>
      <c r="L652" s="247"/>
      <c r="M652" s="248"/>
      <c r="N652" s="249"/>
      <c r="O652" s="249"/>
      <c r="P652" s="249"/>
      <c r="Q652" s="249"/>
      <c r="R652" s="249"/>
      <c r="S652" s="249"/>
      <c r="T652" s="250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51" t="s">
        <v>180</v>
      </c>
      <c r="AU652" s="251" t="s">
        <v>86</v>
      </c>
      <c r="AV652" s="13" t="s">
        <v>86</v>
      </c>
      <c r="AW652" s="13" t="s">
        <v>32</v>
      </c>
      <c r="AX652" s="13" t="s">
        <v>76</v>
      </c>
      <c r="AY652" s="251" t="s">
        <v>174</v>
      </c>
    </row>
    <row r="653" s="13" customFormat="1">
      <c r="A653" s="13"/>
      <c r="B653" s="240"/>
      <c r="C653" s="241"/>
      <c r="D653" s="242" t="s">
        <v>180</v>
      </c>
      <c r="E653" s="243" t="s">
        <v>1</v>
      </c>
      <c r="F653" s="244" t="s">
        <v>1689</v>
      </c>
      <c r="G653" s="241"/>
      <c r="H653" s="245">
        <v>6.0999999999999996</v>
      </c>
      <c r="I653" s="246"/>
      <c r="J653" s="241"/>
      <c r="K653" s="241"/>
      <c r="L653" s="247"/>
      <c r="M653" s="248"/>
      <c r="N653" s="249"/>
      <c r="O653" s="249"/>
      <c r="P653" s="249"/>
      <c r="Q653" s="249"/>
      <c r="R653" s="249"/>
      <c r="S653" s="249"/>
      <c r="T653" s="250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51" t="s">
        <v>180</v>
      </c>
      <c r="AU653" s="251" t="s">
        <v>86</v>
      </c>
      <c r="AV653" s="13" t="s">
        <v>86</v>
      </c>
      <c r="AW653" s="13" t="s">
        <v>32</v>
      </c>
      <c r="AX653" s="13" t="s">
        <v>76</v>
      </c>
      <c r="AY653" s="251" t="s">
        <v>174</v>
      </c>
    </row>
    <row r="654" s="14" customFormat="1">
      <c r="A654" s="14"/>
      <c r="B654" s="252"/>
      <c r="C654" s="253"/>
      <c r="D654" s="242" t="s">
        <v>180</v>
      </c>
      <c r="E654" s="254" t="s">
        <v>1</v>
      </c>
      <c r="F654" s="255" t="s">
        <v>183</v>
      </c>
      <c r="G654" s="253"/>
      <c r="H654" s="256">
        <v>79.200000000000003</v>
      </c>
      <c r="I654" s="257"/>
      <c r="J654" s="253"/>
      <c r="K654" s="253"/>
      <c r="L654" s="258"/>
      <c r="M654" s="259"/>
      <c r="N654" s="260"/>
      <c r="O654" s="260"/>
      <c r="P654" s="260"/>
      <c r="Q654" s="260"/>
      <c r="R654" s="260"/>
      <c r="S654" s="260"/>
      <c r="T654" s="261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62" t="s">
        <v>180</v>
      </c>
      <c r="AU654" s="262" t="s">
        <v>86</v>
      </c>
      <c r="AV654" s="14" t="s">
        <v>178</v>
      </c>
      <c r="AW654" s="14" t="s">
        <v>32</v>
      </c>
      <c r="AX654" s="14" t="s">
        <v>84</v>
      </c>
      <c r="AY654" s="262" t="s">
        <v>174</v>
      </c>
    </row>
    <row r="655" s="2" customFormat="1" ht="24.15" customHeight="1">
      <c r="A655" s="38"/>
      <c r="B655" s="39"/>
      <c r="C655" s="226" t="s">
        <v>1690</v>
      </c>
      <c r="D655" s="226" t="s">
        <v>175</v>
      </c>
      <c r="E655" s="227" t="s">
        <v>1691</v>
      </c>
      <c r="F655" s="228" t="s">
        <v>1692</v>
      </c>
      <c r="G655" s="229" t="s">
        <v>1112</v>
      </c>
      <c r="H655" s="294"/>
      <c r="I655" s="231"/>
      <c r="J655" s="232">
        <f>ROUND(I655*H655,2)</f>
        <v>0</v>
      </c>
      <c r="K655" s="233"/>
      <c r="L655" s="44"/>
      <c r="M655" s="234" t="s">
        <v>1</v>
      </c>
      <c r="N655" s="235" t="s">
        <v>41</v>
      </c>
      <c r="O655" s="91"/>
      <c r="P655" s="236">
        <f>O655*H655</f>
        <v>0</v>
      </c>
      <c r="Q655" s="236">
        <v>0</v>
      </c>
      <c r="R655" s="236">
        <f>Q655*H655</f>
        <v>0</v>
      </c>
      <c r="S655" s="236">
        <v>0</v>
      </c>
      <c r="T655" s="237">
        <f>S655*H655</f>
        <v>0</v>
      </c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R655" s="238" t="s">
        <v>263</v>
      </c>
      <c r="AT655" s="238" t="s">
        <v>175</v>
      </c>
      <c r="AU655" s="238" t="s">
        <v>86</v>
      </c>
      <c r="AY655" s="17" t="s">
        <v>174</v>
      </c>
      <c r="BE655" s="239">
        <f>IF(N655="základní",J655,0)</f>
        <v>0</v>
      </c>
      <c r="BF655" s="239">
        <f>IF(N655="snížená",J655,0)</f>
        <v>0</v>
      </c>
      <c r="BG655" s="239">
        <f>IF(N655="zákl. přenesená",J655,0)</f>
        <v>0</v>
      </c>
      <c r="BH655" s="239">
        <f>IF(N655="sníž. přenesená",J655,0)</f>
        <v>0</v>
      </c>
      <c r="BI655" s="239">
        <f>IF(N655="nulová",J655,0)</f>
        <v>0</v>
      </c>
      <c r="BJ655" s="17" t="s">
        <v>84</v>
      </c>
      <c r="BK655" s="239">
        <f>ROUND(I655*H655,2)</f>
        <v>0</v>
      </c>
      <c r="BL655" s="17" t="s">
        <v>263</v>
      </c>
      <c r="BM655" s="238" t="s">
        <v>1693</v>
      </c>
    </row>
    <row r="656" s="12" customFormat="1" ht="22.8" customHeight="1">
      <c r="A656" s="12"/>
      <c r="B656" s="212"/>
      <c r="C656" s="213"/>
      <c r="D656" s="214" t="s">
        <v>75</v>
      </c>
      <c r="E656" s="284" t="s">
        <v>481</v>
      </c>
      <c r="F656" s="284" t="s">
        <v>482</v>
      </c>
      <c r="G656" s="213"/>
      <c r="H656" s="213"/>
      <c r="I656" s="216"/>
      <c r="J656" s="285">
        <f>BK656</f>
        <v>0</v>
      </c>
      <c r="K656" s="213"/>
      <c r="L656" s="218"/>
      <c r="M656" s="219"/>
      <c r="N656" s="220"/>
      <c r="O656" s="220"/>
      <c r="P656" s="221">
        <f>SUM(P657:P676)</f>
        <v>0</v>
      </c>
      <c r="Q656" s="220"/>
      <c r="R656" s="221">
        <f>SUM(R657:R676)</f>
        <v>3.364385</v>
      </c>
      <c r="S656" s="220"/>
      <c r="T656" s="222">
        <f>SUM(T657:T676)</f>
        <v>0</v>
      </c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R656" s="223" t="s">
        <v>86</v>
      </c>
      <c r="AT656" s="224" t="s">
        <v>75</v>
      </c>
      <c r="AU656" s="224" t="s">
        <v>84</v>
      </c>
      <c r="AY656" s="223" t="s">
        <v>174</v>
      </c>
      <c r="BK656" s="225">
        <f>SUM(BK657:BK676)</f>
        <v>0</v>
      </c>
    </row>
    <row r="657" s="2" customFormat="1" ht="16.5" customHeight="1">
      <c r="A657" s="38"/>
      <c r="B657" s="39"/>
      <c r="C657" s="226" t="s">
        <v>1694</v>
      </c>
      <c r="D657" s="226" t="s">
        <v>175</v>
      </c>
      <c r="E657" s="227" t="s">
        <v>1695</v>
      </c>
      <c r="F657" s="228" t="s">
        <v>1696</v>
      </c>
      <c r="G657" s="229" t="s">
        <v>123</v>
      </c>
      <c r="H657" s="230">
        <v>141.93000000000001</v>
      </c>
      <c r="I657" s="231"/>
      <c r="J657" s="232">
        <f>ROUND(I657*H657,2)</f>
        <v>0</v>
      </c>
      <c r="K657" s="233"/>
      <c r="L657" s="44"/>
      <c r="M657" s="234" t="s">
        <v>1</v>
      </c>
      <c r="N657" s="235" t="s">
        <v>41</v>
      </c>
      <c r="O657" s="91"/>
      <c r="P657" s="236">
        <f>O657*H657</f>
        <v>0</v>
      </c>
      <c r="Q657" s="236">
        <v>0</v>
      </c>
      <c r="R657" s="236">
        <f>Q657*H657</f>
        <v>0</v>
      </c>
      <c r="S657" s="236">
        <v>0</v>
      </c>
      <c r="T657" s="237">
        <f>S657*H657</f>
        <v>0</v>
      </c>
      <c r="U657" s="38"/>
      <c r="V657" s="38"/>
      <c r="W657" s="38"/>
      <c r="X657" s="38"/>
      <c r="Y657" s="38"/>
      <c r="Z657" s="38"/>
      <c r="AA657" s="38"/>
      <c r="AB657" s="38"/>
      <c r="AC657" s="38"/>
      <c r="AD657" s="38"/>
      <c r="AE657" s="38"/>
      <c r="AR657" s="238" t="s">
        <v>263</v>
      </c>
      <c r="AT657" s="238" t="s">
        <v>175</v>
      </c>
      <c r="AU657" s="238" t="s">
        <v>86</v>
      </c>
      <c r="AY657" s="17" t="s">
        <v>174</v>
      </c>
      <c r="BE657" s="239">
        <f>IF(N657="základní",J657,0)</f>
        <v>0</v>
      </c>
      <c r="BF657" s="239">
        <f>IF(N657="snížená",J657,0)</f>
        <v>0</v>
      </c>
      <c r="BG657" s="239">
        <f>IF(N657="zákl. přenesená",J657,0)</f>
        <v>0</v>
      </c>
      <c r="BH657" s="239">
        <f>IF(N657="sníž. přenesená",J657,0)</f>
        <v>0</v>
      </c>
      <c r="BI657" s="239">
        <f>IF(N657="nulová",J657,0)</f>
        <v>0</v>
      </c>
      <c r="BJ657" s="17" t="s">
        <v>84</v>
      </c>
      <c r="BK657" s="239">
        <f>ROUND(I657*H657,2)</f>
        <v>0</v>
      </c>
      <c r="BL657" s="17" t="s">
        <v>263</v>
      </c>
      <c r="BM657" s="238" t="s">
        <v>1697</v>
      </c>
    </row>
    <row r="658" s="13" customFormat="1">
      <c r="A658" s="13"/>
      <c r="B658" s="240"/>
      <c r="C658" s="241"/>
      <c r="D658" s="242" t="s">
        <v>180</v>
      </c>
      <c r="E658" s="243" t="s">
        <v>1</v>
      </c>
      <c r="F658" s="244" t="s">
        <v>546</v>
      </c>
      <c r="G658" s="241"/>
      <c r="H658" s="245">
        <v>141.93000000000001</v>
      </c>
      <c r="I658" s="246"/>
      <c r="J658" s="241"/>
      <c r="K658" s="241"/>
      <c r="L658" s="247"/>
      <c r="M658" s="248"/>
      <c r="N658" s="249"/>
      <c r="O658" s="249"/>
      <c r="P658" s="249"/>
      <c r="Q658" s="249"/>
      <c r="R658" s="249"/>
      <c r="S658" s="249"/>
      <c r="T658" s="250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51" t="s">
        <v>180</v>
      </c>
      <c r="AU658" s="251" t="s">
        <v>86</v>
      </c>
      <c r="AV658" s="13" t="s">
        <v>86</v>
      </c>
      <c r="AW658" s="13" t="s">
        <v>32</v>
      </c>
      <c r="AX658" s="13" t="s">
        <v>84</v>
      </c>
      <c r="AY658" s="251" t="s">
        <v>174</v>
      </c>
    </row>
    <row r="659" s="2" customFormat="1" ht="16.5" customHeight="1">
      <c r="A659" s="38"/>
      <c r="B659" s="39"/>
      <c r="C659" s="226" t="s">
        <v>1698</v>
      </c>
      <c r="D659" s="226" t="s">
        <v>175</v>
      </c>
      <c r="E659" s="227" t="s">
        <v>1699</v>
      </c>
      <c r="F659" s="228" t="s">
        <v>1700</v>
      </c>
      <c r="G659" s="229" t="s">
        <v>243</v>
      </c>
      <c r="H659" s="230">
        <v>87.099999999999994</v>
      </c>
      <c r="I659" s="231"/>
      <c r="J659" s="232">
        <f>ROUND(I659*H659,2)</f>
        <v>0</v>
      </c>
      <c r="K659" s="233"/>
      <c r="L659" s="44"/>
      <c r="M659" s="234" t="s">
        <v>1</v>
      </c>
      <c r="N659" s="235" t="s">
        <v>41</v>
      </c>
      <c r="O659" s="91"/>
      <c r="P659" s="236">
        <f>O659*H659</f>
        <v>0</v>
      </c>
      <c r="Q659" s="236">
        <v>0</v>
      </c>
      <c r="R659" s="236">
        <f>Q659*H659</f>
        <v>0</v>
      </c>
      <c r="S659" s="236">
        <v>0</v>
      </c>
      <c r="T659" s="237">
        <f>S659*H659</f>
        <v>0</v>
      </c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238" t="s">
        <v>263</v>
      </c>
      <c r="AT659" s="238" t="s">
        <v>175</v>
      </c>
      <c r="AU659" s="238" t="s">
        <v>86</v>
      </c>
      <c r="AY659" s="17" t="s">
        <v>174</v>
      </c>
      <c r="BE659" s="239">
        <f>IF(N659="základní",J659,0)</f>
        <v>0</v>
      </c>
      <c r="BF659" s="239">
        <f>IF(N659="snížená",J659,0)</f>
        <v>0</v>
      </c>
      <c r="BG659" s="239">
        <f>IF(N659="zákl. přenesená",J659,0)</f>
        <v>0</v>
      </c>
      <c r="BH659" s="239">
        <f>IF(N659="sníž. přenesená",J659,0)</f>
        <v>0</v>
      </c>
      <c r="BI659" s="239">
        <f>IF(N659="nulová",J659,0)</f>
        <v>0</v>
      </c>
      <c r="BJ659" s="17" t="s">
        <v>84</v>
      </c>
      <c r="BK659" s="239">
        <f>ROUND(I659*H659,2)</f>
        <v>0</v>
      </c>
      <c r="BL659" s="17" t="s">
        <v>263</v>
      </c>
      <c r="BM659" s="238" t="s">
        <v>1701</v>
      </c>
    </row>
    <row r="660" s="13" customFormat="1">
      <c r="A660" s="13"/>
      <c r="B660" s="240"/>
      <c r="C660" s="241"/>
      <c r="D660" s="242" t="s">
        <v>180</v>
      </c>
      <c r="E660" s="243" t="s">
        <v>1</v>
      </c>
      <c r="F660" s="244" t="s">
        <v>1702</v>
      </c>
      <c r="G660" s="241"/>
      <c r="H660" s="245">
        <v>87.099999999999994</v>
      </c>
      <c r="I660" s="246"/>
      <c r="J660" s="241"/>
      <c r="K660" s="241"/>
      <c r="L660" s="247"/>
      <c r="M660" s="248"/>
      <c r="N660" s="249"/>
      <c r="O660" s="249"/>
      <c r="P660" s="249"/>
      <c r="Q660" s="249"/>
      <c r="R660" s="249"/>
      <c r="S660" s="249"/>
      <c r="T660" s="250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51" t="s">
        <v>180</v>
      </c>
      <c r="AU660" s="251" t="s">
        <v>86</v>
      </c>
      <c r="AV660" s="13" t="s">
        <v>86</v>
      </c>
      <c r="AW660" s="13" t="s">
        <v>32</v>
      </c>
      <c r="AX660" s="13" t="s">
        <v>84</v>
      </c>
      <c r="AY660" s="251" t="s">
        <v>174</v>
      </c>
    </row>
    <row r="661" s="2" customFormat="1" ht="16.5" customHeight="1">
      <c r="A661" s="38"/>
      <c r="B661" s="39"/>
      <c r="C661" s="263" t="s">
        <v>1703</v>
      </c>
      <c r="D661" s="263" t="s">
        <v>240</v>
      </c>
      <c r="E661" s="264" t="s">
        <v>1704</v>
      </c>
      <c r="F661" s="265" t="s">
        <v>1705</v>
      </c>
      <c r="G661" s="266" t="s">
        <v>243</v>
      </c>
      <c r="H661" s="267">
        <v>88.841999999999999</v>
      </c>
      <c r="I661" s="268"/>
      <c r="J661" s="269">
        <f>ROUND(I661*H661,2)</f>
        <v>0</v>
      </c>
      <c r="K661" s="270"/>
      <c r="L661" s="271"/>
      <c r="M661" s="272" t="s">
        <v>1</v>
      </c>
      <c r="N661" s="273" t="s">
        <v>41</v>
      </c>
      <c r="O661" s="91"/>
      <c r="P661" s="236">
        <f>O661*H661</f>
        <v>0</v>
      </c>
      <c r="Q661" s="236">
        <v>5.0000000000000002E-05</v>
      </c>
      <c r="R661" s="236">
        <f>Q661*H661</f>
        <v>0.0044421</v>
      </c>
      <c r="S661" s="236">
        <v>0</v>
      </c>
      <c r="T661" s="237">
        <f>S661*H661</f>
        <v>0</v>
      </c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R661" s="238" t="s">
        <v>345</v>
      </c>
      <c r="AT661" s="238" t="s">
        <v>240</v>
      </c>
      <c r="AU661" s="238" t="s">
        <v>86</v>
      </c>
      <c r="AY661" s="17" t="s">
        <v>174</v>
      </c>
      <c r="BE661" s="239">
        <f>IF(N661="základní",J661,0)</f>
        <v>0</v>
      </c>
      <c r="BF661" s="239">
        <f>IF(N661="snížená",J661,0)</f>
        <v>0</v>
      </c>
      <c r="BG661" s="239">
        <f>IF(N661="zákl. přenesená",J661,0)</f>
        <v>0</v>
      </c>
      <c r="BH661" s="239">
        <f>IF(N661="sníž. přenesená",J661,0)</f>
        <v>0</v>
      </c>
      <c r="BI661" s="239">
        <f>IF(N661="nulová",J661,0)</f>
        <v>0</v>
      </c>
      <c r="BJ661" s="17" t="s">
        <v>84</v>
      </c>
      <c r="BK661" s="239">
        <f>ROUND(I661*H661,2)</f>
        <v>0</v>
      </c>
      <c r="BL661" s="17" t="s">
        <v>263</v>
      </c>
      <c r="BM661" s="238" t="s">
        <v>1706</v>
      </c>
    </row>
    <row r="662" s="13" customFormat="1">
      <c r="A662" s="13"/>
      <c r="B662" s="240"/>
      <c r="C662" s="241"/>
      <c r="D662" s="242" t="s">
        <v>180</v>
      </c>
      <c r="E662" s="241"/>
      <c r="F662" s="244" t="s">
        <v>1707</v>
      </c>
      <c r="G662" s="241"/>
      <c r="H662" s="245">
        <v>88.841999999999999</v>
      </c>
      <c r="I662" s="246"/>
      <c r="J662" s="241"/>
      <c r="K662" s="241"/>
      <c r="L662" s="247"/>
      <c r="M662" s="248"/>
      <c r="N662" s="249"/>
      <c r="O662" s="249"/>
      <c r="P662" s="249"/>
      <c r="Q662" s="249"/>
      <c r="R662" s="249"/>
      <c r="S662" s="249"/>
      <c r="T662" s="250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51" t="s">
        <v>180</v>
      </c>
      <c r="AU662" s="251" t="s">
        <v>86</v>
      </c>
      <c r="AV662" s="13" t="s">
        <v>86</v>
      </c>
      <c r="AW662" s="13" t="s">
        <v>4</v>
      </c>
      <c r="AX662" s="13" t="s">
        <v>84</v>
      </c>
      <c r="AY662" s="251" t="s">
        <v>174</v>
      </c>
    </row>
    <row r="663" s="2" customFormat="1" ht="24.15" customHeight="1">
      <c r="A663" s="38"/>
      <c r="B663" s="39"/>
      <c r="C663" s="226" t="s">
        <v>1708</v>
      </c>
      <c r="D663" s="226" t="s">
        <v>175</v>
      </c>
      <c r="E663" s="227" t="s">
        <v>1709</v>
      </c>
      <c r="F663" s="228" t="s">
        <v>1710</v>
      </c>
      <c r="G663" s="229" t="s">
        <v>123</v>
      </c>
      <c r="H663" s="230">
        <v>141.93000000000001</v>
      </c>
      <c r="I663" s="231"/>
      <c r="J663" s="232">
        <f>ROUND(I663*H663,2)</f>
        <v>0</v>
      </c>
      <c r="K663" s="233"/>
      <c r="L663" s="44"/>
      <c r="M663" s="234" t="s">
        <v>1</v>
      </c>
      <c r="N663" s="235" t="s">
        <v>41</v>
      </c>
      <c r="O663" s="91"/>
      <c r="P663" s="236">
        <f>O663*H663</f>
        <v>0</v>
      </c>
      <c r="Q663" s="236">
        <v>3.0000000000000001E-05</v>
      </c>
      <c r="R663" s="236">
        <f>Q663*H663</f>
        <v>0.0042579000000000002</v>
      </c>
      <c r="S663" s="236">
        <v>0</v>
      </c>
      <c r="T663" s="237">
        <f>S663*H663</f>
        <v>0</v>
      </c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R663" s="238" t="s">
        <v>263</v>
      </c>
      <c r="AT663" s="238" t="s">
        <v>175</v>
      </c>
      <c r="AU663" s="238" t="s">
        <v>86</v>
      </c>
      <c r="AY663" s="17" t="s">
        <v>174</v>
      </c>
      <c r="BE663" s="239">
        <f>IF(N663="základní",J663,0)</f>
        <v>0</v>
      </c>
      <c r="BF663" s="239">
        <f>IF(N663="snížená",J663,0)</f>
        <v>0</v>
      </c>
      <c r="BG663" s="239">
        <f>IF(N663="zákl. přenesená",J663,0)</f>
        <v>0</v>
      </c>
      <c r="BH663" s="239">
        <f>IF(N663="sníž. přenesená",J663,0)</f>
        <v>0</v>
      </c>
      <c r="BI663" s="239">
        <f>IF(N663="nulová",J663,0)</f>
        <v>0</v>
      </c>
      <c r="BJ663" s="17" t="s">
        <v>84</v>
      </c>
      <c r="BK663" s="239">
        <f>ROUND(I663*H663,2)</f>
        <v>0</v>
      </c>
      <c r="BL663" s="17" t="s">
        <v>263</v>
      </c>
      <c r="BM663" s="238" t="s">
        <v>1711</v>
      </c>
    </row>
    <row r="664" s="13" customFormat="1">
      <c r="A664" s="13"/>
      <c r="B664" s="240"/>
      <c r="C664" s="241"/>
      <c r="D664" s="242" t="s">
        <v>180</v>
      </c>
      <c r="E664" s="243" t="s">
        <v>1</v>
      </c>
      <c r="F664" s="244" t="s">
        <v>546</v>
      </c>
      <c r="G664" s="241"/>
      <c r="H664" s="245">
        <v>141.93000000000001</v>
      </c>
      <c r="I664" s="246"/>
      <c r="J664" s="241"/>
      <c r="K664" s="241"/>
      <c r="L664" s="247"/>
      <c r="M664" s="248"/>
      <c r="N664" s="249"/>
      <c r="O664" s="249"/>
      <c r="P664" s="249"/>
      <c r="Q664" s="249"/>
      <c r="R664" s="249"/>
      <c r="S664" s="249"/>
      <c r="T664" s="250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51" t="s">
        <v>180</v>
      </c>
      <c r="AU664" s="251" t="s">
        <v>86</v>
      </c>
      <c r="AV664" s="13" t="s">
        <v>86</v>
      </c>
      <c r="AW664" s="13" t="s">
        <v>32</v>
      </c>
      <c r="AX664" s="13" t="s">
        <v>84</v>
      </c>
      <c r="AY664" s="251" t="s">
        <v>174</v>
      </c>
    </row>
    <row r="665" s="2" customFormat="1" ht="33" customHeight="1">
      <c r="A665" s="38"/>
      <c r="B665" s="39"/>
      <c r="C665" s="226" t="s">
        <v>1712</v>
      </c>
      <c r="D665" s="226" t="s">
        <v>175</v>
      </c>
      <c r="E665" s="227" t="s">
        <v>1713</v>
      </c>
      <c r="F665" s="228" t="s">
        <v>1714</v>
      </c>
      <c r="G665" s="229" t="s">
        <v>123</v>
      </c>
      <c r="H665" s="230">
        <v>141.93000000000001</v>
      </c>
      <c r="I665" s="231"/>
      <c r="J665" s="232">
        <f>ROUND(I665*H665,2)</f>
        <v>0</v>
      </c>
      <c r="K665" s="233"/>
      <c r="L665" s="44"/>
      <c r="M665" s="234" t="s">
        <v>1</v>
      </c>
      <c r="N665" s="235" t="s">
        <v>41</v>
      </c>
      <c r="O665" s="91"/>
      <c r="P665" s="236">
        <f>O665*H665</f>
        <v>0</v>
      </c>
      <c r="Q665" s="236">
        <v>0.0045500000000000002</v>
      </c>
      <c r="R665" s="236">
        <f>Q665*H665</f>
        <v>0.64578150000000001</v>
      </c>
      <c r="S665" s="236">
        <v>0</v>
      </c>
      <c r="T665" s="237">
        <f>S665*H665</f>
        <v>0</v>
      </c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R665" s="238" t="s">
        <v>263</v>
      </c>
      <c r="AT665" s="238" t="s">
        <v>175</v>
      </c>
      <c r="AU665" s="238" t="s">
        <v>86</v>
      </c>
      <c r="AY665" s="17" t="s">
        <v>174</v>
      </c>
      <c r="BE665" s="239">
        <f>IF(N665="základní",J665,0)</f>
        <v>0</v>
      </c>
      <c r="BF665" s="239">
        <f>IF(N665="snížená",J665,0)</f>
        <v>0</v>
      </c>
      <c r="BG665" s="239">
        <f>IF(N665="zákl. přenesená",J665,0)</f>
        <v>0</v>
      </c>
      <c r="BH665" s="239">
        <f>IF(N665="sníž. přenesená",J665,0)</f>
        <v>0</v>
      </c>
      <c r="BI665" s="239">
        <f>IF(N665="nulová",J665,0)</f>
        <v>0</v>
      </c>
      <c r="BJ665" s="17" t="s">
        <v>84</v>
      </c>
      <c r="BK665" s="239">
        <f>ROUND(I665*H665,2)</f>
        <v>0</v>
      </c>
      <c r="BL665" s="17" t="s">
        <v>263</v>
      </c>
      <c r="BM665" s="238" t="s">
        <v>1715</v>
      </c>
    </row>
    <row r="666" s="13" customFormat="1">
      <c r="A666" s="13"/>
      <c r="B666" s="240"/>
      <c r="C666" s="241"/>
      <c r="D666" s="242" t="s">
        <v>180</v>
      </c>
      <c r="E666" s="243" t="s">
        <v>1</v>
      </c>
      <c r="F666" s="244" t="s">
        <v>546</v>
      </c>
      <c r="G666" s="241"/>
      <c r="H666" s="245">
        <v>141.93000000000001</v>
      </c>
      <c r="I666" s="246"/>
      <c r="J666" s="241"/>
      <c r="K666" s="241"/>
      <c r="L666" s="247"/>
      <c r="M666" s="248"/>
      <c r="N666" s="249"/>
      <c r="O666" s="249"/>
      <c r="P666" s="249"/>
      <c r="Q666" s="249"/>
      <c r="R666" s="249"/>
      <c r="S666" s="249"/>
      <c r="T666" s="250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51" t="s">
        <v>180</v>
      </c>
      <c r="AU666" s="251" t="s">
        <v>86</v>
      </c>
      <c r="AV666" s="13" t="s">
        <v>86</v>
      </c>
      <c r="AW666" s="13" t="s">
        <v>32</v>
      </c>
      <c r="AX666" s="13" t="s">
        <v>84</v>
      </c>
      <c r="AY666" s="251" t="s">
        <v>174</v>
      </c>
    </row>
    <row r="667" s="2" customFormat="1" ht="24.15" customHeight="1">
      <c r="A667" s="38"/>
      <c r="B667" s="39"/>
      <c r="C667" s="226" t="s">
        <v>1716</v>
      </c>
      <c r="D667" s="226" t="s">
        <v>175</v>
      </c>
      <c r="E667" s="227" t="s">
        <v>1717</v>
      </c>
      <c r="F667" s="228" t="s">
        <v>1718</v>
      </c>
      <c r="G667" s="229" t="s">
        <v>123</v>
      </c>
      <c r="H667" s="230">
        <v>14.193</v>
      </c>
      <c r="I667" s="231"/>
      <c r="J667" s="232">
        <f>ROUND(I667*H667,2)</f>
        <v>0</v>
      </c>
      <c r="K667" s="233"/>
      <c r="L667" s="44"/>
      <c r="M667" s="234" t="s">
        <v>1</v>
      </c>
      <c r="N667" s="235" t="s">
        <v>41</v>
      </c>
      <c r="O667" s="91"/>
      <c r="P667" s="236">
        <f>O667*H667</f>
        <v>0</v>
      </c>
      <c r="Q667" s="236">
        <v>0.018929999999999999</v>
      </c>
      <c r="R667" s="236">
        <f>Q667*H667</f>
        <v>0.26867348999999996</v>
      </c>
      <c r="S667" s="236">
        <v>0</v>
      </c>
      <c r="T667" s="237">
        <f>S667*H667</f>
        <v>0</v>
      </c>
      <c r="U667" s="38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R667" s="238" t="s">
        <v>263</v>
      </c>
      <c r="AT667" s="238" t="s">
        <v>175</v>
      </c>
      <c r="AU667" s="238" t="s">
        <v>86</v>
      </c>
      <c r="AY667" s="17" t="s">
        <v>174</v>
      </c>
      <c r="BE667" s="239">
        <f>IF(N667="základní",J667,0)</f>
        <v>0</v>
      </c>
      <c r="BF667" s="239">
        <f>IF(N667="snížená",J667,0)</f>
        <v>0</v>
      </c>
      <c r="BG667" s="239">
        <f>IF(N667="zákl. přenesená",J667,0)</f>
        <v>0</v>
      </c>
      <c r="BH667" s="239">
        <f>IF(N667="sníž. přenesená",J667,0)</f>
        <v>0</v>
      </c>
      <c r="BI667" s="239">
        <f>IF(N667="nulová",J667,0)</f>
        <v>0</v>
      </c>
      <c r="BJ667" s="17" t="s">
        <v>84</v>
      </c>
      <c r="BK667" s="239">
        <f>ROUND(I667*H667,2)</f>
        <v>0</v>
      </c>
      <c r="BL667" s="17" t="s">
        <v>263</v>
      </c>
      <c r="BM667" s="238" t="s">
        <v>1719</v>
      </c>
    </row>
    <row r="668" s="13" customFormat="1">
      <c r="A668" s="13"/>
      <c r="B668" s="240"/>
      <c r="C668" s="241"/>
      <c r="D668" s="242" t="s">
        <v>180</v>
      </c>
      <c r="E668" s="243" t="s">
        <v>1</v>
      </c>
      <c r="F668" s="244" t="s">
        <v>1720</v>
      </c>
      <c r="G668" s="241"/>
      <c r="H668" s="245">
        <v>14.193</v>
      </c>
      <c r="I668" s="246"/>
      <c r="J668" s="241"/>
      <c r="K668" s="241"/>
      <c r="L668" s="247"/>
      <c r="M668" s="248"/>
      <c r="N668" s="249"/>
      <c r="O668" s="249"/>
      <c r="P668" s="249"/>
      <c r="Q668" s="249"/>
      <c r="R668" s="249"/>
      <c r="S668" s="249"/>
      <c r="T668" s="250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51" t="s">
        <v>180</v>
      </c>
      <c r="AU668" s="251" t="s">
        <v>86</v>
      </c>
      <c r="AV668" s="13" t="s">
        <v>86</v>
      </c>
      <c r="AW668" s="13" t="s">
        <v>32</v>
      </c>
      <c r="AX668" s="13" t="s">
        <v>84</v>
      </c>
      <c r="AY668" s="251" t="s">
        <v>174</v>
      </c>
    </row>
    <row r="669" s="2" customFormat="1" ht="24.15" customHeight="1">
      <c r="A669" s="38"/>
      <c r="B669" s="39"/>
      <c r="C669" s="226" t="s">
        <v>1721</v>
      </c>
      <c r="D669" s="226" t="s">
        <v>175</v>
      </c>
      <c r="E669" s="227" t="s">
        <v>1722</v>
      </c>
      <c r="F669" s="228" t="s">
        <v>1723</v>
      </c>
      <c r="G669" s="229" t="s">
        <v>243</v>
      </c>
      <c r="H669" s="230">
        <v>87.099999999999994</v>
      </c>
      <c r="I669" s="231"/>
      <c r="J669" s="232">
        <f>ROUND(I669*H669,2)</f>
        <v>0</v>
      </c>
      <c r="K669" s="233"/>
      <c r="L669" s="44"/>
      <c r="M669" s="234" t="s">
        <v>1</v>
      </c>
      <c r="N669" s="235" t="s">
        <v>41</v>
      </c>
      <c r="O669" s="91"/>
      <c r="P669" s="236">
        <f>O669*H669</f>
        <v>0</v>
      </c>
      <c r="Q669" s="236">
        <v>5.0000000000000002E-05</v>
      </c>
      <c r="R669" s="236">
        <f>Q669*H669</f>
        <v>0.0043549999999999995</v>
      </c>
      <c r="S669" s="236">
        <v>0</v>
      </c>
      <c r="T669" s="237">
        <f>S669*H669</f>
        <v>0</v>
      </c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R669" s="238" t="s">
        <v>263</v>
      </c>
      <c r="AT669" s="238" t="s">
        <v>175</v>
      </c>
      <c r="AU669" s="238" t="s">
        <v>86</v>
      </c>
      <c r="AY669" s="17" t="s">
        <v>174</v>
      </c>
      <c r="BE669" s="239">
        <f>IF(N669="základní",J669,0)</f>
        <v>0</v>
      </c>
      <c r="BF669" s="239">
        <f>IF(N669="snížená",J669,0)</f>
        <v>0</v>
      </c>
      <c r="BG669" s="239">
        <f>IF(N669="zákl. přenesená",J669,0)</f>
        <v>0</v>
      </c>
      <c r="BH669" s="239">
        <f>IF(N669="sníž. přenesená",J669,0)</f>
        <v>0</v>
      </c>
      <c r="BI669" s="239">
        <f>IF(N669="nulová",J669,0)</f>
        <v>0</v>
      </c>
      <c r="BJ669" s="17" t="s">
        <v>84</v>
      </c>
      <c r="BK669" s="239">
        <f>ROUND(I669*H669,2)</f>
        <v>0</v>
      </c>
      <c r="BL669" s="17" t="s">
        <v>263</v>
      </c>
      <c r="BM669" s="238" t="s">
        <v>1724</v>
      </c>
    </row>
    <row r="670" s="13" customFormat="1">
      <c r="A670" s="13"/>
      <c r="B670" s="240"/>
      <c r="C670" s="241"/>
      <c r="D670" s="242" t="s">
        <v>180</v>
      </c>
      <c r="E670" s="243" t="s">
        <v>1</v>
      </c>
      <c r="F670" s="244" t="s">
        <v>1702</v>
      </c>
      <c r="G670" s="241"/>
      <c r="H670" s="245">
        <v>87.099999999999994</v>
      </c>
      <c r="I670" s="246"/>
      <c r="J670" s="241"/>
      <c r="K670" s="241"/>
      <c r="L670" s="247"/>
      <c r="M670" s="248"/>
      <c r="N670" s="249"/>
      <c r="O670" s="249"/>
      <c r="P670" s="249"/>
      <c r="Q670" s="249"/>
      <c r="R670" s="249"/>
      <c r="S670" s="249"/>
      <c r="T670" s="250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51" t="s">
        <v>180</v>
      </c>
      <c r="AU670" s="251" t="s">
        <v>86</v>
      </c>
      <c r="AV670" s="13" t="s">
        <v>86</v>
      </c>
      <c r="AW670" s="13" t="s">
        <v>32</v>
      </c>
      <c r="AX670" s="13" t="s">
        <v>84</v>
      </c>
      <c r="AY670" s="251" t="s">
        <v>174</v>
      </c>
    </row>
    <row r="671" s="2" customFormat="1" ht="16.5" customHeight="1">
      <c r="A671" s="38"/>
      <c r="B671" s="39"/>
      <c r="C671" s="263" t="s">
        <v>1725</v>
      </c>
      <c r="D671" s="263" t="s">
        <v>240</v>
      </c>
      <c r="E671" s="264" t="s">
        <v>1726</v>
      </c>
      <c r="F671" s="265" t="s">
        <v>1727</v>
      </c>
      <c r="G671" s="266" t="s">
        <v>243</v>
      </c>
      <c r="H671" s="267">
        <v>94.067999999999998</v>
      </c>
      <c r="I671" s="268"/>
      <c r="J671" s="269">
        <f>ROUND(I671*H671,2)</f>
        <v>0</v>
      </c>
      <c r="K671" s="270"/>
      <c r="L671" s="271"/>
      <c r="M671" s="272" t="s">
        <v>1</v>
      </c>
      <c r="N671" s="273" t="s">
        <v>41</v>
      </c>
      <c r="O671" s="91"/>
      <c r="P671" s="236">
        <f>O671*H671</f>
        <v>0</v>
      </c>
      <c r="Q671" s="236">
        <v>0.00020000000000000001</v>
      </c>
      <c r="R671" s="236">
        <f>Q671*H671</f>
        <v>0.0188136</v>
      </c>
      <c r="S671" s="236">
        <v>0</v>
      </c>
      <c r="T671" s="237">
        <f>S671*H671</f>
        <v>0</v>
      </c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R671" s="238" t="s">
        <v>345</v>
      </c>
      <c r="AT671" s="238" t="s">
        <v>240</v>
      </c>
      <c r="AU671" s="238" t="s">
        <v>86</v>
      </c>
      <c r="AY671" s="17" t="s">
        <v>174</v>
      </c>
      <c r="BE671" s="239">
        <f>IF(N671="základní",J671,0)</f>
        <v>0</v>
      </c>
      <c r="BF671" s="239">
        <f>IF(N671="snížená",J671,0)</f>
        <v>0</v>
      </c>
      <c r="BG671" s="239">
        <f>IF(N671="zákl. přenesená",J671,0)</f>
        <v>0</v>
      </c>
      <c r="BH671" s="239">
        <f>IF(N671="sníž. přenesená",J671,0)</f>
        <v>0</v>
      </c>
      <c r="BI671" s="239">
        <f>IF(N671="nulová",J671,0)</f>
        <v>0</v>
      </c>
      <c r="BJ671" s="17" t="s">
        <v>84</v>
      </c>
      <c r="BK671" s="239">
        <f>ROUND(I671*H671,2)</f>
        <v>0</v>
      </c>
      <c r="BL671" s="17" t="s">
        <v>263</v>
      </c>
      <c r="BM671" s="238" t="s">
        <v>1728</v>
      </c>
    </row>
    <row r="672" s="13" customFormat="1">
      <c r="A672" s="13"/>
      <c r="B672" s="240"/>
      <c r="C672" s="241"/>
      <c r="D672" s="242" t="s">
        <v>180</v>
      </c>
      <c r="E672" s="243" t="s">
        <v>1</v>
      </c>
      <c r="F672" s="244" t="s">
        <v>1702</v>
      </c>
      <c r="G672" s="241"/>
      <c r="H672" s="245">
        <v>87.099999999999994</v>
      </c>
      <c r="I672" s="246"/>
      <c r="J672" s="241"/>
      <c r="K672" s="241"/>
      <c r="L672" s="247"/>
      <c r="M672" s="248"/>
      <c r="N672" s="249"/>
      <c r="O672" s="249"/>
      <c r="P672" s="249"/>
      <c r="Q672" s="249"/>
      <c r="R672" s="249"/>
      <c r="S672" s="249"/>
      <c r="T672" s="250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51" t="s">
        <v>180</v>
      </c>
      <c r="AU672" s="251" t="s">
        <v>86</v>
      </c>
      <c r="AV672" s="13" t="s">
        <v>86</v>
      </c>
      <c r="AW672" s="13" t="s">
        <v>32</v>
      </c>
      <c r="AX672" s="13" t="s">
        <v>84</v>
      </c>
      <c r="AY672" s="251" t="s">
        <v>174</v>
      </c>
    </row>
    <row r="673" s="13" customFormat="1">
      <c r="A673" s="13"/>
      <c r="B673" s="240"/>
      <c r="C673" s="241"/>
      <c r="D673" s="242" t="s">
        <v>180</v>
      </c>
      <c r="E673" s="241"/>
      <c r="F673" s="244" t="s">
        <v>1729</v>
      </c>
      <c r="G673" s="241"/>
      <c r="H673" s="245">
        <v>94.067999999999998</v>
      </c>
      <c r="I673" s="246"/>
      <c r="J673" s="241"/>
      <c r="K673" s="241"/>
      <c r="L673" s="247"/>
      <c r="M673" s="248"/>
      <c r="N673" s="249"/>
      <c r="O673" s="249"/>
      <c r="P673" s="249"/>
      <c r="Q673" s="249"/>
      <c r="R673" s="249"/>
      <c r="S673" s="249"/>
      <c r="T673" s="250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51" t="s">
        <v>180</v>
      </c>
      <c r="AU673" s="251" t="s">
        <v>86</v>
      </c>
      <c r="AV673" s="13" t="s">
        <v>86</v>
      </c>
      <c r="AW673" s="13" t="s">
        <v>4</v>
      </c>
      <c r="AX673" s="13" t="s">
        <v>84</v>
      </c>
      <c r="AY673" s="251" t="s">
        <v>174</v>
      </c>
    </row>
    <row r="674" s="2" customFormat="1" ht="24.15" customHeight="1">
      <c r="A674" s="38"/>
      <c r="B674" s="39"/>
      <c r="C674" s="226" t="s">
        <v>1730</v>
      </c>
      <c r="D674" s="226" t="s">
        <v>175</v>
      </c>
      <c r="E674" s="227" t="s">
        <v>1731</v>
      </c>
      <c r="F674" s="228" t="s">
        <v>1732</v>
      </c>
      <c r="G674" s="229" t="s">
        <v>123</v>
      </c>
      <c r="H674" s="230">
        <v>127.737</v>
      </c>
      <c r="I674" s="231"/>
      <c r="J674" s="232">
        <f>ROUND(I674*H674,2)</f>
        <v>0</v>
      </c>
      <c r="K674" s="233"/>
      <c r="L674" s="44"/>
      <c r="M674" s="234" t="s">
        <v>1</v>
      </c>
      <c r="N674" s="235" t="s">
        <v>41</v>
      </c>
      <c r="O674" s="91"/>
      <c r="P674" s="236">
        <f>O674*H674</f>
        <v>0</v>
      </c>
      <c r="Q674" s="236">
        <v>0.018929999999999999</v>
      </c>
      <c r="R674" s="236">
        <f>Q674*H674</f>
        <v>2.41806141</v>
      </c>
      <c r="S674" s="236">
        <v>0</v>
      </c>
      <c r="T674" s="237">
        <f>S674*H674</f>
        <v>0</v>
      </c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R674" s="238" t="s">
        <v>263</v>
      </c>
      <c r="AT674" s="238" t="s">
        <v>175</v>
      </c>
      <c r="AU674" s="238" t="s">
        <v>86</v>
      </c>
      <c r="AY674" s="17" t="s">
        <v>174</v>
      </c>
      <c r="BE674" s="239">
        <f>IF(N674="základní",J674,0)</f>
        <v>0</v>
      </c>
      <c r="BF674" s="239">
        <f>IF(N674="snížená",J674,0)</f>
        <v>0</v>
      </c>
      <c r="BG674" s="239">
        <f>IF(N674="zákl. přenesená",J674,0)</f>
        <v>0</v>
      </c>
      <c r="BH674" s="239">
        <f>IF(N674="sníž. přenesená",J674,0)</f>
        <v>0</v>
      </c>
      <c r="BI674" s="239">
        <f>IF(N674="nulová",J674,0)</f>
        <v>0</v>
      </c>
      <c r="BJ674" s="17" t="s">
        <v>84</v>
      </c>
      <c r="BK674" s="239">
        <f>ROUND(I674*H674,2)</f>
        <v>0</v>
      </c>
      <c r="BL674" s="17" t="s">
        <v>263</v>
      </c>
      <c r="BM674" s="238" t="s">
        <v>1733</v>
      </c>
    </row>
    <row r="675" s="13" customFormat="1">
      <c r="A675" s="13"/>
      <c r="B675" s="240"/>
      <c r="C675" s="241"/>
      <c r="D675" s="242" t="s">
        <v>180</v>
      </c>
      <c r="E675" s="243" t="s">
        <v>1</v>
      </c>
      <c r="F675" s="244" t="s">
        <v>1734</v>
      </c>
      <c r="G675" s="241"/>
      <c r="H675" s="245">
        <v>127.737</v>
      </c>
      <c r="I675" s="246"/>
      <c r="J675" s="241"/>
      <c r="K675" s="241"/>
      <c r="L675" s="247"/>
      <c r="M675" s="248"/>
      <c r="N675" s="249"/>
      <c r="O675" s="249"/>
      <c r="P675" s="249"/>
      <c r="Q675" s="249"/>
      <c r="R675" s="249"/>
      <c r="S675" s="249"/>
      <c r="T675" s="250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51" t="s">
        <v>180</v>
      </c>
      <c r="AU675" s="251" t="s">
        <v>86</v>
      </c>
      <c r="AV675" s="13" t="s">
        <v>86</v>
      </c>
      <c r="AW675" s="13" t="s">
        <v>32</v>
      </c>
      <c r="AX675" s="13" t="s">
        <v>84</v>
      </c>
      <c r="AY675" s="251" t="s">
        <v>174</v>
      </c>
    </row>
    <row r="676" s="2" customFormat="1" ht="24.15" customHeight="1">
      <c r="A676" s="38"/>
      <c r="B676" s="39"/>
      <c r="C676" s="226" t="s">
        <v>1735</v>
      </c>
      <c r="D676" s="226" t="s">
        <v>175</v>
      </c>
      <c r="E676" s="227" t="s">
        <v>1736</v>
      </c>
      <c r="F676" s="228" t="s">
        <v>1737</v>
      </c>
      <c r="G676" s="229" t="s">
        <v>1112</v>
      </c>
      <c r="H676" s="294"/>
      <c r="I676" s="231"/>
      <c r="J676" s="232">
        <f>ROUND(I676*H676,2)</f>
        <v>0</v>
      </c>
      <c r="K676" s="233"/>
      <c r="L676" s="44"/>
      <c r="M676" s="234" t="s">
        <v>1</v>
      </c>
      <c r="N676" s="235" t="s">
        <v>41</v>
      </c>
      <c r="O676" s="91"/>
      <c r="P676" s="236">
        <f>O676*H676</f>
        <v>0</v>
      </c>
      <c r="Q676" s="236">
        <v>0</v>
      </c>
      <c r="R676" s="236">
        <f>Q676*H676</f>
        <v>0</v>
      </c>
      <c r="S676" s="236">
        <v>0</v>
      </c>
      <c r="T676" s="237">
        <f>S676*H676</f>
        <v>0</v>
      </c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R676" s="238" t="s">
        <v>263</v>
      </c>
      <c r="AT676" s="238" t="s">
        <v>175</v>
      </c>
      <c r="AU676" s="238" t="s">
        <v>86</v>
      </c>
      <c r="AY676" s="17" t="s">
        <v>174</v>
      </c>
      <c r="BE676" s="239">
        <f>IF(N676="základní",J676,0)</f>
        <v>0</v>
      </c>
      <c r="BF676" s="239">
        <f>IF(N676="snížená",J676,0)</f>
        <v>0</v>
      </c>
      <c r="BG676" s="239">
        <f>IF(N676="zákl. přenesená",J676,0)</f>
        <v>0</v>
      </c>
      <c r="BH676" s="239">
        <f>IF(N676="sníž. přenesená",J676,0)</f>
        <v>0</v>
      </c>
      <c r="BI676" s="239">
        <f>IF(N676="nulová",J676,0)</f>
        <v>0</v>
      </c>
      <c r="BJ676" s="17" t="s">
        <v>84</v>
      </c>
      <c r="BK676" s="239">
        <f>ROUND(I676*H676,2)</f>
        <v>0</v>
      </c>
      <c r="BL676" s="17" t="s">
        <v>263</v>
      </c>
      <c r="BM676" s="238" t="s">
        <v>1738</v>
      </c>
    </row>
    <row r="677" s="12" customFormat="1" ht="22.8" customHeight="1">
      <c r="A677" s="12"/>
      <c r="B677" s="212"/>
      <c r="C677" s="213"/>
      <c r="D677" s="214" t="s">
        <v>75</v>
      </c>
      <c r="E677" s="284" t="s">
        <v>493</v>
      </c>
      <c r="F677" s="284" t="s">
        <v>494</v>
      </c>
      <c r="G677" s="213"/>
      <c r="H677" s="213"/>
      <c r="I677" s="216"/>
      <c r="J677" s="285">
        <f>BK677</f>
        <v>0</v>
      </c>
      <c r="K677" s="213"/>
      <c r="L677" s="218"/>
      <c r="M677" s="219"/>
      <c r="N677" s="220"/>
      <c r="O677" s="220"/>
      <c r="P677" s="221">
        <f>SUM(P678:P716)</f>
        <v>0</v>
      </c>
      <c r="Q677" s="220"/>
      <c r="R677" s="221">
        <f>SUM(R678:R716)</f>
        <v>1.6593673299999998</v>
      </c>
      <c r="S677" s="220"/>
      <c r="T677" s="222">
        <f>SUM(T678:T716)</f>
        <v>0</v>
      </c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R677" s="223" t="s">
        <v>86</v>
      </c>
      <c r="AT677" s="224" t="s">
        <v>75</v>
      </c>
      <c r="AU677" s="224" t="s">
        <v>84</v>
      </c>
      <c r="AY677" s="223" t="s">
        <v>174</v>
      </c>
      <c r="BK677" s="225">
        <f>SUM(BK678:BK716)</f>
        <v>0</v>
      </c>
    </row>
    <row r="678" s="2" customFormat="1" ht="21.75" customHeight="1">
      <c r="A678" s="38"/>
      <c r="B678" s="39"/>
      <c r="C678" s="226" t="s">
        <v>1739</v>
      </c>
      <c r="D678" s="226" t="s">
        <v>175</v>
      </c>
      <c r="E678" s="227" t="s">
        <v>1740</v>
      </c>
      <c r="F678" s="228" t="s">
        <v>1741</v>
      </c>
      <c r="G678" s="229" t="s">
        <v>123</v>
      </c>
      <c r="H678" s="230">
        <v>497.255</v>
      </c>
      <c r="I678" s="231"/>
      <c r="J678" s="232">
        <f>ROUND(I678*H678,2)</f>
        <v>0</v>
      </c>
      <c r="K678" s="233"/>
      <c r="L678" s="44"/>
      <c r="M678" s="234" t="s">
        <v>1</v>
      </c>
      <c r="N678" s="235" t="s">
        <v>41</v>
      </c>
      <c r="O678" s="91"/>
      <c r="P678" s="236">
        <f>O678*H678</f>
        <v>0</v>
      </c>
      <c r="Q678" s="236">
        <v>0</v>
      </c>
      <c r="R678" s="236">
        <f>Q678*H678</f>
        <v>0</v>
      </c>
      <c r="S678" s="236">
        <v>0</v>
      </c>
      <c r="T678" s="237">
        <f>S678*H678</f>
        <v>0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238" t="s">
        <v>263</v>
      </c>
      <c r="AT678" s="238" t="s">
        <v>175</v>
      </c>
      <c r="AU678" s="238" t="s">
        <v>86</v>
      </c>
      <c r="AY678" s="17" t="s">
        <v>174</v>
      </c>
      <c r="BE678" s="239">
        <f>IF(N678="základní",J678,0)</f>
        <v>0</v>
      </c>
      <c r="BF678" s="239">
        <f>IF(N678="snížená",J678,0)</f>
        <v>0</v>
      </c>
      <c r="BG678" s="239">
        <f>IF(N678="zákl. přenesená",J678,0)</f>
        <v>0</v>
      </c>
      <c r="BH678" s="239">
        <f>IF(N678="sníž. přenesená",J678,0)</f>
        <v>0</v>
      </c>
      <c r="BI678" s="239">
        <f>IF(N678="nulová",J678,0)</f>
        <v>0</v>
      </c>
      <c r="BJ678" s="17" t="s">
        <v>84</v>
      </c>
      <c r="BK678" s="239">
        <f>ROUND(I678*H678,2)</f>
        <v>0</v>
      </c>
      <c r="BL678" s="17" t="s">
        <v>263</v>
      </c>
      <c r="BM678" s="238" t="s">
        <v>1742</v>
      </c>
    </row>
    <row r="679" s="13" customFormat="1">
      <c r="A679" s="13"/>
      <c r="B679" s="240"/>
      <c r="C679" s="241"/>
      <c r="D679" s="242" t="s">
        <v>180</v>
      </c>
      <c r="E679" s="243" t="s">
        <v>1</v>
      </c>
      <c r="F679" s="244" t="s">
        <v>1743</v>
      </c>
      <c r="G679" s="241"/>
      <c r="H679" s="245">
        <v>497.255</v>
      </c>
      <c r="I679" s="246"/>
      <c r="J679" s="241"/>
      <c r="K679" s="241"/>
      <c r="L679" s="247"/>
      <c r="M679" s="248"/>
      <c r="N679" s="249"/>
      <c r="O679" s="249"/>
      <c r="P679" s="249"/>
      <c r="Q679" s="249"/>
      <c r="R679" s="249"/>
      <c r="S679" s="249"/>
      <c r="T679" s="250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51" t="s">
        <v>180</v>
      </c>
      <c r="AU679" s="251" t="s">
        <v>86</v>
      </c>
      <c r="AV679" s="13" t="s">
        <v>86</v>
      </c>
      <c r="AW679" s="13" t="s">
        <v>32</v>
      </c>
      <c r="AX679" s="13" t="s">
        <v>84</v>
      </c>
      <c r="AY679" s="251" t="s">
        <v>174</v>
      </c>
    </row>
    <row r="680" s="2" customFormat="1" ht="33" customHeight="1">
      <c r="A680" s="38"/>
      <c r="B680" s="39"/>
      <c r="C680" s="226" t="s">
        <v>1744</v>
      </c>
      <c r="D680" s="226" t="s">
        <v>175</v>
      </c>
      <c r="E680" s="227" t="s">
        <v>1745</v>
      </c>
      <c r="F680" s="228" t="s">
        <v>1746</v>
      </c>
      <c r="G680" s="229" t="s">
        <v>123</v>
      </c>
      <c r="H680" s="230">
        <v>95.209999999999994</v>
      </c>
      <c r="I680" s="231"/>
      <c r="J680" s="232">
        <f>ROUND(I680*H680,2)</f>
        <v>0</v>
      </c>
      <c r="K680" s="233"/>
      <c r="L680" s="44"/>
      <c r="M680" s="234" t="s">
        <v>1</v>
      </c>
      <c r="N680" s="235" t="s">
        <v>41</v>
      </c>
      <c r="O680" s="91"/>
      <c r="P680" s="236">
        <f>O680*H680</f>
        <v>0</v>
      </c>
      <c r="Q680" s="236">
        <v>0.0045500000000000002</v>
      </c>
      <c r="R680" s="236">
        <f>Q680*H680</f>
        <v>0.43320549999999997</v>
      </c>
      <c r="S680" s="236">
        <v>0</v>
      </c>
      <c r="T680" s="237">
        <f>S680*H680</f>
        <v>0</v>
      </c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R680" s="238" t="s">
        <v>263</v>
      </c>
      <c r="AT680" s="238" t="s">
        <v>175</v>
      </c>
      <c r="AU680" s="238" t="s">
        <v>86</v>
      </c>
      <c r="AY680" s="17" t="s">
        <v>174</v>
      </c>
      <c r="BE680" s="239">
        <f>IF(N680="základní",J680,0)</f>
        <v>0</v>
      </c>
      <c r="BF680" s="239">
        <f>IF(N680="snížená",J680,0)</f>
        <v>0</v>
      </c>
      <c r="BG680" s="239">
        <f>IF(N680="zákl. přenesená",J680,0)</f>
        <v>0</v>
      </c>
      <c r="BH680" s="239">
        <f>IF(N680="sníž. přenesená",J680,0)</f>
        <v>0</v>
      </c>
      <c r="BI680" s="239">
        <f>IF(N680="nulová",J680,0)</f>
        <v>0</v>
      </c>
      <c r="BJ680" s="17" t="s">
        <v>84</v>
      </c>
      <c r="BK680" s="239">
        <f>ROUND(I680*H680,2)</f>
        <v>0</v>
      </c>
      <c r="BL680" s="17" t="s">
        <v>263</v>
      </c>
      <c r="BM680" s="238" t="s">
        <v>1747</v>
      </c>
    </row>
    <row r="681" s="13" customFormat="1">
      <c r="A681" s="13"/>
      <c r="B681" s="240"/>
      <c r="C681" s="241"/>
      <c r="D681" s="242" t="s">
        <v>180</v>
      </c>
      <c r="E681" s="243" t="s">
        <v>1</v>
      </c>
      <c r="F681" s="244" t="s">
        <v>543</v>
      </c>
      <c r="G681" s="241"/>
      <c r="H681" s="245">
        <v>95.209999999999994</v>
      </c>
      <c r="I681" s="246"/>
      <c r="J681" s="241"/>
      <c r="K681" s="241"/>
      <c r="L681" s="247"/>
      <c r="M681" s="248"/>
      <c r="N681" s="249"/>
      <c r="O681" s="249"/>
      <c r="P681" s="249"/>
      <c r="Q681" s="249"/>
      <c r="R681" s="249"/>
      <c r="S681" s="249"/>
      <c r="T681" s="250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51" t="s">
        <v>180</v>
      </c>
      <c r="AU681" s="251" t="s">
        <v>86</v>
      </c>
      <c r="AV681" s="13" t="s">
        <v>86</v>
      </c>
      <c r="AW681" s="13" t="s">
        <v>32</v>
      </c>
      <c r="AX681" s="13" t="s">
        <v>84</v>
      </c>
      <c r="AY681" s="251" t="s">
        <v>174</v>
      </c>
    </row>
    <row r="682" s="2" customFormat="1" ht="21.75" customHeight="1">
      <c r="A682" s="38"/>
      <c r="B682" s="39"/>
      <c r="C682" s="226" t="s">
        <v>1748</v>
      </c>
      <c r="D682" s="226" t="s">
        <v>175</v>
      </c>
      <c r="E682" s="227" t="s">
        <v>1749</v>
      </c>
      <c r="F682" s="228" t="s">
        <v>1750</v>
      </c>
      <c r="G682" s="229" t="s">
        <v>123</v>
      </c>
      <c r="H682" s="230">
        <v>95.209999999999994</v>
      </c>
      <c r="I682" s="231"/>
      <c r="J682" s="232">
        <f>ROUND(I682*H682,2)</f>
        <v>0</v>
      </c>
      <c r="K682" s="233"/>
      <c r="L682" s="44"/>
      <c r="M682" s="234" t="s">
        <v>1</v>
      </c>
      <c r="N682" s="235" t="s">
        <v>41</v>
      </c>
      <c r="O682" s="91"/>
      <c r="P682" s="236">
        <f>O682*H682</f>
        <v>0</v>
      </c>
      <c r="Q682" s="236">
        <v>0.00029999999999999997</v>
      </c>
      <c r="R682" s="236">
        <f>Q682*H682</f>
        <v>0.028562999999999995</v>
      </c>
      <c r="S682" s="236">
        <v>0</v>
      </c>
      <c r="T682" s="237">
        <f>S682*H682</f>
        <v>0</v>
      </c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R682" s="238" t="s">
        <v>263</v>
      </c>
      <c r="AT682" s="238" t="s">
        <v>175</v>
      </c>
      <c r="AU682" s="238" t="s">
        <v>86</v>
      </c>
      <c r="AY682" s="17" t="s">
        <v>174</v>
      </c>
      <c r="BE682" s="239">
        <f>IF(N682="základní",J682,0)</f>
        <v>0</v>
      </c>
      <c r="BF682" s="239">
        <f>IF(N682="snížená",J682,0)</f>
        <v>0</v>
      </c>
      <c r="BG682" s="239">
        <f>IF(N682="zákl. přenesená",J682,0)</f>
        <v>0</v>
      </c>
      <c r="BH682" s="239">
        <f>IF(N682="sníž. přenesená",J682,0)</f>
        <v>0</v>
      </c>
      <c r="BI682" s="239">
        <f>IF(N682="nulová",J682,0)</f>
        <v>0</v>
      </c>
      <c r="BJ682" s="17" t="s">
        <v>84</v>
      </c>
      <c r="BK682" s="239">
        <f>ROUND(I682*H682,2)</f>
        <v>0</v>
      </c>
      <c r="BL682" s="17" t="s">
        <v>263</v>
      </c>
      <c r="BM682" s="238" t="s">
        <v>1751</v>
      </c>
    </row>
    <row r="683" s="13" customFormat="1">
      <c r="A683" s="13"/>
      <c r="B683" s="240"/>
      <c r="C683" s="241"/>
      <c r="D683" s="242" t="s">
        <v>180</v>
      </c>
      <c r="E683" s="243" t="s">
        <v>1</v>
      </c>
      <c r="F683" s="244" t="s">
        <v>543</v>
      </c>
      <c r="G683" s="241"/>
      <c r="H683" s="245">
        <v>95.209999999999994</v>
      </c>
      <c r="I683" s="246"/>
      <c r="J683" s="241"/>
      <c r="K683" s="241"/>
      <c r="L683" s="247"/>
      <c r="M683" s="248"/>
      <c r="N683" s="249"/>
      <c r="O683" s="249"/>
      <c r="P683" s="249"/>
      <c r="Q683" s="249"/>
      <c r="R683" s="249"/>
      <c r="S683" s="249"/>
      <c r="T683" s="250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51" t="s">
        <v>180</v>
      </c>
      <c r="AU683" s="251" t="s">
        <v>86</v>
      </c>
      <c r="AV683" s="13" t="s">
        <v>86</v>
      </c>
      <c r="AW683" s="13" t="s">
        <v>32</v>
      </c>
      <c r="AX683" s="13" t="s">
        <v>84</v>
      </c>
      <c r="AY683" s="251" t="s">
        <v>174</v>
      </c>
    </row>
    <row r="684" s="2" customFormat="1" ht="49.05" customHeight="1">
      <c r="A684" s="38"/>
      <c r="B684" s="39"/>
      <c r="C684" s="263" t="s">
        <v>1752</v>
      </c>
      <c r="D684" s="263" t="s">
        <v>240</v>
      </c>
      <c r="E684" s="264" t="s">
        <v>1753</v>
      </c>
      <c r="F684" s="265" t="s">
        <v>1754</v>
      </c>
      <c r="G684" s="266" t="s">
        <v>123</v>
      </c>
      <c r="H684" s="267">
        <v>104.731</v>
      </c>
      <c r="I684" s="268"/>
      <c r="J684" s="269">
        <f>ROUND(I684*H684,2)</f>
        <v>0</v>
      </c>
      <c r="K684" s="270"/>
      <c r="L684" s="271"/>
      <c r="M684" s="272" t="s">
        <v>1</v>
      </c>
      <c r="N684" s="273" t="s">
        <v>41</v>
      </c>
      <c r="O684" s="91"/>
      <c r="P684" s="236">
        <f>O684*H684</f>
        <v>0</v>
      </c>
      <c r="Q684" s="236">
        <v>0.0098499999999999994</v>
      </c>
      <c r="R684" s="236">
        <f>Q684*H684</f>
        <v>1.0316003499999999</v>
      </c>
      <c r="S684" s="236">
        <v>0</v>
      </c>
      <c r="T684" s="237">
        <f>S684*H684</f>
        <v>0</v>
      </c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R684" s="238" t="s">
        <v>345</v>
      </c>
      <c r="AT684" s="238" t="s">
        <v>240</v>
      </c>
      <c r="AU684" s="238" t="s">
        <v>86</v>
      </c>
      <c r="AY684" s="17" t="s">
        <v>174</v>
      </c>
      <c r="BE684" s="239">
        <f>IF(N684="základní",J684,0)</f>
        <v>0</v>
      </c>
      <c r="BF684" s="239">
        <f>IF(N684="snížená",J684,0)</f>
        <v>0</v>
      </c>
      <c r="BG684" s="239">
        <f>IF(N684="zákl. přenesená",J684,0)</f>
        <v>0</v>
      </c>
      <c r="BH684" s="239">
        <f>IF(N684="sníž. přenesená",J684,0)</f>
        <v>0</v>
      </c>
      <c r="BI684" s="239">
        <f>IF(N684="nulová",J684,0)</f>
        <v>0</v>
      </c>
      <c r="BJ684" s="17" t="s">
        <v>84</v>
      </c>
      <c r="BK684" s="239">
        <f>ROUND(I684*H684,2)</f>
        <v>0</v>
      </c>
      <c r="BL684" s="17" t="s">
        <v>263</v>
      </c>
      <c r="BM684" s="238" t="s">
        <v>1755</v>
      </c>
    </row>
    <row r="685" s="13" customFormat="1">
      <c r="A685" s="13"/>
      <c r="B685" s="240"/>
      <c r="C685" s="241"/>
      <c r="D685" s="242" t="s">
        <v>180</v>
      </c>
      <c r="E685" s="241"/>
      <c r="F685" s="244" t="s">
        <v>1756</v>
      </c>
      <c r="G685" s="241"/>
      <c r="H685" s="245">
        <v>104.731</v>
      </c>
      <c r="I685" s="246"/>
      <c r="J685" s="241"/>
      <c r="K685" s="241"/>
      <c r="L685" s="247"/>
      <c r="M685" s="248"/>
      <c r="N685" s="249"/>
      <c r="O685" s="249"/>
      <c r="P685" s="249"/>
      <c r="Q685" s="249"/>
      <c r="R685" s="249"/>
      <c r="S685" s="249"/>
      <c r="T685" s="250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51" t="s">
        <v>180</v>
      </c>
      <c r="AU685" s="251" t="s">
        <v>86</v>
      </c>
      <c r="AV685" s="13" t="s">
        <v>86</v>
      </c>
      <c r="AW685" s="13" t="s">
        <v>4</v>
      </c>
      <c r="AX685" s="13" t="s">
        <v>84</v>
      </c>
      <c r="AY685" s="251" t="s">
        <v>174</v>
      </c>
    </row>
    <row r="686" s="2" customFormat="1" ht="21.75" customHeight="1">
      <c r="A686" s="38"/>
      <c r="B686" s="39"/>
      <c r="C686" s="226" t="s">
        <v>1757</v>
      </c>
      <c r="D686" s="226" t="s">
        <v>175</v>
      </c>
      <c r="E686" s="227" t="s">
        <v>1758</v>
      </c>
      <c r="F686" s="228" t="s">
        <v>1759</v>
      </c>
      <c r="G686" s="229" t="s">
        <v>243</v>
      </c>
      <c r="H686" s="230">
        <v>28.800000000000001</v>
      </c>
      <c r="I686" s="231"/>
      <c r="J686" s="232">
        <f>ROUND(I686*H686,2)</f>
        <v>0</v>
      </c>
      <c r="K686" s="233"/>
      <c r="L686" s="44"/>
      <c r="M686" s="234" t="s">
        <v>1</v>
      </c>
      <c r="N686" s="235" t="s">
        <v>41</v>
      </c>
      <c r="O686" s="91"/>
      <c r="P686" s="236">
        <f>O686*H686</f>
        <v>0</v>
      </c>
      <c r="Q686" s="236">
        <v>0.00012</v>
      </c>
      <c r="R686" s="236">
        <f>Q686*H686</f>
        <v>0.0034560000000000003</v>
      </c>
      <c r="S686" s="236">
        <v>0</v>
      </c>
      <c r="T686" s="237">
        <f>S686*H686</f>
        <v>0</v>
      </c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R686" s="238" t="s">
        <v>263</v>
      </c>
      <c r="AT686" s="238" t="s">
        <v>175</v>
      </c>
      <c r="AU686" s="238" t="s">
        <v>86</v>
      </c>
      <c r="AY686" s="17" t="s">
        <v>174</v>
      </c>
      <c r="BE686" s="239">
        <f>IF(N686="základní",J686,0)</f>
        <v>0</v>
      </c>
      <c r="BF686" s="239">
        <f>IF(N686="snížená",J686,0)</f>
        <v>0</v>
      </c>
      <c r="BG686" s="239">
        <f>IF(N686="zákl. přenesená",J686,0)</f>
        <v>0</v>
      </c>
      <c r="BH686" s="239">
        <f>IF(N686="sníž. přenesená",J686,0)</f>
        <v>0</v>
      </c>
      <c r="BI686" s="239">
        <f>IF(N686="nulová",J686,0)</f>
        <v>0</v>
      </c>
      <c r="BJ686" s="17" t="s">
        <v>84</v>
      </c>
      <c r="BK686" s="239">
        <f>ROUND(I686*H686,2)</f>
        <v>0</v>
      </c>
      <c r="BL686" s="17" t="s">
        <v>263</v>
      </c>
      <c r="BM686" s="238" t="s">
        <v>1760</v>
      </c>
    </row>
    <row r="687" s="13" customFormat="1">
      <c r="A687" s="13"/>
      <c r="B687" s="240"/>
      <c r="C687" s="241"/>
      <c r="D687" s="242" t="s">
        <v>180</v>
      </c>
      <c r="E687" s="243" t="s">
        <v>1</v>
      </c>
      <c r="F687" s="244" t="s">
        <v>1761</v>
      </c>
      <c r="G687" s="241"/>
      <c r="H687" s="245">
        <v>28.800000000000001</v>
      </c>
      <c r="I687" s="246"/>
      <c r="J687" s="241"/>
      <c r="K687" s="241"/>
      <c r="L687" s="247"/>
      <c r="M687" s="248"/>
      <c r="N687" s="249"/>
      <c r="O687" s="249"/>
      <c r="P687" s="249"/>
      <c r="Q687" s="249"/>
      <c r="R687" s="249"/>
      <c r="S687" s="249"/>
      <c r="T687" s="250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51" t="s">
        <v>180</v>
      </c>
      <c r="AU687" s="251" t="s">
        <v>86</v>
      </c>
      <c r="AV687" s="13" t="s">
        <v>86</v>
      </c>
      <c r="AW687" s="13" t="s">
        <v>32</v>
      </c>
      <c r="AX687" s="13" t="s">
        <v>84</v>
      </c>
      <c r="AY687" s="251" t="s">
        <v>174</v>
      </c>
    </row>
    <row r="688" s="2" customFormat="1" ht="44.25" customHeight="1">
      <c r="A688" s="38"/>
      <c r="B688" s="39"/>
      <c r="C688" s="263" t="s">
        <v>1762</v>
      </c>
      <c r="D688" s="263" t="s">
        <v>240</v>
      </c>
      <c r="E688" s="264" t="s">
        <v>1763</v>
      </c>
      <c r="F688" s="265" t="s">
        <v>1764</v>
      </c>
      <c r="G688" s="266" t="s">
        <v>123</v>
      </c>
      <c r="H688" s="267">
        <v>3.456</v>
      </c>
      <c r="I688" s="268"/>
      <c r="J688" s="269">
        <f>ROUND(I688*H688,2)</f>
        <v>0</v>
      </c>
      <c r="K688" s="270"/>
      <c r="L688" s="271"/>
      <c r="M688" s="272" t="s">
        <v>1</v>
      </c>
      <c r="N688" s="273" t="s">
        <v>41</v>
      </c>
      <c r="O688" s="91"/>
      <c r="P688" s="236">
        <f>O688*H688</f>
        <v>0</v>
      </c>
      <c r="Q688" s="236">
        <v>0.0028300000000000001</v>
      </c>
      <c r="R688" s="236">
        <f>Q688*H688</f>
        <v>0.0097804799999999994</v>
      </c>
      <c r="S688" s="236">
        <v>0</v>
      </c>
      <c r="T688" s="237">
        <f>S688*H688</f>
        <v>0</v>
      </c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R688" s="238" t="s">
        <v>345</v>
      </c>
      <c r="AT688" s="238" t="s">
        <v>240</v>
      </c>
      <c r="AU688" s="238" t="s">
        <v>86</v>
      </c>
      <c r="AY688" s="17" t="s">
        <v>174</v>
      </c>
      <c r="BE688" s="239">
        <f>IF(N688="základní",J688,0)</f>
        <v>0</v>
      </c>
      <c r="BF688" s="239">
        <f>IF(N688="snížená",J688,0)</f>
        <v>0</v>
      </c>
      <c r="BG688" s="239">
        <f>IF(N688="zákl. přenesená",J688,0)</f>
        <v>0</v>
      </c>
      <c r="BH688" s="239">
        <f>IF(N688="sníž. přenesená",J688,0)</f>
        <v>0</v>
      </c>
      <c r="BI688" s="239">
        <f>IF(N688="nulová",J688,0)</f>
        <v>0</v>
      </c>
      <c r="BJ688" s="17" t="s">
        <v>84</v>
      </c>
      <c r="BK688" s="239">
        <f>ROUND(I688*H688,2)</f>
        <v>0</v>
      </c>
      <c r="BL688" s="17" t="s">
        <v>263</v>
      </c>
      <c r="BM688" s="238" t="s">
        <v>1765</v>
      </c>
    </row>
    <row r="689" s="13" customFormat="1">
      <c r="A689" s="13"/>
      <c r="B689" s="240"/>
      <c r="C689" s="241"/>
      <c r="D689" s="242" t="s">
        <v>180</v>
      </c>
      <c r="E689" s="243" t="s">
        <v>1</v>
      </c>
      <c r="F689" s="244" t="s">
        <v>1766</v>
      </c>
      <c r="G689" s="241"/>
      <c r="H689" s="245">
        <v>8.6400000000000006</v>
      </c>
      <c r="I689" s="246"/>
      <c r="J689" s="241"/>
      <c r="K689" s="241"/>
      <c r="L689" s="247"/>
      <c r="M689" s="248"/>
      <c r="N689" s="249"/>
      <c r="O689" s="249"/>
      <c r="P689" s="249"/>
      <c r="Q689" s="249"/>
      <c r="R689" s="249"/>
      <c r="S689" s="249"/>
      <c r="T689" s="250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51" t="s">
        <v>180</v>
      </c>
      <c r="AU689" s="251" t="s">
        <v>86</v>
      </c>
      <c r="AV689" s="13" t="s">
        <v>86</v>
      </c>
      <c r="AW689" s="13" t="s">
        <v>32</v>
      </c>
      <c r="AX689" s="13" t="s">
        <v>84</v>
      </c>
      <c r="AY689" s="251" t="s">
        <v>174</v>
      </c>
    </row>
    <row r="690" s="13" customFormat="1">
      <c r="A690" s="13"/>
      <c r="B690" s="240"/>
      <c r="C690" s="241"/>
      <c r="D690" s="242" t="s">
        <v>180</v>
      </c>
      <c r="E690" s="241"/>
      <c r="F690" s="244" t="s">
        <v>1767</v>
      </c>
      <c r="G690" s="241"/>
      <c r="H690" s="245">
        <v>3.456</v>
      </c>
      <c r="I690" s="246"/>
      <c r="J690" s="241"/>
      <c r="K690" s="241"/>
      <c r="L690" s="247"/>
      <c r="M690" s="248"/>
      <c r="N690" s="249"/>
      <c r="O690" s="249"/>
      <c r="P690" s="249"/>
      <c r="Q690" s="249"/>
      <c r="R690" s="249"/>
      <c r="S690" s="249"/>
      <c r="T690" s="250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51" t="s">
        <v>180</v>
      </c>
      <c r="AU690" s="251" t="s">
        <v>86</v>
      </c>
      <c r="AV690" s="13" t="s">
        <v>86</v>
      </c>
      <c r="AW690" s="13" t="s">
        <v>4</v>
      </c>
      <c r="AX690" s="13" t="s">
        <v>84</v>
      </c>
      <c r="AY690" s="251" t="s">
        <v>174</v>
      </c>
    </row>
    <row r="691" s="2" customFormat="1" ht="24.15" customHeight="1">
      <c r="A691" s="38"/>
      <c r="B691" s="39"/>
      <c r="C691" s="226" t="s">
        <v>1768</v>
      </c>
      <c r="D691" s="226" t="s">
        <v>175</v>
      </c>
      <c r="E691" s="227" t="s">
        <v>1769</v>
      </c>
      <c r="F691" s="228" t="s">
        <v>1770</v>
      </c>
      <c r="G691" s="229" t="s">
        <v>243</v>
      </c>
      <c r="H691" s="230">
        <v>28.800000000000001</v>
      </c>
      <c r="I691" s="231"/>
      <c r="J691" s="232">
        <f>ROUND(I691*H691,2)</f>
        <v>0</v>
      </c>
      <c r="K691" s="233"/>
      <c r="L691" s="44"/>
      <c r="M691" s="234" t="s">
        <v>1</v>
      </c>
      <c r="N691" s="235" t="s">
        <v>41</v>
      </c>
      <c r="O691" s="91"/>
      <c r="P691" s="236">
        <f>O691*H691</f>
        <v>0</v>
      </c>
      <c r="Q691" s="236">
        <v>8.0000000000000007E-05</v>
      </c>
      <c r="R691" s="236">
        <f>Q691*H691</f>
        <v>0.0023040000000000001</v>
      </c>
      <c r="S691" s="236">
        <v>0</v>
      </c>
      <c r="T691" s="237">
        <f>S691*H691</f>
        <v>0</v>
      </c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R691" s="238" t="s">
        <v>263</v>
      </c>
      <c r="AT691" s="238" t="s">
        <v>175</v>
      </c>
      <c r="AU691" s="238" t="s">
        <v>86</v>
      </c>
      <c r="AY691" s="17" t="s">
        <v>174</v>
      </c>
      <c r="BE691" s="239">
        <f>IF(N691="základní",J691,0)</f>
        <v>0</v>
      </c>
      <c r="BF691" s="239">
        <f>IF(N691="snížená",J691,0)</f>
        <v>0</v>
      </c>
      <c r="BG691" s="239">
        <f>IF(N691="zákl. přenesená",J691,0)</f>
        <v>0</v>
      </c>
      <c r="BH691" s="239">
        <f>IF(N691="sníž. přenesená",J691,0)</f>
        <v>0</v>
      </c>
      <c r="BI691" s="239">
        <f>IF(N691="nulová",J691,0)</f>
        <v>0</v>
      </c>
      <c r="BJ691" s="17" t="s">
        <v>84</v>
      </c>
      <c r="BK691" s="239">
        <f>ROUND(I691*H691,2)</f>
        <v>0</v>
      </c>
      <c r="BL691" s="17" t="s">
        <v>263</v>
      </c>
      <c r="BM691" s="238" t="s">
        <v>1771</v>
      </c>
    </row>
    <row r="692" s="13" customFormat="1">
      <c r="A692" s="13"/>
      <c r="B692" s="240"/>
      <c r="C692" s="241"/>
      <c r="D692" s="242" t="s">
        <v>180</v>
      </c>
      <c r="E692" s="243" t="s">
        <v>1</v>
      </c>
      <c r="F692" s="244" t="s">
        <v>1761</v>
      </c>
      <c r="G692" s="241"/>
      <c r="H692" s="245">
        <v>28.800000000000001</v>
      </c>
      <c r="I692" s="246"/>
      <c r="J692" s="241"/>
      <c r="K692" s="241"/>
      <c r="L692" s="247"/>
      <c r="M692" s="248"/>
      <c r="N692" s="249"/>
      <c r="O692" s="249"/>
      <c r="P692" s="249"/>
      <c r="Q692" s="249"/>
      <c r="R692" s="249"/>
      <c r="S692" s="249"/>
      <c r="T692" s="250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51" t="s">
        <v>180</v>
      </c>
      <c r="AU692" s="251" t="s">
        <v>86</v>
      </c>
      <c r="AV692" s="13" t="s">
        <v>86</v>
      </c>
      <c r="AW692" s="13" t="s">
        <v>32</v>
      </c>
      <c r="AX692" s="13" t="s">
        <v>84</v>
      </c>
      <c r="AY692" s="251" t="s">
        <v>174</v>
      </c>
    </row>
    <row r="693" s="2" customFormat="1" ht="44.25" customHeight="1">
      <c r="A693" s="38"/>
      <c r="B693" s="39"/>
      <c r="C693" s="263" t="s">
        <v>1772</v>
      </c>
      <c r="D693" s="263" t="s">
        <v>240</v>
      </c>
      <c r="E693" s="264" t="s">
        <v>1763</v>
      </c>
      <c r="F693" s="265" t="s">
        <v>1764</v>
      </c>
      <c r="G693" s="266" t="s">
        <v>123</v>
      </c>
      <c r="H693" s="267">
        <v>0.94999999999999996</v>
      </c>
      <c r="I693" s="268"/>
      <c r="J693" s="269">
        <f>ROUND(I693*H693,2)</f>
        <v>0</v>
      </c>
      <c r="K693" s="270"/>
      <c r="L693" s="271"/>
      <c r="M693" s="272" t="s">
        <v>1</v>
      </c>
      <c r="N693" s="273" t="s">
        <v>41</v>
      </c>
      <c r="O693" s="91"/>
      <c r="P693" s="236">
        <f>O693*H693</f>
        <v>0</v>
      </c>
      <c r="Q693" s="236">
        <v>0.0028300000000000001</v>
      </c>
      <c r="R693" s="236">
        <f>Q693*H693</f>
        <v>0.0026884999999999999</v>
      </c>
      <c r="S693" s="236">
        <v>0</v>
      </c>
      <c r="T693" s="237">
        <f>S693*H693</f>
        <v>0</v>
      </c>
      <c r="U693" s="38"/>
      <c r="V693" s="38"/>
      <c r="W693" s="38"/>
      <c r="X693" s="38"/>
      <c r="Y693" s="38"/>
      <c r="Z693" s="38"/>
      <c r="AA693" s="38"/>
      <c r="AB693" s="38"/>
      <c r="AC693" s="38"/>
      <c r="AD693" s="38"/>
      <c r="AE693" s="38"/>
      <c r="AR693" s="238" t="s">
        <v>345</v>
      </c>
      <c r="AT693" s="238" t="s">
        <v>240</v>
      </c>
      <c r="AU693" s="238" t="s">
        <v>86</v>
      </c>
      <c r="AY693" s="17" t="s">
        <v>174</v>
      </c>
      <c r="BE693" s="239">
        <f>IF(N693="základní",J693,0)</f>
        <v>0</v>
      </c>
      <c r="BF693" s="239">
        <f>IF(N693="snížená",J693,0)</f>
        <v>0</v>
      </c>
      <c r="BG693" s="239">
        <f>IF(N693="zákl. přenesená",J693,0)</f>
        <v>0</v>
      </c>
      <c r="BH693" s="239">
        <f>IF(N693="sníž. přenesená",J693,0)</f>
        <v>0</v>
      </c>
      <c r="BI693" s="239">
        <f>IF(N693="nulová",J693,0)</f>
        <v>0</v>
      </c>
      <c r="BJ693" s="17" t="s">
        <v>84</v>
      </c>
      <c r="BK693" s="239">
        <f>ROUND(I693*H693,2)</f>
        <v>0</v>
      </c>
      <c r="BL693" s="17" t="s">
        <v>263</v>
      </c>
      <c r="BM693" s="238" t="s">
        <v>1773</v>
      </c>
    </row>
    <row r="694" s="13" customFormat="1">
      <c r="A694" s="13"/>
      <c r="B694" s="240"/>
      <c r="C694" s="241"/>
      <c r="D694" s="242" t="s">
        <v>180</v>
      </c>
      <c r="E694" s="243" t="s">
        <v>1</v>
      </c>
      <c r="F694" s="244" t="s">
        <v>1774</v>
      </c>
      <c r="G694" s="241"/>
      <c r="H694" s="245">
        <v>4.3200000000000003</v>
      </c>
      <c r="I694" s="246"/>
      <c r="J694" s="241"/>
      <c r="K694" s="241"/>
      <c r="L694" s="247"/>
      <c r="M694" s="248"/>
      <c r="N694" s="249"/>
      <c r="O694" s="249"/>
      <c r="P694" s="249"/>
      <c r="Q694" s="249"/>
      <c r="R694" s="249"/>
      <c r="S694" s="249"/>
      <c r="T694" s="250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51" t="s">
        <v>180</v>
      </c>
      <c r="AU694" s="251" t="s">
        <v>86</v>
      </c>
      <c r="AV694" s="13" t="s">
        <v>86</v>
      </c>
      <c r="AW694" s="13" t="s">
        <v>32</v>
      </c>
      <c r="AX694" s="13" t="s">
        <v>84</v>
      </c>
      <c r="AY694" s="251" t="s">
        <v>174</v>
      </c>
    </row>
    <row r="695" s="13" customFormat="1">
      <c r="A695" s="13"/>
      <c r="B695" s="240"/>
      <c r="C695" s="241"/>
      <c r="D695" s="242" t="s">
        <v>180</v>
      </c>
      <c r="E695" s="241"/>
      <c r="F695" s="244" t="s">
        <v>1775</v>
      </c>
      <c r="G695" s="241"/>
      <c r="H695" s="245">
        <v>0.94999999999999996</v>
      </c>
      <c r="I695" s="246"/>
      <c r="J695" s="241"/>
      <c r="K695" s="241"/>
      <c r="L695" s="247"/>
      <c r="M695" s="248"/>
      <c r="N695" s="249"/>
      <c r="O695" s="249"/>
      <c r="P695" s="249"/>
      <c r="Q695" s="249"/>
      <c r="R695" s="249"/>
      <c r="S695" s="249"/>
      <c r="T695" s="250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51" t="s">
        <v>180</v>
      </c>
      <c r="AU695" s="251" t="s">
        <v>86</v>
      </c>
      <c r="AV695" s="13" t="s">
        <v>86</v>
      </c>
      <c r="AW695" s="13" t="s">
        <v>4</v>
      </c>
      <c r="AX695" s="13" t="s">
        <v>84</v>
      </c>
      <c r="AY695" s="251" t="s">
        <v>174</v>
      </c>
    </row>
    <row r="696" s="2" customFormat="1" ht="16.5" customHeight="1">
      <c r="A696" s="38"/>
      <c r="B696" s="39"/>
      <c r="C696" s="226" t="s">
        <v>1776</v>
      </c>
      <c r="D696" s="226" t="s">
        <v>175</v>
      </c>
      <c r="E696" s="227" t="s">
        <v>1777</v>
      </c>
      <c r="F696" s="228" t="s">
        <v>1778</v>
      </c>
      <c r="G696" s="229" t="s">
        <v>243</v>
      </c>
      <c r="H696" s="230">
        <v>91.400000000000006</v>
      </c>
      <c r="I696" s="231"/>
      <c r="J696" s="232">
        <f>ROUND(I696*H696,2)</f>
        <v>0</v>
      </c>
      <c r="K696" s="233"/>
      <c r="L696" s="44"/>
      <c r="M696" s="234" t="s">
        <v>1</v>
      </c>
      <c r="N696" s="235" t="s">
        <v>41</v>
      </c>
      <c r="O696" s="91"/>
      <c r="P696" s="236">
        <f>O696*H696</f>
        <v>0</v>
      </c>
      <c r="Q696" s="236">
        <v>1.0000000000000001E-05</v>
      </c>
      <c r="R696" s="236">
        <f>Q696*H696</f>
        <v>0.0009140000000000001</v>
      </c>
      <c r="S696" s="236">
        <v>0</v>
      </c>
      <c r="T696" s="237">
        <f>S696*H696</f>
        <v>0</v>
      </c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238" t="s">
        <v>263</v>
      </c>
      <c r="AT696" s="238" t="s">
        <v>175</v>
      </c>
      <c r="AU696" s="238" t="s">
        <v>86</v>
      </c>
      <c r="AY696" s="17" t="s">
        <v>174</v>
      </c>
      <c r="BE696" s="239">
        <f>IF(N696="základní",J696,0)</f>
        <v>0</v>
      </c>
      <c r="BF696" s="239">
        <f>IF(N696="snížená",J696,0)</f>
        <v>0</v>
      </c>
      <c r="BG696" s="239">
        <f>IF(N696="zákl. přenesená",J696,0)</f>
        <v>0</v>
      </c>
      <c r="BH696" s="239">
        <f>IF(N696="sníž. přenesená",J696,0)</f>
        <v>0</v>
      </c>
      <c r="BI696" s="239">
        <f>IF(N696="nulová",J696,0)</f>
        <v>0</v>
      </c>
      <c r="BJ696" s="17" t="s">
        <v>84</v>
      </c>
      <c r="BK696" s="239">
        <f>ROUND(I696*H696,2)</f>
        <v>0</v>
      </c>
      <c r="BL696" s="17" t="s">
        <v>263</v>
      </c>
      <c r="BM696" s="238" t="s">
        <v>1779</v>
      </c>
    </row>
    <row r="697" s="13" customFormat="1">
      <c r="A697" s="13"/>
      <c r="B697" s="240"/>
      <c r="C697" s="241"/>
      <c r="D697" s="242" t="s">
        <v>180</v>
      </c>
      <c r="E697" s="243" t="s">
        <v>1</v>
      </c>
      <c r="F697" s="244" t="s">
        <v>1780</v>
      </c>
      <c r="G697" s="241"/>
      <c r="H697" s="245">
        <v>91.400000000000006</v>
      </c>
      <c r="I697" s="246"/>
      <c r="J697" s="241"/>
      <c r="K697" s="241"/>
      <c r="L697" s="247"/>
      <c r="M697" s="248"/>
      <c r="N697" s="249"/>
      <c r="O697" s="249"/>
      <c r="P697" s="249"/>
      <c r="Q697" s="249"/>
      <c r="R697" s="249"/>
      <c r="S697" s="249"/>
      <c r="T697" s="250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51" t="s">
        <v>180</v>
      </c>
      <c r="AU697" s="251" t="s">
        <v>86</v>
      </c>
      <c r="AV697" s="13" t="s">
        <v>86</v>
      </c>
      <c r="AW697" s="13" t="s">
        <v>32</v>
      </c>
      <c r="AX697" s="13" t="s">
        <v>84</v>
      </c>
      <c r="AY697" s="251" t="s">
        <v>174</v>
      </c>
    </row>
    <row r="698" s="2" customFormat="1" ht="16.5" customHeight="1">
      <c r="A698" s="38"/>
      <c r="B698" s="39"/>
      <c r="C698" s="263" t="s">
        <v>1781</v>
      </c>
      <c r="D698" s="263" t="s">
        <v>240</v>
      </c>
      <c r="E698" s="264" t="s">
        <v>1782</v>
      </c>
      <c r="F698" s="265" t="s">
        <v>1783</v>
      </c>
      <c r="G698" s="266" t="s">
        <v>243</v>
      </c>
      <c r="H698" s="267">
        <v>93.227999999999994</v>
      </c>
      <c r="I698" s="268"/>
      <c r="J698" s="269">
        <f>ROUND(I698*H698,2)</f>
        <v>0</v>
      </c>
      <c r="K698" s="270"/>
      <c r="L698" s="271"/>
      <c r="M698" s="272" t="s">
        <v>1</v>
      </c>
      <c r="N698" s="273" t="s">
        <v>41</v>
      </c>
      <c r="O698" s="91"/>
      <c r="P698" s="236">
        <f>O698*H698</f>
        <v>0</v>
      </c>
      <c r="Q698" s="236">
        <v>0.00029999999999999997</v>
      </c>
      <c r="R698" s="236">
        <f>Q698*H698</f>
        <v>0.027968399999999997</v>
      </c>
      <c r="S698" s="236">
        <v>0</v>
      </c>
      <c r="T698" s="237">
        <f>S698*H698</f>
        <v>0</v>
      </c>
      <c r="U698" s="38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R698" s="238" t="s">
        <v>345</v>
      </c>
      <c r="AT698" s="238" t="s">
        <v>240</v>
      </c>
      <c r="AU698" s="238" t="s">
        <v>86</v>
      </c>
      <c r="AY698" s="17" t="s">
        <v>174</v>
      </c>
      <c r="BE698" s="239">
        <f>IF(N698="základní",J698,0)</f>
        <v>0</v>
      </c>
      <c r="BF698" s="239">
        <f>IF(N698="snížená",J698,0)</f>
        <v>0</v>
      </c>
      <c r="BG698" s="239">
        <f>IF(N698="zákl. přenesená",J698,0)</f>
        <v>0</v>
      </c>
      <c r="BH698" s="239">
        <f>IF(N698="sníž. přenesená",J698,0)</f>
        <v>0</v>
      </c>
      <c r="BI698" s="239">
        <f>IF(N698="nulová",J698,0)</f>
        <v>0</v>
      </c>
      <c r="BJ698" s="17" t="s">
        <v>84</v>
      </c>
      <c r="BK698" s="239">
        <f>ROUND(I698*H698,2)</f>
        <v>0</v>
      </c>
      <c r="BL698" s="17" t="s">
        <v>263</v>
      </c>
      <c r="BM698" s="238" t="s">
        <v>1784</v>
      </c>
    </row>
    <row r="699" s="13" customFormat="1">
      <c r="A699" s="13"/>
      <c r="B699" s="240"/>
      <c r="C699" s="241"/>
      <c r="D699" s="242" t="s">
        <v>180</v>
      </c>
      <c r="E699" s="241"/>
      <c r="F699" s="244" t="s">
        <v>1785</v>
      </c>
      <c r="G699" s="241"/>
      <c r="H699" s="245">
        <v>93.227999999999994</v>
      </c>
      <c r="I699" s="246"/>
      <c r="J699" s="241"/>
      <c r="K699" s="241"/>
      <c r="L699" s="247"/>
      <c r="M699" s="248"/>
      <c r="N699" s="249"/>
      <c r="O699" s="249"/>
      <c r="P699" s="249"/>
      <c r="Q699" s="249"/>
      <c r="R699" s="249"/>
      <c r="S699" s="249"/>
      <c r="T699" s="250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51" t="s">
        <v>180</v>
      </c>
      <c r="AU699" s="251" t="s">
        <v>86</v>
      </c>
      <c r="AV699" s="13" t="s">
        <v>86</v>
      </c>
      <c r="AW699" s="13" t="s">
        <v>4</v>
      </c>
      <c r="AX699" s="13" t="s">
        <v>84</v>
      </c>
      <c r="AY699" s="251" t="s">
        <v>174</v>
      </c>
    </row>
    <row r="700" s="2" customFormat="1" ht="16.5" customHeight="1">
      <c r="A700" s="38"/>
      <c r="B700" s="39"/>
      <c r="C700" s="226" t="s">
        <v>1786</v>
      </c>
      <c r="D700" s="226" t="s">
        <v>175</v>
      </c>
      <c r="E700" s="227" t="s">
        <v>1787</v>
      </c>
      <c r="F700" s="228" t="s">
        <v>1788</v>
      </c>
      <c r="G700" s="229" t="s">
        <v>243</v>
      </c>
      <c r="H700" s="230">
        <v>10.800000000000001</v>
      </c>
      <c r="I700" s="231"/>
      <c r="J700" s="232">
        <f>ROUND(I700*H700,2)</f>
        <v>0</v>
      </c>
      <c r="K700" s="233"/>
      <c r="L700" s="44"/>
      <c r="M700" s="234" t="s">
        <v>1</v>
      </c>
      <c r="N700" s="235" t="s">
        <v>41</v>
      </c>
      <c r="O700" s="91"/>
      <c r="P700" s="236">
        <f>O700*H700</f>
        <v>0</v>
      </c>
      <c r="Q700" s="236">
        <v>1.0000000000000001E-05</v>
      </c>
      <c r="R700" s="236">
        <f>Q700*H700</f>
        <v>0.00010800000000000001</v>
      </c>
      <c r="S700" s="236">
        <v>0</v>
      </c>
      <c r="T700" s="237">
        <f>S700*H700</f>
        <v>0</v>
      </c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R700" s="238" t="s">
        <v>263</v>
      </c>
      <c r="AT700" s="238" t="s">
        <v>175</v>
      </c>
      <c r="AU700" s="238" t="s">
        <v>86</v>
      </c>
      <c r="AY700" s="17" t="s">
        <v>174</v>
      </c>
      <c r="BE700" s="239">
        <f>IF(N700="základní",J700,0)</f>
        <v>0</v>
      </c>
      <c r="BF700" s="239">
        <f>IF(N700="snížená",J700,0)</f>
        <v>0</v>
      </c>
      <c r="BG700" s="239">
        <f>IF(N700="zákl. přenesená",J700,0)</f>
        <v>0</v>
      </c>
      <c r="BH700" s="239">
        <f>IF(N700="sníž. přenesená",J700,0)</f>
        <v>0</v>
      </c>
      <c r="BI700" s="239">
        <f>IF(N700="nulová",J700,0)</f>
        <v>0</v>
      </c>
      <c r="BJ700" s="17" t="s">
        <v>84</v>
      </c>
      <c r="BK700" s="239">
        <f>ROUND(I700*H700,2)</f>
        <v>0</v>
      </c>
      <c r="BL700" s="17" t="s">
        <v>263</v>
      </c>
      <c r="BM700" s="238" t="s">
        <v>1789</v>
      </c>
    </row>
    <row r="701" s="13" customFormat="1">
      <c r="A701" s="13"/>
      <c r="B701" s="240"/>
      <c r="C701" s="241"/>
      <c r="D701" s="242" t="s">
        <v>180</v>
      </c>
      <c r="E701" s="243" t="s">
        <v>1</v>
      </c>
      <c r="F701" s="244" t="s">
        <v>1790</v>
      </c>
      <c r="G701" s="241"/>
      <c r="H701" s="245">
        <v>10.800000000000001</v>
      </c>
      <c r="I701" s="246"/>
      <c r="J701" s="241"/>
      <c r="K701" s="241"/>
      <c r="L701" s="247"/>
      <c r="M701" s="248"/>
      <c r="N701" s="249"/>
      <c r="O701" s="249"/>
      <c r="P701" s="249"/>
      <c r="Q701" s="249"/>
      <c r="R701" s="249"/>
      <c r="S701" s="249"/>
      <c r="T701" s="250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51" t="s">
        <v>180</v>
      </c>
      <c r="AU701" s="251" t="s">
        <v>86</v>
      </c>
      <c r="AV701" s="13" t="s">
        <v>86</v>
      </c>
      <c r="AW701" s="13" t="s">
        <v>32</v>
      </c>
      <c r="AX701" s="13" t="s">
        <v>84</v>
      </c>
      <c r="AY701" s="251" t="s">
        <v>174</v>
      </c>
    </row>
    <row r="702" s="2" customFormat="1" ht="16.5" customHeight="1">
      <c r="A702" s="38"/>
      <c r="B702" s="39"/>
      <c r="C702" s="263" t="s">
        <v>1791</v>
      </c>
      <c r="D702" s="263" t="s">
        <v>240</v>
      </c>
      <c r="E702" s="264" t="s">
        <v>1792</v>
      </c>
      <c r="F702" s="265" t="s">
        <v>1783</v>
      </c>
      <c r="G702" s="266" t="s">
        <v>243</v>
      </c>
      <c r="H702" s="267">
        <v>11.016</v>
      </c>
      <c r="I702" s="268"/>
      <c r="J702" s="269">
        <f>ROUND(I702*H702,2)</f>
        <v>0</v>
      </c>
      <c r="K702" s="270"/>
      <c r="L702" s="271"/>
      <c r="M702" s="272" t="s">
        <v>1</v>
      </c>
      <c r="N702" s="273" t="s">
        <v>41</v>
      </c>
      <c r="O702" s="91"/>
      <c r="P702" s="236">
        <f>O702*H702</f>
        <v>0</v>
      </c>
      <c r="Q702" s="236">
        <v>0.00029999999999999997</v>
      </c>
      <c r="R702" s="236">
        <f>Q702*H702</f>
        <v>0.0033047999999999997</v>
      </c>
      <c r="S702" s="236">
        <v>0</v>
      </c>
      <c r="T702" s="237">
        <f>S702*H702</f>
        <v>0</v>
      </c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238" t="s">
        <v>345</v>
      </c>
      <c r="AT702" s="238" t="s">
        <v>240</v>
      </c>
      <c r="AU702" s="238" t="s">
        <v>86</v>
      </c>
      <c r="AY702" s="17" t="s">
        <v>174</v>
      </c>
      <c r="BE702" s="239">
        <f>IF(N702="základní",J702,0)</f>
        <v>0</v>
      </c>
      <c r="BF702" s="239">
        <f>IF(N702="snížená",J702,0)</f>
        <v>0</v>
      </c>
      <c r="BG702" s="239">
        <f>IF(N702="zákl. přenesená",J702,0)</f>
        <v>0</v>
      </c>
      <c r="BH702" s="239">
        <f>IF(N702="sníž. přenesená",J702,0)</f>
        <v>0</v>
      </c>
      <c r="BI702" s="239">
        <f>IF(N702="nulová",J702,0)</f>
        <v>0</v>
      </c>
      <c r="BJ702" s="17" t="s">
        <v>84</v>
      </c>
      <c r="BK702" s="239">
        <f>ROUND(I702*H702,2)</f>
        <v>0</v>
      </c>
      <c r="BL702" s="17" t="s">
        <v>263</v>
      </c>
      <c r="BM702" s="238" t="s">
        <v>1793</v>
      </c>
    </row>
    <row r="703" s="13" customFormat="1">
      <c r="A703" s="13"/>
      <c r="B703" s="240"/>
      <c r="C703" s="241"/>
      <c r="D703" s="242" t="s">
        <v>180</v>
      </c>
      <c r="E703" s="241"/>
      <c r="F703" s="244" t="s">
        <v>1794</v>
      </c>
      <c r="G703" s="241"/>
      <c r="H703" s="245">
        <v>11.016</v>
      </c>
      <c r="I703" s="246"/>
      <c r="J703" s="241"/>
      <c r="K703" s="241"/>
      <c r="L703" s="247"/>
      <c r="M703" s="248"/>
      <c r="N703" s="249"/>
      <c r="O703" s="249"/>
      <c r="P703" s="249"/>
      <c r="Q703" s="249"/>
      <c r="R703" s="249"/>
      <c r="S703" s="249"/>
      <c r="T703" s="250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51" t="s">
        <v>180</v>
      </c>
      <c r="AU703" s="251" t="s">
        <v>86</v>
      </c>
      <c r="AV703" s="13" t="s">
        <v>86</v>
      </c>
      <c r="AW703" s="13" t="s">
        <v>4</v>
      </c>
      <c r="AX703" s="13" t="s">
        <v>84</v>
      </c>
      <c r="AY703" s="251" t="s">
        <v>174</v>
      </c>
    </row>
    <row r="704" s="2" customFormat="1" ht="16.5" customHeight="1">
      <c r="A704" s="38"/>
      <c r="B704" s="39"/>
      <c r="C704" s="226" t="s">
        <v>1795</v>
      </c>
      <c r="D704" s="226" t="s">
        <v>175</v>
      </c>
      <c r="E704" s="227" t="s">
        <v>1796</v>
      </c>
      <c r="F704" s="228" t="s">
        <v>1797</v>
      </c>
      <c r="G704" s="229" t="s">
        <v>243</v>
      </c>
      <c r="H704" s="230">
        <v>22.300000000000001</v>
      </c>
      <c r="I704" s="231"/>
      <c r="J704" s="232">
        <f>ROUND(I704*H704,2)</f>
        <v>0</v>
      </c>
      <c r="K704" s="233"/>
      <c r="L704" s="44"/>
      <c r="M704" s="234" t="s">
        <v>1</v>
      </c>
      <c r="N704" s="235" t="s">
        <v>41</v>
      </c>
      <c r="O704" s="91"/>
      <c r="P704" s="236">
        <f>O704*H704</f>
        <v>0</v>
      </c>
      <c r="Q704" s="236">
        <v>0</v>
      </c>
      <c r="R704" s="236">
        <f>Q704*H704</f>
        <v>0</v>
      </c>
      <c r="S704" s="236">
        <v>0</v>
      </c>
      <c r="T704" s="237">
        <f>S704*H704</f>
        <v>0</v>
      </c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R704" s="238" t="s">
        <v>263</v>
      </c>
      <c r="AT704" s="238" t="s">
        <v>175</v>
      </c>
      <c r="AU704" s="238" t="s">
        <v>86</v>
      </c>
      <c r="AY704" s="17" t="s">
        <v>174</v>
      </c>
      <c r="BE704" s="239">
        <f>IF(N704="základní",J704,0)</f>
        <v>0</v>
      </c>
      <c r="BF704" s="239">
        <f>IF(N704="snížená",J704,0)</f>
        <v>0</v>
      </c>
      <c r="BG704" s="239">
        <f>IF(N704="zákl. přenesená",J704,0)</f>
        <v>0</v>
      </c>
      <c r="BH704" s="239">
        <f>IF(N704="sníž. přenesená",J704,0)</f>
        <v>0</v>
      </c>
      <c r="BI704" s="239">
        <f>IF(N704="nulová",J704,0)</f>
        <v>0</v>
      </c>
      <c r="BJ704" s="17" t="s">
        <v>84</v>
      </c>
      <c r="BK704" s="239">
        <f>ROUND(I704*H704,2)</f>
        <v>0</v>
      </c>
      <c r="BL704" s="17" t="s">
        <v>263</v>
      </c>
      <c r="BM704" s="238" t="s">
        <v>1798</v>
      </c>
    </row>
    <row r="705" s="13" customFormat="1">
      <c r="A705" s="13"/>
      <c r="B705" s="240"/>
      <c r="C705" s="241"/>
      <c r="D705" s="242" t="s">
        <v>180</v>
      </c>
      <c r="E705" s="243" t="s">
        <v>1</v>
      </c>
      <c r="F705" s="244" t="s">
        <v>1799</v>
      </c>
      <c r="G705" s="241"/>
      <c r="H705" s="245">
        <v>22.300000000000001</v>
      </c>
      <c r="I705" s="246"/>
      <c r="J705" s="241"/>
      <c r="K705" s="241"/>
      <c r="L705" s="247"/>
      <c r="M705" s="248"/>
      <c r="N705" s="249"/>
      <c r="O705" s="249"/>
      <c r="P705" s="249"/>
      <c r="Q705" s="249"/>
      <c r="R705" s="249"/>
      <c r="S705" s="249"/>
      <c r="T705" s="250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51" t="s">
        <v>180</v>
      </c>
      <c r="AU705" s="251" t="s">
        <v>86</v>
      </c>
      <c r="AV705" s="13" t="s">
        <v>86</v>
      </c>
      <c r="AW705" s="13" t="s">
        <v>32</v>
      </c>
      <c r="AX705" s="13" t="s">
        <v>84</v>
      </c>
      <c r="AY705" s="251" t="s">
        <v>174</v>
      </c>
    </row>
    <row r="706" s="2" customFormat="1" ht="24.15" customHeight="1">
      <c r="A706" s="38"/>
      <c r="B706" s="39"/>
      <c r="C706" s="263" t="s">
        <v>1800</v>
      </c>
      <c r="D706" s="263" t="s">
        <v>240</v>
      </c>
      <c r="E706" s="264" t="s">
        <v>1801</v>
      </c>
      <c r="F706" s="265" t="s">
        <v>1802</v>
      </c>
      <c r="G706" s="266" t="s">
        <v>243</v>
      </c>
      <c r="H706" s="267">
        <v>22.745999999999999</v>
      </c>
      <c r="I706" s="268"/>
      <c r="J706" s="269">
        <f>ROUND(I706*H706,2)</f>
        <v>0</v>
      </c>
      <c r="K706" s="270"/>
      <c r="L706" s="271"/>
      <c r="M706" s="272" t="s">
        <v>1</v>
      </c>
      <c r="N706" s="273" t="s">
        <v>41</v>
      </c>
      <c r="O706" s="91"/>
      <c r="P706" s="236">
        <f>O706*H706</f>
        <v>0</v>
      </c>
      <c r="Q706" s="236">
        <v>0.00040000000000000002</v>
      </c>
      <c r="R706" s="236">
        <f>Q706*H706</f>
        <v>0.0090983999999999995</v>
      </c>
      <c r="S706" s="236">
        <v>0</v>
      </c>
      <c r="T706" s="237">
        <f>S706*H706</f>
        <v>0</v>
      </c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R706" s="238" t="s">
        <v>345</v>
      </c>
      <c r="AT706" s="238" t="s">
        <v>240</v>
      </c>
      <c r="AU706" s="238" t="s">
        <v>86</v>
      </c>
      <c r="AY706" s="17" t="s">
        <v>174</v>
      </c>
      <c r="BE706" s="239">
        <f>IF(N706="základní",J706,0)</f>
        <v>0</v>
      </c>
      <c r="BF706" s="239">
        <f>IF(N706="snížená",J706,0)</f>
        <v>0</v>
      </c>
      <c r="BG706" s="239">
        <f>IF(N706="zákl. přenesená",J706,0)</f>
        <v>0</v>
      </c>
      <c r="BH706" s="239">
        <f>IF(N706="sníž. přenesená",J706,0)</f>
        <v>0</v>
      </c>
      <c r="BI706" s="239">
        <f>IF(N706="nulová",J706,0)</f>
        <v>0</v>
      </c>
      <c r="BJ706" s="17" t="s">
        <v>84</v>
      </c>
      <c r="BK706" s="239">
        <f>ROUND(I706*H706,2)</f>
        <v>0</v>
      </c>
      <c r="BL706" s="17" t="s">
        <v>263</v>
      </c>
      <c r="BM706" s="238" t="s">
        <v>1803</v>
      </c>
    </row>
    <row r="707" s="13" customFormat="1">
      <c r="A707" s="13"/>
      <c r="B707" s="240"/>
      <c r="C707" s="241"/>
      <c r="D707" s="242" t="s">
        <v>180</v>
      </c>
      <c r="E707" s="241"/>
      <c r="F707" s="244" t="s">
        <v>1804</v>
      </c>
      <c r="G707" s="241"/>
      <c r="H707" s="245">
        <v>22.745999999999999</v>
      </c>
      <c r="I707" s="246"/>
      <c r="J707" s="241"/>
      <c r="K707" s="241"/>
      <c r="L707" s="247"/>
      <c r="M707" s="248"/>
      <c r="N707" s="249"/>
      <c r="O707" s="249"/>
      <c r="P707" s="249"/>
      <c r="Q707" s="249"/>
      <c r="R707" s="249"/>
      <c r="S707" s="249"/>
      <c r="T707" s="250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51" t="s">
        <v>180</v>
      </c>
      <c r="AU707" s="251" t="s">
        <v>86</v>
      </c>
      <c r="AV707" s="13" t="s">
        <v>86</v>
      </c>
      <c r="AW707" s="13" t="s">
        <v>4</v>
      </c>
      <c r="AX707" s="13" t="s">
        <v>84</v>
      </c>
      <c r="AY707" s="251" t="s">
        <v>174</v>
      </c>
    </row>
    <row r="708" s="2" customFormat="1" ht="16.5" customHeight="1">
      <c r="A708" s="38"/>
      <c r="B708" s="39"/>
      <c r="C708" s="226" t="s">
        <v>1805</v>
      </c>
      <c r="D708" s="226" t="s">
        <v>175</v>
      </c>
      <c r="E708" s="227" t="s">
        <v>1806</v>
      </c>
      <c r="F708" s="228" t="s">
        <v>1807</v>
      </c>
      <c r="G708" s="229" t="s">
        <v>243</v>
      </c>
      <c r="H708" s="230">
        <v>91.400000000000006</v>
      </c>
      <c r="I708" s="231"/>
      <c r="J708" s="232">
        <f>ROUND(I708*H708,2)</f>
        <v>0</v>
      </c>
      <c r="K708" s="233"/>
      <c r="L708" s="44"/>
      <c r="M708" s="234" t="s">
        <v>1</v>
      </c>
      <c r="N708" s="235" t="s">
        <v>41</v>
      </c>
      <c r="O708" s="91"/>
      <c r="P708" s="236">
        <f>O708*H708</f>
        <v>0</v>
      </c>
      <c r="Q708" s="236">
        <v>0</v>
      </c>
      <c r="R708" s="236">
        <f>Q708*H708</f>
        <v>0</v>
      </c>
      <c r="S708" s="236">
        <v>0</v>
      </c>
      <c r="T708" s="237">
        <f>S708*H708</f>
        <v>0</v>
      </c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R708" s="238" t="s">
        <v>263</v>
      </c>
      <c r="AT708" s="238" t="s">
        <v>175</v>
      </c>
      <c r="AU708" s="238" t="s">
        <v>86</v>
      </c>
      <c r="AY708" s="17" t="s">
        <v>174</v>
      </c>
      <c r="BE708" s="239">
        <f>IF(N708="základní",J708,0)</f>
        <v>0</v>
      </c>
      <c r="BF708" s="239">
        <f>IF(N708="snížená",J708,0)</f>
        <v>0</v>
      </c>
      <c r="BG708" s="239">
        <f>IF(N708="zákl. přenesená",J708,0)</f>
        <v>0</v>
      </c>
      <c r="BH708" s="239">
        <f>IF(N708="sníž. přenesená",J708,0)</f>
        <v>0</v>
      </c>
      <c r="BI708" s="239">
        <f>IF(N708="nulová",J708,0)</f>
        <v>0</v>
      </c>
      <c r="BJ708" s="17" t="s">
        <v>84</v>
      </c>
      <c r="BK708" s="239">
        <f>ROUND(I708*H708,2)</f>
        <v>0</v>
      </c>
      <c r="BL708" s="17" t="s">
        <v>263</v>
      </c>
      <c r="BM708" s="238" t="s">
        <v>1808</v>
      </c>
    </row>
    <row r="709" s="13" customFormat="1">
      <c r="A709" s="13"/>
      <c r="B709" s="240"/>
      <c r="C709" s="241"/>
      <c r="D709" s="242" t="s">
        <v>180</v>
      </c>
      <c r="E709" s="243" t="s">
        <v>1</v>
      </c>
      <c r="F709" s="244" t="s">
        <v>1780</v>
      </c>
      <c r="G709" s="241"/>
      <c r="H709" s="245">
        <v>91.400000000000006</v>
      </c>
      <c r="I709" s="246"/>
      <c r="J709" s="241"/>
      <c r="K709" s="241"/>
      <c r="L709" s="247"/>
      <c r="M709" s="248"/>
      <c r="N709" s="249"/>
      <c r="O709" s="249"/>
      <c r="P709" s="249"/>
      <c r="Q709" s="249"/>
      <c r="R709" s="249"/>
      <c r="S709" s="249"/>
      <c r="T709" s="250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51" t="s">
        <v>180</v>
      </c>
      <c r="AU709" s="251" t="s">
        <v>86</v>
      </c>
      <c r="AV709" s="13" t="s">
        <v>86</v>
      </c>
      <c r="AW709" s="13" t="s">
        <v>32</v>
      </c>
      <c r="AX709" s="13" t="s">
        <v>84</v>
      </c>
      <c r="AY709" s="251" t="s">
        <v>174</v>
      </c>
    </row>
    <row r="710" s="2" customFormat="1" ht="49.05" customHeight="1">
      <c r="A710" s="38"/>
      <c r="B710" s="39"/>
      <c r="C710" s="263" t="s">
        <v>1809</v>
      </c>
      <c r="D710" s="263" t="s">
        <v>240</v>
      </c>
      <c r="E710" s="264" t="s">
        <v>1753</v>
      </c>
      <c r="F710" s="265" t="s">
        <v>1754</v>
      </c>
      <c r="G710" s="266" t="s">
        <v>123</v>
      </c>
      <c r="H710" s="267">
        <v>10.054</v>
      </c>
      <c r="I710" s="268"/>
      <c r="J710" s="269">
        <f>ROUND(I710*H710,2)</f>
        <v>0</v>
      </c>
      <c r="K710" s="270"/>
      <c r="L710" s="271"/>
      <c r="M710" s="272" t="s">
        <v>1</v>
      </c>
      <c r="N710" s="273" t="s">
        <v>41</v>
      </c>
      <c r="O710" s="91"/>
      <c r="P710" s="236">
        <f>O710*H710</f>
        <v>0</v>
      </c>
      <c r="Q710" s="236">
        <v>0.0098499999999999994</v>
      </c>
      <c r="R710" s="236">
        <f>Q710*H710</f>
        <v>0.099031899999999992</v>
      </c>
      <c r="S710" s="236">
        <v>0</v>
      </c>
      <c r="T710" s="237">
        <f>S710*H710</f>
        <v>0</v>
      </c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R710" s="238" t="s">
        <v>345</v>
      </c>
      <c r="AT710" s="238" t="s">
        <v>240</v>
      </c>
      <c r="AU710" s="238" t="s">
        <v>86</v>
      </c>
      <c r="AY710" s="17" t="s">
        <v>174</v>
      </c>
      <c r="BE710" s="239">
        <f>IF(N710="základní",J710,0)</f>
        <v>0</v>
      </c>
      <c r="BF710" s="239">
        <f>IF(N710="snížená",J710,0)</f>
        <v>0</v>
      </c>
      <c r="BG710" s="239">
        <f>IF(N710="zákl. přenesená",J710,0)</f>
        <v>0</v>
      </c>
      <c r="BH710" s="239">
        <f>IF(N710="sníž. přenesená",J710,0)</f>
        <v>0</v>
      </c>
      <c r="BI710" s="239">
        <f>IF(N710="nulová",J710,0)</f>
        <v>0</v>
      </c>
      <c r="BJ710" s="17" t="s">
        <v>84</v>
      </c>
      <c r="BK710" s="239">
        <f>ROUND(I710*H710,2)</f>
        <v>0</v>
      </c>
      <c r="BL710" s="17" t="s">
        <v>263</v>
      </c>
      <c r="BM710" s="238" t="s">
        <v>1810</v>
      </c>
    </row>
    <row r="711" s="13" customFormat="1">
      <c r="A711" s="13"/>
      <c r="B711" s="240"/>
      <c r="C711" s="241"/>
      <c r="D711" s="242" t="s">
        <v>180</v>
      </c>
      <c r="E711" s="241"/>
      <c r="F711" s="244" t="s">
        <v>1811</v>
      </c>
      <c r="G711" s="241"/>
      <c r="H711" s="245">
        <v>10.054</v>
      </c>
      <c r="I711" s="246"/>
      <c r="J711" s="241"/>
      <c r="K711" s="241"/>
      <c r="L711" s="247"/>
      <c r="M711" s="248"/>
      <c r="N711" s="249"/>
      <c r="O711" s="249"/>
      <c r="P711" s="249"/>
      <c r="Q711" s="249"/>
      <c r="R711" s="249"/>
      <c r="S711" s="249"/>
      <c r="T711" s="250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51" t="s">
        <v>180</v>
      </c>
      <c r="AU711" s="251" t="s">
        <v>86</v>
      </c>
      <c r="AV711" s="13" t="s">
        <v>86</v>
      </c>
      <c r="AW711" s="13" t="s">
        <v>4</v>
      </c>
      <c r="AX711" s="13" t="s">
        <v>84</v>
      </c>
      <c r="AY711" s="251" t="s">
        <v>174</v>
      </c>
    </row>
    <row r="712" s="2" customFormat="1" ht="16.5" customHeight="1">
      <c r="A712" s="38"/>
      <c r="B712" s="39"/>
      <c r="C712" s="226" t="s">
        <v>1812</v>
      </c>
      <c r="D712" s="226" t="s">
        <v>175</v>
      </c>
      <c r="E712" s="227" t="s">
        <v>1813</v>
      </c>
      <c r="F712" s="228" t="s">
        <v>1814</v>
      </c>
      <c r="G712" s="229" t="s">
        <v>243</v>
      </c>
      <c r="H712" s="230">
        <v>28.800000000000001</v>
      </c>
      <c r="I712" s="231"/>
      <c r="J712" s="232">
        <f>ROUND(I712*H712,2)</f>
        <v>0</v>
      </c>
      <c r="K712" s="233"/>
      <c r="L712" s="44"/>
      <c r="M712" s="234" t="s">
        <v>1</v>
      </c>
      <c r="N712" s="235" t="s">
        <v>41</v>
      </c>
      <c r="O712" s="91"/>
      <c r="P712" s="236">
        <f>O712*H712</f>
        <v>0</v>
      </c>
      <c r="Q712" s="236">
        <v>0</v>
      </c>
      <c r="R712" s="236">
        <f>Q712*H712</f>
        <v>0</v>
      </c>
      <c r="S712" s="236">
        <v>0</v>
      </c>
      <c r="T712" s="237">
        <f>S712*H712</f>
        <v>0</v>
      </c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R712" s="238" t="s">
        <v>263</v>
      </c>
      <c r="AT712" s="238" t="s">
        <v>175</v>
      </c>
      <c r="AU712" s="238" t="s">
        <v>86</v>
      </c>
      <c r="AY712" s="17" t="s">
        <v>174</v>
      </c>
      <c r="BE712" s="239">
        <f>IF(N712="základní",J712,0)</f>
        <v>0</v>
      </c>
      <c r="BF712" s="239">
        <f>IF(N712="snížená",J712,0)</f>
        <v>0</v>
      </c>
      <c r="BG712" s="239">
        <f>IF(N712="zákl. přenesená",J712,0)</f>
        <v>0</v>
      </c>
      <c r="BH712" s="239">
        <f>IF(N712="sníž. přenesená",J712,0)</f>
        <v>0</v>
      </c>
      <c r="BI712" s="239">
        <f>IF(N712="nulová",J712,0)</f>
        <v>0</v>
      </c>
      <c r="BJ712" s="17" t="s">
        <v>84</v>
      </c>
      <c r="BK712" s="239">
        <f>ROUND(I712*H712,2)</f>
        <v>0</v>
      </c>
      <c r="BL712" s="17" t="s">
        <v>263</v>
      </c>
      <c r="BM712" s="238" t="s">
        <v>1815</v>
      </c>
    </row>
    <row r="713" s="13" customFormat="1">
      <c r="A713" s="13"/>
      <c r="B713" s="240"/>
      <c r="C713" s="241"/>
      <c r="D713" s="242" t="s">
        <v>180</v>
      </c>
      <c r="E713" s="243" t="s">
        <v>1</v>
      </c>
      <c r="F713" s="244" t="s">
        <v>1816</v>
      </c>
      <c r="G713" s="241"/>
      <c r="H713" s="245">
        <v>28.800000000000001</v>
      </c>
      <c r="I713" s="246"/>
      <c r="J713" s="241"/>
      <c r="K713" s="241"/>
      <c r="L713" s="247"/>
      <c r="M713" s="248"/>
      <c r="N713" s="249"/>
      <c r="O713" s="249"/>
      <c r="P713" s="249"/>
      <c r="Q713" s="249"/>
      <c r="R713" s="249"/>
      <c r="S713" s="249"/>
      <c r="T713" s="250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51" t="s">
        <v>180</v>
      </c>
      <c r="AU713" s="251" t="s">
        <v>86</v>
      </c>
      <c r="AV713" s="13" t="s">
        <v>86</v>
      </c>
      <c r="AW713" s="13" t="s">
        <v>32</v>
      </c>
      <c r="AX713" s="13" t="s">
        <v>84</v>
      </c>
      <c r="AY713" s="251" t="s">
        <v>174</v>
      </c>
    </row>
    <row r="714" s="2" customFormat="1" ht="24.15" customHeight="1">
      <c r="A714" s="38"/>
      <c r="B714" s="39"/>
      <c r="C714" s="263" t="s">
        <v>1817</v>
      </c>
      <c r="D714" s="263" t="s">
        <v>240</v>
      </c>
      <c r="E714" s="264" t="s">
        <v>1818</v>
      </c>
      <c r="F714" s="265" t="s">
        <v>1819</v>
      </c>
      <c r="G714" s="266" t="s">
        <v>243</v>
      </c>
      <c r="H714" s="267">
        <v>29.376000000000001</v>
      </c>
      <c r="I714" s="268"/>
      <c r="J714" s="269">
        <f>ROUND(I714*H714,2)</f>
        <v>0</v>
      </c>
      <c r="K714" s="270"/>
      <c r="L714" s="271"/>
      <c r="M714" s="272" t="s">
        <v>1</v>
      </c>
      <c r="N714" s="273" t="s">
        <v>41</v>
      </c>
      <c r="O714" s="91"/>
      <c r="P714" s="236">
        <f>O714*H714</f>
        <v>0</v>
      </c>
      <c r="Q714" s="236">
        <v>0.00025000000000000001</v>
      </c>
      <c r="R714" s="236">
        <f>Q714*H714</f>
        <v>0.0073440000000000007</v>
      </c>
      <c r="S714" s="236">
        <v>0</v>
      </c>
      <c r="T714" s="237">
        <f>S714*H714</f>
        <v>0</v>
      </c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238" t="s">
        <v>345</v>
      </c>
      <c r="AT714" s="238" t="s">
        <v>240</v>
      </c>
      <c r="AU714" s="238" t="s">
        <v>86</v>
      </c>
      <c r="AY714" s="17" t="s">
        <v>174</v>
      </c>
      <c r="BE714" s="239">
        <f>IF(N714="základní",J714,0)</f>
        <v>0</v>
      </c>
      <c r="BF714" s="239">
        <f>IF(N714="snížená",J714,0)</f>
        <v>0</v>
      </c>
      <c r="BG714" s="239">
        <f>IF(N714="zákl. přenesená",J714,0)</f>
        <v>0</v>
      </c>
      <c r="BH714" s="239">
        <f>IF(N714="sníž. přenesená",J714,0)</f>
        <v>0</v>
      </c>
      <c r="BI714" s="239">
        <f>IF(N714="nulová",J714,0)</f>
        <v>0</v>
      </c>
      <c r="BJ714" s="17" t="s">
        <v>84</v>
      </c>
      <c r="BK714" s="239">
        <f>ROUND(I714*H714,2)</f>
        <v>0</v>
      </c>
      <c r="BL714" s="17" t="s">
        <v>263</v>
      </c>
      <c r="BM714" s="238" t="s">
        <v>1820</v>
      </c>
    </row>
    <row r="715" s="13" customFormat="1">
      <c r="A715" s="13"/>
      <c r="B715" s="240"/>
      <c r="C715" s="241"/>
      <c r="D715" s="242" t="s">
        <v>180</v>
      </c>
      <c r="E715" s="241"/>
      <c r="F715" s="244" t="s">
        <v>1821</v>
      </c>
      <c r="G715" s="241"/>
      <c r="H715" s="245">
        <v>29.376000000000001</v>
      </c>
      <c r="I715" s="246"/>
      <c r="J715" s="241"/>
      <c r="K715" s="241"/>
      <c r="L715" s="247"/>
      <c r="M715" s="248"/>
      <c r="N715" s="249"/>
      <c r="O715" s="249"/>
      <c r="P715" s="249"/>
      <c r="Q715" s="249"/>
      <c r="R715" s="249"/>
      <c r="S715" s="249"/>
      <c r="T715" s="250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51" t="s">
        <v>180</v>
      </c>
      <c r="AU715" s="251" t="s">
        <v>86</v>
      </c>
      <c r="AV715" s="13" t="s">
        <v>86</v>
      </c>
      <c r="AW715" s="13" t="s">
        <v>4</v>
      </c>
      <c r="AX715" s="13" t="s">
        <v>84</v>
      </c>
      <c r="AY715" s="251" t="s">
        <v>174</v>
      </c>
    </row>
    <row r="716" s="2" customFormat="1" ht="33" customHeight="1">
      <c r="A716" s="38"/>
      <c r="B716" s="39"/>
      <c r="C716" s="226" t="s">
        <v>1822</v>
      </c>
      <c r="D716" s="226" t="s">
        <v>175</v>
      </c>
      <c r="E716" s="227" t="s">
        <v>1823</v>
      </c>
      <c r="F716" s="228" t="s">
        <v>1824</v>
      </c>
      <c r="G716" s="229" t="s">
        <v>1112</v>
      </c>
      <c r="H716" s="294"/>
      <c r="I716" s="231"/>
      <c r="J716" s="232">
        <f>ROUND(I716*H716,2)</f>
        <v>0</v>
      </c>
      <c r="K716" s="233"/>
      <c r="L716" s="44"/>
      <c r="M716" s="234" t="s">
        <v>1</v>
      </c>
      <c r="N716" s="235" t="s">
        <v>41</v>
      </c>
      <c r="O716" s="91"/>
      <c r="P716" s="236">
        <f>O716*H716</f>
        <v>0</v>
      </c>
      <c r="Q716" s="236">
        <v>0</v>
      </c>
      <c r="R716" s="236">
        <f>Q716*H716</f>
        <v>0</v>
      </c>
      <c r="S716" s="236">
        <v>0</v>
      </c>
      <c r="T716" s="237">
        <f>S716*H716</f>
        <v>0</v>
      </c>
      <c r="U716" s="38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R716" s="238" t="s">
        <v>263</v>
      </c>
      <c r="AT716" s="238" t="s">
        <v>175</v>
      </c>
      <c r="AU716" s="238" t="s">
        <v>86</v>
      </c>
      <c r="AY716" s="17" t="s">
        <v>174</v>
      </c>
      <c r="BE716" s="239">
        <f>IF(N716="základní",J716,0)</f>
        <v>0</v>
      </c>
      <c r="BF716" s="239">
        <f>IF(N716="snížená",J716,0)</f>
        <v>0</v>
      </c>
      <c r="BG716" s="239">
        <f>IF(N716="zákl. přenesená",J716,0)</f>
        <v>0</v>
      </c>
      <c r="BH716" s="239">
        <f>IF(N716="sníž. přenesená",J716,0)</f>
        <v>0</v>
      </c>
      <c r="BI716" s="239">
        <f>IF(N716="nulová",J716,0)</f>
        <v>0</v>
      </c>
      <c r="BJ716" s="17" t="s">
        <v>84</v>
      </c>
      <c r="BK716" s="239">
        <f>ROUND(I716*H716,2)</f>
        <v>0</v>
      </c>
      <c r="BL716" s="17" t="s">
        <v>263</v>
      </c>
      <c r="BM716" s="238" t="s">
        <v>1825</v>
      </c>
    </row>
    <row r="717" s="12" customFormat="1" ht="22.8" customHeight="1">
      <c r="A717" s="12"/>
      <c r="B717" s="212"/>
      <c r="C717" s="213"/>
      <c r="D717" s="214" t="s">
        <v>75</v>
      </c>
      <c r="E717" s="284" t="s">
        <v>1826</v>
      </c>
      <c r="F717" s="284" t="s">
        <v>1827</v>
      </c>
      <c r="G717" s="213"/>
      <c r="H717" s="213"/>
      <c r="I717" s="216"/>
      <c r="J717" s="285">
        <f>BK717</f>
        <v>0</v>
      </c>
      <c r="K717" s="213"/>
      <c r="L717" s="218"/>
      <c r="M717" s="219"/>
      <c r="N717" s="220"/>
      <c r="O717" s="220"/>
      <c r="P717" s="221">
        <f>SUM(P718:P733)</f>
        <v>0</v>
      </c>
      <c r="Q717" s="220"/>
      <c r="R717" s="221">
        <f>SUM(R718:R733)</f>
        <v>4.7171648799999994</v>
      </c>
      <c r="S717" s="220"/>
      <c r="T717" s="222">
        <f>SUM(T718:T733)</f>
        <v>0</v>
      </c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R717" s="223" t="s">
        <v>86</v>
      </c>
      <c r="AT717" s="224" t="s">
        <v>75</v>
      </c>
      <c r="AU717" s="224" t="s">
        <v>84</v>
      </c>
      <c r="AY717" s="223" t="s">
        <v>174</v>
      </c>
      <c r="BK717" s="225">
        <f>SUM(BK718:BK733)</f>
        <v>0</v>
      </c>
    </row>
    <row r="718" s="2" customFormat="1" ht="16.5" customHeight="1">
      <c r="A718" s="38"/>
      <c r="B718" s="39"/>
      <c r="C718" s="226" t="s">
        <v>1828</v>
      </c>
      <c r="D718" s="226" t="s">
        <v>175</v>
      </c>
      <c r="E718" s="227" t="s">
        <v>1829</v>
      </c>
      <c r="F718" s="228" t="s">
        <v>1830</v>
      </c>
      <c r="G718" s="229" t="s">
        <v>123</v>
      </c>
      <c r="H718" s="230">
        <v>187.63999999999999</v>
      </c>
      <c r="I718" s="231"/>
      <c r="J718" s="232">
        <f>ROUND(I718*H718,2)</f>
        <v>0</v>
      </c>
      <c r="K718" s="233"/>
      <c r="L718" s="44"/>
      <c r="M718" s="234" t="s">
        <v>1</v>
      </c>
      <c r="N718" s="235" t="s">
        <v>41</v>
      </c>
      <c r="O718" s="91"/>
      <c r="P718" s="236">
        <f>O718*H718</f>
        <v>0</v>
      </c>
      <c r="Q718" s="236">
        <v>0.00029999999999999997</v>
      </c>
      <c r="R718" s="236">
        <f>Q718*H718</f>
        <v>0.056291999999999988</v>
      </c>
      <c r="S718" s="236">
        <v>0</v>
      </c>
      <c r="T718" s="237">
        <f>S718*H718</f>
        <v>0</v>
      </c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R718" s="238" t="s">
        <v>263</v>
      </c>
      <c r="AT718" s="238" t="s">
        <v>175</v>
      </c>
      <c r="AU718" s="238" t="s">
        <v>86</v>
      </c>
      <c r="AY718" s="17" t="s">
        <v>174</v>
      </c>
      <c r="BE718" s="239">
        <f>IF(N718="základní",J718,0)</f>
        <v>0</v>
      </c>
      <c r="BF718" s="239">
        <f>IF(N718="snížená",J718,0)</f>
        <v>0</v>
      </c>
      <c r="BG718" s="239">
        <f>IF(N718="zákl. přenesená",J718,0)</f>
        <v>0</v>
      </c>
      <c r="BH718" s="239">
        <f>IF(N718="sníž. přenesená",J718,0)</f>
        <v>0</v>
      </c>
      <c r="BI718" s="239">
        <f>IF(N718="nulová",J718,0)</f>
        <v>0</v>
      </c>
      <c r="BJ718" s="17" t="s">
        <v>84</v>
      </c>
      <c r="BK718" s="239">
        <f>ROUND(I718*H718,2)</f>
        <v>0</v>
      </c>
      <c r="BL718" s="17" t="s">
        <v>263</v>
      </c>
      <c r="BM718" s="238" t="s">
        <v>1831</v>
      </c>
    </row>
    <row r="719" s="13" customFormat="1">
      <c r="A719" s="13"/>
      <c r="B719" s="240"/>
      <c r="C719" s="241"/>
      <c r="D719" s="242" t="s">
        <v>180</v>
      </c>
      <c r="E719" s="243" t="s">
        <v>1</v>
      </c>
      <c r="F719" s="244" t="s">
        <v>534</v>
      </c>
      <c r="G719" s="241"/>
      <c r="H719" s="245">
        <v>187.63999999999999</v>
      </c>
      <c r="I719" s="246"/>
      <c r="J719" s="241"/>
      <c r="K719" s="241"/>
      <c r="L719" s="247"/>
      <c r="M719" s="248"/>
      <c r="N719" s="249"/>
      <c r="O719" s="249"/>
      <c r="P719" s="249"/>
      <c r="Q719" s="249"/>
      <c r="R719" s="249"/>
      <c r="S719" s="249"/>
      <c r="T719" s="250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51" t="s">
        <v>180</v>
      </c>
      <c r="AU719" s="251" t="s">
        <v>86</v>
      </c>
      <c r="AV719" s="13" t="s">
        <v>86</v>
      </c>
      <c r="AW719" s="13" t="s">
        <v>32</v>
      </c>
      <c r="AX719" s="13" t="s">
        <v>84</v>
      </c>
      <c r="AY719" s="251" t="s">
        <v>174</v>
      </c>
    </row>
    <row r="720" s="2" customFormat="1" ht="24.15" customHeight="1">
      <c r="A720" s="38"/>
      <c r="B720" s="39"/>
      <c r="C720" s="226" t="s">
        <v>1832</v>
      </c>
      <c r="D720" s="226" t="s">
        <v>175</v>
      </c>
      <c r="E720" s="227" t="s">
        <v>1833</v>
      </c>
      <c r="F720" s="228" t="s">
        <v>1834</v>
      </c>
      <c r="G720" s="229" t="s">
        <v>123</v>
      </c>
      <c r="H720" s="230">
        <v>24.960000000000001</v>
      </c>
      <c r="I720" s="231"/>
      <c r="J720" s="232">
        <f>ROUND(I720*H720,2)</f>
        <v>0</v>
      </c>
      <c r="K720" s="233"/>
      <c r="L720" s="44"/>
      <c r="M720" s="234" t="s">
        <v>1</v>
      </c>
      <c r="N720" s="235" t="s">
        <v>41</v>
      </c>
      <c r="O720" s="91"/>
      <c r="P720" s="236">
        <f>O720*H720</f>
        <v>0</v>
      </c>
      <c r="Q720" s="236">
        <v>0.0015</v>
      </c>
      <c r="R720" s="236">
        <f>Q720*H720</f>
        <v>0.037440000000000001</v>
      </c>
      <c r="S720" s="236">
        <v>0</v>
      </c>
      <c r="T720" s="237">
        <f>S720*H720</f>
        <v>0</v>
      </c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38" t="s">
        <v>263</v>
      </c>
      <c r="AT720" s="238" t="s">
        <v>175</v>
      </c>
      <c r="AU720" s="238" t="s">
        <v>86</v>
      </c>
      <c r="AY720" s="17" t="s">
        <v>174</v>
      </c>
      <c r="BE720" s="239">
        <f>IF(N720="základní",J720,0)</f>
        <v>0</v>
      </c>
      <c r="BF720" s="239">
        <f>IF(N720="snížená",J720,0)</f>
        <v>0</v>
      </c>
      <c r="BG720" s="239">
        <f>IF(N720="zákl. přenesená",J720,0)</f>
        <v>0</v>
      </c>
      <c r="BH720" s="239">
        <f>IF(N720="sníž. přenesená",J720,0)</f>
        <v>0</v>
      </c>
      <c r="BI720" s="239">
        <f>IF(N720="nulová",J720,0)</f>
        <v>0</v>
      </c>
      <c r="BJ720" s="17" t="s">
        <v>84</v>
      </c>
      <c r="BK720" s="239">
        <f>ROUND(I720*H720,2)</f>
        <v>0</v>
      </c>
      <c r="BL720" s="17" t="s">
        <v>263</v>
      </c>
      <c r="BM720" s="238" t="s">
        <v>1835</v>
      </c>
    </row>
    <row r="721" s="13" customFormat="1">
      <c r="A721" s="13"/>
      <c r="B721" s="240"/>
      <c r="C721" s="241"/>
      <c r="D721" s="242" t="s">
        <v>180</v>
      </c>
      <c r="E721" s="243" t="s">
        <v>1</v>
      </c>
      <c r="F721" s="244" t="s">
        <v>558</v>
      </c>
      <c r="G721" s="241"/>
      <c r="H721" s="245">
        <v>24.960000000000001</v>
      </c>
      <c r="I721" s="246"/>
      <c r="J721" s="241"/>
      <c r="K721" s="241"/>
      <c r="L721" s="247"/>
      <c r="M721" s="248"/>
      <c r="N721" s="249"/>
      <c r="O721" s="249"/>
      <c r="P721" s="249"/>
      <c r="Q721" s="249"/>
      <c r="R721" s="249"/>
      <c r="S721" s="249"/>
      <c r="T721" s="250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51" t="s">
        <v>180</v>
      </c>
      <c r="AU721" s="251" t="s">
        <v>86</v>
      </c>
      <c r="AV721" s="13" t="s">
        <v>86</v>
      </c>
      <c r="AW721" s="13" t="s">
        <v>32</v>
      </c>
      <c r="AX721" s="13" t="s">
        <v>84</v>
      </c>
      <c r="AY721" s="251" t="s">
        <v>174</v>
      </c>
    </row>
    <row r="722" s="2" customFormat="1" ht="16.5" customHeight="1">
      <c r="A722" s="38"/>
      <c r="B722" s="39"/>
      <c r="C722" s="226" t="s">
        <v>1836</v>
      </c>
      <c r="D722" s="226" t="s">
        <v>175</v>
      </c>
      <c r="E722" s="227" t="s">
        <v>1837</v>
      </c>
      <c r="F722" s="228" t="s">
        <v>1838</v>
      </c>
      <c r="G722" s="229" t="s">
        <v>236</v>
      </c>
      <c r="H722" s="230">
        <v>2</v>
      </c>
      <c r="I722" s="231"/>
      <c r="J722" s="232">
        <f>ROUND(I722*H722,2)</f>
        <v>0</v>
      </c>
      <c r="K722" s="233"/>
      <c r="L722" s="44"/>
      <c r="M722" s="234" t="s">
        <v>1</v>
      </c>
      <c r="N722" s="235" t="s">
        <v>41</v>
      </c>
      <c r="O722" s="91"/>
      <c r="P722" s="236">
        <f>O722*H722</f>
        <v>0</v>
      </c>
      <c r="Q722" s="236">
        <v>0.00021000000000000001</v>
      </c>
      <c r="R722" s="236">
        <f>Q722*H722</f>
        <v>0.00042000000000000002</v>
      </c>
      <c r="S722" s="236">
        <v>0</v>
      </c>
      <c r="T722" s="237">
        <f>S722*H722</f>
        <v>0</v>
      </c>
      <c r="U722" s="38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R722" s="238" t="s">
        <v>263</v>
      </c>
      <c r="AT722" s="238" t="s">
        <v>175</v>
      </c>
      <c r="AU722" s="238" t="s">
        <v>86</v>
      </c>
      <c r="AY722" s="17" t="s">
        <v>174</v>
      </c>
      <c r="BE722" s="239">
        <f>IF(N722="základní",J722,0)</f>
        <v>0</v>
      </c>
      <c r="BF722" s="239">
        <f>IF(N722="snížená",J722,0)</f>
        <v>0</v>
      </c>
      <c r="BG722" s="239">
        <f>IF(N722="zákl. přenesená",J722,0)</f>
        <v>0</v>
      </c>
      <c r="BH722" s="239">
        <f>IF(N722="sníž. přenesená",J722,0)</f>
        <v>0</v>
      </c>
      <c r="BI722" s="239">
        <f>IF(N722="nulová",J722,0)</f>
        <v>0</v>
      </c>
      <c r="BJ722" s="17" t="s">
        <v>84</v>
      </c>
      <c r="BK722" s="239">
        <f>ROUND(I722*H722,2)</f>
        <v>0</v>
      </c>
      <c r="BL722" s="17" t="s">
        <v>263</v>
      </c>
      <c r="BM722" s="238" t="s">
        <v>1839</v>
      </c>
    </row>
    <row r="723" s="13" customFormat="1">
      <c r="A723" s="13"/>
      <c r="B723" s="240"/>
      <c r="C723" s="241"/>
      <c r="D723" s="242" t="s">
        <v>180</v>
      </c>
      <c r="E723" s="243" t="s">
        <v>1</v>
      </c>
      <c r="F723" s="244" t="s">
        <v>1840</v>
      </c>
      <c r="G723" s="241"/>
      <c r="H723" s="245">
        <v>2</v>
      </c>
      <c r="I723" s="246"/>
      <c r="J723" s="241"/>
      <c r="K723" s="241"/>
      <c r="L723" s="247"/>
      <c r="M723" s="248"/>
      <c r="N723" s="249"/>
      <c r="O723" s="249"/>
      <c r="P723" s="249"/>
      <c r="Q723" s="249"/>
      <c r="R723" s="249"/>
      <c r="S723" s="249"/>
      <c r="T723" s="250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51" t="s">
        <v>180</v>
      </c>
      <c r="AU723" s="251" t="s">
        <v>86</v>
      </c>
      <c r="AV723" s="13" t="s">
        <v>86</v>
      </c>
      <c r="AW723" s="13" t="s">
        <v>32</v>
      </c>
      <c r="AX723" s="13" t="s">
        <v>84</v>
      </c>
      <c r="AY723" s="251" t="s">
        <v>174</v>
      </c>
    </row>
    <row r="724" s="2" customFormat="1" ht="33" customHeight="1">
      <c r="A724" s="38"/>
      <c r="B724" s="39"/>
      <c r="C724" s="226" t="s">
        <v>1841</v>
      </c>
      <c r="D724" s="226" t="s">
        <v>175</v>
      </c>
      <c r="E724" s="227" t="s">
        <v>1842</v>
      </c>
      <c r="F724" s="228" t="s">
        <v>1843</v>
      </c>
      <c r="G724" s="229" t="s">
        <v>123</v>
      </c>
      <c r="H724" s="230">
        <v>187.63999999999999</v>
      </c>
      <c r="I724" s="231"/>
      <c r="J724" s="232">
        <f>ROUND(I724*H724,2)</f>
        <v>0</v>
      </c>
      <c r="K724" s="233"/>
      <c r="L724" s="44"/>
      <c r="M724" s="234" t="s">
        <v>1</v>
      </c>
      <c r="N724" s="235" t="s">
        <v>41</v>
      </c>
      <c r="O724" s="91"/>
      <c r="P724" s="236">
        <f>O724*H724</f>
        <v>0</v>
      </c>
      <c r="Q724" s="236">
        <v>0.0060000000000000001</v>
      </c>
      <c r="R724" s="236">
        <f>Q724*H724</f>
        <v>1.12584</v>
      </c>
      <c r="S724" s="236">
        <v>0</v>
      </c>
      <c r="T724" s="237">
        <f>S724*H724</f>
        <v>0</v>
      </c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R724" s="238" t="s">
        <v>263</v>
      </c>
      <c r="AT724" s="238" t="s">
        <v>175</v>
      </c>
      <c r="AU724" s="238" t="s">
        <v>86</v>
      </c>
      <c r="AY724" s="17" t="s">
        <v>174</v>
      </c>
      <c r="BE724" s="239">
        <f>IF(N724="základní",J724,0)</f>
        <v>0</v>
      </c>
      <c r="BF724" s="239">
        <f>IF(N724="snížená",J724,0)</f>
        <v>0</v>
      </c>
      <c r="BG724" s="239">
        <f>IF(N724="zákl. přenesená",J724,0)</f>
        <v>0</v>
      </c>
      <c r="BH724" s="239">
        <f>IF(N724="sníž. přenesená",J724,0)</f>
        <v>0</v>
      </c>
      <c r="BI724" s="239">
        <f>IF(N724="nulová",J724,0)</f>
        <v>0</v>
      </c>
      <c r="BJ724" s="17" t="s">
        <v>84</v>
      </c>
      <c r="BK724" s="239">
        <f>ROUND(I724*H724,2)</f>
        <v>0</v>
      </c>
      <c r="BL724" s="17" t="s">
        <v>263</v>
      </c>
      <c r="BM724" s="238" t="s">
        <v>1844</v>
      </c>
    </row>
    <row r="725" s="13" customFormat="1">
      <c r="A725" s="13"/>
      <c r="B725" s="240"/>
      <c r="C725" s="241"/>
      <c r="D725" s="242" t="s">
        <v>180</v>
      </c>
      <c r="E725" s="243" t="s">
        <v>1</v>
      </c>
      <c r="F725" s="244" t="s">
        <v>534</v>
      </c>
      <c r="G725" s="241"/>
      <c r="H725" s="245">
        <v>187.63999999999999</v>
      </c>
      <c r="I725" s="246"/>
      <c r="J725" s="241"/>
      <c r="K725" s="241"/>
      <c r="L725" s="247"/>
      <c r="M725" s="248"/>
      <c r="N725" s="249"/>
      <c r="O725" s="249"/>
      <c r="P725" s="249"/>
      <c r="Q725" s="249"/>
      <c r="R725" s="249"/>
      <c r="S725" s="249"/>
      <c r="T725" s="250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51" t="s">
        <v>180</v>
      </c>
      <c r="AU725" s="251" t="s">
        <v>86</v>
      </c>
      <c r="AV725" s="13" t="s">
        <v>86</v>
      </c>
      <c r="AW725" s="13" t="s">
        <v>32</v>
      </c>
      <c r="AX725" s="13" t="s">
        <v>84</v>
      </c>
      <c r="AY725" s="251" t="s">
        <v>174</v>
      </c>
    </row>
    <row r="726" s="2" customFormat="1" ht="24.15" customHeight="1">
      <c r="A726" s="38"/>
      <c r="B726" s="39"/>
      <c r="C726" s="263" t="s">
        <v>1845</v>
      </c>
      <c r="D726" s="263" t="s">
        <v>240</v>
      </c>
      <c r="E726" s="264" t="s">
        <v>1846</v>
      </c>
      <c r="F726" s="265" t="s">
        <v>1847</v>
      </c>
      <c r="G726" s="266" t="s">
        <v>123</v>
      </c>
      <c r="H726" s="267">
        <v>187.63999999999999</v>
      </c>
      <c r="I726" s="268"/>
      <c r="J726" s="269">
        <f>ROUND(I726*H726,2)</f>
        <v>0</v>
      </c>
      <c r="K726" s="270"/>
      <c r="L726" s="271"/>
      <c r="M726" s="272" t="s">
        <v>1</v>
      </c>
      <c r="N726" s="273" t="s">
        <v>41</v>
      </c>
      <c r="O726" s="91"/>
      <c r="P726" s="236">
        <f>O726*H726</f>
        <v>0</v>
      </c>
      <c r="Q726" s="236">
        <v>0.018409999999999999</v>
      </c>
      <c r="R726" s="236">
        <f>Q726*H726</f>
        <v>3.4544523999999996</v>
      </c>
      <c r="S726" s="236">
        <v>0</v>
      </c>
      <c r="T726" s="237">
        <f>S726*H726</f>
        <v>0</v>
      </c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R726" s="238" t="s">
        <v>345</v>
      </c>
      <c r="AT726" s="238" t="s">
        <v>240</v>
      </c>
      <c r="AU726" s="238" t="s">
        <v>86</v>
      </c>
      <c r="AY726" s="17" t="s">
        <v>174</v>
      </c>
      <c r="BE726" s="239">
        <f>IF(N726="základní",J726,0)</f>
        <v>0</v>
      </c>
      <c r="BF726" s="239">
        <f>IF(N726="snížená",J726,0)</f>
        <v>0</v>
      </c>
      <c r="BG726" s="239">
        <f>IF(N726="zákl. přenesená",J726,0)</f>
        <v>0</v>
      </c>
      <c r="BH726" s="239">
        <f>IF(N726="sníž. přenesená",J726,0)</f>
        <v>0</v>
      </c>
      <c r="BI726" s="239">
        <f>IF(N726="nulová",J726,0)</f>
        <v>0</v>
      </c>
      <c r="BJ726" s="17" t="s">
        <v>84</v>
      </c>
      <c r="BK726" s="239">
        <f>ROUND(I726*H726,2)</f>
        <v>0</v>
      </c>
      <c r="BL726" s="17" t="s">
        <v>263</v>
      </c>
      <c r="BM726" s="238" t="s">
        <v>1848</v>
      </c>
    </row>
    <row r="727" s="2" customFormat="1" ht="24.15" customHeight="1">
      <c r="A727" s="38"/>
      <c r="B727" s="39"/>
      <c r="C727" s="226" t="s">
        <v>1849</v>
      </c>
      <c r="D727" s="226" t="s">
        <v>175</v>
      </c>
      <c r="E727" s="227" t="s">
        <v>1850</v>
      </c>
      <c r="F727" s="228" t="s">
        <v>1851</v>
      </c>
      <c r="G727" s="229" t="s">
        <v>123</v>
      </c>
      <c r="H727" s="230">
        <v>4.7519999999999998</v>
      </c>
      <c r="I727" s="231"/>
      <c r="J727" s="232">
        <f>ROUND(I727*H727,2)</f>
        <v>0</v>
      </c>
      <c r="K727" s="233"/>
      <c r="L727" s="44"/>
      <c r="M727" s="234" t="s">
        <v>1</v>
      </c>
      <c r="N727" s="235" t="s">
        <v>41</v>
      </c>
      <c r="O727" s="91"/>
      <c r="P727" s="236">
        <f>O727*H727</f>
        <v>0</v>
      </c>
      <c r="Q727" s="236">
        <v>0.00149</v>
      </c>
      <c r="R727" s="236">
        <f>Q727*H727</f>
        <v>0.0070804800000000001</v>
      </c>
      <c r="S727" s="236">
        <v>0</v>
      </c>
      <c r="T727" s="237">
        <f>S727*H727</f>
        <v>0</v>
      </c>
      <c r="U727" s="38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R727" s="238" t="s">
        <v>263</v>
      </c>
      <c r="AT727" s="238" t="s">
        <v>175</v>
      </c>
      <c r="AU727" s="238" t="s">
        <v>86</v>
      </c>
      <c r="AY727" s="17" t="s">
        <v>174</v>
      </c>
      <c r="BE727" s="239">
        <f>IF(N727="základní",J727,0)</f>
        <v>0</v>
      </c>
      <c r="BF727" s="239">
        <f>IF(N727="snížená",J727,0)</f>
        <v>0</v>
      </c>
      <c r="BG727" s="239">
        <f>IF(N727="zákl. přenesená",J727,0)</f>
        <v>0</v>
      </c>
      <c r="BH727" s="239">
        <f>IF(N727="sníž. přenesená",J727,0)</f>
        <v>0</v>
      </c>
      <c r="BI727" s="239">
        <f>IF(N727="nulová",J727,0)</f>
        <v>0</v>
      </c>
      <c r="BJ727" s="17" t="s">
        <v>84</v>
      </c>
      <c r="BK727" s="239">
        <f>ROUND(I727*H727,2)</f>
        <v>0</v>
      </c>
      <c r="BL727" s="17" t="s">
        <v>263</v>
      </c>
      <c r="BM727" s="238" t="s">
        <v>1852</v>
      </c>
    </row>
    <row r="728" s="2" customFormat="1" ht="24.15" customHeight="1">
      <c r="A728" s="38"/>
      <c r="B728" s="39"/>
      <c r="C728" s="263" t="s">
        <v>1853</v>
      </c>
      <c r="D728" s="263" t="s">
        <v>240</v>
      </c>
      <c r="E728" s="264" t="s">
        <v>1854</v>
      </c>
      <c r="F728" s="265" t="s">
        <v>1855</v>
      </c>
      <c r="G728" s="266" t="s">
        <v>123</v>
      </c>
      <c r="H728" s="267">
        <v>4.7519999999999998</v>
      </c>
      <c r="I728" s="268"/>
      <c r="J728" s="269">
        <f>ROUND(I728*H728,2)</f>
        <v>0</v>
      </c>
      <c r="K728" s="270"/>
      <c r="L728" s="271"/>
      <c r="M728" s="272" t="s">
        <v>1</v>
      </c>
      <c r="N728" s="273" t="s">
        <v>41</v>
      </c>
      <c r="O728" s="91"/>
      <c r="P728" s="236">
        <f>O728*H728</f>
        <v>0</v>
      </c>
      <c r="Q728" s="236">
        <v>0.0074999999999999997</v>
      </c>
      <c r="R728" s="236">
        <f>Q728*H728</f>
        <v>0.035639999999999998</v>
      </c>
      <c r="S728" s="236">
        <v>0</v>
      </c>
      <c r="T728" s="237">
        <f>S728*H728</f>
        <v>0</v>
      </c>
      <c r="U728" s="38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R728" s="238" t="s">
        <v>345</v>
      </c>
      <c r="AT728" s="238" t="s">
        <v>240</v>
      </c>
      <c r="AU728" s="238" t="s">
        <v>86</v>
      </c>
      <c r="AY728" s="17" t="s">
        <v>174</v>
      </c>
      <c r="BE728" s="239">
        <f>IF(N728="základní",J728,0)</f>
        <v>0</v>
      </c>
      <c r="BF728" s="239">
        <f>IF(N728="snížená",J728,0)</f>
        <v>0</v>
      </c>
      <c r="BG728" s="239">
        <f>IF(N728="zákl. přenesená",J728,0)</f>
        <v>0</v>
      </c>
      <c r="BH728" s="239">
        <f>IF(N728="sníž. přenesená",J728,0)</f>
        <v>0</v>
      </c>
      <c r="BI728" s="239">
        <f>IF(N728="nulová",J728,0)</f>
        <v>0</v>
      </c>
      <c r="BJ728" s="17" t="s">
        <v>84</v>
      </c>
      <c r="BK728" s="239">
        <f>ROUND(I728*H728,2)</f>
        <v>0</v>
      </c>
      <c r="BL728" s="17" t="s">
        <v>263</v>
      </c>
      <c r="BM728" s="238" t="s">
        <v>1856</v>
      </c>
    </row>
    <row r="729" s="13" customFormat="1">
      <c r="A729" s="13"/>
      <c r="B729" s="240"/>
      <c r="C729" s="241"/>
      <c r="D729" s="242" t="s">
        <v>180</v>
      </c>
      <c r="E729" s="243" t="s">
        <v>1</v>
      </c>
      <c r="F729" s="244" t="s">
        <v>1857</v>
      </c>
      <c r="G729" s="241"/>
      <c r="H729" s="245">
        <v>3.3599999999999999</v>
      </c>
      <c r="I729" s="246"/>
      <c r="J729" s="241"/>
      <c r="K729" s="241"/>
      <c r="L729" s="247"/>
      <c r="M729" s="248"/>
      <c r="N729" s="249"/>
      <c r="O729" s="249"/>
      <c r="P729" s="249"/>
      <c r="Q729" s="249"/>
      <c r="R729" s="249"/>
      <c r="S729" s="249"/>
      <c r="T729" s="250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51" t="s">
        <v>180</v>
      </c>
      <c r="AU729" s="251" t="s">
        <v>86</v>
      </c>
      <c r="AV729" s="13" t="s">
        <v>86</v>
      </c>
      <c r="AW729" s="13" t="s">
        <v>32</v>
      </c>
      <c r="AX729" s="13" t="s">
        <v>76</v>
      </c>
      <c r="AY729" s="251" t="s">
        <v>174</v>
      </c>
    </row>
    <row r="730" s="13" customFormat="1">
      <c r="A730" s="13"/>
      <c r="B730" s="240"/>
      <c r="C730" s="241"/>
      <c r="D730" s="242" t="s">
        <v>180</v>
      </c>
      <c r="E730" s="243" t="s">
        <v>1</v>
      </c>
      <c r="F730" s="244" t="s">
        <v>1858</v>
      </c>
      <c r="G730" s="241"/>
      <c r="H730" s="245">
        <v>0.95999999999999996</v>
      </c>
      <c r="I730" s="246"/>
      <c r="J730" s="241"/>
      <c r="K730" s="241"/>
      <c r="L730" s="247"/>
      <c r="M730" s="248"/>
      <c r="N730" s="249"/>
      <c r="O730" s="249"/>
      <c r="P730" s="249"/>
      <c r="Q730" s="249"/>
      <c r="R730" s="249"/>
      <c r="S730" s="249"/>
      <c r="T730" s="250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51" t="s">
        <v>180</v>
      </c>
      <c r="AU730" s="251" t="s">
        <v>86</v>
      </c>
      <c r="AV730" s="13" t="s">
        <v>86</v>
      </c>
      <c r="AW730" s="13" t="s">
        <v>32</v>
      </c>
      <c r="AX730" s="13" t="s">
        <v>76</v>
      </c>
      <c r="AY730" s="251" t="s">
        <v>174</v>
      </c>
    </row>
    <row r="731" s="14" customFormat="1">
      <c r="A731" s="14"/>
      <c r="B731" s="252"/>
      <c r="C731" s="253"/>
      <c r="D731" s="242" t="s">
        <v>180</v>
      </c>
      <c r="E731" s="254" t="s">
        <v>1</v>
      </c>
      <c r="F731" s="255" t="s">
        <v>183</v>
      </c>
      <c r="G731" s="253"/>
      <c r="H731" s="256">
        <v>4.3200000000000003</v>
      </c>
      <c r="I731" s="257"/>
      <c r="J731" s="253"/>
      <c r="K731" s="253"/>
      <c r="L731" s="258"/>
      <c r="M731" s="259"/>
      <c r="N731" s="260"/>
      <c r="O731" s="260"/>
      <c r="P731" s="260"/>
      <c r="Q731" s="260"/>
      <c r="R731" s="260"/>
      <c r="S731" s="260"/>
      <c r="T731" s="261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62" t="s">
        <v>180</v>
      </c>
      <c r="AU731" s="262" t="s">
        <v>86</v>
      </c>
      <c r="AV731" s="14" t="s">
        <v>178</v>
      </c>
      <c r="AW731" s="14" t="s">
        <v>32</v>
      </c>
      <c r="AX731" s="14" t="s">
        <v>84</v>
      </c>
      <c r="AY731" s="262" t="s">
        <v>174</v>
      </c>
    </row>
    <row r="732" s="13" customFormat="1">
      <c r="A732" s="13"/>
      <c r="B732" s="240"/>
      <c r="C732" s="241"/>
      <c r="D732" s="242" t="s">
        <v>180</v>
      </c>
      <c r="E732" s="241"/>
      <c r="F732" s="244" t="s">
        <v>1859</v>
      </c>
      <c r="G732" s="241"/>
      <c r="H732" s="245">
        <v>4.7519999999999998</v>
      </c>
      <c r="I732" s="246"/>
      <c r="J732" s="241"/>
      <c r="K732" s="241"/>
      <c r="L732" s="247"/>
      <c r="M732" s="248"/>
      <c r="N732" s="249"/>
      <c r="O732" s="249"/>
      <c r="P732" s="249"/>
      <c r="Q732" s="249"/>
      <c r="R732" s="249"/>
      <c r="S732" s="249"/>
      <c r="T732" s="250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51" t="s">
        <v>180</v>
      </c>
      <c r="AU732" s="251" t="s">
        <v>86</v>
      </c>
      <c r="AV732" s="13" t="s">
        <v>86</v>
      </c>
      <c r="AW732" s="13" t="s">
        <v>4</v>
      </c>
      <c r="AX732" s="13" t="s">
        <v>84</v>
      </c>
      <c r="AY732" s="251" t="s">
        <v>174</v>
      </c>
    </row>
    <row r="733" s="2" customFormat="1" ht="24.15" customHeight="1">
      <c r="A733" s="38"/>
      <c r="B733" s="39"/>
      <c r="C733" s="226" t="s">
        <v>1860</v>
      </c>
      <c r="D733" s="226" t="s">
        <v>175</v>
      </c>
      <c r="E733" s="227" t="s">
        <v>1861</v>
      </c>
      <c r="F733" s="228" t="s">
        <v>1862</v>
      </c>
      <c r="G733" s="229" t="s">
        <v>1112</v>
      </c>
      <c r="H733" s="294"/>
      <c r="I733" s="231"/>
      <c r="J733" s="232">
        <f>ROUND(I733*H733,2)</f>
        <v>0</v>
      </c>
      <c r="K733" s="233"/>
      <c r="L733" s="44"/>
      <c r="M733" s="234" t="s">
        <v>1</v>
      </c>
      <c r="N733" s="235" t="s">
        <v>41</v>
      </c>
      <c r="O733" s="91"/>
      <c r="P733" s="236">
        <f>O733*H733</f>
        <v>0</v>
      </c>
      <c r="Q733" s="236">
        <v>0</v>
      </c>
      <c r="R733" s="236">
        <f>Q733*H733</f>
        <v>0</v>
      </c>
      <c r="S733" s="236">
        <v>0</v>
      </c>
      <c r="T733" s="237">
        <f>S733*H733</f>
        <v>0</v>
      </c>
      <c r="U733" s="38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R733" s="238" t="s">
        <v>263</v>
      </c>
      <c r="AT733" s="238" t="s">
        <v>175</v>
      </c>
      <c r="AU733" s="238" t="s">
        <v>86</v>
      </c>
      <c r="AY733" s="17" t="s">
        <v>174</v>
      </c>
      <c r="BE733" s="239">
        <f>IF(N733="základní",J733,0)</f>
        <v>0</v>
      </c>
      <c r="BF733" s="239">
        <f>IF(N733="snížená",J733,0)</f>
        <v>0</v>
      </c>
      <c r="BG733" s="239">
        <f>IF(N733="zákl. přenesená",J733,0)</f>
        <v>0</v>
      </c>
      <c r="BH733" s="239">
        <f>IF(N733="sníž. přenesená",J733,0)</f>
        <v>0</v>
      </c>
      <c r="BI733" s="239">
        <f>IF(N733="nulová",J733,0)</f>
        <v>0</v>
      </c>
      <c r="BJ733" s="17" t="s">
        <v>84</v>
      </c>
      <c r="BK733" s="239">
        <f>ROUND(I733*H733,2)</f>
        <v>0</v>
      </c>
      <c r="BL733" s="17" t="s">
        <v>263</v>
      </c>
      <c r="BM733" s="238" t="s">
        <v>1863</v>
      </c>
    </row>
    <row r="734" s="12" customFormat="1" ht="22.8" customHeight="1">
      <c r="A734" s="12"/>
      <c r="B734" s="212"/>
      <c r="C734" s="213"/>
      <c r="D734" s="214" t="s">
        <v>75</v>
      </c>
      <c r="E734" s="284" t="s">
        <v>1864</v>
      </c>
      <c r="F734" s="284" t="s">
        <v>1865</v>
      </c>
      <c r="G734" s="213"/>
      <c r="H734" s="213"/>
      <c r="I734" s="216"/>
      <c r="J734" s="285">
        <f>BK734</f>
        <v>0</v>
      </c>
      <c r="K734" s="213"/>
      <c r="L734" s="218"/>
      <c r="M734" s="219"/>
      <c r="N734" s="220"/>
      <c r="O734" s="220"/>
      <c r="P734" s="221">
        <f>SUM(P735:P775)</f>
        <v>0</v>
      </c>
      <c r="Q734" s="220"/>
      <c r="R734" s="221">
        <f>SUM(R735:R775)</f>
        <v>0.20275160599999997</v>
      </c>
      <c r="S734" s="220"/>
      <c r="T734" s="222">
        <f>SUM(T735:T775)</f>
        <v>0</v>
      </c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R734" s="223" t="s">
        <v>86</v>
      </c>
      <c r="AT734" s="224" t="s">
        <v>75</v>
      </c>
      <c r="AU734" s="224" t="s">
        <v>84</v>
      </c>
      <c r="AY734" s="223" t="s">
        <v>174</v>
      </c>
      <c r="BK734" s="225">
        <f>SUM(BK735:BK775)</f>
        <v>0</v>
      </c>
    </row>
    <row r="735" s="2" customFormat="1" ht="24.15" customHeight="1">
      <c r="A735" s="38"/>
      <c r="B735" s="39"/>
      <c r="C735" s="226" t="s">
        <v>1866</v>
      </c>
      <c r="D735" s="226" t="s">
        <v>175</v>
      </c>
      <c r="E735" s="227" t="s">
        <v>1867</v>
      </c>
      <c r="F735" s="228" t="s">
        <v>1868</v>
      </c>
      <c r="G735" s="229" t="s">
        <v>123</v>
      </c>
      <c r="H735" s="230">
        <v>270</v>
      </c>
      <c r="I735" s="231"/>
      <c r="J735" s="232">
        <f>ROUND(I735*H735,2)</f>
        <v>0</v>
      </c>
      <c r="K735" s="233"/>
      <c r="L735" s="44"/>
      <c r="M735" s="234" t="s">
        <v>1</v>
      </c>
      <c r="N735" s="235" t="s">
        <v>41</v>
      </c>
      <c r="O735" s="91"/>
      <c r="P735" s="236">
        <f>O735*H735</f>
        <v>0</v>
      </c>
      <c r="Q735" s="236">
        <v>0</v>
      </c>
      <c r="R735" s="236">
        <f>Q735*H735</f>
        <v>0</v>
      </c>
      <c r="S735" s="236">
        <v>0</v>
      </c>
      <c r="T735" s="237">
        <f>S735*H735</f>
        <v>0</v>
      </c>
      <c r="U735" s="38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R735" s="238" t="s">
        <v>263</v>
      </c>
      <c r="AT735" s="238" t="s">
        <v>175</v>
      </c>
      <c r="AU735" s="238" t="s">
        <v>86</v>
      </c>
      <c r="AY735" s="17" t="s">
        <v>174</v>
      </c>
      <c r="BE735" s="239">
        <f>IF(N735="základní",J735,0)</f>
        <v>0</v>
      </c>
      <c r="BF735" s="239">
        <f>IF(N735="snížená",J735,0)</f>
        <v>0</v>
      </c>
      <c r="BG735" s="239">
        <f>IF(N735="zákl. přenesená",J735,0)</f>
        <v>0</v>
      </c>
      <c r="BH735" s="239">
        <f>IF(N735="sníž. přenesená",J735,0)</f>
        <v>0</v>
      </c>
      <c r="BI735" s="239">
        <f>IF(N735="nulová",J735,0)</f>
        <v>0</v>
      </c>
      <c r="BJ735" s="17" t="s">
        <v>84</v>
      </c>
      <c r="BK735" s="239">
        <f>ROUND(I735*H735,2)</f>
        <v>0</v>
      </c>
      <c r="BL735" s="17" t="s">
        <v>263</v>
      </c>
      <c r="BM735" s="238" t="s">
        <v>1869</v>
      </c>
    </row>
    <row r="736" s="13" customFormat="1">
      <c r="A736" s="13"/>
      <c r="B736" s="240"/>
      <c r="C736" s="241"/>
      <c r="D736" s="242" t="s">
        <v>180</v>
      </c>
      <c r="E736" s="243" t="s">
        <v>1</v>
      </c>
      <c r="F736" s="244" t="s">
        <v>1870</v>
      </c>
      <c r="G736" s="241"/>
      <c r="H736" s="245">
        <v>24.600000000000001</v>
      </c>
      <c r="I736" s="246"/>
      <c r="J736" s="241"/>
      <c r="K736" s="241"/>
      <c r="L736" s="247"/>
      <c r="M736" s="248"/>
      <c r="N736" s="249"/>
      <c r="O736" s="249"/>
      <c r="P736" s="249"/>
      <c r="Q736" s="249"/>
      <c r="R736" s="249"/>
      <c r="S736" s="249"/>
      <c r="T736" s="250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51" t="s">
        <v>180</v>
      </c>
      <c r="AU736" s="251" t="s">
        <v>86</v>
      </c>
      <c r="AV736" s="13" t="s">
        <v>86</v>
      </c>
      <c r="AW736" s="13" t="s">
        <v>32</v>
      </c>
      <c r="AX736" s="13" t="s">
        <v>76</v>
      </c>
      <c r="AY736" s="251" t="s">
        <v>174</v>
      </c>
    </row>
    <row r="737" s="13" customFormat="1">
      <c r="A737" s="13"/>
      <c r="B737" s="240"/>
      <c r="C737" s="241"/>
      <c r="D737" s="242" t="s">
        <v>180</v>
      </c>
      <c r="E737" s="243" t="s">
        <v>1</v>
      </c>
      <c r="F737" s="244" t="s">
        <v>1871</v>
      </c>
      <c r="G737" s="241"/>
      <c r="H737" s="245">
        <v>2.3999999999999999</v>
      </c>
      <c r="I737" s="246"/>
      <c r="J737" s="241"/>
      <c r="K737" s="241"/>
      <c r="L737" s="247"/>
      <c r="M737" s="248"/>
      <c r="N737" s="249"/>
      <c r="O737" s="249"/>
      <c r="P737" s="249"/>
      <c r="Q737" s="249"/>
      <c r="R737" s="249"/>
      <c r="S737" s="249"/>
      <c r="T737" s="250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51" t="s">
        <v>180</v>
      </c>
      <c r="AU737" s="251" t="s">
        <v>86</v>
      </c>
      <c r="AV737" s="13" t="s">
        <v>86</v>
      </c>
      <c r="AW737" s="13" t="s">
        <v>32</v>
      </c>
      <c r="AX737" s="13" t="s">
        <v>76</v>
      </c>
      <c r="AY737" s="251" t="s">
        <v>174</v>
      </c>
    </row>
    <row r="738" s="13" customFormat="1">
      <c r="A738" s="13"/>
      <c r="B738" s="240"/>
      <c r="C738" s="241"/>
      <c r="D738" s="242" t="s">
        <v>180</v>
      </c>
      <c r="E738" s="243" t="s">
        <v>1</v>
      </c>
      <c r="F738" s="244" t="s">
        <v>1872</v>
      </c>
      <c r="G738" s="241"/>
      <c r="H738" s="245">
        <v>243</v>
      </c>
      <c r="I738" s="246"/>
      <c r="J738" s="241"/>
      <c r="K738" s="241"/>
      <c r="L738" s="247"/>
      <c r="M738" s="248"/>
      <c r="N738" s="249"/>
      <c r="O738" s="249"/>
      <c r="P738" s="249"/>
      <c r="Q738" s="249"/>
      <c r="R738" s="249"/>
      <c r="S738" s="249"/>
      <c r="T738" s="250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51" t="s">
        <v>180</v>
      </c>
      <c r="AU738" s="251" t="s">
        <v>86</v>
      </c>
      <c r="AV738" s="13" t="s">
        <v>86</v>
      </c>
      <c r="AW738" s="13" t="s">
        <v>32</v>
      </c>
      <c r="AX738" s="13" t="s">
        <v>76</v>
      </c>
      <c r="AY738" s="251" t="s">
        <v>174</v>
      </c>
    </row>
    <row r="739" s="14" customFormat="1">
      <c r="A739" s="14"/>
      <c r="B739" s="252"/>
      <c r="C739" s="253"/>
      <c r="D739" s="242" t="s">
        <v>180</v>
      </c>
      <c r="E739" s="254" t="s">
        <v>1</v>
      </c>
      <c r="F739" s="255" t="s">
        <v>183</v>
      </c>
      <c r="G739" s="253"/>
      <c r="H739" s="256">
        <v>270</v>
      </c>
      <c r="I739" s="257"/>
      <c r="J739" s="253"/>
      <c r="K739" s="253"/>
      <c r="L739" s="258"/>
      <c r="M739" s="259"/>
      <c r="N739" s="260"/>
      <c r="O739" s="260"/>
      <c r="P739" s="260"/>
      <c r="Q739" s="260"/>
      <c r="R739" s="260"/>
      <c r="S739" s="260"/>
      <c r="T739" s="261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62" t="s">
        <v>180</v>
      </c>
      <c r="AU739" s="262" t="s">
        <v>86</v>
      </c>
      <c r="AV739" s="14" t="s">
        <v>178</v>
      </c>
      <c r="AW739" s="14" t="s">
        <v>32</v>
      </c>
      <c r="AX739" s="14" t="s">
        <v>84</v>
      </c>
      <c r="AY739" s="262" t="s">
        <v>174</v>
      </c>
    </row>
    <row r="740" s="2" customFormat="1" ht="16.5" customHeight="1">
      <c r="A740" s="38"/>
      <c r="B740" s="39"/>
      <c r="C740" s="263" t="s">
        <v>1873</v>
      </c>
      <c r="D740" s="263" t="s">
        <v>240</v>
      </c>
      <c r="E740" s="264" t="s">
        <v>1874</v>
      </c>
      <c r="F740" s="265" t="s">
        <v>1875</v>
      </c>
      <c r="G740" s="266" t="s">
        <v>629</v>
      </c>
      <c r="H740" s="267">
        <v>27</v>
      </c>
      <c r="I740" s="268"/>
      <c r="J740" s="269">
        <f>ROUND(I740*H740,2)</f>
        <v>0</v>
      </c>
      <c r="K740" s="270"/>
      <c r="L740" s="271"/>
      <c r="M740" s="272" t="s">
        <v>1</v>
      </c>
      <c r="N740" s="273" t="s">
        <v>41</v>
      </c>
      <c r="O740" s="91"/>
      <c r="P740" s="236">
        <f>O740*H740</f>
        <v>0</v>
      </c>
      <c r="Q740" s="236">
        <v>0.001</v>
      </c>
      <c r="R740" s="236">
        <f>Q740*H740</f>
        <v>0.027</v>
      </c>
      <c r="S740" s="236">
        <v>0</v>
      </c>
      <c r="T740" s="237">
        <f>S740*H740</f>
        <v>0</v>
      </c>
      <c r="U740" s="38"/>
      <c r="V740" s="38"/>
      <c r="W740" s="38"/>
      <c r="X740" s="38"/>
      <c r="Y740" s="38"/>
      <c r="Z740" s="38"/>
      <c r="AA740" s="38"/>
      <c r="AB740" s="38"/>
      <c r="AC740" s="38"/>
      <c r="AD740" s="38"/>
      <c r="AE740" s="38"/>
      <c r="AR740" s="238" t="s">
        <v>345</v>
      </c>
      <c r="AT740" s="238" t="s">
        <v>240</v>
      </c>
      <c r="AU740" s="238" t="s">
        <v>86</v>
      </c>
      <c r="AY740" s="17" t="s">
        <v>174</v>
      </c>
      <c r="BE740" s="239">
        <f>IF(N740="základní",J740,0)</f>
        <v>0</v>
      </c>
      <c r="BF740" s="239">
        <f>IF(N740="snížená",J740,0)</f>
        <v>0</v>
      </c>
      <c r="BG740" s="239">
        <f>IF(N740="zákl. přenesená",J740,0)</f>
        <v>0</v>
      </c>
      <c r="BH740" s="239">
        <f>IF(N740="sníž. přenesená",J740,0)</f>
        <v>0</v>
      </c>
      <c r="BI740" s="239">
        <f>IF(N740="nulová",J740,0)</f>
        <v>0</v>
      </c>
      <c r="BJ740" s="17" t="s">
        <v>84</v>
      </c>
      <c r="BK740" s="239">
        <f>ROUND(I740*H740,2)</f>
        <v>0</v>
      </c>
      <c r="BL740" s="17" t="s">
        <v>263</v>
      </c>
      <c r="BM740" s="238" t="s">
        <v>1876</v>
      </c>
    </row>
    <row r="741" s="2" customFormat="1">
      <c r="A741" s="38"/>
      <c r="B741" s="39"/>
      <c r="C741" s="40"/>
      <c r="D741" s="242" t="s">
        <v>709</v>
      </c>
      <c r="E741" s="40"/>
      <c r="F741" s="290" t="s">
        <v>1877</v>
      </c>
      <c r="G741" s="40"/>
      <c r="H741" s="40"/>
      <c r="I741" s="291"/>
      <c r="J741" s="40"/>
      <c r="K741" s="40"/>
      <c r="L741" s="44"/>
      <c r="M741" s="292"/>
      <c r="N741" s="293"/>
      <c r="O741" s="91"/>
      <c r="P741" s="91"/>
      <c r="Q741" s="91"/>
      <c r="R741" s="91"/>
      <c r="S741" s="91"/>
      <c r="T741" s="92"/>
      <c r="U741" s="38"/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T741" s="17" t="s">
        <v>709</v>
      </c>
      <c r="AU741" s="17" t="s">
        <v>86</v>
      </c>
    </row>
    <row r="742" s="13" customFormat="1">
      <c r="A742" s="13"/>
      <c r="B742" s="240"/>
      <c r="C742" s="241"/>
      <c r="D742" s="242" t="s">
        <v>180</v>
      </c>
      <c r="E742" s="241"/>
      <c r="F742" s="244" t="s">
        <v>1878</v>
      </c>
      <c r="G742" s="241"/>
      <c r="H742" s="245">
        <v>27</v>
      </c>
      <c r="I742" s="246"/>
      <c r="J742" s="241"/>
      <c r="K742" s="241"/>
      <c r="L742" s="247"/>
      <c r="M742" s="248"/>
      <c r="N742" s="249"/>
      <c r="O742" s="249"/>
      <c r="P742" s="249"/>
      <c r="Q742" s="249"/>
      <c r="R742" s="249"/>
      <c r="S742" s="249"/>
      <c r="T742" s="250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51" t="s">
        <v>180</v>
      </c>
      <c r="AU742" s="251" t="s">
        <v>86</v>
      </c>
      <c r="AV742" s="13" t="s">
        <v>86</v>
      </c>
      <c r="AW742" s="13" t="s">
        <v>4</v>
      </c>
      <c r="AX742" s="13" t="s">
        <v>84</v>
      </c>
      <c r="AY742" s="251" t="s">
        <v>174</v>
      </c>
    </row>
    <row r="743" s="2" customFormat="1" ht="24.15" customHeight="1">
      <c r="A743" s="38"/>
      <c r="B743" s="39"/>
      <c r="C743" s="226" t="s">
        <v>1879</v>
      </c>
      <c r="D743" s="226" t="s">
        <v>175</v>
      </c>
      <c r="E743" s="227" t="s">
        <v>1880</v>
      </c>
      <c r="F743" s="228" t="s">
        <v>1881</v>
      </c>
      <c r="G743" s="229" t="s">
        <v>123</v>
      </c>
      <c r="H743" s="230">
        <v>305.95800000000003</v>
      </c>
      <c r="I743" s="231"/>
      <c r="J743" s="232">
        <f>ROUND(I743*H743,2)</f>
        <v>0</v>
      </c>
      <c r="K743" s="233"/>
      <c r="L743" s="44"/>
      <c r="M743" s="234" t="s">
        <v>1</v>
      </c>
      <c r="N743" s="235" t="s">
        <v>41</v>
      </c>
      <c r="O743" s="91"/>
      <c r="P743" s="236">
        <f>O743*H743</f>
        <v>0</v>
      </c>
      <c r="Q743" s="236">
        <v>0</v>
      </c>
      <c r="R743" s="236">
        <f>Q743*H743</f>
        <v>0</v>
      </c>
      <c r="S743" s="236">
        <v>0</v>
      </c>
      <c r="T743" s="237">
        <f>S743*H743</f>
        <v>0</v>
      </c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R743" s="238" t="s">
        <v>263</v>
      </c>
      <c r="AT743" s="238" t="s">
        <v>175</v>
      </c>
      <c r="AU743" s="238" t="s">
        <v>86</v>
      </c>
      <c r="AY743" s="17" t="s">
        <v>174</v>
      </c>
      <c r="BE743" s="239">
        <f>IF(N743="základní",J743,0)</f>
        <v>0</v>
      </c>
      <c r="BF743" s="239">
        <f>IF(N743="snížená",J743,0)</f>
        <v>0</v>
      </c>
      <c r="BG743" s="239">
        <f>IF(N743="zákl. přenesená",J743,0)</f>
        <v>0</v>
      </c>
      <c r="BH743" s="239">
        <f>IF(N743="sníž. přenesená",J743,0)</f>
        <v>0</v>
      </c>
      <c r="BI743" s="239">
        <f>IF(N743="nulová",J743,0)</f>
        <v>0</v>
      </c>
      <c r="BJ743" s="17" t="s">
        <v>84</v>
      </c>
      <c r="BK743" s="239">
        <f>ROUND(I743*H743,2)</f>
        <v>0</v>
      </c>
      <c r="BL743" s="17" t="s">
        <v>263</v>
      </c>
      <c r="BM743" s="238" t="s">
        <v>1882</v>
      </c>
    </row>
    <row r="744" s="13" customFormat="1">
      <c r="A744" s="13"/>
      <c r="B744" s="240"/>
      <c r="C744" s="241"/>
      <c r="D744" s="242" t="s">
        <v>180</v>
      </c>
      <c r="E744" s="243" t="s">
        <v>1</v>
      </c>
      <c r="F744" s="244" t="s">
        <v>1870</v>
      </c>
      <c r="G744" s="241"/>
      <c r="H744" s="245">
        <v>24.600000000000001</v>
      </c>
      <c r="I744" s="246"/>
      <c r="J744" s="241"/>
      <c r="K744" s="241"/>
      <c r="L744" s="247"/>
      <c r="M744" s="248"/>
      <c r="N744" s="249"/>
      <c r="O744" s="249"/>
      <c r="P744" s="249"/>
      <c r="Q744" s="249"/>
      <c r="R744" s="249"/>
      <c r="S744" s="249"/>
      <c r="T744" s="250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51" t="s">
        <v>180</v>
      </c>
      <c r="AU744" s="251" t="s">
        <v>86</v>
      </c>
      <c r="AV744" s="13" t="s">
        <v>86</v>
      </c>
      <c r="AW744" s="13" t="s">
        <v>32</v>
      </c>
      <c r="AX744" s="13" t="s">
        <v>76</v>
      </c>
      <c r="AY744" s="251" t="s">
        <v>174</v>
      </c>
    </row>
    <row r="745" s="13" customFormat="1">
      <c r="A745" s="13"/>
      <c r="B745" s="240"/>
      <c r="C745" s="241"/>
      <c r="D745" s="242" t="s">
        <v>180</v>
      </c>
      <c r="E745" s="243" t="s">
        <v>1</v>
      </c>
      <c r="F745" s="244" t="s">
        <v>1871</v>
      </c>
      <c r="G745" s="241"/>
      <c r="H745" s="245">
        <v>2.3999999999999999</v>
      </c>
      <c r="I745" s="246"/>
      <c r="J745" s="241"/>
      <c r="K745" s="241"/>
      <c r="L745" s="247"/>
      <c r="M745" s="248"/>
      <c r="N745" s="249"/>
      <c r="O745" s="249"/>
      <c r="P745" s="249"/>
      <c r="Q745" s="249"/>
      <c r="R745" s="249"/>
      <c r="S745" s="249"/>
      <c r="T745" s="250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51" t="s">
        <v>180</v>
      </c>
      <c r="AU745" s="251" t="s">
        <v>86</v>
      </c>
      <c r="AV745" s="13" t="s">
        <v>86</v>
      </c>
      <c r="AW745" s="13" t="s">
        <v>32</v>
      </c>
      <c r="AX745" s="13" t="s">
        <v>76</v>
      </c>
      <c r="AY745" s="251" t="s">
        <v>174</v>
      </c>
    </row>
    <row r="746" s="13" customFormat="1">
      <c r="A746" s="13"/>
      <c r="B746" s="240"/>
      <c r="C746" s="241"/>
      <c r="D746" s="242" t="s">
        <v>180</v>
      </c>
      <c r="E746" s="243" t="s">
        <v>1</v>
      </c>
      <c r="F746" s="244" t="s">
        <v>1883</v>
      </c>
      <c r="G746" s="241"/>
      <c r="H746" s="245">
        <v>35.957999999999998</v>
      </c>
      <c r="I746" s="246"/>
      <c r="J746" s="241"/>
      <c r="K746" s="241"/>
      <c r="L746" s="247"/>
      <c r="M746" s="248"/>
      <c r="N746" s="249"/>
      <c r="O746" s="249"/>
      <c r="P746" s="249"/>
      <c r="Q746" s="249"/>
      <c r="R746" s="249"/>
      <c r="S746" s="249"/>
      <c r="T746" s="250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51" t="s">
        <v>180</v>
      </c>
      <c r="AU746" s="251" t="s">
        <v>86</v>
      </c>
      <c r="AV746" s="13" t="s">
        <v>86</v>
      </c>
      <c r="AW746" s="13" t="s">
        <v>32</v>
      </c>
      <c r="AX746" s="13" t="s">
        <v>76</v>
      </c>
      <c r="AY746" s="251" t="s">
        <v>174</v>
      </c>
    </row>
    <row r="747" s="13" customFormat="1">
      <c r="A747" s="13"/>
      <c r="B747" s="240"/>
      <c r="C747" s="241"/>
      <c r="D747" s="242" t="s">
        <v>180</v>
      </c>
      <c r="E747" s="243" t="s">
        <v>1</v>
      </c>
      <c r="F747" s="244" t="s">
        <v>1872</v>
      </c>
      <c r="G747" s="241"/>
      <c r="H747" s="245">
        <v>243</v>
      </c>
      <c r="I747" s="246"/>
      <c r="J747" s="241"/>
      <c r="K747" s="241"/>
      <c r="L747" s="247"/>
      <c r="M747" s="248"/>
      <c r="N747" s="249"/>
      <c r="O747" s="249"/>
      <c r="P747" s="249"/>
      <c r="Q747" s="249"/>
      <c r="R747" s="249"/>
      <c r="S747" s="249"/>
      <c r="T747" s="250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51" t="s">
        <v>180</v>
      </c>
      <c r="AU747" s="251" t="s">
        <v>86</v>
      </c>
      <c r="AV747" s="13" t="s">
        <v>86</v>
      </c>
      <c r="AW747" s="13" t="s">
        <v>32</v>
      </c>
      <c r="AX747" s="13" t="s">
        <v>76</v>
      </c>
      <c r="AY747" s="251" t="s">
        <v>174</v>
      </c>
    </row>
    <row r="748" s="14" customFormat="1">
      <c r="A748" s="14"/>
      <c r="B748" s="252"/>
      <c r="C748" s="253"/>
      <c r="D748" s="242" t="s">
        <v>180</v>
      </c>
      <c r="E748" s="254" t="s">
        <v>1</v>
      </c>
      <c r="F748" s="255" t="s">
        <v>183</v>
      </c>
      <c r="G748" s="253"/>
      <c r="H748" s="256">
        <v>305.95800000000003</v>
      </c>
      <c r="I748" s="257"/>
      <c r="J748" s="253"/>
      <c r="K748" s="253"/>
      <c r="L748" s="258"/>
      <c r="M748" s="259"/>
      <c r="N748" s="260"/>
      <c r="O748" s="260"/>
      <c r="P748" s="260"/>
      <c r="Q748" s="260"/>
      <c r="R748" s="260"/>
      <c r="S748" s="260"/>
      <c r="T748" s="261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62" t="s">
        <v>180</v>
      </c>
      <c r="AU748" s="262" t="s">
        <v>86</v>
      </c>
      <c r="AV748" s="14" t="s">
        <v>178</v>
      </c>
      <c r="AW748" s="14" t="s">
        <v>32</v>
      </c>
      <c r="AX748" s="14" t="s">
        <v>84</v>
      </c>
      <c r="AY748" s="262" t="s">
        <v>174</v>
      </c>
    </row>
    <row r="749" s="2" customFormat="1" ht="21.75" customHeight="1">
      <c r="A749" s="38"/>
      <c r="B749" s="39"/>
      <c r="C749" s="263" t="s">
        <v>1884</v>
      </c>
      <c r="D749" s="263" t="s">
        <v>240</v>
      </c>
      <c r="E749" s="264" t="s">
        <v>1885</v>
      </c>
      <c r="F749" s="265" t="s">
        <v>1886</v>
      </c>
      <c r="G749" s="266" t="s">
        <v>629</v>
      </c>
      <c r="H749" s="267">
        <v>45.893999999999998</v>
      </c>
      <c r="I749" s="268"/>
      <c r="J749" s="269">
        <f>ROUND(I749*H749,2)</f>
        <v>0</v>
      </c>
      <c r="K749" s="270"/>
      <c r="L749" s="271"/>
      <c r="M749" s="272" t="s">
        <v>1</v>
      </c>
      <c r="N749" s="273" t="s">
        <v>41</v>
      </c>
      <c r="O749" s="91"/>
      <c r="P749" s="236">
        <f>O749*H749</f>
        <v>0</v>
      </c>
      <c r="Q749" s="236">
        <v>0.001</v>
      </c>
      <c r="R749" s="236">
        <f>Q749*H749</f>
        <v>0.045893999999999997</v>
      </c>
      <c r="S749" s="236">
        <v>0</v>
      </c>
      <c r="T749" s="237">
        <f>S749*H749</f>
        <v>0</v>
      </c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R749" s="238" t="s">
        <v>345</v>
      </c>
      <c r="AT749" s="238" t="s">
        <v>240</v>
      </c>
      <c r="AU749" s="238" t="s">
        <v>86</v>
      </c>
      <c r="AY749" s="17" t="s">
        <v>174</v>
      </c>
      <c r="BE749" s="239">
        <f>IF(N749="základní",J749,0)</f>
        <v>0</v>
      </c>
      <c r="BF749" s="239">
        <f>IF(N749="snížená",J749,0)</f>
        <v>0</v>
      </c>
      <c r="BG749" s="239">
        <f>IF(N749="zákl. přenesená",J749,0)</f>
        <v>0</v>
      </c>
      <c r="BH749" s="239">
        <f>IF(N749="sníž. přenesená",J749,0)</f>
        <v>0</v>
      </c>
      <c r="BI749" s="239">
        <f>IF(N749="nulová",J749,0)</f>
        <v>0</v>
      </c>
      <c r="BJ749" s="17" t="s">
        <v>84</v>
      </c>
      <c r="BK749" s="239">
        <f>ROUND(I749*H749,2)</f>
        <v>0</v>
      </c>
      <c r="BL749" s="17" t="s">
        <v>263</v>
      </c>
      <c r="BM749" s="238" t="s">
        <v>1887</v>
      </c>
    </row>
    <row r="750" s="2" customFormat="1">
      <c r="A750" s="38"/>
      <c r="B750" s="39"/>
      <c r="C750" s="40"/>
      <c r="D750" s="242" t="s">
        <v>709</v>
      </c>
      <c r="E750" s="40"/>
      <c r="F750" s="290" t="s">
        <v>1877</v>
      </c>
      <c r="G750" s="40"/>
      <c r="H750" s="40"/>
      <c r="I750" s="291"/>
      <c r="J750" s="40"/>
      <c r="K750" s="40"/>
      <c r="L750" s="44"/>
      <c r="M750" s="292"/>
      <c r="N750" s="293"/>
      <c r="O750" s="91"/>
      <c r="P750" s="91"/>
      <c r="Q750" s="91"/>
      <c r="R750" s="91"/>
      <c r="S750" s="91"/>
      <c r="T750" s="92"/>
      <c r="U750" s="38"/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T750" s="17" t="s">
        <v>709</v>
      </c>
      <c r="AU750" s="17" t="s">
        <v>86</v>
      </c>
    </row>
    <row r="751" s="13" customFormat="1">
      <c r="A751" s="13"/>
      <c r="B751" s="240"/>
      <c r="C751" s="241"/>
      <c r="D751" s="242" t="s">
        <v>180</v>
      </c>
      <c r="E751" s="241"/>
      <c r="F751" s="244" t="s">
        <v>1888</v>
      </c>
      <c r="G751" s="241"/>
      <c r="H751" s="245">
        <v>45.893999999999998</v>
      </c>
      <c r="I751" s="246"/>
      <c r="J751" s="241"/>
      <c r="K751" s="241"/>
      <c r="L751" s="247"/>
      <c r="M751" s="248"/>
      <c r="N751" s="249"/>
      <c r="O751" s="249"/>
      <c r="P751" s="249"/>
      <c r="Q751" s="249"/>
      <c r="R751" s="249"/>
      <c r="S751" s="249"/>
      <c r="T751" s="250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51" t="s">
        <v>180</v>
      </c>
      <c r="AU751" s="251" t="s">
        <v>86</v>
      </c>
      <c r="AV751" s="13" t="s">
        <v>86</v>
      </c>
      <c r="AW751" s="13" t="s">
        <v>4</v>
      </c>
      <c r="AX751" s="13" t="s">
        <v>84</v>
      </c>
      <c r="AY751" s="251" t="s">
        <v>174</v>
      </c>
    </row>
    <row r="752" s="2" customFormat="1" ht="24.15" customHeight="1">
      <c r="A752" s="38"/>
      <c r="B752" s="39"/>
      <c r="C752" s="226" t="s">
        <v>1889</v>
      </c>
      <c r="D752" s="226" t="s">
        <v>175</v>
      </c>
      <c r="E752" s="227" t="s">
        <v>1890</v>
      </c>
      <c r="F752" s="228" t="s">
        <v>1891</v>
      </c>
      <c r="G752" s="229" t="s">
        <v>123</v>
      </c>
      <c r="H752" s="230">
        <v>270</v>
      </c>
      <c r="I752" s="231"/>
      <c r="J752" s="232">
        <f>ROUND(I752*H752,2)</f>
        <v>0</v>
      </c>
      <c r="K752" s="233"/>
      <c r="L752" s="44"/>
      <c r="M752" s="234" t="s">
        <v>1</v>
      </c>
      <c r="N752" s="235" t="s">
        <v>41</v>
      </c>
      <c r="O752" s="91"/>
      <c r="P752" s="236">
        <f>O752*H752</f>
        <v>0</v>
      </c>
      <c r="Q752" s="236">
        <v>6.0000000000000002E-05</v>
      </c>
      <c r="R752" s="236">
        <f>Q752*H752</f>
        <v>0.016199999999999999</v>
      </c>
      <c r="S752" s="236">
        <v>0</v>
      </c>
      <c r="T752" s="237">
        <f>S752*H752</f>
        <v>0</v>
      </c>
      <c r="U752" s="38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R752" s="238" t="s">
        <v>263</v>
      </c>
      <c r="AT752" s="238" t="s">
        <v>175</v>
      </c>
      <c r="AU752" s="238" t="s">
        <v>86</v>
      </c>
      <c r="AY752" s="17" t="s">
        <v>174</v>
      </c>
      <c r="BE752" s="239">
        <f>IF(N752="základní",J752,0)</f>
        <v>0</v>
      </c>
      <c r="BF752" s="239">
        <f>IF(N752="snížená",J752,0)</f>
        <v>0</v>
      </c>
      <c r="BG752" s="239">
        <f>IF(N752="zákl. přenesená",J752,0)</f>
        <v>0</v>
      </c>
      <c r="BH752" s="239">
        <f>IF(N752="sníž. přenesená",J752,0)</f>
        <v>0</v>
      </c>
      <c r="BI752" s="239">
        <f>IF(N752="nulová",J752,0)</f>
        <v>0</v>
      </c>
      <c r="BJ752" s="17" t="s">
        <v>84</v>
      </c>
      <c r="BK752" s="239">
        <f>ROUND(I752*H752,2)</f>
        <v>0</v>
      </c>
      <c r="BL752" s="17" t="s">
        <v>263</v>
      </c>
      <c r="BM752" s="238" t="s">
        <v>1892</v>
      </c>
    </row>
    <row r="753" s="13" customFormat="1">
      <c r="A753" s="13"/>
      <c r="B753" s="240"/>
      <c r="C753" s="241"/>
      <c r="D753" s="242" t="s">
        <v>180</v>
      </c>
      <c r="E753" s="243" t="s">
        <v>1</v>
      </c>
      <c r="F753" s="244" t="s">
        <v>1870</v>
      </c>
      <c r="G753" s="241"/>
      <c r="H753" s="245">
        <v>24.600000000000001</v>
      </c>
      <c r="I753" s="246"/>
      <c r="J753" s="241"/>
      <c r="K753" s="241"/>
      <c r="L753" s="247"/>
      <c r="M753" s="248"/>
      <c r="N753" s="249"/>
      <c r="O753" s="249"/>
      <c r="P753" s="249"/>
      <c r="Q753" s="249"/>
      <c r="R753" s="249"/>
      <c r="S753" s="249"/>
      <c r="T753" s="250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51" t="s">
        <v>180</v>
      </c>
      <c r="AU753" s="251" t="s">
        <v>86</v>
      </c>
      <c r="AV753" s="13" t="s">
        <v>86</v>
      </c>
      <c r="AW753" s="13" t="s">
        <v>32</v>
      </c>
      <c r="AX753" s="13" t="s">
        <v>76</v>
      </c>
      <c r="AY753" s="251" t="s">
        <v>174</v>
      </c>
    </row>
    <row r="754" s="13" customFormat="1">
      <c r="A754" s="13"/>
      <c r="B754" s="240"/>
      <c r="C754" s="241"/>
      <c r="D754" s="242" t="s">
        <v>180</v>
      </c>
      <c r="E754" s="243" t="s">
        <v>1</v>
      </c>
      <c r="F754" s="244" t="s">
        <v>1871</v>
      </c>
      <c r="G754" s="241"/>
      <c r="H754" s="245">
        <v>2.3999999999999999</v>
      </c>
      <c r="I754" s="246"/>
      <c r="J754" s="241"/>
      <c r="K754" s="241"/>
      <c r="L754" s="247"/>
      <c r="M754" s="248"/>
      <c r="N754" s="249"/>
      <c r="O754" s="249"/>
      <c r="P754" s="249"/>
      <c r="Q754" s="249"/>
      <c r="R754" s="249"/>
      <c r="S754" s="249"/>
      <c r="T754" s="250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51" t="s">
        <v>180</v>
      </c>
      <c r="AU754" s="251" t="s">
        <v>86</v>
      </c>
      <c r="AV754" s="13" t="s">
        <v>86</v>
      </c>
      <c r="AW754" s="13" t="s">
        <v>32</v>
      </c>
      <c r="AX754" s="13" t="s">
        <v>76</v>
      </c>
      <c r="AY754" s="251" t="s">
        <v>174</v>
      </c>
    </row>
    <row r="755" s="13" customFormat="1">
      <c r="A755" s="13"/>
      <c r="B755" s="240"/>
      <c r="C755" s="241"/>
      <c r="D755" s="242" t="s">
        <v>180</v>
      </c>
      <c r="E755" s="243" t="s">
        <v>1</v>
      </c>
      <c r="F755" s="244" t="s">
        <v>1872</v>
      </c>
      <c r="G755" s="241"/>
      <c r="H755" s="245">
        <v>243</v>
      </c>
      <c r="I755" s="246"/>
      <c r="J755" s="241"/>
      <c r="K755" s="241"/>
      <c r="L755" s="247"/>
      <c r="M755" s="248"/>
      <c r="N755" s="249"/>
      <c r="O755" s="249"/>
      <c r="P755" s="249"/>
      <c r="Q755" s="249"/>
      <c r="R755" s="249"/>
      <c r="S755" s="249"/>
      <c r="T755" s="250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51" t="s">
        <v>180</v>
      </c>
      <c r="AU755" s="251" t="s">
        <v>86</v>
      </c>
      <c r="AV755" s="13" t="s">
        <v>86</v>
      </c>
      <c r="AW755" s="13" t="s">
        <v>32</v>
      </c>
      <c r="AX755" s="13" t="s">
        <v>76</v>
      </c>
      <c r="AY755" s="251" t="s">
        <v>174</v>
      </c>
    </row>
    <row r="756" s="14" customFormat="1">
      <c r="A756" s="14"/>
      <c r="B756" s="252"/>
      <c r="C756" s="253"/>
      <c r="D756" s="242" t="s">
        <v>180</v>
      </c>
      <c r="E756" s="254" t="s">
        <v>1</v>
      </c>
      <c r="F756" s="255" t="s">
        <v>183</v>
      </c>
      <c r="G756" s="253"/>
      <c r="H756" s="256">
        <v>270</v>
      </c>
      <c r="I756" s="257"/>
      <c r="J756" s="253"/>
      <c r="K756" s="253"/>
      <c r="L756" s="258"/>
      <c r="M756" s="259"/>
      <c r="N756" s="260"/>
      <c r="O756" s="260"/>
      <c r="P756" s="260"/>
      <c r="Q756" s="260"/>
      <c r="R756" s="260"/>
      <c r="S756" s="260"/>
      <c r="T756" s="261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62" t="s">
        <v>180</v>
      </c>
      <c r="AU756" s="262" t="s">
        <v>86</v>
      </c>
      <c r="AV756" s="14" t="s">
        <v>178</v>
      </c>
      <c r="AW756" s="14" t="s">
        <v>32</v>
      </c>
      <c r="AX756" s="14" t="s">
        <v>84</v>
      </c>
      <c r="AY756" s="262" t="s">
        <v>174</v>
      </c>
    </row>
    <row r="757" s="2" customFormat="1" ht="24.15" customHeight="1">
      <c r="A757" s="38"/>
      <c r="B757" s="39"/>
      <c r="C757" s="226" t="s">
        <v>1893</v>
      </c>
      <c r="D757" s="226" t="s">
        <v>175</v>
      </c>
      <c r="E757" s="227" t="s">
        <v>1894</v>
      </c>
      <c r="F757" s="228" t="s">
        <v>1895</v>
      </c>
      <c r="G757" s="229" t="s">
        <v>123</v>
      </c>
      <c r="H757" s="230">
        <v>305.95800000000003</v>
      </c>
      <c r="I757" s="231"/>
      <c r="J757" s="232">
        <f>ROUND(I757*H757,2)</f>
        <v>0</v>
      </c>
      <c r="K757" s="233"/>
      <c r="L757" s="44"/>
      <c r="M757" s="234" t="s">
        <v>1</v>
      </c>
      <c r="N757" s="235" t="s">
        <v>41</v>
      </c>
      <c r="O757" s="91"/>
      <c r="P757" s="236">
        <f>O757*H757</f>
        <v>0</v>
      </c>
      <c r="Q757" s="236">
        <v>0</v>
      </c>
      <c r="R757" s="236">
        <f>Q757*H757</f>
        <v>0</v>
      </c>
      <c r="S757" s="236">
        <v>0</v>
      </c>
      <c r="T757" s="237">
        <f>S757*H757</f>
        <v>0</v>
      </c>
      <c r="U757" s="38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R757" s="238" t="s">
        <v>263</v>
      </c>
      <c r="AT757" s="238" t="s">
        <v>175</v>
      </c>
      <c r="AU757" s="238" t="s">
        <v>86</v>
      </c>
      <c r="AY757" s="17" t="s">
        <v>174</v>
      </c>
      <c r="BE757" s="239">
        <f>IF(N757="základní",J757,0)</f>
        <v>0</v>
      </c>
      <c r="BF757" s="239">
        <f>IF(N757="snížená",J757,0)</f>
        <v>0</v>
      </c>
      <c r="BG757" s="239">
        <f>IF(N757="zákl. přenesená",J757,0)</f>
        <v>0</v>
      </c>
      <c r="BH757" s="239">
        <f>IF(N757="sníž. přenesená",J757,0)</f>
        <v>0</v>
      </c>
      <c r="BI757" s="239">
        <f>IF(N757="nulová",J757,0)</f>
        <v>0</v>
      </c>
      <c r="BJ757" s="17" t="s">
        <v>84</v>
      </c>
      <c r="BK757" s="239">
        <f>ROUND(I757*H757,2)</f>
        <v>0</v>
      </c>
      <c r="BL757" s="17" t="s">
        <v>263</v>
      </c>
      <c r="BM757" s="238" t="s">
        <v>1896</v>
      </c>
    </row>
    <row r="758" s="13" customFormat="1">
      <c r="A758" s="13"/>
      <c r="B758" s="240"/>
      <c r="C758" s="241"/>
      <c r="D758" s="242" t="s">
        <v>180</v>
      </c>
      <c r="E758" s="243" t="s">
        <v>1</v>
      </c>
      <c r="F758" s="244" t="s">
        <v>1870</v>
      </c>
      <c r="G758" s="241"/>
      <c r="H758" s="245">
        <v>24.600000000000001</v>
      </c>
      <c r="I758" s="246"/>
      <c r="J758" s="241"/>
      <c r="K758" s="241"/>
      <c r="L758" s="247"/>
      <c r="M758" s="248"/>
      <c r="N758" s="249"/>
      <c r="O758" s="249"/>
      <c r="P758" s="249"/>
      <c r="Q758" s="249"/>
      <c r="R758" s="249"/>
      <c r="S758" s="249"/>
      <c r="T758" s="250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51" t="s">
        <v>180</v>
      </c>
      <c r="AU758" s="251" t="s">
        <v>86</v>
      </c>
      <c r="AV758" s="13" t="s">
        <v>86</v>
      </c>
      <c r="AW758" s="13" t="s">
        <v>32</v>
      </c>
      <c r="AX758" s="13" t="s">
        <v>76</v>
      </c>
      <c r="AY758" s="251" t="s">
        <v>174</v>
      </c>
    </row>
    <row r="759" s="13" customFormat="1">
      <c r="A759" s="13"/>
      <c r="B759" s="240"/>
      <c r="C759" s="241"/>
      <c r="D759" s="242" t="s">
        <v>180</v>
      </c>
      <c r="E759" s="243" t="s">
        <v>1</v>
      </c>
      <c r="F759" s="244" t="s">
        <v>1871</v>
      </c>
      <c r="G759" s="241"/>
      <c r="H759" s="245">
        <v>2.3999999999999999</v>
      </c>
      <c r="I759" s="246"/>
      <c r="J759" s="241"/>
      <c r="K759" s="241"/>
      <c r="L759" s="247"/>
      <c r="M759" s="248"/>
      <c r="N759" s="249"/>
      <c r="O759" s="249"/>
      <c r="P759" s="249"/>
      <c r="Q759" s="249"/>
      <c r="R759" s="249"/>
      <c r="S759" s="249"/>
      <c r="T759" s="250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51" t="s">
        <v>180</v>
      </c>
      <c r="AU759" s="251" t="s">
        <v>86</v>
      </c>
      <c r="AV759" s="13" t="s">
        <v>86</v>
      </c>
      <c r="AW759" s="13" t="s">
        <v>32</v>
      </c>
      <c r="AX759" s="13" t="s">
        <v>76</v>
      </c>
      <c r="AY759" s="251" t="s">
        <v>174</v>
      </c>
    </row>
    <row r="760" s="13" customFormat="1">
      <c r="A760" s="13"/>
      <c r="B760" s="240"/>
      <c r="C760" s="241"/>
      <c r="D760" s="242" t="s">
        <v>180</v>
      </c>
      <c r="E760" s="243" t="s">
        <v>1</v>
      </c>
      <c r="F760" s="244" t="s">
        <v>1883</v>
      </c>
      <c r="G760" s="241"/>
      <c r="H760" s="245">
        <v>35.957999999999998</v>
      </c>
      <c r="I760" s="246"/>
      <c r="J760" s="241"/>
      <c r="K760" s="241"/>
      <c r="L760" s="247"/>
      <c r="M760" s="248"/>
      <c r="N760" s="249"/>
      <c r="O760" s="249"/>
      <c r="P760" s="249"/>
      <c r="Q760" s="249"/>
      <c r="R760" s="249"/>
      <c r="S760" s="249"/>
      <c r="T760" s="250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51" t="s">
        <v>180</v>
      </c>
      <c r="AU760" s="251" t="s">
        <v>86</v>
      </c>
      <c r="AV760" s="13" t="s">
        <v>86</v>
      </c>
      <c r="AW760" s="13" t="s">
        <v>32</v>
      </c>
      <c r="AX760" s="13" t="s">
        <v>76</v>
      </c>
      <c r="AY760" s="251" t="s">
        <v>174</v>
      </c>
    </row>
    <row r="761" s="13" customFormat="1">
      <c r="A761" s="13"/>
      <c r="B761" s="240"/>
      <c r="C761" s="241"/>
      <c r="D761" s="242" t="s">
        <v>180</v>
      </c>
      <c r="E761" s="243" t="s">
        <v>1</v>
      </c>
      <c r="F761" s="244" t="s">
        <v>1872</v>
      </c>
      <c r="G761" s="241"/>
      <c r="H761" s="245">
        <v>243</v>
      </c>
      <c r="I761" s="246"/>
      <c r="J761" s="241"/>
      <c r="K761" s="241"/>
      <c r="L761" s="247"/>
      <c r="M761" s="248"/>
      <c r="N761" s="249"/>
      <c r="O761" s="249"/>
      <c r="P761" s="249"/>
      <c r="Q761" s="249"/>
      <c r="R761" s="249"/>
      <c r="S761" s="249"/>
      <c r="T761" s="250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51" t="s">
        <v>180</v>
      </c>
      <c r="AU761" s="251" t="s">
        <v>86</v>
      </c>
      <c r="AV761" s="13" t="s">
        <v>86</v>
      </c>
      <c r="AW761" s="13" t="s">
        <v>32</v>
      </c>
      <c r="AX761" s="13" t="s">
        <v>76</v>
      </c>
      <c r="AY761" s="251" t="s">
        <v>174</v>
      </c>
    </row>
    <row r="762" s="14" customFormat="1">
      <c r="A762" s="14"/>
      <c r="B762" s="252"/>
      <c r="C762" s="253"/>
      <c r="D762" s="242" t="s">
        <v>180</v>
      </c>
      <c r="E762" s="254" t="s">
        <v>1</v>
      </c>
      <c r="F762" s="255" t="s">
        <v>183</v>
      </c>
      <c r="G762" s="253"/>
      <c r="H762" s="256">
        <v>305.95800000000003</v>
      </c>
      <c r="I762" s="257"/>
      <c r="J762" s="253"/>
      <c r="K762" s="253"/>
      <c r="L762" s="258"/>
      <c r="M762" s="259"/>
      <c r="N762" s="260"/>
      <c r="O762" s="260"/>
      <c r="P762" s="260"/>
      <c r="Q762" s="260"/>
      <c r="R762" s="260"/>
      <c r="S762" s="260"/>
      <c r="T762" s="261"/>
      <c r="U762" s="14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62" t="s">
        <v>180</v>
      </c>
      <c r="AU762" s="262" t="s">
        <v>86</v>
      </c>
      <c r="AV762" s="14" t="s">
        <v>178</v>
      </c>
      <c r="AW762" s="14" t="s">
        <v>32</v>
      </c>
      <c r="AX762" s="14" t="s">
        <v>84</v>
      </c>
      <c r="AY762" s="262" t="s">
        <v>174</v>
      </c>
    </row>
    <row r="763" s="2" customFormat="1" ht="24.15" customHeight="1">
      <c r="A763" s="38"/>
      <c r="B763" s="39"/>
      <c r="C763" s="263" t="s">
        <v>1897</v>
      </c>
      <c r="D763" s="263" t="s">
        <v>240</v>
      </c>
      <c r="E763" s="264" t="s">
        <v>1898</v>
      </c>
      <c r="F763" s="265" t="s">
        <v>1899</v>
      </c>
      <c r="G763" s="266" t="s">
        <v>629</v>
      </c>
      <c r="H763" s="267">
        <v>4.5890000000000004</v>
      </c>
      <c r="I763" s="268"/>
      <c r="J763" s="269">
        <f>ROUND(I763*H763,2)</f>
        <v>0</v>
      </c>
      <c r="K763" s="270"/>
      <c r="L763" s="271"/>
      <c r="M763" s="272" t="s">
        <v>1</v>
      </c>
      <c r="N763" s="273" t="s">
        <v>41</v>
      </c>
      <c r="O763" s="91"/>
      <c r="P763" s="236">
        <f>O763*H763</f>
        <v>0</v>
      </c>
      <c r="Q763" s="236">
        <v>0.001</v>
      </c>
      <c r="R763" s="236">
        <f>Q763*H763</f>
        <v>0.0045890000000000002</v>
      </c>
      <c r="S763" s="236">
        <v>0</v>
      </c>
      <c r="T763" s="237">
        <f>S763*H763</f>
        <v>0</v>
      </c>
      <c r="U763" s="38"/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R763" s="238" t="s">
        <v>345</v>
      </c>
      <c r="AT763" s="238" t="s">
        <v>240</v>
      </c>
      <c r="AU763" s="238" t="s">
        <v>86</v>
      </c>
      <c r="AY763" s="17" t="s">
        <v>174</v>
      </c>
      <c r="BE763" s="239">
        <f>IF(N763="základní",J763,0)</f>
        <v>0</v>
      </c>
      <c r="BF763" s="239">
        <f>IF(N763="snížená",J763,0)</f>
        <v>0</v>
      </c>
      <c r="BG763" s="239">
        <f>IF(N763="zákl. přenesená",J763,0)</f>
        <v>0</v>
      </c>
      <c r="BH763" s="239">
        <f>IF(N763="sníž. přenesená",J763,0)</f>
        <v>0</v>
      </c>
      <c r="BI763" s="239">
        <f>IF(N763="nulová",J763,0)</f>
        <v>0</v>
      </c>
      <c r="BJ763" s="17" t="s">
        <v>84</v>
      </c>
      <c r="BK763" s="239">
        <f>ROUND(I763*H763,2)</f>
        <v>0</v>
      </c>
      <c r="BL763" s="17" t="s">
        <v>263</v>
      </c>
      <c r="BM763" s="238" t="s">
        <v>1900</v>
      </c>
    </row>
    <row r="764" s="2" customFormat="1">
      <c r="A764" s="38"/>
      <c r="B764" s="39"/>
      <c r="C764" s="40"/>
      <c r="D764" s="242" t="s">
        <v>709</v>
      </c>
      <c r="E764" s="40"/>
      <c r="F764" s="290" t="s">
        <v>1877</v>
      </c>
      <c r="G764" s="40"/>
      <c r="H764" s="40"/>
      <c r="I764" s="291"/>
      <c r="J764" s="40"/>
      <c r="K764" s="40"/>
      <c r="L764" s="44"/>
      <c r="M764" s="292"/>
      <c r="N764" s="293"/>
      <c r="O764" s="91"/>
      <c r="P764" s="91"/>
      <c r="Q764" s="91"/>
      <c r="R764" s="91"/>
      <c r="S764" s="91"/>
      <c r="T764" s="92"/>
      <c r="U764" s="38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T764" s="17" t="s">
        <v>709</v>
      </c>
      <c r="AU764" s="17" t="s">
        <v>86</v>
      </c>
    </row>
    <row r="765" s="13" customFormat="1">
      <c r="A765" s="13"/>
      <c r="B765" s="240"/>
      <c r="C765" s="241"/>
      <c r="D765" s="242" t="s">
        <v>180</v>
      </c>
      <c r="E765" s="241"/>
      <c r="F765" s="244" t="s">
        <v>1901</v>
      </c>
      <c r="G765" s="241"/>
      <c r="H765" s="245">
        <v>4.5890000000000004</v>
      </c>
      <c r="I765" s="246"/>
      <c r="J765" s="241"/>
      <c r="K765" s="241"/>
      <c r="L765" s="247"/>
      <c r="M765" s="248"/>
      <c r="N765" s="249"/>
      <c r="O765" s="249"/>
      <c r="P765" s="249"/>
      <c r="Q765" s="249"/>
      <c r="R765" s="249"/>
      <c r="S765" s="249"/>
      <c r="T765" s="250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51" t="s">
        <v>180</v>
      </c>
      <c r="AU765" s="251" t="s">
        <v>86</v>
      </c>
      <c r="AV765" s="13" t="s">
        <v>86</v>
      </c>
      <c r="AW765" s="13" t="s">
        <v>4</v>
      </c>
      <c r="AX765" s="13" t="s">
        <v>84</v>
      </c>
      <c r="AY765" s="251" t="s">
        <v>174</v>
      </c>
    </row>
    <row r="766" s="2" customFormat="1" ht="21.75" customHeight="1">
      <c r="A766" s="38"/>
      <c r="B766" s="39"/>
      <c r="C766" s="226" t="s">
        <v>1902</v>
      </c>
      <c r="D766" s="226" t="s">
        <v>175</v>
      </c>
      <c r="E766" s="227" t="s">
        <v>1903</v>
      </c>
      <c r="F766" s="228" t="s">
        <v>1904</v>
      </c>
      <c r="G766" s="229" t="s">
        <v>123</v>
      </c>
      <c r="H766" s="230">
        <v>80.295000000000002</v>
      </c>
      <c r="I766" s="231"/>
      <c r="J766" s="232">
        <f>ROUND(I766*H766,2)</f>
        <v>0</v>
      </c>
      <c r="K766" s="233"/>
      <c r="L766" s="44"/>
      <c r="M766" s="234" t="s">
        <v>1</v>
      </c>
      <c r="N766" s="235" t="s">
        <v>41</v>
      </c>
      <c r="O766" s="91"/>
      <c r="P766" s="236">
        <f>O766*H766</f>
        <v>0</v>
      </c>
      <c r="Q766" s="236">
        <v>0</v>
      </c>
      <c r="R766" s="236">
        <f>Q766*H766</f>
        <v>0</v>
      </c>
      <c r="S766" s="236">
        <v>0</v>
      </c>
      <c r="T766" s="237">
        <f>S766*H766</f>
        <v>0</v>
      </c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R766" s="238" t="s">
        <v>263</v>
      </c>
      <c r="AT766" s="238" t="s">
        <v>175</v>
      </c>
      <c r="AU766" s="238" t="s">
        <v>86</v>
      </c>
      <c r="AY766" s="17" t="s">
        <v>174</v>
      </c>
      <c r="BE766" s="239">
        <f>IF(N766="základní",J766,0)</f>
        <v>0</v>
      </c>
      <c r="BF766" s="239">
        <f>IF(N766="snížená",J766,0)</f>
        <v>0</v>
      </c>
      <c r="BG766" s="239">
        <f>IF(N766="zákl. přenesená",J766,0)</f>
        <v>0</v>
      </c>
      <c r="BH766" s="239">
        <f>IF(N766="sníž. přenesená",J766,0)</f>
        <v>0</v>
      </c>
      <c r="BI766" s="239">
        <f>IF(N766="nulová",J766,0)</f>
        <v>0</v>
      </c>
      <c r="BJ766" s="17" t="s">
        <v>84</v>
      </c>
      <c r="BK766" s="239">
        <f>ROUND(I766*H766,2)</f>
        <v>0</v>
      </c>
      <c r="BL766" s="17" t="s">
        <v>263</v>
      </c>
      <c r="BM766" s="238" t="s">
        <v>1905</v>
      </c>
    </row>
    <row r="767" s="13" customFormat="1">
      <c r="A767" s="13"/>
      <c r="B767" s="240"/>
      <c r="C767" s="241"/>
      <c r="D767" s="242" t="s">
        <v>180</v>
      </c>
      <c r="E767" s="243" t="s">
        <v>1</v>
      </c>
      <c r="F767" s="244" t="s">
        <v>549</v>
      </c>
      <c r="G767" s="241"/>
      <c r="H767" s="245">
        <v>80.295000000000002</v>
      </c>
      <c r="I767" s="246"/>
      <c r="J767" s="241"/>
      <c r="K767" s="241"/>
      <c r="L767" s="247"/>
      <c r="M767" s="248"/>
      <c r="N767" s="249"/>
      <c r="O767" s="249"/>
      <c r="P767" s="249"/>
      <c r="Q767" s="249"/>
      <c r="R767" s="249"/>
      <c r="S767" s="249"/>
      <c r="T767" s="250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51" t="s">
        <v>180</v>
      </c>
      <c r="AU767" s="251" t="s">
        <v>86</v>
      </c>
      <c r="AV767" s="13" t="s">
        <v>86</v>
      </c>
      <c r="AW767" s="13" t="s">
        <v>32</v>
      </c>
      <c r="AX767" s="13" t="s">
        <v>84</v>
      </c>
      <c r="AY767" s="251" t="s">
        <v>174</v>
      </c>
    </row>
    <row r="768" s="2" customFormat="1" ht="24.15" customHeight="1">
      <c r="A768" s="38"/>
      <c r="B768" s="39"/>
      <c r="C768" s="226" t="s">
        <v>1906</v>
      </c>
      <c r="D768" s="226" t="s">
        <v>175</v>
      </c>
      <c r="E768" s="227" t="s">
        <v>1907</v>
      </c>
      <c r="F768" s="228" t="s">
        <v>1908</v>
      </c>
      <c r="G768" s="229" t="s">
        <v>123</v>
      </c>
      <c r="H768" s="230">
        <v>141.93000000000001</v>
      </c>
      <c r="I768" s="231"/>
      <c r="J768" s="232">
        <f>ROUND(I768*H768,2)</f>
        <v>0</v>
      </c>
      <c r="K768" s="233"/>
      <c r="L768" s="44"/>
      <c r="M768" s="234" t="s">
        <v>1</v>
      </c>
      <c r="N768" s="235" t="s">
        <v>41</v>
      </c>
      <c r="O768" s="91"/>
      <c r="P768" s="236">
        <f>O768*H768</f>
        <v>0</v>
      </c>
      <c r="Q768" s="236">
        <v>0.00021000000000000001</v>
      </c>
      <c r="R768" s="236">
        <f>Q768*H768</f>
        <v>0.029805300000000003</v>
      </c>
      <c r="S768" s="236">
        <v>0</v>
      </c>
      <c r="T768" s="237">
        <f>S768*H768</f>
        <v>0</v>
      </c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R768" s="238" t="s">
        <v>263</v>
      </c>
      <c r="AT768" s="238" t="s">
        <v>175</v>
      </c>
      <c r="AU768" s="238" t="s">
        <v>86</v>
      </c>
      <c r="AY768" s="17" t="s">
        <v>174</v>
      </c>
      <c r="BE768" s="239">
        <f>IF(N768="základní",J768,0)</f>
        <v>0</v>
      </c>
      <c r="BF768" s="239">
        <f>IF(N768="snížená",J768,0)</f>
        <v>0</v>
      </c>
      <c r="BG768" s="239">
        <f>IF(N768="zákl. přenesená",J768,0)</f>
        <v>0</v>
      </c>
      <c r="BH768" s="239">
        <f>IF(N768="sníž. přenesená",J768,0)</f>
        <v>0</v>
      </c>
      <c r="BI768" s="239">
        <f>IF(N768="nulová",J768,0)</f>
        <v>0</v>
      </c>
      <c r="BJ768" s="17" t="s">
        <v>84</v>
      </c>
      <c r="BK768" s="239">
        <f>ROUND(I768*H768,2)</f>
        <v>0</v>
      </c>
      <c r="BL768" s="17" t="s">
        <v>263</v>
      </c>
      <c r="BM768" s="238" t="s">
        <v>1909</v>
      </c>
    </row>
    <row r="769" s="13" customFormat="1">
      <c r="A769" s="13"/>
      <c r="B769" s="240"/>
      <c r="C769" s="241"/>
      <c r="D769" s="242" t="s">
        <v>180</v>
      </c>
      <c r="E769" s="243" t="s">
        <v>1</v>
      </c>
      <c r="F769" s="244" t="s">
        <v>1910</v>
      </c>
      <c r="G769" s="241"/>
      <c r="H769" s="245">
        <v>141.93000000000001</v>
      </c>
      <c r="I769" s="246"/>
      <c r="J769" s="241"/>
      <c r="K769" s="241"/>
      <c r="L769" s="247"/>
      <c r="M769" s="248"/>
      <c r="N769" s="249"/>
      <c r="O769" s="249"/>
      <c r="P769" s="249"/>
      <c r="Q769" s="249"/>
      <c r="R769" s="249"/>
      <c r="S769" s="249"/>
      <c r="T769" s="250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51" t="s">
        <v>180</v>
      </c>
      <c r="AU769" s="251" t="s">
        <v>86</v>
      </c>
      <c r="AV769" s="13" t="s">
        <v>86</v>
      </c>
      <c r="AW769" s="13" t="s">
        <v>32</v>
      </c>
      <c r="AX769" s="13" t="s">
        <v>84</v>
      </c>
      <c r="AY769" s="251" t="s">
        <v>174</v>
      </c>
    </row>
    <row r="770" s="2" customFormat="1" ht="24.15" customHeight="1">
      <c r="A770" s="38"/>
      <c r="B770" s="39"/>
      <c r="C770" s="226" t="s">
        <v>1911</v>
      </c>
      <c r="D770" s="226" t="s">
        <v>175</v>
      </c>
      <c r="E770" s="227" t="s">
        <v>1912</v>
      </c>
      <c r="F770" s="228" t="s">
        <v>1913</v>
      </c>
      <c r="G770" s="229" t="s">
        <v>123</v>
      </c>
      <c r="H770" s="230">
        <v>80.295000000000002</v>
      </c>
      <c r="I770" s="231"/>
      <c r="J770" s="232">
        <f>ROUND(I770*H770,2)</f>
        <v>0</v>
      </c>
      <c r="K770" s="233"/>
      <c r="L770" s="44"/>
      <c r="M770" s="234" t="s">
        <v>1</v>
      </c>
      <c r="N770" s="235" t="s">
        <v>41</v>
      </c>
      <c r="O770" s="91"/>
      <c r="P770" s="236">
        <f>O770*H770</f>
        <v>0</v>
      </c>
      <c r="Q770" s="236">
        <v>0.00029</v>
      </c>
      <c r="R770" s="236">
        <f>Q770*H770</f>
        <v>0.023285550000000002</v>
      </c>
      <c r="S770" s="236">
        <v>0</v>
      </c>
      <c r="T770" s="237">
        <f>S770*H770</f>
        <v>0</v>
      </c>
      <c r="U770" s="38"/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R770" s="238" t="s">
        <v>263</v>
      </c>
      <c r="AT770" s="238" t="s">
        <v>175</v>
      </c>
      <c r="AU770" s="238" t="s">
        <v>86</v>
      </c>
      <c r="AY770" s="17" t="s">
        <v>174</v>
      </c>
      <c r="BE770" s="239">
        <f>IF(N770="základní",J770,0)</f>
        <v>0</v>
      </c>
      <c r="BF770" s="239">
        <f>IF(N770="snížená",J770,0)</f>
        <v>0</v>
      </c>
      <c r="BG770" s="239">
        <f>IF(N770="zákl. přenesená",J770,0)</f>
        <v>0</v>
      </c>
      <c r="BH770" s="239">
        <f>IF(N770="sníž. přenesená",J770,0)</f>
        <v>0</v>
      </c>
      <c r="BI770" s="239">
        <f>IF(N770="nulová",J770,0)</f>
        <v>0</v>
      </c>
      <c r="BJ770" s="17" t="s">
        <v>84</v>
      </c>
      <c r="BK770" s="239">
        <f>ROUND(I770*H770,2)</f>
        <v>0</v>
      </c>
      <c r="BL770" s="17" t="s">
        <v>263</v>
      </c>
      <c r="BM770" s="238" t="s">
        <v>1914</v>
      </c>
    </row>
    <row r="771" s="13" customFormat="1">
      <c r="A771" s="13"/>
      <c r="B771" s="240"/>
      <c r="C771" s="241"/>
      <c r="D771" s="242" t="s">
        <v>180</v>
      </c>
      <c r="E771" s="243" t="s">
        <v>1</v>
      </c>
      <c r="F771" s="244" t="s">
        <v>549</v>
      </c>
      <c r="G771" s="241"/>
      <c r="H771" s="245">
        <v>80.295000000000002</v>
      </c>
      <c r="I771" s="246"/>
      <c r="J771" s="241"/>
      <c r="K771" s="241"/>
      <c r="L771" s="247"/>
      <c r="M771" s="248"/>
      <c r="N771" s="249"/>
      <c r="O771" s="249"/>
      <c r="P771" s="249"/>
      <c r="Q771" s="249"/>
      <c r="R771" s="249"/>
      <c r="S771" s="249"/>
      <c r="T771" s="250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51" t="s">
        <v>180</v>
      </c>
      <c r="AU771" s="251" t="s">
        <v>86</v>
      </c>
      <c r="AV771" s="13" t="s">
        <v>86</v>
      </c>
      <c r="AW771" s="13" t="s">
        <v>32</v>
      </c>
      <c r="AX771" s="13" t="s">
        <v>84</v>
      </c>
      <c r="AY771" s="251" t="s">
        <v>174</v>
      </c>
    </row>
    <row r="772" s="2" customFormat="1" ht="16.5" customHeight="1">
      <c r="A772" s="38"/>
      <c r="B772" s="39"/>
      <c r="C772" s="226" t="s">
        <v>1915</v>
      </c>
      <c r="D772" s="226" t="s">
        <v>175</v>
      </c>
      <c r="E772" s="227" t="s">
        <v>1916</v>
      </c>
      <c r="F772" s="228" t="s">
        <v>1917</v>
      </c>
      <c r="G772" s="229" t="s">
        <v>123</v>
      </c>
      <c r="H772" s="230">
        <v>54</v>
      </c>
      <c r="I772" s="231"/>
      <c r="J772" s="232">
        <f>ROUND(I772*H772,2)</f>
        <v>0</v>
      </c>
      <c r="K772" s="233"/>
      <c r="L772" s="44"/>
      <c r="M772" s="234" t="s">
        <v>1</v>
      </c>
      <c r="N772" s="235" t="s">
        <v>41</v>
      </c>
      <c r="O772" s="91"/>
      <c r="P772" s="236">
        <f>O772*H772</f>
        <v>0</v>
      </c>
      <c r="Q772" s="236">
        <v>6.0000000000000002E-05</v>
      </c>
      <c r="R772" s="236">
        <f>Q772*H772</f>
        <v>0.0032400000000000003</v>
      </c>
      <c r="S772" s="236">
        <v>0</v>
      </c>
      <c r="T772" s="237">
        <f>S772*H772</f>
        <v>0</v>
      </c>
      <c r="U772" s="38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R772" s="238" t="s">
        <v>263</v>
      </c>
      <c r="AT772" s="238" t="s">
        <v>175</v>
      </c>
      <c r="AU772" s="238" t="s">
        <v>86</v>
      </c>
      <c r="AY772" s="17" t="s">
        <v>174</v>
      </c>
      <c r="BE772" s="239">
        <f>IF(N772="základní",J772,0)</f>
        <v>0</v>
      </c>
      <c r="BF772" s="239">
        <f>IF(N772="snížená",J772,0)</f>
        <v>0</v>
      </c>
      <c r="BG772" s="239">
        <f>IF(N772="zákl. přenesená",J772,0)</f>
        <v>0</v>
      </c>
      <c r="BH772" s="239">
        <f>IF(N772="sníž. přenesená",J772,0)</f>
        <v>0</v>
      </c>
      <c r="BI772" s="239">
        <f>IF(N772="nulová",J772,0)</f>
        <v>0</v>
      </c>
      <c r="BJ772" s="17" t="s">
        <v>84</v>
      </c>
      <c r="BK772" s="239">
        <f>ROUND(I772*H772,2)</f>
        <v>0</v>
      </c>
      <c r="BL772" s="17" t="s">
        <v>263</v>
      </c>
      <c r="BM772" s="238" t="s">
        <v>1918</v>
      </c>
    </row>
    <row r="773" s="13" customFormat="1">
      <c r="A773" s="13"/>
      <c r="B773" s="240"/>
      <c r="C773" s="241"/>
      <c r="D773" s="242" t="s">
        <v>180</v>
      </c>
      <c r="E773" s="243" t="s">
        <v>1</v>
      </c>
      <c r="F773" s="244" t="s">
        <v>1919</v>
      </c>
      <c r="G773" s="241"/>
      <c r="H773" s="245">
        <v>54</v>
      </c>
      <c r="I773" s="246"/>
      <c r="J773" s="241"/>
      <c r="K773" s="241"/>
      <c r="L773" s="247"/>
      <c r="M773" s="248"/>
      <c r="N773" s="249"/>
      <c r="O773" s="249"/>
      <c r="P773" s="249"/>
      <c r="Q773" s="249"/>
      <c r="R773" s="249"/>
      <c r="S773" s="249"/>
      <c r="T773" s="250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51" t="s">
        <v>180</v>
      </c>
      <c r="AU773" s="251" t="s">
        <v>86</v>
      </c>
      <c r="AV773" s="13" t="s">
        <v>86</v>
      </c>
      <c r="AW773" s="13" t="s">
        <v>32</v>
      </c>
      <c r="AX773" s="13" t="s">
        <v>84</v>
      </c>
      <c r="AY773" s="251" t="s">
        <v>174</v>
      </c>
    </row>
    <row r="774" s="2" customFormat="1" ht="24.15" customHeight="1">
      <c r="A774" s="38"/>
      <c r="B774" s="39"/>
      <c r="C774" s="226" t="s">
        <v>1920</v>
      </c>
      <c r="D774" s="226" t="s">
        <v>175</v>
      </c>
      <c r="E774" s="227" t="s">
        <v>1921</v>
      </c>
      <c r="F774" s="228" t="s">
        <v>1922</v>
      </c>
      <c r="G774" s="229" t="s">
        <v>123</v>
      </c>
      <c r="H774" s="230">
        <v>80.295000000000002</v>
      </c>
      <c r="I774" s="231"/>
      <c r="J774" s="232">
        <f>ROUND(I774*H774,2)</f>
        <v>0</v>
      </c>
      <c r="K774" s="233"/>
      <c r="L774" s="44"/>
      <c r="M774" s="234" t="s">
        <v>1</v>
      </c>
      <c r="N774" s="235" t="s">
        <v>41</v>
      </c>
      <c r="O774" s="91"/>
      <c r="P774" s="236">
        <f>O774*H774</f>
        <v>0</v>
      </c>
      <c r="Q774" s="236">
        <v>0.00065680000000000003</v>
      </c>
      <c r="R774" s="236">
        <f>Q774*H774</f>
        <v>0.052737756000000004</v>
      </c>
      <c r="S774" s="236">
        <v>0</v>
      </c>
      <c r="T774" s="237">
        <f>S774*H774</f>
        <v>0</v>
      </c>
      <c r="U774" s="38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R774" s="238" t="s">
        <v>263</v>
      </c>
      <c r="AT774" s="238" t="s">
        <v>175</v>
      </c>
      <c r="AU774" s="238" t="s">
        <v>86</v>
      </c>
      <c r="AY774" s="17" t="s">
        <v>174</v>
      </c>
      <c r="BE774" s="239">
        <f>IF(N774="základní",J774,0)</f>
        <v>0</v>
      </c>
      <c r="BF774" s="239">
        <f>IF(N774="snížená",J774,0)</f>
        <v>0</v>
      </c>
      <c r="BG774" s="239">
        <f>IF(N774="zákl. přenesená",J774,0)</f>
        <v>0</v>
      </c>
      <c r="BH774" s="239">
        <f>IF(N774="sníž. přenesená",J774,0)</f>
        <v>0</v>
      </c>
      <c r="BI774" s="239">
        <f>IF(N774="nulová",J774,0)</f>
        <v>0</v>
      </c>
      <c r="BJ774" s="17" t="s">
        <v>84</v>
      </c>
      <c r="BK774" s="239">
        <f>ROUND(I774*H774,2)</f>
        <v>0</v>
      </c>
      <c r="BL774" s="17" t="s">
        <v>263</v>
      </c>
      <c r="BM774" s="238" t="s">
        <v>1923</v>
      </c>
    </row>
    <row r="775" s="13" customFormat="1">
      <c r="A775" s="13"/>
      <c r="B775" s="240"/>
      <c r="C775" s="241"/>
      <c r="D775" s="242" t="s">
        <v>180</v>
      </c>
      <c r="E775" s="243" t="s">
        <v>1</v>
      </c>
      <c r="F775" s="244" t="s">
        <v>1924</v>
      </c>
      <c r="G775" s="241"/>
      <c r="H775" s="245">
        <v>80.295000000000002</v>
      </c>
      <c r="I775" s="246"/>
      <c r="J775" s="241"/>
      <c r="K775" s="241"/>
      <c r="L775" s="247"/>
      <c r="M775" s="248"/>
      <c r="N775" s="249"/>
      <c r="O775" s="249"/>
      <c r="P775" s="249"/>
      <c r="Q775" s="249"/>
      <c r="R775" s="249"/>
      <c r="S775" s="249"/>
      <c r="T775" s="250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51" t="s">
        <v>180</v>
      </c>
      <c r="AU775" s="251" t="s">
        <v>86</v>
      </c>
      <c r="AV775" s="13" t="s">
        <v>86</v>
      </c>
      <c r="AW775" s="13" t="s">
        <v>32</v>
      </c>
      <c r="AX775" s="13" t="s">
        <v>84</v>
      </c>
      <c r="AY775" s="251" t="s">
        <v>174</v>
      </c>
    </row>
    <row r="776" s="12" customFormat="1" ht="22.8" customHeight="1">
      <c r="A776" s="12"/>
      <c r="B776" s="212"/>
      <c r="C776" s="213"/>
      <c r="D776" s="214" t="s">
        <v>75</v>
      </c>
      <c r="E776" s="284" t="s">
        <v>1925</v>
      </c>
      <c r="F776" s="284" t="s">
        <v>1926</v>
      </c>
      <c r="G776" s="213"/>
      <c r="H776" s="213"/>
      <c r="I776" s="216"/>
      <c r="J776" s="285">
        <f>BK776</f>
        <v>0</v>
      </c>
      <c r="K776" s="213"/>
      <c r="L776" s="218"/>
      <c r="M776" s="219"/>
      <c r="N776" s="220"/>
      <c r="O776" s="220"/>
      <c r="P776" s="221">
        <f>SUM(P777:P802)</f>
        <v>0</v>
      </c>
      <c r="Q776" s="220"/>
      <c r="R776" s="221">
        <f>SUM(R777:R802)</f>
        <v>2.4915647599999997</v>
      </c>
      <c r="S776" s="220"/>
      <c r="T776" s="222">
        <f>SUM(T777:T802)</f>
        <v>2.4542267799999999</v>
      </c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R776" s="223" t="s">
        <v>86</v>
      </c>
      <c r="AT776" s="224" t="s">
        <v>75</v>
      </c>
      <c r="AU776" s="224" t="s">
        <v>84</v>
      </c>
      <c r="AY776" s="223" t="s">
        <v>174</v>
      </c>
      <c r="BK776" s="225">
        <f>SUM(BK777:BK802)</f>
        <v>0</v>
      </c>
    </row>
    <row r="777" s="2" customFormat="1" ht="16.5" customHeight="1">
      <c r="A777" s="38"/>
      <c r="B777" s="39"/>
      <c r="C777" s="226" t="s">
        <v>1927</v>
      </c>
      <c r="D777" s="226" t="s">
        <v>175</v>
      </c>
      <c r="E777" s="227" t="s">
        <v>1928</v>
      </c>
      <c r="F777" s="228" t="s">
        <v>1929</v>
      </c>
      <c r="G777" s="229" t="s">
        <v>123</v>
      </c>
      <c r="H777" s="230">
        <v>1618.588</v>
      </c>
      <c r="I777" s="231"/>
      <c r="J777" s="232">
        <f>ROUND(I777*H777,2)</f>
        <v>0</v>
      </c>
      <c r="K777" s="233"/>
      <c r="L777" s="44"/>
      <c r="M777" s="234" t="s">
        <v>1</v>
      </c>
      <c r="N777" s="235" t="s">
        <v>41</v>
      </c>
      <c r="O777" s="91"/>
      <c r="P777" s="236">
        <f>O777*H777</f>
        <v>0</v>
      </c>
      <c r="Q777" s="236">
        <v>0.001</v>
      </c>
      <c r="R777" s="236">
        <f>Q777*H777</f>
        <v>1.6185879999999999</v>
      </c>
      <c r="S777" s="236">
        <v>0.00031</v>
      </c>
      <c r="T777" s="237">
        <f>S777*H777</f>
        <v>0.50176228</v>
      </c>
      <c r="U777" s="38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R777" s="238" t="s">
        <v>263</v>
      </c>
      <c r="AT777" s="238" t="s">
        <v>175</v>
      </c>
      <c r="AU777" s="238" t="s">
        <v>86</v>
      </c>
      <c r="AY777" s="17" t="s">
        <v>174</v>
      </c>
      <c r="BE777" s="239">
        <f>IF(N777="základní",J777,0)</f>
        <v>0</v>
      </c>
      <c r="BF777" s="239">
        <f>IF(N777="snížená",J777,0)</f>
        <v>0</v>
      </c>
      <c r="BG777" s="239">
        <f>IF(N777="zákl. přenesená",J777,0)</f>
        <v>0</v>
      </c>
      <c r="BH777" s="239">
        <f>IF(N777="sníž. přenesená",J777,0)</f>
        <v>0</v>
      </c>
      <c r="BI777" s="239">
        <f>IF(N777="nulová",J777,0)</f>
        <v>0</v>
      </c>
      <c r="BJ777" s="17" t="s">
        <v>84</v>
      </c>
      <c r="BK777" s="239">
        <f>ROUND(I777*H777,2)</f>
        <v>0</v>
      </c>
      <c r="BL777" s="17" t="s">
        <v>263</v>
      </c>
      <c r="BM777" s="238" t="s">
        <v>1930</v>
      </c>
    </row>
    <row r="778" s="13" customFormat="1">
      <c r="A778" s="13"/>
      <c r="B778" s="240"/>
      <c r="C778" s="241"/>
      <c r="D778" s="242" t="s">
        <v>180</v>
      </c>
      <c r="E778" s="243" t="s">
        <v>1</v>
      </c>
      <c r="F778" s="244" t="s">
        <v>531</v>
      </c>
      <c r="G778" s="241"/>
      <c r="H778" s="245">
        <v>601.95000000000005</v>
      </c>
      <c r="I778" s="246"/>
      <c r="J778" s="241"/>
      <c r="K778" s="241"/>
      <c r="L778" s="247"/>
      <c r="M778" s="248"/>
      <c r="N778" s="249"/>
      <c r="O778" s="249"/>
      <c r="P778" s="249"/>
      <c r="Q778" s="249"/>
      <c r="R778" s="249"/>
      <c r="S778" s="249"/>
      <c r="T778" s="250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51" t="s">
        <v>180</v>
      </c>
      <c r="AU778" s="251" t="s">
        <v>86</v>
      </c>
      <c r="AV778" s="13" t="s">
        <v>86</v>
      </c>
      <c r="AW778" s="13" t="s">
        <v>32</v>
      </c>
      <c r="AX778" s="13" t="s">
        <v>76</v>
      </c>
      <c r="AY778" s="251" t="s">
        <v>174</v>
      </c>
    </row>
    <row r="779" s="13" customFormat="1">
      <c r="A779" s="13"/>
      <c r="B779" s="240"/>
      <c r="C779" s="241"/>
      <c r="D779" s="242" t="s">
        <v>180</v>
      </c>
      <c r="E779" s="243" t="s">
        <v>1</v>
      </c>
      <c r="F779" s="244" t="s">
        <v>808</v>
      </c>
      <c r="G779" s="241"/>
      <c r="H779" s="245">
        <v>1016.638</v>
      </c>
      <c r="I779" s="246"/>
      <c r="J779" s="241"/>
      <c r="K779" s="241"/>
      <c r="L779" s="247"/>
      <c r="M779" s="248"/>
      <c r="N779" s="249"/>
      <c r="O779" s="249"/>
      <c r="P779" s="249"/>
      <c r="Q779" s="249"/>
      <c r="R779" s="249"/>
      <c r="S779" s="249"/>
      <c r="T779" s="250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51" t="s">
        <v>180</v>
      </c>
      <c r="AU779" s="251" t="s">
        <v>86</v>
      </c>
      <c r="AV779" s="13" t="s">
        <v>86</v>
      </c>
      <c r="AW779" s="13" t="s">
        <v>32</v>
      </c>
      <c r="AX779" s="13" t="s">
        <v>76</v>
      </c>
      <c r="AY779" s="251" t="s">
        <v>174</v>
      </c>
    </row>
    <row r="780" s="14" customFormat="1">
      <c r="A780" s="14"/>
      <c r="B780" s="252"/>
      <c r="C780" s="253"/>
      <c r="D780" s="242" t="s">
        <v>180</v>
      </c>
      <c r="E780" s="254" t="s">
        <v>1</v>
      </c>
      <c r="F780" s="255" t="s">
        <v>183</v>
      </c>
      <c r="G780" s="253"/>
      <c r="H780" s="256">
        <v>1618.588</v>
      </c>
      <c r="I780" s="257"/>
      <c r="J780" s="253"/>
      <c r="K780" s="253"/>
      <c r="L780" s="258"/>
      <c r="M780" s="259"/>
      <c r="N780" s="260"/>
      <c r="O780" s="260"/>
      <c r="P780" s="260"/>
      <c r="Q780" s="260"/>
      <c r="R780" s="260"/>
      <c r="S780" s="260"/>
      <c r="T780" s="261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62" t="s">
        <v>180</v>
      </c>
      <c r="AU780" s="262" t="s">
        <v>86</v>
      </c>
      <c r="AV780" s="14" t="s">
        <v>178</v>
      </c>
      <c r="AW780" s="14" t="s">
        <v>32</v>
      </c>
      <c r="AX780" s="14" t="s">
        <v>84</v>
      </c>
      <c r="AY780" s="262" t="s">
        <v>174</v>
      </c>
    </row>
    <row r="781" s="2" customFormat="1" ht="21.75" customHeight="1">
      <c r="A781" s="38"/>
      <c r="B781" s="39"/>
      <c r="C781" s="226" t="s">
        <v>1931</v>
      </c>
      <c r="D781" s="226" t="s">
        <v>175</v>
      </c>
      <c r="E781" s="227" t="s">
        <v>1932</v>
      </c>
      <c r="F781" s="228" t="s">
        <v>1933</v>
      </c>
      <c r="G781" s="229" t="s">
        <v>123</v>
      </c>
      <c r="H781" s="230">
        <v>223.65000000000001</v>
      </c>
      <c r="I781" s="231"/>
      <c r="J781" s="232">
        <f>ROUND(I781*H781,2)</f>
        <v>0</v>
      </c>
      <c r="K781" s="233"/>
      <c r="L781" s="44"/>
      <c r="M781" s="234" t="s">
        <v>1</v>
      </c>
      <c r="N781" s="235" t="s">
        <v>41</v>
      </c>
      <c r="O781" s="91"/>
      <c r="P781" s="236">
        <f>O781*H781</f>
        <v>0</v>
      </c>
      <c r="Q781" s="236">
        <v>0</v>
      </c>
      <c r="R781" s="236">
        <f>Q781*H781</f>
        <v>0</v>
      </c>
      <c r="S781" s="236">
        <v>0.0087299999999999999</v>
      </c>
      <c r="T781" s="237">
        <f>S781*H781</f>
        <v>1.9524645000000001</v>
      </c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R781" s="238" t="s">
        <v>263</v>
      </c>
      <c r="AT781" s="238" t="s">
        <v>175</v>
      </c>
      <c r="AU781" s="238" t="s">
        <v>86</v>
      </c>
      <c r="AY781" s="17" t="s">
        <v>174</v>
      </c>
      <c r="BE781" s="239">
        <f>IF(N781="základní",J781,0)</f>
        <v>0</v>
      </c>
      <c r="BF781" s="239">
        <f>IF(N781="snížená",J781,0)</f>
        <v>0</v>
      </c>
      <c r="BG781" s="239">
        <f>IF(N781="zákl. přenesená",J781,0)</f>
        <v>0</v>
      </c>
      <c r="BH781" s="239">
        <f>IF(N781="sníž. přenesená",J781,0)</f>
        <v>0</v>
      </c>
      <c r="BI781" s="239">
        <f>IF(N781="nulová",J781,0)</f>
        <v>0</v>
      </c>
      <c r="BJ781" s="17" t="s">
        <v>84</v>
      </c>
      <c r="BK781" s="239">
        <f>ROUND(I781*H781,2)</f>
        <v>0</v>
      </c>
      <c r="BL781" s="17" t="s">
        <v>263</v>
      </c>
      <c r="BM781" s="238" t="s">
        <v>1934</v>
      </c>
    </row>
    <row r="782" s="13" customFormat="1">
      <c r="A782" s="13"/>
      <c r="B782" s="240"/>
      <c r="C782" s="241"/>
      <c r="D782" s="242" t="s">
        <v>180</v>
      </c>
      <c r="E782" s="243" t="s">
        <v>1</v>
      </c>
      <c r="F782" s="244" t="s">
        <v>540</v>
      </c>
      <c r="G782" s="241"/>
      <c r="H782" s="245">
        <v>223.65000000000001</v>
      </c>
      <c r="I782" s="246"/>
      <c r="J782" s="241"/>
      <c r="K782" s="241"/>
      <c r="L782" s="247"/>
      <c r="M782" s="248"/>
      <c r="N782" s="249"/>
      <c r="O782" s="249"/>
      <c r="P782" s="249"/>
      <c r="Q782" s="249"/>
      <c r="R782" s="249"/>
      <c r="S782" s="249"/>
      <c r="T782" s="250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51" t="s">
        <v>180</v>
      </c>
      <c r="AU782" s="251" t="s">
        <v>86</v>
      </c>
      <c r="AV782" s="13" t="s">
        <v>86</v>
      </c>
      <c r="AW782" s="13" t="s">
        <v>32</v>
      </c>
      <c r="AX782" s="13" t="s">
        <v>84</v>
      </c>
      <c r="AY782" s="251" t="s">
        <v>174</v>
      </c>
    </row>
    <row r="783" s="2" customFormat="1" ht="21.75" customHeight="1">
      <c r="A783" s="38"/>
      <c r="B783" s="39"/>
      <c r="C783" s="226" t="s">
        <v>1935</v>
      </c>
      <c r="D783" s="226" t="s">
        <v>175</v>
      </c>
      <c r="E783" s="227" t="s">
        <v>1936</v>
      </c>
      <c r="F783" s="228" t="s">
        <v>1937</v>
      </c>
      <c r="G783" s="229" t="s">
        <v>123</v>
      </c>
      <c r="H783" s="230">
        <v>1394.9380000000001</v>
      </c>
      <c r="I783" s="231"/>
      <c r="J783" s="232">
        <f>ROUND(I783*H783,2)</f>
        <v>0</v>
      </c>
      <c r="K783" s="233"/>
      <c r="L783" s="44"/>
      <c r="M783" s="234" t="s">
        <v>1</v>
      </c>
      <c r="N783" s="235" t="s">
        <v>41</v>
      </c>
      <c r="O783" s="91"/>
      <c r="P783" s="236">
        <f>O783*H783</f>
        <v>0</v>
      </c>
      <c r="Q783" s="236">
        <v>0.00021000000000000001</v>
      </c>
      <c r="R783" s="236">
        <f>Q783*H783</f>
        <v>0.29293698000000001</v>
      </c>
      <c r="S783" s="236">
        <v>0</v>
      </c>
      <c r="T783" s="237">
        <f>S783*H783</f>
        <v>0</v>
      </c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R783" s="238" t="s">
        <v>263</v>
      </c>
      <c r="AT783" s="238" t="s">
        <v>175</v>
      </c>
      <c r="AU783" s="238" t="s">
        <v>86</v>
      </c>
      <c r="AY783" s="17" t="s">
        <v>174</v>
      </c>
      <c r="BE783" s="239">
        <f>IF(N783="základní",J783,0)</f>
        <v>0</v>
      </c>
      <c r="BF783" s="239">
        <f>IF(N783="snížená",J783,0)</f>
        <v>0</v>
      </c>
      <c r="BG783" s="239">
        <f>IF(N783="zákl. přenesená",J783,0)</f>
        <v>0</v>
      </c>
      <c r="BH783" s="239">
        <f>IF(N783="sníž. přenesená",J783,0)</f>
        <v>0</v>
      </c>
      <c r="BI783" s="239">
        <f>IF(N783="nulová",J783,0)</f>
        <v>0</v>
      </c>
      <c r="BJ783" s="17" t="s">
        <v>84</v>
      </c>
      <c r="BK783" s="239">
        <f>ROUND(I783*H783,2)</f>
        <v>0</v>
      </c>
      <c r="BL783" s="17" t="s">
        <v>263</v>
      </c>
      <c r="BM783" s="238" t="s">
        <v>1938</v>
      </c>
    </row>
    <row r="784" s="13" customFormat="1">
      <c r="A784" s="13"/>
      <c r="B784" s="240"/>
      <c r="C784" s="241"/>
      <c r="D784" s="242" t="s">
        <v>180</v>
      </c>
      <c r="E784" s="243" t="s">
        <v>1</v>
      </c>
      <c r="F784" s="244" t="s">
        <v>531</v>
      </c>
      <c r="G784" s="241"/>
      <c r="H784" s="245">
        <v>601.95000000000005</v>
      </c>
      <c r="I784" s="246"/>
      <c r="J784" s="241"/>
      <c r="K784" s="241"/>
      <c r="L784" s="247"/>
      <c r="M784" s="248"/>
      <c r="N784" s="249"/>
      <c r="O784" s="249"/>
      <c r="P784" s="249"/>
      <c r="Q784" s="249"/>
      <c r="R784" s="249"/>
      <c r="S784" s="249"/>
      <c r="T784" s="250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51" t="s">
        <v>180</v>
      </c>
      <c r="AU784" s="251" t="s">
        <v>86</v>
      </c>
      <c r="AV784" s="13" t="s">
        <v>86</v>
      </c>
      <c r="AW784" s="13" t="s">
        <v>32</v>
      </c>
      <c r="AX784" s="13" t="s">
        <v>76</v>
      </c>
      <c r="AY784" s="251" t="s">
        <v>174</v>
      </c>
    </row>
    <row r="785" s="13" customFormat="1">
      <c r="A785" s="13"/>
      <c r="B785" s="240"/>
      <c r="C785" s="241"/>
      <c r="D785" s="242" t="s">
        <v>180</v>
      </c>
      <c r="E785" s="243" t="s">
        <v>1</v>
      </c>
      <c r="F785" s="244" t="s">
        <v>808</v>
      </c>
      <c r="G785" s="241"/>
      <c r="H785" s="245">
        <v>1016.638</v>
      </c>
      <c r="I785" s="246"/>
      <c r="J785" s="241"/>
      <c r="K785" s="241"/>
      <c r="L785" s="247"/>
      <c r="M785" s="248"/>
      <c r="N785" s="249"/>
      <c r="O785" s="249"/>
      <c r="P785" s="249"/>
      <c r="Q785" s="249"/>
      <c r="R785" s="249"/>
      <c r="S785" s="249"/>
      <c r="T785" s="250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51" t="s">
        <v>180</v>
      </c>
      <c r="AU785" s="251" t="s">
        <v>86</v>
      </c>
      <c r="AV785" s="13" t="s">
        <v>86</v>
      </c>
      <c r="AW785" s="13" t="s">
        <v>32</v>
      </c>
      <c r="AX785" s="13" t="s">
        <v>76</v>
      </c>
      <c r="AY785" s="251" t="s">
        <v>174</v>
      </c>
    </row>
    <row r="786" s="13" customFormat="1">
      <c r="A786" s="13"/>
      <c r="B786" s="240"/>
      <c r="C786" s="241"/>
      <c r="D786" s="242" t="s">
        <v>180</v>
      </c>
      <c r="E786" s="243" t="s">
        <v>1</v>
      </c>
      <c r="F786" s="244" t="s">
        <v>1939</v>
      </c>
      <c r="G786" s="241"/>
      <c r="H786" s="245">
        <v>-223.65000000000001</v>
      </c>
      <c r="I786" s="246"/>
      <c r="J786" s="241"/>
      <c r="K786" s="241"/>
      <c r="L786" s="247"/>
      <c r="M786" s="248"/>
      <c r="N786" s="249"/>
      <c r="O786" s="249"/>
      <c r="P786" s="249"/>
      <c r="Q786" s="249"/>
      <c r="R786" s="249"/>
      <c r="S786" s="249"/>
      <c r="T786" s="250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51" t="s">
        <v>180</v>
      </c>
      <c r="AU786" s="251" t="s">
        <v>86</v>
      </c>
      <c r="AV786" s="13" t="s">
        <v>86</v>
      </c>
      <c r="AW786" s="13" t="s">
        <v>32</v>
      </c>
      <c r="AX786" s="13" t="s">
        <v>76</v>
      </c>
      <c r="AY786" s="251" t="s">
        <v>174</v>
      </c>
    </row>
    <row r="787" s="14" customFormat="1">
      <c r="A787" s="14"/>
      <c r="B787" s="252"/>
      <c r="C787" s="253"/>
      <c r="D787" s="242" t="s">
        <v>180</v>
      </c>
      <c r="E787" s="254" t="s">
        <v>1</v>
      </c>
      <c r="F787" s="255" t="s">
        <v>183</v>
      </c>
      <c r="G787" s="253"/>
      <c r="H787" s="256">
        <v>1394.9380000000001</v>
      </c>
      <c r="I787" s="257"/>
      <c r="J787" s="253"/>
      <c r="K787" s="253"/>
      <c r="L787" s="258"/>
      <c r="M787" s="259"/>
      <c r="N787" s="260"/>
      <c r="O787" s="260"/>
      <c r="P787" s="260"/>
      <c r="Q787" s="260"/>
      <c r="R787" s="260"/>
      <c r="S787" s="260"/>
      <c r="T787" s="261"/>
      <c r="U787" s="14"/>
      <c r="V787" s="14"/>
      <c r="W787" s="14"/>
      <c r="X787" s="14"/>
      <c r="Y787" s="14"/>
      <c r="Z787" s="14"/>
      <c r="AA787" s="14"/>
      <c r="AB787" s="14"/>
      <c r="AC787" s="14"/>
      <c r="AD787" s="14"/>
      <c r="AE787" s="14"/>
      <c r="AT787" s="262" t="s">
        <v>180</v>
      </c>
      <c r="AU787" s="262" t="s">
        <v>86</v>
      </c>
      <c r="AV787" s="14" t="s">
        <v>178</v>
      </c>
      <c r="AW787" s="14" t="s">
        <v>32</v>
      </c>
      <c r="AX787" s="14" t="s">
        <v>84</v>
      </c>
      <c r="AY787" s="262" t="s">
        <v>174</v>
      </c>
    </row>
    <row r="788" s="2" customFormat="1" ht="33" customHeight="1">
      <c r="A788" s="38"/>
      <c r="B788" s="39"/>
      <c r="C788" s="226" t="s">
        <v>1940</v>
      </c>
      <c r="D788" s="226" t="s">
        <v>175</v>
      </c>
      <c r="E788" s="227" t="s">
        <v>1941</v>
      </c>
      <c r="F788" s="228" t="s">
        <v>1942</v>
      </c>
      <c r="G788" s="229" t="s">
        <v>123</v>
      </c>
      <c r="H788" s="230">
        <v>1394.9380000000001</v>
      </c>
      <c r="I788" s="231"/>
      <c r="J788" s="232">
        <f>ROUND(I788*H788,2)</f>
        <v>0</v>
      </c>
      <c r="K788" s="233"/>
      <c r="L788" s="44"/>
      <c r="M788" s="234" t="s">
        <v>1</v>
      </c>
      <c r="N788" s="235" t="s">
        <v>41</v>
      </c>
      <c r="O788" s="91"/>
      <c r="P788" s="236">
        <f>O788*H788</f>
        <v>0</v>
      </c>
      <c r="Q788" s="236">
        <v>0.00029</v>
      </c>
      <c r="R788" s="236">
        <f>Q788*H788</f>
        <v>0.40453202000000005</v>
      </c>
      <c r="S788" s="236">
        <v>0</v>
      </c>
      <c r="T788" s="237">
        <f>S788*H788</f>
        <v>0</v>
      </c>
      <c r="U788" s="38"/>
      <c r="V788" s="38"/>
      <c r="W788" s="38"/>
      <c r="X788" s="38"/>
      <c r="Y788" s="38"/>
      <c r="Z788" s="38"/>
      <c r="AA788" s="38"/>
      <c r="AB788" s="38"/>
      <c r="AC788" s="38"/>
      <c r="AD788" s="38"/>
      <c r="AE788" s="38"/>
      <c r="AR788" s="238" t="s">
        <v>263</v>
      </c>
      <c r="AT788" s="238" t="s">
        <v>175</v>
      </c>
      <c r="AU788" s="238" t="s">
        <v>86</v>
      </c>
      <c r="AY788" s="17" t="s">
        <v>174</v>
      </c>
      <c r="BE788" s="239">
        <f>IF(N788="základní",J788,0)</f>
        <v>0</v>
      </c>
      <c r="BF788" s="239">
        <f>IF(N788="snížená",J788,0)</f>
        <v>0</v>
      </c>
      <c r="BG788" s="239">
        <f>IF(N788="zákl. přenesená",J788,0)</f>
        <v>0</v>
      </c>
      <c r="BH788" s="239">
        <f>IF(N788="sníž. přenesená",J788,0)</f>
        <v>0</v>
      </c>
      <c r="BI788" s="239">
        <f>IF(N788="nulová",J788,0)</f>
        <v>0</v>
      </c>
      <c r="BJ788" s="17" t="s">
        <v>84</v>
      </c>
      <c r="BK788" s="239">
        <f>ROUND(I788*H788,2)</f>
        <v>0</v>
      </c>
      <c r="BL788" s="17" t="s">
        <v>263</v>
      </c>
      <c r="BM788" s="238" t="s">
        <v>1943</v>
      </c>
    </row>
    <row r="789" s="13" customFormat="1">
      <c r="A789" s="13"/>
      <c r="B789" s="240"/>
      <c r="C789" s="241"/>
      <c r="D789" s="242" t="s">
        <v>180</v>
      </c>
      <c r="E789" s="243" t="s">
        <v>1</v>
      </c>
      <c r="F789" s="244" t="s">
        <v>531</v>
      </c>
      <c r="G789" s="241"/>
      <c r="H789" s="245">
        <v>601.95000000000005</v>
      </c>
      <c r="I789" s="246"/>
      <c r="J789" s="241"/>
      <c r="K789" s="241"/>
      <c r="L789" s="247"/>
      <c r="M789" s="248"/>
      <c r="N789" s="249"/>
      <c r="O789" s="249"/>
      <c r="P789" s="249"/>
      <c r="Q789" s="249"/>
      <c r="R789" s="249"/>
      <c r="S789" s="249"/>
      <c r="T789" s="250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51" t="s">
        <v>180</v>
      </c>
      <c r="AU789" s="251" t="s">
        <v>86</v>
      </c>
      <c r="AV789" s="13" t="s">
        <v>86</v>
      </c>
      <c r="AW789" s="13" t="s">
        <v>32</v>
      </c>
      <c r="AX789" s="13" t="s">
        <v>76</v>
      </c>
      <c r="AY789" s="251" t="s">
        <v>174</v>
      </c>
    </row>
    <row r="790" s="13" customFormat="1">
      <c r="A790" s="13"/>
      <c r="B790" s="240"/>
      <c r="C790" s="241"/>
      <c r="D790" s="242" t="s">
        <v>180</v>
      </c>
      <c r="E790" s="243" t="s">
        <v>1</v>
      </c>
      <c r="F790" s="244" t="s">
        <v>808</v>
      </c>
      <c r="G790" s="241"/>
      <c r="H790" s="245">
        <v>1016.638</v>
      </c>
      <c r="I790" s="246"/>
      <c r="J790" s="241"/>
      <c r="K790" s="241"/>
      <c r="L790" s="247"/>
      <c r="M790" s="248"/>
      <c r="N790" s="249"/>
      <c r="O790" s="249"/>
      <c r="P790" s="249"/>
      <c r="Q790" s="249"/>
      <c r="R790" s="249"/>
      <c r="S790" s="249"/>
      <c r="T790" s="250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51" t="s">
        <v>180</v>
      </c>
      <c r="AU790" s="251" t="s">
        <v>86</v>
      </c>
      <c r="AV790" s="13" t="s">
        <v>86</v>
      </c>
      <c r="AW790" s="13" t="s">
        <v>32</v>
      </c>
      <c r="AX790" s="13" t="s">
        <v>76</v>
      </c>
      <c r="AY790" s="251" t="s">
        <v>174</v>
      </c>
    </row>
    <row r="791" s="13" customFormat="1">
      <c r="A791" s="13"/>
      <c r="B791" s="240"/>
      <c r="C791" s="241"/>
      <c r="D791" s="242" t="s">
        <v>180</v>
      </c>
      <c r="E791" s="243" t="s">
        <v>1</v>
      </c>
      <c r="F791" s="244" t="s">
        <v>1939</v>
      </c>
      <c r="G791" s="241"/>
      <c r="H791" s="245">
        <v>-223.65000000000001</v>
      </c>
      <c r="I791" s="246"/>
      <c r="J791" s="241"/>
      <c r="K791" s="241"/>
      <c r="L791" s="247"/>
      <c r="M791" s="248"/>
      <c r="N791" s="249"/>
      <c r="O791" s="249"/>
      <c r="P791" s="249"/>
      <c r="Q791" s="249"/>
      <c r="R791" s="249"/>
      <c r="S791" s="249"/>
      <c r="T791" s="250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51" t="s">
        <v>180</v>
      </c>
      <c r="AU791" s="251" t="s">
        <v>86</v>
      </c>
      <c r="AV791" s="13" t="s">
        <v>86</v>
      </c>
      <c r="AW791" s="13" t="s">
        <v>32</v>
      </c>
      <c r="AX791" s="13" t="s">
        <v>76</v>
      </c>
      <c r="AY791" s="251" t="s">
        <v>174</v>
      </c>
    </row>
    <row r="792" s="14" customFormat="1">
      <c r="A792" s="14"/>
      <c r="B792" s="252"/>
      <c r="C792" s="253"/>
      <c r="D792" s="242" t="s">
        <v>180</v>
      </c>
      <c r="E792" s="254" t="s">
        <v>1</v>
      </c>
      <c r="F792" s="255" t="s">
        <v>183</v>
      </c>
      <c r="G792" s="253"/>
      <c r="H792" s="256">
        <v>1394.9380000000001</v>
      </c>
      <c r="I792" s="257"/>
      <c r="J792" s="253"/>
      <c r="K792" s="253"/>
      <c r="L792" s="258"/>
      <c r="M792" s="259"/>
      <c r="N792" s="260"/>
      <c r="O792" s="260"/>
      <c r="P792" s="260"/>
      <c r="Q792" s="260"/>
      <c r="R792" s="260"/>
      <c r="S792" s="260"/>
      <c r="T792" s="261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62" t="s">
        <v>180</v>
      </c>
      <c r="AU792" s="262" t="s">
        <v>86</v>
      </c>
      <c r="AV792" s="14" t="s">
        <v>178</v>
      </c>
      <c r="AW792" s="14" t="s">
        <v>32</v>
      </c>
      <c r="AX792" s="14" t="s">
        <v>84</v>
      </c>
      <c r="AY792" s="262" t="s">
        <v>174</v>
      </c>
    </row>
    <row r="793" s="2" customFormat="1" ht="37.8" customHeight="1">
      <c r="A793" s="38"/>
      <c r="B793" s="39"/>
      <c r="C793" s="226" t="s">
        <v>1944</v>
      </c>
      <c r="D793" s="226" t="s">
        <v>175</v>
      </c>
      <c r="E793" s="227" t="s">
        <v>1945</v>
      </c>
      <c r="F793" s="228" t="s">
        <v>1946</v>
      </c>
      <c r="G793" s="229" t="s">
        <v>123</v>
      </c>
      <c r="H793" s="230">
        <v>1394.9380000000001</v>
      </c>
      <c r="I793" s="231"/>
      <c r="J793" s="232">
        <f>ROUND(I793*H793,2)</f>
        <v>0</v>
      </c>
      <c r="K793" s="233"/>
      <c r="L793" s="44"/>
      <c r="M793" s="234" t="s">
        <v>1</v>
      </c>
      <c r="N793" s="235" t="s">
        <v>41</v>
      </c>
      <c r="O793" s="91"/>
      <c r="P793" s="236">
        <f>O793*H793</f>
        <v>0</v>
      </c>
      <c r="Q793" s="236">
        <v>2.0000000000000002E-05</v>
      </c>
      <c r="R793" s="236">
        <f>Q793*H793</f>
        <v>0.027898760000000005</v>
      </c>
      <c r="S793" s="236">
        <v>0</v>
      </c>
      <c r="T793" s="237">
        <f>S793*H793</f>
        <v>0</v>
      </c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R793" s="238" t="s">
        <v>263</v>
      </c>
      <c r="AT793" s="238" t="s">
        <v>175</v>
      </c>
      <c r="AU793" s="238" t="s">
        <v>86</v>
      </c>
      <c r="AY793" s="17" t="s">
        <v>174</v>
      </c>
      <c r="BE793" s="239">
        <f>IF(N793="základní",J793,0)</f>
        <v>0</v>
      </c>
      <c r="BF793" s="239">
        <f>IF(N793="snížená",J793,0)</f>
        <v>0</v>
      </c>
      <c r="BG793" s="239">
        <f>IF(N793="zákl. přenesená",J793,0)</f>
        <v>0</v>
      </c>
      <c r="BH793" s="239">
        <f>IF(N793="sníž. přenesená",J793,0)</f>
        <v>0</v>
      </c>
      <c r="BI793" s="239">
        <f>IF(N793="nulová",J793,0)</f>
        <v>0</v>
      </c>
      <c r="BJ793" s="17" t="s">
        <v>84</v>
      </c>
      <c r="BK793" s="239">
        <f>ROUND(I793*H793,2)</f>
        <v>0</v>
      </c>
      <c r="BL793" s="17" t="s">
        <v>263</v>
      </c>
      <c r="BM793" s="238" t="s">
        <v>1947</v>
      </c>
    </row>
    <row r="794" s="13" customFormat="1">
      <c r="A794" s="13"/>
      <c r="B794" s="240"/>
      <c r="C794" s="241"/>
      <c r="D794" s="242" t="s">
        <v>180</v>
      </c>
      <c r="E794" s="243" t="s">
        <v>1</v>
      </c>
      <c r="F794" s="244" t="s">
        <v>531</v>
      </c>
      <c r="G794" s="241"/>
      <c r="H794" s="245">
        <v>601.95000000000005</v>
      </c>
      <c r="I794" s="246"/>
      <c r="J794" s="241"/>
      <c r="K794" s="241"/>
      <c r="L794" s="247"/>
      <c r="M794" s="248"/>
      <c r="N794" s="249"/>
      <c r="O794" s="249"/>
      <c r="P794" s="249"/>
      <c r="Q794" s="249"/>
      <c r="R794" s="249"/>
      <c r="S794" s="249"/>
      <c r="T794" s="250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51" t="s">
        <v>180</v>
      </c>
      <c r="AU794" s="251" t="s">
        <v>86</v>
      </c>
      <c r="AV794" s="13" t="s">
        <v>86</v>
      </c>
      <c r="AW794" s="13" t="s">
        <v>32</v>
      </c>
      <c r="AX794" s="13" t="s">
        <v>76</v>
      </c>
      <c r="AY794" s="251" t="s">
        <v>174</v>
      </c>
    </row>
    <row r="795" s="13" customFormat="1">
      <c r="A795" s="13"/>
      <c r="B795" s="240"/>
      <c r="C795" s="241"/>
      <c r="D795" s="242" t="s">
        <v>180</v>
      </c>
      <c r="E795" s="243" t="s">
        <v>1</v>
      </c>
      <c r="F795" s="244" t="s">
        <v>808</v>
      </c>
      <c r="G795" s="241"/>
      <c r="H795" s="245">
        <v>1016.638</v>
      </c>
      <c r="I795" s="246"/>
      <c r="J795" s="241"/>
      <c r="K795" s="241"/>
      <c r="L795" s="247"/>
      <c r="M795" s="248"/>
      <c r="N795" s="249"/>
      <c r="O795" s="249"/>
      <c r="P795" s="249"/>
      <c r="Q795" s="249"/>
      <c r="R795" s="249"/>
      <c r="S795" s="249"/>
      <c r="T795" s="250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51" t="s">
        <v>180</v>
      </c>
      <c r="AU795" s="251" t="s">
        <v>86</v>
      </c>
      <c r="AV795" s="13" t="s">
        <v>86</v>
      </c>
      <c r="AW795" s="13" t="s">
        <v>32</v>
      </c>
      <c r="AX795" s="13" t="s">
        <v>76</v>
      </c>
      <c r="AY795" s="251" t="s">
        <v>174</v>
      </c>
    </row>
    <row r="796" s="13" customFormat="1">
      <c r="A796" s="13"/>
      <c r="B796" s="240"/>
      <c r="C796" s="241"/>
      <c r="D796" s="242" t="s">
        <v>180</v>
      </c>
      <c r="E796" s="243" t="s">
        <v>1</v>
      </c>
      <c r="F796" s="244" t="s">
        <v>1939</v>
      </c>
      <c r="G796" s="241"/>
      <c r="H796" s="245">
        <v>-223.65000000000001</v>
      </c>
      <c r="I796" s="246"/>
      <c r="J796" s="241"/>
      <c r="K796" s="241"/>
      <c r="L796" s="247"/>
      <c r="M796" s="248"/>
      <c r="N796" s="249"/>
      <c r="O796" s="249"/>
      <c r="P796" s="249"/>
      <c r="Q796" s="249"/>
      <c r="R796" s="249"/>
      <c r="S796" s="249"/>
      <c r="T796" s="250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51" t="s">
        <v>180</v>
      </c>
      <c r="AU796" s="251" t="s">
        <v>86</v>
      </c>
      <c r="AV796" s="13" t="s">
        <v>86</v>
      </c>
      <c r="AW796" s="13" t="s">
        <v>32</v>
      </c>
      <c r="AX796" s="13" t="s">
        <v>76</v>
      </c>
      <c r="AY796" s="251" t="s">
        <v>174</v>
      </c>
    </row>
    <row r="797" s="14" customFormat="1">
      <c r="A797" s="14"/>
      <c r="B797" s="252"/>
      <c r="C797" s="253"/>
      <c r="D797" s="242" t="s">
        <v>180</v>
      </c>
      <c r="E797" s="254" t="s">
        <v>1</v>
      </c>
      <c r="F797" s="255" t="s">
        <v>183</v>
      </c>
      <c r="G797" s="253"/>
      <c r="H797" s="256">
        <v>1394.9380000000001</v>
      </c>
      <c r="I797" s="257"/>
      <c r="J797" s="253"/>
      <c r="K797" s="253"/>
      <c r="L797" s="258"/>
      <c r="M797" s="259"/>
      <c r="N797" s="260"/>
      <c r="O797" s="260"/>
      <c r="P797" s="260"/>
      <c r="Q797" s="260"/>
      <c r="R797" s="260"/>
      <c r="S797" s="260"/>
      <c r="T797" s="261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62" t="s">
        <v>180</v>
      </c>
      <c r="AU797" s="262" t="s">
        <v>86</v>
      </c>
      <c r="AV797" s="14" t="s">
        <v>178</v>
      </c>
      <c r="AW797" s="14" t="s">
        <v>32</v>
      </c>
      <c r="AX797" s="14" t="s">
        <v>84</v>
      </c>
      <c r="AY797" s="262" t="s">
        <v>174</v>
      </c>
    </row>
    <row r="798" s="2" customFormat="1" ht="24.15" customHeight="1">
      <c r="A798" s="38"/>
      <c r="B798" s="39"/>
      <c r="C798" s="226" t="s">
        <v>1948</v>
      </c>
      <c r="D798" s="226" t="s">
        <v>175</v>
      </c>
      <c r="E798" s="227" t="s">
        <v>1949</v>
      </c>
      <c r="F798" s="228" t="s">
        <v>1950</v>
      </c>
      <c r="G798" s="229" t="s">
        <v>123</v>
      </c>
      <c r="H798" s="230">
        <v>223.65000000000001</v>
      </c>
      <c r="I798" s="231"/>
      <c r="J798" s="232">
        <f>ROUND(I798*H798,2)</f>
        <v>0</v>
      </c>
      <c r="K798" s="233"/>
      <c r="L798" s="44"/>
      <c r="M798" s="234" t="s">
        <v>1</v>
      </c>
      <c r="N798" s="235" t="s">
        <v>41</v>
      </c>
      <c r="O798" s="91"/>
      <c r="P798" s="236">
        <f>O798*H798</f>
        <v>0</v>
      </c>
      <c r="Q798" s="236">
        <v>0.00033</v>
      </c>
      <c r="R798" s="236">
        <f>Q798*H798</f>
        <v>0.073804499999999995</v>
      </c>
      <c r="S798" s="236">
        <v>0</v>
      </c>
      <c r="T798" s="237">
        <f>S798*H798</f>
        <v>0</v>
      </c>
      <c r="U798" s="38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R798" s="238" t="s">
        <v>263</v>
      </c>
      <c r="AT798" s="238" t="s">
        <v>175</v>
      </c>
      <c r="AU798" s="238" t="s">
        <v>86</v>
      </c>
      <c r="AY798" s="17" t="s">
        <v>174</v>
      </c>
      <c r="BE798" s="239">
        <f>IF(N798="základní",J798,0)</f>
        <v>0</v>
      </c>
      <c r="BF798" s="239">
        <f>IF(N798="snížená",J798,0)</f>
        <v>0</v>
      </c>
      <c r="BG798" s="239">
        <f>IF(N798="zákl. přenesená",J798,0)</f>
        <v>0</v>
      </c>
      <c r="BH798" s="239">
        <f>IF(N798="sníž. přenesená",J798,0)</f>
        <v>0</v>
      </c>
      <c r="BI798" s="239">
        <f>IF(N798="nulová",J798,0)</f>
        <v>0</v>
      </c>
      <c r="BJ798" s="17" t="s">
        <v>84</v>
      </c>
      <c r="BK798" s="239">
        <f>ROUND(I798*H798,2)</f>
        <v>0</v>
      </c>
      <c r="BL798" s="17" t="s">
        <v>263</v>
      </c>
      <c r="BM798" s="238" t="s">
        <v>1951</v>
      </c>
    </row>
    <row r="799" s="13" customFormat="1">
      <c r="A799" s="13"/>
      <c r="B799" s="240"/>
      <c r="C799" s="241"/>
      <c r="D799" s="242" t="s">
        <v>180</v>
      </c>
      <c r="E799" s="243" t="s">
        <v>1</v>
      </c>
      <c r="F799" s="244" t="s">
        <v>1952</v>
      </c>
      <c r="G799" s="241"/>
      <c r="H799" s="245">
        <v>223.65000000000001</v>
      </c>
      <c r="I799" s="246"/>
      <c r="J799" s="241"/>
      <c r="K799" s="241"/>
      <c r="L799" s="247"/>
      <c r="M799" s="248"/>
      <c r="N799" s="249"/>
      <c r="O799" s="249"/>
      <c r="P799" s="249"/>
      <c r="Q799" s="249"/>
      <c r="R799" s="249"/>
      <c r="S799" s="249"/>
      <c r="T799" s="250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51" t="s">
        <v>180</v>
      </c>
      <c r="AU799" s="251" t="s">
        <v>86</v>
      </c>
      <c r="AV799" s="13" t="s">
        <v>86</v>
      </c>
      <c r="AW799" s="13" t="s">
        <v>32</v>
      </c>
      <c r="AX799" s="13" t="s">
        <v>84</v>
      </c>
      <c r="AY799" s="251" t="s">
        <v>174</v>
      </c>
    </row>
    <row r="800" s="2" customFormat="1" ht="16.5" customHeight="1">
      <c r="A800" s="38"/>
      <c r="B800" s="39"/>
      <c r="C800" s="226" t="s">
        <v>1953</v>
      </c>
      <c r="D800" s="226" t="s">
        <v>175</v>
      </c>
      <c r="E800" s="227" t="s">
        <v>1954</v>
      </c>
      <c r="F800" s="228" t="s">
        <v>1955</v>
      </c>
      <c r="G800" s="229" t="s">
        <v>123</v>
      </c>
      <c r="H800" s="230">
        <v>223.65000000000001</v>
      </c>
      <c r="I800" s="231"/>
      <c r="J800" s="232">
        <f>ROUND(I800*H800,2)</f>
        <v>0</v>
      </c>
      <c r="K800" s="233"/>
      <c r="L800" s="44"/>
      <c r="M800" s="234" t="s">
        <v>1</v>
      </c>
      <c r="N800" s="235" t="s">
        <v>41</v>
      </c>
      <c r="O800" s="91"/>
      <c r="P800" s="236">
        <f>O800*H800</f>
        <v>0</v>
      </c>
      <c r="Q800" s="236">
        <v>0.00033</v>
      </c>
      <c r="R800" s="236">
        <f>Q800*H800</f>
        <v>0.073804499999999995</v>
      </c>
      <c r="S800" s="236">
        <v>0</v>
      </c>
      <c r="T800" s="237">
        <f>S800*H800</f>
        <v>0</v>
      </c>
      <c r="U800" s="38"/>
      <c r="V800" s="38"/>
      <c r="W800" s="38"/>
      <c r="X800" s="38"/>
      <c r="Y800" s="38"/>
      <c r="Z800" s="38"/>
      <c r="AA800" s="38"/>
      <c r="AB800" s="38"/>
      <c r="AC800" s="38"/>
      <c r="AD800" s="38"/>
      <c r="AE800" s="38"/>
      <c r="AR800" s="238" t="s">
        <v>263</v>
      </c>
      <c r="AT800" s="238" t="s">
        <v>175</v>
      </c>
      <c r="AU800" s="238" t="s">
        <v>86</v>
      </c>
      <c r="AY800" s="17" t="s">
        <v>174</v>
      </c>
      <c r="BE800" s="239">
        <f>IF(N800="základní",J800,0)</f>
        <v>0</v>
      </c>
      <c r="BF800" s="239">
        <f>IF(N800="snížená",J800,0)</f>
        <v>0</v>
      </c>
      <c r="BG800" s="239">
        <f>IF(N800="zákl. přenesená",J800,0)</f>
        <v>0</v>
      </c>
      <c r="BH800" s="239">
        <f>IF(N800="sníž. přenesená",J800,0)</f>
        <v>0</v>
      </c>
      <c r="BI800" s="239">
        <f>IF(N800="nulová",J800,0)</f>
        <v>0</v>
      </c>
      <c r="BJ800" s="17" t="s">
        <v>84</v>
      </c>
      <c r="BK800" s="239">
        <f>ROUND(I800*H800,2)</f>
        <v>0</v>
      </c>
      <c r="BL800" s="17" t="s">
        <v>263</v>
      </c>
      <c r="BM800" s="238" t="s">
        <v>1956</v>
      </c>
    </row>
    <row r="801" s="13" customFormat="1">
      <c r="A801" s="13"/>
      <c r="B801" s="240"/>
      <c r="C801" s="241"/>
      <c r="D801" s="242" t="s">
        <v>180</v>
      </c>
      <c r="E801" s="243" t="s">
        <v>1</v>
      </c>
      <c r="F801" s="244" t="s">
        <v>1952</v>
      </c>
      <c r="G801" s="241"/>
      <c r="H801" s="245">
        <v>223.65000000000001</v>
      </c>
      <c r="I801" s="246"/>
      <c r="J801" s="241"/>
      <c r="K801" s="241"/>
      <c r="L801" s="247"/>
      <c r="M801" s="248"/>
      <c r="N801" s="249"/>
      <c r="O801" s="249"/>
      <c r="P801" s="249"/>
      <c r="Q801" s="249"/>
      <c r="R801" s="249"/>
      <c r="S801" s="249"/>
      <c r="T801" s="250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51" t="s">
        <v>180</v>
      </c>
      <c r="AU801" s="251" t="s">
        <v>86</v>
      </c>
      <c r="AV801" s="13" t="s">
        <v>86</v>
      </c>
      <c r="AW801" s="13" t="s">
        <v>32</v>
      </c>
      <c r="AX801" s="13" t="s">
        <v>84</v>
      </c>
      <c r="AY801" s="251" t="s">
        <v>174</v>
      </c>
    </row>
    <row r="802" s="2" customFormat="1" ht="16.5" customHeight="1">
      <c r="A802" s="38"/>
      <c r="B802" s="39"/>
      <c r="C802" s="226" t="s">
        <v>1957</v>
      </c>
      <c r="D802" s="226" t="s">
        <v>175</v>
      </c>
      <c r="E802" s="227" t="s">
        <v>1958</v>
      </c>
      <c r="F802" s="228" t="s">
        <v>1959</v>
      </c>
      <c r="G802" s="229" t="s">
        <v>1466</v>
      </c>
      <c r="H802" s="230">
        <v>1</v>
      </c>
      <c r="I802" s="231"/>
      <c r="J802" s="232">
        <f>ROUND(I802*H802,2)</f>
        <v>0</v>
      </c>
      <c r="K802" s="233"/>
      <c r="L802" s="44"/>
      <c r="M802" s="234" t="s">
        <v>1</v>
      </c>
      <c r="N802" s="235" t="s">
        <v>41</v>
      </c>
      <c r="O802" s="91"/>
      <c r="P802" s="236">
        <f>O802*H802</f>
        <v>0</v>
      </c>
      <c r="Q802" s="236">
        <v>0</v>
      </c>
      <c r="R802" s="236">
        <f>Q802*H802</f>
        <v>0</v>
      </c>
      <c r="S802" s="236">
        <v>0</v>
      </c>
      <c r="T802" s="237">
        <f>S802*H802</f>
        <v>0</v>
      </c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R802" s="238" t="s">
        <v>263</v>
      </c>
      <c r="AT802" s="238" t="s">
        <v>175</v>
      </c>
      <c r="AU802" s="238" t="s">
        <v>86</v>
      </c>
      <c r="AY802" s="17" t="s">
        <v>174</v>
      </c>
      <c r="BE802" s="239">
        <f>IF(N802="základní",J802,0)</f>
        <v>0</v>
      </c>
      <c r="BF802" s="239">
        <f>IF(N802="snížená",J802,0)</f>
        <v>0</v>
      </c>
      <c r="BG802" s="239">
        <f>IF(N802="zákl. přenesená",J802,0)</f>
        <v>0</v>
      </c>
      <c r="BH802" s="239">
        <f>IF(N802="sníž. přenesená",J802,0)</f>
        <v>0</v>
      </c>
      <c r="BI802" s="239">
        <f>IF(N802="nulová",J802,0)</f>
        <v>0</v>
      </c>
      <c r="BJ802" s="17" t="s">
        <v>84</v>
      </c>
      <c r="BK802" s="239">
        <f>ROUND(I802*H802,2)</f>
        <v>0</v>
      </c>
      <c r="BL802" s="17" t="s">
        <v>263</v>
      </c>
      <c r="BM802" s="238" t="s">
        <v>1960</v>
      </c>
    </row>
    <row r="803" s="12" customFormat="1" ht="22.8" customHeight="1">
      <c r="A803" s="12"/>
      <c r="B803" s="212"/>
      <c r="C803" s="213"/>
      <c r="D803" s="214" t="s">
        <v>75</v>
      </c>
      <c r="E803" s="284" t="s">
        <v>1961</v>
      </c>
      <c r="F803" s="284" t="s">
        <v>1962</v>
      </c>
      <c r="G803" s="213"/>
      <c r="H803" s="213"/>
      <c r="I803" s="216"/>
      <c r="J803" s="285">
        <f>BK803</f>
        <v>0</v>
      </c>
      <c r="K803" s="213"/>
      <c r="L803" s="218"/>
      <c r="M803" s="219"/>
      <c r="N803" s="220"/>
      <c r="O803" s="220"/>
      <c r="P803" s="221">
        <f>SUM(P804:P814)</f>
        <v>0</v>
      </c>
      <c r="Q803" s="220"/>
      <c r="R803" s="221">
        <f>SUM(R804:R814)</f>
        <v>0.24715680000000001</v>
      </c>
      <c r="S803" s="220"/>
      <c r="T803" s="222">
        <f>SUM(T804:T814)</f>
        <v>0</v>
      </c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R803" s="223" t="s">
        <v>86</v>
      </c>
      <c r="AT803" s="224" t="s">
        <v>75</v>
      </c>
      <c r="AU803" s="224" t="s">
        <v>84</v>
      </c>
      <c r="AY803" s="223" t="s">
        <v>174</v>
      </c>
      <c r="BK803" s="225">
        <f>SUM(BK804:BK814)</f>
        <v>0</v>
      </c>
    </row>
    <row r="804" s="2" customFormat="1" ht="24.15" customHeight="1">
      <c r="A804" s="38"/>
      <c r="B804" s="39"/>
      <c r="C804" s="226" t="s">
        <v>1963</v>
      </c>
      <c r="D804" s="226" t="s">
        <v>175</v>
      </c>
      <c r="E804" s="227" t="s">
        <v>1964</v>
      </c>
      <c r="F804" s="228" t="s">
        <v>1965</v>
      </c>
      <c r="G804" s="229" t="s">
        <v>236</v>
      </c>
      <c r="H804" s="230">
        <v>34.560000000000002</v>
      </c>
      <c r="I804" s="231"/>
      <c r="J804" s="232">
        <f>ROUND(I804*H804,2)</f>
        <v>0</v>
      </c>
      <c r="K804" s="233"/>
      <c r="L804" s="44"/>
      <c r="M804" s="234" t="s">
        <v>1</v>
      </c>
      <c r="N804" s="235" t="s">
        <v>41</v>
      </c>
      <c r="O804" s="91"/>
      <c r="P804" s="236">
        <f>O804*H804</f>
        <v>0</v>
      </c>
      <c r="Q804" s="236">
        <v>0</v>
      </c>
      <c r="R804" s="236">
        <f>Q804*H804</f>
        <v>0</v>
      </c>
      <c r="S804" s="236">
        <v>0</v>
      </c>
      <c r="T804" s="237">
        <f>S804*H804</f>
        <v>0</v>
      </c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R804" s="238" t="s">
        <v>263</v>
      </c>
      <c r="AT804" s="238" t="s">
        <v>175</v>
      </c>
      <c r="AU804" s="238" t="s">
        <v>86</v>
      </c>
      <c r="AY804" s="17" t="s">
        <v>174</v>
      </c>
      <c r="BE804" s="239">
        <f>IF(N804="základní",J804,0)</f>
        <v>0</v>
      </c>
      <c r="BF804" s="239">
        <f>IF(N804="snížená",J804,0)</f>
        <v>0</v>
      </c>
      <c r="BG804" s="239">
        <f>IF(N804="zákl. přenesená",J804,0)</f>
        <v>0</v>
      </c>
      <c r="BH804" s="239">
        <f>IF(N804="sníž. přenesená",J804,0)</f>
        <v>0</v>
      </c>
      <c r="BI804" s="239">
        <f>IF(N804="nulová",J804,0)</f>
        <v>0</v>
      </c>
      <c r="BJ804" s="17" t="s">
        <v>84</v>
      </c>
      <c r="BK804" s="239">
        <f>ROUND(I804*H804,2)</f>
        <v>0</v>
      </c>
      <c r="BL804" s="17" t="s">
        <v>263</v>
      </c>
      <c r="BM804" s="238" t="s">
        <v>1966</v>
      </c>
    </row>
    <row r="805" s="2" customFormat="1" ht="24.15" customHeight="1">
      <c r="A805" s="38"/>
      <c r="B805" s="39"/>
      <c r="C805" s="263" t="s">
        <v>1967</v>
      </c>
      <c r="D805" s="263" t="s">
        <v>240</v>
      </c>
      <c r="E805" s="264" t="s">
        <v>1968</v>
      </c>
      <c r="F805" s="265" t="s">
        <v>1969</v>
      </c>
      <c r="G805" s="266" t="s">
        <v>123</v>
      </c>
      <c r="H805" s="267">
        <v>34.560000000000002</v>
      </c>
      <c r="I805" s="268"/>
      <c r="J805" s="269">
        <f>ROUND(I805*H805,2)</f>
        <v>0</v>
      </c>
      <c r="K805" s="270"/>
      <c r="L805" s="271"/>
      <c r="M805" s="272" t="s">
        <v>1</v>
      </c>
      <c r="N805" s="273" t="s">
        <v>41</v>
      </c>
      <c r="O805" s="91"/>
      <c r="P805" s="236">
        <f>O805*H805</f>
        <v>0</v>
      </c>
      <c r="Q805" s="236">
        <v>0.001</v>
      </c>
      <c r="R805" s="236">
        <f>Q805*H805</f>
        <v>0.03456</v>
      </c>
      <c r="S805" s="236">
        <v>0</v>
      </c>
      <c r="T805" s="237">
        <f>S805*H805</f>
        <v>0</v>
      </c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R805" s="238" t="s">
        <v>345</v>
      </c>
      <c r="AT805" s="238" t="s">
        <v>240</v>
      </c>
      <c r="AU805" s="238" t="s">
        <v>86</v>
      </c>
      <c r="AY805" s="17" t="s">
        <v>174</v>
      </c>
      <c r="BE805" s="239">
        <f>IF(N805="základní",J805,0)</f>
        <v>0</v>
      </c>
      <c r="BF805" s="239">
        <f>IF(N805="snížená",J805,0)</f>
        <v>0</v>
      </c>
      <c r="BG805" s="239">
        <f>IF(N805="zákl. přenesená",J805,0)</f>
        <v>0</v>
      </c>
      <c r="BH805" s="239">
        <f>IF(N805="sníž. přenesená",J805,0)</f>
        <v>0</v>
      </c>
      <c r="BI805" s="239">
        <f>IF(N805="nulová",J805,0)</f>
        <v>0</v>
      </c>
      <c r="BJ805" s="17" t="s">
        <v>84</v>
      </c>
      <c r="BK805" s="239">
        <f>ROUND(I805*H805,2)</f>
        <v>0</v>
      </c>
      <c r="BL805" s="17" t="s">
        <v>263</v>
      </c>
      <c r="BM805" s="238" t="s">
        <v>1970</v>
      </c>
    </row>
    <row r="806" s="2" customFormat="1">
      <c r="A806" s="38"/>
      <c r="B806" s="39"/>
      <c r="C806" s="40"/>
      <c r="D806" s="242" t="s">
        <v>709</v>
      </c>
      <c r="E806" s="40"/>
      <c r="F806" s="290" t="s">
        <v>1971</v>
      </c>
      <c r="G806" s="40"/>
      <c r="H806" s="40"/>
      <c r="I806" s="291"/>
      <c r="J806" s="40"/>
      <c r="K806" s="40"/>
      <c r="L806" s="44"/>
      <c r="M806" s="292"/>
      <c r="N806" s="293"/>
      <c r="O806" s="91"/>
      <c r="P806" s="91"/>
      <c r="Q806" s="91"/>
      <c r="R806" s="91"/>
      <c r="S806" s="91"/>
      <c r="T806" s="92"/>
      <c r="U806" s="38"/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T806" s="17" t="s">
        <v>709</v>
      </c>
      <c r="AU806" s="17" t="s">
        <v>86</v>
      </c>
    </row>
    <row r="807" s="13" customFormat="1">
      <c r="A807" s="13"/>
      <c r="B807" s="240"/>
      <c r="C807" s="241"/>
      <c r="D807" s="242" t="s">
        <v>180</v>
      </c>
      <c r="E807" s="243" t="s">
        <v>1</v>
      </c>
      <c r="F807" s="244" t="s">
        <v>1972</v>
      </c>
      <c r="G807" s="241"/>
      <c r="H807" s="245">
        <v>34.560000000000002</v>
      </c>
      <c r="I807" s="246"/>
      <c r="J807" s="241"/>
      <c r="K807" s="241"/>
      <c r="L807" s="247"/>
      <c r="M807" s="248"/>
      <c r="N807" s="249"/>
      <c r="O807" s="249"/>
      <c r="P807" s="249"/>
      <c r="Q807" s="249"/>
      <c r="R807" s="249"/>
      <c r="S807" s="249"/>
      <c r="T807" s="250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51" t="s">
        <v>180</v>
      </c>
      <c r="AU807" s="251" t="s">
        <v>86</v>
      </c>
      <c r="AV807" s="13" t="s">
        <v>86</v>
      </c>
      <c r="AW807" s="13" t="s">
        <v>32</v>
      </c>
      <c r="AX807" s="13" t="s">
        <v>84</v>
      </c>
      <c r="AY807" s="251" t="s">
        <v>174</v>
      </c>
    </row>
    <row r="808" s="2" customFormat="1" ht="24.15" customHeight="1">
      <c r="A808" s="38"/>
      <c r="B808" s="39"/>
      <c r="C808" s="226" t="s">
        <v>1973</v>
      </c>
      <c r="D808" s="226" t="s">
        <v>175</v>
      </c>
      <c r="E808" s="227" t="s">
        <v>1974</v>
      </c>
      <c r="F808" s="228" t="s">
        <v>1975</v>
      </c>
      <c r="G808" s="229" t="s">
        <v>123</v>
      </c>
      <c r="H808" s="230">
        <v>163.536</v>
      </c>
      <c r="I808" s="231"/>
      <c r="J808" s="232">
        <f>ROUND(I808*H808,2)</f>
        <v>0</v>
      </c>
      <c r="K808" s="233"/>
      <c r="L808" s="44"/>
      <c r="M808" s="234" t="s">
        <v>1</v>
      </c>
      <c r="N808" s="235" t="s">
        <v>41</v>
      </c>
      <c r="O808" s="91"/>
      <c r="P808" s="236">
        <f>O808*H808</f>
        <v>0</v>
      </c>
      <c r="Q808" s="236">
        <v>0</v>
      </c>
      <c r="R808" s="236">
        <f>Q808*H808</f>
        <v>0</v>
      </c>
      <c r="S808" s="236">
        <v>0</v>
      </c>
      <c r="T808" s="237">
        <f>S808*H808</f>
        <v>0</v>
      </c>
      <c r="U808" s="38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R808" s="238" t="s">
        <v>263</v>
      </c>
      <c r="AT808" s="238" t="s">
        <v>175</v>
      </c>
      <c r="AU808" s="238" t="s">
        <v>86</v>
      </c>
      <c r="AY808" s="17" t="s">
        <v>174</v>
      </c>
      <c r="BE808" s="239">
        <f>IF(N808="základní",J808,0)</f>
        <v>0</v>
      </c>
      <c r="BF808" s="239">
        <f>IF(N808="snížená",J808,0)</f>
        <v>0</v>
      </c>
      <c r="BG808" s="239">
        <f>IF(N808="zákl. přenesená",J808,0)</f>
        <v>0</v>
      </c>
      <c r="BH808" s="239">
        <f>IF(N808="sníž. přenesená",J808,0)</f>
        <v>0</v>
      </c>
      <c r="BI808" s="239">
        <f>IF(N808="nulová",J808,0)</f>
        <v>0</v>
      </c>
      <c r="BJ808" s="17" t="s">
        <v>84</v>
      </c>
      <c r="BK808" s="239">
        <f>ROUND(I808*H808,2)</f>
        <v>0</v>
      </c>
      <c r="BL808" s="17" t="s">
        <v>263</v>
      </c>
      <c r="BM808" s="238" t="s">
        <v>1976</v>
      </c>
    </row>
    <row r="809" s="13" customFormat="1">
      <c r="A809" s="13"/>
      <c r="B809" s="240"/>
      <c r="C809" s="241"/>
      <c r="D809" s="242" t="s">
        <v>180</v>
      </c>
      <c r="E809" s="243" t="s">
        <v>1</v>
      </c>
      <c r="F809" s="244" t="s">
        <v>1977</v>
      </c>
      <c r="G809" s="241"/>
      <c r="H809" s="245">
        <v>163.536</v>
      </c>
      <c r="I809" s="246"/>
      <c r="J809" s="241"/>
      <c r="K809" s="241"/>
      <c r="L809" s="247"/>
      <c r="M809" s="248"/>
      <c r="N809" s="249"/>
      <c r="O809" s="249"/>
      <c r="P809" s="249"/>
      <c r="Q809" s="249"/>
      <c r="R809" s="249"/>
      <c r="S809" s="249"/>
      <c r="T809" s="250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51" t="s">
        <v>180</v>
      </c>
      <c r="AU809" s="251" t="s">
        <v>86</v>
      </c>
      <c r="AV809" s="13" t="s">
        <v>86</v>
      </c>
      <c r="AW809" s="13" t="s">
        <v>32</v>
      </c>
      <c r="AX809" s="13" t="s">
        <v>84</v>
      </c>
      <c r="AY809" s="251" t="s">
        <v>174</v>
      </c>
    </row>
    <row r="810" s="2" customFormat="1" ht="16.5" customHeight="1">
      <c r="A810" s="38"/>
      <c r="B810" s="39"/>
      <c r="C810" s="263" t="s">
        <v>1978</v>
      </c>
      <c r="D810" s="263" t="s">
        <v>240</v>
      </c>
      <c r="E810" s="264" t="s">
        <v>1979</v>
      </c>
      <c r="F810" s="265" t="s">
        <v>1980</v>
      </c>
      <c r="G810" s="266" t="s">
        <v>123</v>
      </c>
      <c r="H810" s="267">
        <v>155.52000000000001</v>
      </c>
      <c r="I810" s="268"/>
      <c r="J810" s="269">
        <f>ROUND(I810*H810,2)</f>
        <v>0</v>
      </c>
      <c r="K810" s="270"/>
      <c r="L810" s="271"/>
      <c r="M810" s="272" t="s">
        <v>1</v>
      </c>
      <c r="N810" s="273" t="s">
        <v>41</v>
      </c>
      <c r="O810" s="91"/>
      <c r="P810" s="236">
        <f>O810*H810</f>
        <v>0</v>
      </c>
      <c r="Q810" s="236">
        <v>0.0012999999999999999</v>
      </c>
      <c r="R810" s="236">
        <f>Q810*H810</f>
        <v>0.202176</v>
      </c>
      <c r="S810" s="236">
        <v>0</v>
      </c>
      <c r="T810" s="237">
        <f>S810*H810</f>
        <v>0</v>
      </c>
      <c r="U810" s="38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R810" s="238" t="s">
        <v>345</v>
      </c>
      <c r="AT810" s="238" t="s">
        <v>240</v>
      </c>
      <c r="AU810" s="238" t="s">
        <v>86</v>
      </c>
      <c r="AY810" s="17" t="s">
        <v>174</v>
      </c>
      <c r="BE810" s="239">
        <f>IF(N810="základní",J810,0)</f>
        <v>0</v>
      </c>
      <c r="BF810" s="239">
        <f>IF(N810="snížená",J810,0)</f>
        <v>0</v>
      </c>
      <c r="BG810" s="239">
        <f>IF(N810="zákl. přenesená",J810,0)</f>
        <v>0</v>
      </c>
      <c r="BH810" s="239">
        <f>IF(N810="sníž. přenesená",J810,0)</f>
        <v>0</v>
      </c>
      <c r="BI810" s="239">
        <f>IF(N810="nulová",J810,0)</f>
        <v>0</v>
      </c>
      <c r="BJ810" s="17" t="s">
        <v>84</v>
      </c>
      <c r="BK810" s="239">
        <f>ROUND(I810*H810,2)</f>
        <v>0</v>
      </c>
      <c r="BL810" s="17" t="s">
        <v>263</v>
      </c>
      <c r="BM810" s="238" t="s">
        <v>1981</v>
      </c>
    </row>
    <row r="811" s="13" customFormat="1">
      <c r="A811" s="13"/>
      <c r="B811" s="240"/>
      <c r="C811" s="241"/>
      <c r="D811" s="242" t="s">
        <v>180</v>
      </c>
      <c r="E811" s="243" t="s">
        <v>1</v>
      </c>
      <c r="F811" s="244" t="s">
        <v>1982</v>
      </c>
      <c r="G811" s="241"/>
      <c r="H811" s="245">
        <v>155.52000000000001</v>
      </c>
      <c r="I811" s="246"/>
      <c r="J811" s="241"/>
      <c r="K811" s="241"/>
      <c r="L811" s="247"/>
      <c r="M811" s="248"/>
      <c r="N811" s="249"/>
      <c r="O811" s="249"/>
      <c r="P811" s="249"/>
      <c r="Q811" s="249"/>
      <c r="R811" s="249"/>
      <c r="S811" s="249"/>
      <c r="T811" s="250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51" t="s">
        <v>180</v>
      </c>
      <c r="AU811" s="251" t="s">
        <v>86</v>
      </c>
      <c r="AV811" s="13" t="s">
        <v>86</v>
      </c>
      <c r="AW811" s="13" t="s">
        <v>32</v>
      </c>
      <c r="AX811" s="13" t="s">
        <v>84</v>
      </c>
      <c r="AY811" s="251" t="s">
        <v>174</v>
      </c>
    </row>
    <row r="812" s="2" customFormat="1" ht="16.5" customHeight="1">
      <c r="A812" s="38"/>
      <c r="B812" s="39"/>
      <c r="C812" s="263" t="s">
        <v>1983</v>
      </c>
      <c r="D812" s="263" t="s">
        <v>240</v>
      </c>
      <c r="E812" s="264" t="s">
        <v>1984</v>
      </c>
      <c r="F812" s="265" t="s">
        <v>1985</v>
      </c>
      <c r="G812" s="266" t="s">
        <v>123</v>
      </c>
      <c r="H812" s="267">
        <v>8.016</v>
      </c>
      <c r="I812" s="268"/>
      <c r="J812" s="269">
        <f>ROUND(I812*H812,2)</f>
        <v>0</v>
      </c>
      <c r="K812" s="270"/>
      <c r="L812" s="271"/>
      <c r="M812" s="272" t="s">
        <v>1</v>
      </c>
      <c r="N812" s="273" t="s">
        <v>41</v>
      </c>
      <c r="O812" s="91"/>
      <c r="P812" s="236">
        <f>O812*H812</f>
        <v>0</v>
      </c>
      <c r="Q812" s="236">
        <v>0.0012999999999999999</v>
      </c>
      <c r="R812" s="236">
        <f>Q812*H812</f>
        <v>0.010420799999999999</v>
      </c>
      <c r="S812" s="236">
        <v>0</v>
      </c>
      <c r="T812" s="237">
        <f>S812*H812</f>
        <v>0</v>
      </c>
      <c r="U812" s="38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R812" s="238" t="s">
        <v>345</v>
      </c>
      <c r="AT812" s="238" t="s">
        <v>240</v>
      </c>
      <c r="AU812" s="238" t="s">
        <v>86</v>
      </c>
      <c r="AY812" s="17" t="s">
        <v>174</v>
      </c>
      <c r="BE812" s="239">
        <f>IF(N812="základní",J812,0)</f>
        <v>0</v>
      </c>
      <c r="BF812" s="239">
        <f>IF(N812="snížená",J812,0)</f>
        <v>0</v>
      </c>
      <c r="BG812" s="239">
        <f>IF(N812="zákl. přenesená",J812,0)</f>
        <v>0</v>
      </c>
      <c r="BH812" s="239">
        <f>IF(N812="sníž. přenesená",J812,0)</f>
        <v>0</v>
      </c>
      <c r="BI812" s="239">
        <f>IF(N812="nulová",J812,0)</f>
        <v>0</v>
      </c>
      <c r="BJ812" s="17" t="s">
        <v>84</v>
      </c>
      <c r="BK812" s="239">
        <f>ROUND(I812*H812,2)</f>
        <v>0</v>
      </c>
      <c r="BL812" s="17" t="s">
        <v>263</v>
      </c>
      <c r="BM812" s="238" t="s">
        <v>1986</v>
      </c>
    </row>
    <row r="813" s="13" customFormat="1">
      <c r="A813" s="13"/>
      <c r="B813" s="240"/>
      <c r="C813" s="241"/>
      <c r="D813" s="242" t="s">
        <v>180</v>
      </c>
      <c r="E813" s="243" t="s">
        <v>1</v>
      </c>
      <c r="F813" s="244" t="s">
        <v>1987</v>
      </c>
      <c r="G813" s="241"/>
      <c r="H813" s="245">
        <v>8.016</v>
      </c>
      <c r="I813" s="246"/>
      <c r="J813" s="241"/>
      <c r="K813" s="241"/>
      <c r="L813" s="247"/>
      <c r="M813" s="248"/>
      <c r="N813" s="249"/>
      <c r="O813" s="249"/>
      <c r="P813" s="249"/>
      <c r="Q813" s="249"/>
      <c r="R813" s="249"/>
      <c r="S813" s="249"/>
      <c r="T813" s="250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51" t="s">
        <v>180</v>
      </c>
      <c r="AU813" s="251" t="s">
        <v>86</v>
      </c>
      <c r="AV813" s="13" t="s">
        <v>86</v>
      </c>
      <c r="AW813" s="13" t="s">
        <v>32</v>
      </c>
      <c r="AX813" s="13" t="s">
        <v>84</v>
      </c>
      <c r="AY813" s="251" t="s">
        <v>174</v>
      </c>
    </row>
    <row r="814" s="2" customFormat="1" ht="24.15" customHeight="1">
      <c r="A814" s="38"/>
      <c r="B814" s="39"/>
      <c r="C814" s="226" t="s">
        <v>1988</v>
      </c>
      <c r="D814" s="226" t="s">
        <v>175</v>
      </c>
      <c r="E814" s="227" t="s">
        <v>1989</v>
      </c>
      <c r="F814" s="228" t="s">
        <v>1990</v>
      </c>
      <c r="G814" s="229" t="s">
        <v>1112</v>
      </c>
      <c r="H814" s="294"/>
      <c r="I814" s="231"/>
      <c r="J814" s="232">
        <f>ROUND(I814*H814,2)</f>
        <v>0</v>
      </c>
      <c r="K814" s="233"/>
      <c r="L814" s="44"/>
      <c r="M814" s="295" t="s">
        <v>1</v>
      </c>
      <c r="N814" s="296" t="s">
        <v>41</v>
      </c>
      <c r="O814" s="297"/>
      <c r="P814" s="298">
        <f>O814*H814</f>
        <v>0</v>
      </c>
      <c r="Q814" s="298">
        <v>0</v>
      </c>
      <c r="R814" s="298">
        <f>Q814*H814</f>
        <v>0</v>
      </c>
      <c r="S814" s="298">
        <v>0</v>
      </c>
      <c r="T814" s="299">
        <f>S814*H814</f>
        <v>0</v>
      </c>
      <c r="U814" s="38"/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R814" s="238" t="s">
        <v>263</v>
      </c>
      <c r="AT814" s="238" t="s">
        <v>175</v>
      </c>
      <c r="AU814" s="238" t="s">
        <v>86</v>
      </c>
      <c r="AY814" s="17" t="s">
        <v>174</v>
      </c>
      <c r="BE814" s="239">
        <f>IF(N814="základní",J814,0)</f>
        <v>0</v>
      </c>
      <c r="BF814" s="239">
        <f>IF(N814="snížená",J814,0)</f>
        <v>0</v>
      </c>
      <c r="BG814" s="239">
        <f>IF(N814="zákl. přenesená",J814,0)</f>
        <v>0</v>
      </c>
      <c r="BH814" s="239">
        <f>IF(N814="sníž. přenesená",J814,0)</f>
        <v>0</v>
      </c>
      <c r="BI814" s="239">
        <f>IF(N814="nulová",J814,0)</f>
        <v>0</v>
      </c>
      <c r="BJ814" s="17" t="s">
        <v>84</v>
      </c>
      <c r="BK814" s="239">
        <f>ROUND(I814*H814,2)</f>
        <v>0</v>
      </c>
      <c r="BL814" s="17" t="s">
        <v>263</v>
      </c>
      <c r="BM814" s="238" t="s">
        <v>1991</v>
      </c>
    </row>
    <row r="815" s="2" customFormat="1" ht="6.96" customHeight="1">
      <c r="A815" s="38"/>
      <c r="B815" s="66"/>
      <c r="C815" s="67"/>
      <c r="D815" s="67"/>
      <c r="E815" s="67"/>
      <c r="F815" s="67"/>
      <c r="G815" s="67"/>
      <c r="H815" s="67"/>
      <c r="I815" s="67"/>
      <c r="J815" s="67"/>
      <c r="K815" s="67"/>
      <c r="L815" s="44"/>
      <c r="M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</row>
  </sheetData>
  <sheetProtection sheet="1" autoFilter="0" formatColumns="0" formatRows="0" objects="1" scenarios="1" spinCount="100000" saltValue="n0vKf/G/OQj1i4x1leeol9+FOs275eK7J8UlyMEtmAVumlACltq33hvYCTcm9dIyZ6Z3tnPEODEu2RWpDl4Z6Q==" hashValue="8c9Ix+FCHT7ha9E6I+AN2t+dIXl6aiPKlNR0TWjxtNx1jyL/fPC26euA3KOBJBUFEIP45LrSeoW7yxvWnou03w==" algorithmName="SHA-512" password="C569"/>
  <autoFilter ref="C143:K814"/>
  <mergeCells count="9">
    <mergeCell ref="E7:H7"/>
    <mergeCell ref="E9:H9"/>
    <mergeCell ref="E18:H18"/>
    <mergeCell ref="E27:H27"/>
    <mergeCell ref="E85:H85"/>
    <mergeCell ref="E87:H87"/>
    <mergeCell ref="E134:H134"/>
    <mergeCell ref="E136:H13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129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Stavební úpravy - Družina ZŠ Zborovská, Tábor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1992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27. 2. 2025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1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31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36</v>
      </c>
      <c r="E30" s="38"/>
      <c r="F30" s="38"/>
      <c r="G30" s="38"/>
      <c r="H30" s="38"/>
      <c r="I30" s="38"/>
      <c r="J30" s="161">
        <f>ROUND(J148,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38</v>
      </c>
      <c r="G32" s="38"/>
      <c r="H32" s="38"/>
      <c r="I32" s="162" t="s">
        <v>37</v>
      </c>
      <c r="J32" s="16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40</v>
      </c>
      <c r="E33" s="151" t="s">
        <v>41</v>
      </c>
      <c r="F33" s="164">
        <f>ROUND((SUM(BE148:BE399)),  2)</f>
        <v>0</v>
      </c>
      <c r="G33" s="38"/>
      <c r="H33" s="38"/>
      <c r="I33" s="165">
        <v>0.20999999999999999</v>
      </c>
      <c r="J33" s="164">
        <f>ROUND(((SUM(BE148:BE399))*I33),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42</v>
      </c>
      <c r="F34" s="164">
        <f>ROUND((SUM(BF148:BF399)),  2)</f>
        <v>0</v>
      </c>
      <c r="G34" s="38"/>
      <c r="H34" s="38"/>
      <c r="I34" s="165">
        <v>0.12</v>
      </c>
      <c r="J34" s="164">
        <f>ROUND(((SUM(BF148:BF399))*I34),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43</v>
      </c>
      <c r="F35" s="164">
        <f>ROUND((SUM(BG148:BG399)),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44</v>
      </c>
      <c r="F36" s="164">
        <f>ROUND((SUM(BH148:BH399)),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45</v>
      </c>
      <c r="F37" s="164">
        <f>ROUND((SUM(BI148:BI399)),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46</v>
      </c>
      <c r="E39" s="168"/>
      <c r="F39" s="168"/>
      <c r="G39" s="169" t="s">
        <v>47</v>
      </c>
      <c r="H39" s="170" t="s">
        <v>48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Stavební úpravy - Družina ZŠ Zborovská, Tábor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zdravotechnické 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p.č. 1502/99, 1502/463 k.ú. Tábor</v>
      </c>
      <c r="G89" s="40"/>
      <c r="H89" s="40"/>
      <c r="I89" s="32" t="s">
        <v>22</v>
      </c>
      <c r="J89" s="79" t="str">
        <f>IF(J12="","",J12)</f>
        <v>27. 2. 2025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Tábor</v>
      </c>
      <c r="G91" s="40"/>
      <c r="H91" s="40"/>
      <c r="I91" s="32" t="s">
        <v>30</v>
      </c>
      <c r="J91" s="36" t="str">
        <f>E21</f>
        <v>KOSTKA PROJEKT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KOSTKA PROJEKT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139</v>
      </c>
      <c r="D94" s="186"/>
      <c r="E94" s="186"/>
      <c r="F94" s="186"/>
      <c r="G94" s="186"/>
      <c r="H94" s="186"/>
      <c r="I94" s="186"/>
      <c r="J94" s="187" t="s">
        <v>140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141</v>
      </c>
      <c r="D96" s="40"/>
      <c r="E96" s="40"/>
      <c r="F96" s="40"/>
      <c r="G96" s="40"/>
      <c r="H96" s="40"/>
      <c r="I96" s="40"/>
      <c r="J96" s="110">
        <f>J148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142</v>
      </c>
    </row>
    <row r="97" s="9" customFormat="1" ht="24.96" customHeight="1">
      <c r="A97" s="9"/>
      <c r="B97" s="189"/>
      <c r="C97" s="190"/>
      <c r="D97" s="191" t="s">
        <v>1993</v>
      </c>
      <c r="E97" s="192"/>
      <c r="F97" s="192"/>
      <c r="G97" s="192"/>
      <c r="H97" s="192"/>
      <c r="I97" s="192"/>
      <c r="J97" s="193">
        <f>J149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33"/>
      <c r="D98" s="196" t="s">
        <v>1994</v>
      </c>
      <c r="E98" s="197"/>
      <c r="F98" s="197"/>
      <c r="G98" s="197"/>
      <c r="H98" s="197"/>
      <c r="I98" s="197"/>
      <c r="J98" s="198">
        <f>J150</f>
        <v>0</v>
      </c>
      <c r="K98" s="133"/>
      <c r="L98" s="19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33"/>
      <c r="D99" s="196" t="s">
        <v>1995</v>
      </c>
      <c r="E99" s="197"/>
      <c r="F99" s="197"/>
      <c r="G99" s="197"/>
      <c r="H99" s="197"/>
      <c r="I99" s="197"/>
      <c r="J99" s="198">
        <f>J169</f>
        <v>0</v>
      </c>
      <c r="K99" s="133"/>
      <c r="L99" s="19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33"/>
      <c r="D100" s="196" t="s">
        <v>1996</v>
      </c>
      <c r="E100" s="197"/>
      <c r="F100" s="197"/>
      <c r="G100" s="197"/>
      <c r="H100" s="197"/>
      <c r="I100" s="197"/>
      <c r="J100" s="198">
        <f>J178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33"/>
      <c r="D101" s="196" t="s">
        <v>1997</v>
      </c>
      <c r="E101" s="197"/>
      <c r="F101" s="197"/>
      <c r="G101" s="197"/>
      <c r="H101" s="197"/>
      <c r="I101" s="197"/>
      <c r="J101" s="198">
        <f>J189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33"/>
      <c r="D102" s="196" t="s">
        <v>1998</v>
      </c>
      <c r="E102" s="197"/>
      <c r="F102" s="197"/>
      <c r="G102" s="197"/>
      <c r="H102" s="197"/>
      <c r="I102" s="197"/>
      <c r="J102" s="198">
        <f>J192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33"/>
      <c r="D103" s="196" t="s">
        <v>1999</v>
      </c>
      <c r="E103" s="197"/>
      <c r="F103" s="197"/>
      <c r="G103" s="197"/>
      <c r="H103" s="197"/>
      <c r="I103" s="197"/>
      <c r="J103" s="198">
        <f>J195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33"/>
      <c r="D104" s="196" t="s">
        <v>2000</v>
      </c>
      <c r="E104" s="197"/>
      <c r="F104" s="197"/>
      <c r="G104" s="197"/>
      <c r="H104" s="197"/>
      <c r="I104" s="197"/>
      <c r="J104" s="198">
        <f>J201</f>
        <v>0</v>
      </c>
      <c r="K104" s="133"/>
      <c r="L104" s="19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9"/>
      <c r="C105" s="190"/>
      <c r="D105" s="191" t="s">
        <v>2001</v>
      </c>
      <c r="E105" s="192"/>
      <c r="F105" s="192"/>
      <c r="G105" s="192"/>
      <c r="H105" s="192"/>
      <c r="I105" s="192"/>
      <c r="J105" s="193">
        <f>J216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95"/>
      <c r="C106" s="133"/>
      <c r="D106" s="196" t="s">
        <v>2002</v>
      </c>
      <c r="E106" s="197"/>
      <c r="F106" s="197"/>
      <c r="G106" s="197"/>
      <c r="H106" s="197"/>
      <c r="I106" s="197"/>
      <c r="J106" s="198">
        <f>J217</f>
        <v>0</v>
      </c>
      <c r="K106" s="133"/>
      <c r="L106" s="19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5"/>
      <c r="C107" s="133"/>
      <c r="D107" s="196" t="s">
        <v>1995</v>
      </c>
      <c r="E107" s="197"/>
      <c r="F107" s="197"/>
      <c r="G107" s="197"/>
      <c r="H107" s="197"/>
      <c r="I107" s="197"/>
      <c r="J107" s="198">
        <f>J227</f>
        <v>0</v>
      </c>
      <c r="K107" s="133"/>
      <c r="L107" s="19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5"/>
      <c r="C108" s="133"/>
      <c r="D108" s="196" t="s">
        <v>2003</v>
      </c>
      <c r="E108" s="197"/>
      <c r="F108" s="197"/>
      <c r="G108" s="197"/>
      <c r="H108" s="197"/>
      <c r="I108" s="197"/>
      <c r="J108" s="198">
        <f>J245</f>
        <v>0</v>
      </c>
      <c r="K108" s="133"/>
      <c r="L108" s="19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5"/>
      <c r="C109" s="133"/>
      <c r="D109" s="196" t="s">
        <v>2004</v>
      </c>
      <c r="E109" s="197"/>
      <c r="F109" s="197"/>
      <c r="G109" s="197"/>
      <c r="H109" s="197"/>
      <c r="I109" s="197"/>
      <c r="J109" s="198">
        <f>J259</f>
        <v>0</v>
      </c>
      <c r="K109" s="133"/>
      <c r="L109" s="19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89"/>
      <c r="C110" s="190"/>
      <c r="D110" s="191" t="s">
        <v>2005</v>
      </c>
      <c r="E110" s="192"/>
      <c r="F110" s="192"/>
      <c r="G110" s="192"/>
      <c r="H110" s="192"/>
      <c r="I110" s="192"/>
      <c r="J110" s="193">
        <f>J286</f>
        <v>0</v>
      </c>
      <c r="K110" s="190"/>
      <c r="L110" s="19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95"/>
      <c r="C111" s="133"/>
      <c r="D111" s="196" t="s">
        <v>2006</v>
      </c>
      <c r="E111" s="197"/>
      <c r="F111" s="197"/>
      <c r="G111" s="197"/>
      <c r="H111" s="197"/>
      <c r="I111" s="197"/>
      <c r="J111" s="198">
        <f>J288</f>
        <v>0</v>
      </c>
      <c r="K111" s="133"/>
      <c r="L111" s="19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5"/>
      <c r="C112" s="133"/>
      <c r="D112" s="196" t="s">
        <v>2007</v>
      </c>
      <c r="E112" s="197"/>
      <c r="F112" s="197"/>
      <c r="G112" s="197"/>
      <c r="H112" s="197"/>
      <c r="I112" s="197"/>
      <c r="J112" s="198">
        <f>J292</f>
        <v>0</v>
      </c>
      <c r="K112" s="133"/>
      <c r="L112" s="19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5"/>
      <c r="C113" s="133"/>
      <c r="D113" s="196" t="s">
        <v>1999</v>
      </c>
      <c r="E113" s="197"/>
      <c r="F113" s="197"/>
      <c r="G113" s="197"/>
      <c r="H113" s="197"/>
      <c r="I113" s="197"/>
      <c r="J113" s="198">
        <f>J300</f>
        <v>0</v>
      </c>
      <c r="K113" s="133"/>
      <c r="L113" s="19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4.96" customHeight="1">
      <c r="A114" s="9"/>
      <c r="B114" s="189"/>
      <c r="C114" s="190"/>
      <c r="D114" s="191" t="s">
        <v>2008</v>
      </c>
      <c r="E114" s="192"/>
      <c r="F114" s="192"/>
      <c r="G114" s="192"/>
      <c r="H114" s="192"/>
      <c r="I114" s="192"/>
      <c r="J114" s="193">
        <f>J303</f>
        <v>0</v>
      </c>
      <c r="K114" s="190"/>
      <c r="L114" s="194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10" customFormat="1" ht="19.92" customHeight="1">
      <c r="A115" s="10"/>
      <c r="B115" s="195"/>
      <c r="C115" s="133"/>
      <c r="D115" s="196" t="s">
        <v>2009</v>
      </c>
      <c r="E115" s="197"/>
      <c r="F115" s="197"/>
      <c r="G115" s="197"/>
      <c r="H115" s="197"/>
      <c r="I115" s="197"/>
      <c r="J115" s="198">
        <f>J304</f>
        <v>0</v>
      </c>
      <c r="K115" s="133"/>
      <c r="L115" s="19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5"/>
      <c r="C116" s="133"/>
      <c r="D116" s="196" t="s">
        <v>2010</v>
      </c>
      <c r="E116" s="197"/>
      <c r="F116" s="197"/>
      <c r="G116" s="197"/>
      <c r="H116" s="197"/>
      <c r="I116" s="197"/>
      <c r="J116" s="198">
        <f>J310</f>
        <v>0</v>
      </c>
      <c r="K116" s="133"/>
      <c r="L116" s="19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5"/>
      <c r="C117" s="133"/>
      <c r="D117" s="196" t="s">
        <v>2011</v>
      </c>
      <c r="E117" s="197"/>
      <c r="F117" s="197"/>
      <c r="G117" s="197"/>
      <c r="H117" s="197"/>
      <c r="I117" s="197"/>
      <c r="J117" s="198">
        <f>J316</f>
        <v>0</v>
      </c>
      <c r="K117" s="133"/>
      <c r="L117" s="19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5"/>
      <c r="C118" s="133"/>
      <c r="D118" s="196" t="s">
        <v>2012</v>
      </c>
      <c r="E118" s="197"/>
      <c r="F118" s="197"/>
      <c r="G118" s="197"/>
      <c r="H118" s="197"/>
      <c r="I118" s="197"/>
      <c r="J118" s="198">
        <f>J326</f>
        <v>0</v>
      </c>
      <c r="K118" s="133"/>
      <c r="L118" s="199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95"/>
      <c r="C119" s="133"/>
      <c r="D119" s="196" t="s">
        <v>2013</v>
      </c>
      <c r="E119" s="197"/>
      <c r="F119" s="197"/>
      <c r="G119" s="197"/>
      <c r="H119" s="197"/>
      <c r="I119" s="197"/>
      <c r="J119" s="198">
        <f>J332</f>
        <v>0</v>
      </c>
      <c r="K119" s="133"/>
      <c r="L119" s="199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95"/>
      <c r="C120" s="133"/>
      <c r="D120" s="196" t="s">
        <v>2014</v>
      </c>
      <c r="E120" s="197"/>
      <c r="F120" s="197"/>
      <c r="G120" s="197"/>
      <c r="H120" s="197"/>
      <c r="I120" s="197"/>
      <c r="J120" s="198">
        <f>J339</f>
        <v>0</v>
      </c>
      <c r="K120" s="133"/>
      <c r="L120" s="199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95"/>
      <c r="C121" s="133"/>
      <c r="D121" s="196" t="s">
        <v>2015</v>
      </c>
      <c r="E121" s="197"/>
      <c r="F121" s="197"/>
      <c r="G121" s="197"/>
      <c r="H121" s="197"/>
      <c r="I121" s="197"/>
      <c r="J121" s="198">
        <f>J345</f>
        <v>0</v>
      </c>
      <c r="K121" s="133"/>
      <c r="L121" s="199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10" customFormat="1" ht="19.92" customHeight="1">
      <c r="A122" s="10"/>
      <c r="B122" s="195"/>
      <c r="C122" s="133"/>
      <c r="D122" s="196" t="s">
        <v>2016</v>
      </c>
      <c r="E122" s="197"/>
      <c r="F122" s="197"/>
      <c r="G122" s="197"/>
      <c r="H122" s="197"/>
      <c r="I122" s="197"/>
      <c r="J122" s="198">
        <f>J352</f>
        <v>0</v>
      </c>
      <c r="K122" s="133"/>
      <c r="L122" s="199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</row>
    <row r="123" s="10" customFormat="1" ht="19.92" customHeight="1">
      <c r="A123" s="10"/>
      <c r="B123" s="195"/>
      <c r="C123" s="133"/>
      <c r="D123" s="196" t="s">
        <v>2017</v>
      </c>
      <c r="E123" s="197"/>
      <c r="F123" s="197"/>
      <c r="G123" s="197"/>
      <c r="H123" s="197"/>
      <c r="I123" s="197"/>
      <c r="J123" s="198">
        <f>J359</f>
        <v>0</v>
      </c>
      <c r="K123" s="133"/>
      <c r="L123" s="199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</row>
    <row r="124" s="10" customFormat="1" ht="19.92" customHeight="1">
      <c r="A124" s="10"/>
      <c r="B124" s="195"/>
      <c r="C124" s="133"/>
      <c r="D124" s="196" t="s">
        <v>2018</v>
      </c>
      <c r="E124" s="197"/>
      <c r="F124" s="197"/>
      <c r="G124" s="197"/>
      <c r="H124" s="197"/>
      <c r="I124" s="197"/>
      <c r="J124" s="198">
        <f>J364</f>
        <v>0</v>
      </c>
      <c r="K124" s="133"/>
      <c r="L124" s="199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</row>
    <row r="125" s="9" customFormat="1" ht="24.96" customHeight="1">
      <c r="A125" s="9"/>
      <c r="B125" s="189"/>
      <c r="C125" s="190"/>
      <c r="D125" s="191" t="s">
        <v>2019</v>
      </c>
      <c r="E125" s="192"/>
      <c r="F125" s="192"/>
      <c r="G125" s="192"/>
      <c r="H125" s="192"/>
      <c r="I125" s="192"/>
      <c r="J125" s="193">
        <f>J372</f>
        <v>0</v>
      </c>
      <c r="K125" s="190"/>
      <c r="L125" s="194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="10" customFormat="1" ht="19.92" customHeight="1">
      <c r="A126" s="10"/>
      <c r="B126" s="195"/>
      <c r="C126" s="133"/>
      <c r="D126" s="196" t="s">
        <v>2020</v>
      </c>
      <c r="E126" s="197"/>
      <c r="F126" s="197"/>
      <c r="G126" s="197"/>
      <c r="H126" s="197"/>
      <c r="I126" s="197"/>
      <c r="J126" s="198">
        <f>J373</f>
        <v>0</v>
      </c>
      <c r="K126" s="133"/>
      <c r="L126" s="199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</row>
    <row r="127" s="10" customFormat="1" ht="19.92" customHeight="1">
      <c r="A127" s="10"/>
      <c r="B127" s="195"/>
      <c r="C127" s="133"/>
      <c r="D127" s="196" t="s">
        <v>2021</v>
      </c>
      <c r="E127" s="197"/>
      <c r="F127" s="197"/>
      <c r="G127" s="197"/>
      <c r="H127" s="197"/>
      <c r="I127" s="197"/>
      <c r="J127" s="198">
        <f>J382</f>
        <v>0</v>
      </c>
      <c r="K127" s="133"/>
      <c r="L127" s="199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</row>
    <row r="128" s="9" customFormat="1" ht="24.96" customHeight="1">
      <c r="A128" s="9"/>
      <c r="B128" s="189"/>
      <c r="C128" s="190"/>
      <c r="D128" s="191" t="s">
        <v>2022</v>
      </c>
      <c r="E128" s="192"/>
      <c r="F128" s="192"/>
      <c r="G128" s="192"/>
      <c r="H128" s="192"/>
      <c r="I128" s="192"/>
      <c r="J128" s="193">
        <f>J393</f>
        <v>0</v>
      </c>
      <c r="K128" s="190"/>
      <c r="L128" s="194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</row>
    <row r="129" s="2" customFormat="1" ht="21.84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66"/>
      <c r="C130" s="67"/>
      <c r="D130" s="67"/>
      <c r="E130" s="67"/>
      <c r="F130" s="67"/>
      <c r="G130" s="67"/>
      <c r="H130" s="67"/>
      <c r="I130" s="67"/>
      <c r="J130" s="67"/>
      <c r="K130" s="67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4" s="2" customFormat="1" ht="6.96" customHeight="1">
      <c r="A134" s="38"/>
      <c r="B134" s="68"/>
      <c r="C134" s="69"/>
      <c r="D134" s="69"/>
      <c r="E134" s="69"/>
      <c r="F134" s="69"/>
      <c r="G134" s="69"/>
      <c r="H134" s="69"/>
      <c r="I134" s="69"/>
      <c r="J134" s="69"/>
      <c r="K134" s="69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24.96" customHeight="1">
      <c r="A135" s="38"/>
      <c r="B135" s="39"/>
      <c r="C135" s="23" t="s">
        <v>160</v>
      </c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6.96" customHeight="1">
      <c r="A136" s="38"/>
      <c r="B136" s="39"/>
      <c r="C136" s="40"/>
      <c r="D136" s="40"/>
      <c r="E136" s="40"/>
      <c r="F136" s="40"/>
      <c r="G136" s="40"/>
      <c r="H136" s="40"/>
      <c r="I136" s="40"/>
      <c r="J136" s="40"/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2" customHeight="1">
      <c r="A137" s="38"/>
      <c r="B137" s="39"/>
      <c r="C137" s="32" t="s">
        <v>16</v>
      </c>
      <c r="D137" s="40"/>
      <c r="E137" s="40"/>
      <c r="F137" s="40"/>
      <c r="G137" s="40"/>
      <c r="H137" s="40"/>
      <c r="I137" s="40"/>
      <c r="J137" s="40"/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6.5" customHeight="1">
      <c r="A138" s="38"/>
      <c r="B138" s="39"/>
      <c r="C138" s="40"/>
      <c r="D138" s="40"/>
      <c r="E138" s="184" t="str">
        <f>E7</f>
        <v>Stavební úpravy - Družina ZŠ Zborovská, Tábor</v>
      </c>
      <c r="F138" s="32"/>
      <c r="G138" s="32"/>
      <c r="H138" s="32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2" customHeight="1">
      <c r="A139" s="38"/>
      <c r="B139" s="39"/>
      <c r="C139" s="32" t="s">
        <v>136</v>
      </c>
      <c r="D139" s="40"/>
      <c r="E139" s="40"/>
      <c r="F139" s="40"/>
      <c r="G139" s="40"/>
      <c r="H139" s="40"/>
      <c r="I139" s="40"/>
      <c r="J139" s="40"/>
      <c r="K139" s="40"/>
      <c r="L139" s="63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6.5" customHeight="1">
      <c r="A140" s="38"/>
      <c r="B140" s="39"/>
      <c r="C140" s="40"/>
      <c r="D140" s="40"/>
      <c r="E140" s="76" t="str">
        <f>E9</f>
        <v>03 - zdravotechnické instalace</v>
      </c>
      <c r="F140" s="40"/>
      <c r="G140" s="40"/>
      <c r="H140" s="40"/>
      <c r="I140" s="40"/>
      <c r="J140" s="40"/>
      <c r="K140" s="40"/>
      <c r="L140" s="63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6.96" customHeight="1">
      <c r="A141" s="38"/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63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2" customFormat="1" ht="12" customHeight="1">
      <c r="A142" s="38"/>
      <c r="B142" s="39"/>
      <c r="C142" s="32" t="s">
        <v>20</v>
      </c>
      <c r="D142" s="40"/>
      <c r="E142" s="40"/>
      <c r="F142" s="27" t="str">
        <f>F12</f>
        <v>p.č. 1502/99, 1502/463 k.ú. Tábor</v>
      </c>
      <c r="G142" s="40"/>
      <c r="H142" s="40"/>
      <c r="I142" s="32" t="s">
        <v>22</v>
      </c>
      <c r="J142" s="79" t="str">
        <f>IF(J12="","",J12)</f>
        <v>27. 2. 2025</v>
      </c>
      <c r="K142" s="40"/>
      <c r="L142" s="63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</row>
    <row r="143" s="2" customFormat="1" ht="6.96" customHeight="1">
      <c r="A143" s="38"/>
      <c r="B143" s="39"/>
      <c r="C143" s="40"/>
      <c r="D143" s="40"/>
      <c r="E143" s="40"/>
      <c r="F143" s="40"/>
      <c r="G143" s="40"/>
      <c r="H143" s="40"/>
      <c r="I143" s="40"/>
      <c r="J143" s="40"/>
      <c r="K143" s="40"/>
      <c r="L143" s="63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  <row r="144" s="2" customFormat="1" ht="25.65" customHeight="1">
      <c r="A144" s="38"/>
      <c r="B144" s="39"/>
      <c r="C144" s="32" t="s">
        <v>24</v>
      </c>
      <c r="D144" s="40"/>
      <c r="E144" s="40"/>
      <c r="F144" s="27" t="str">
        <f>E15</f>
        <v>Město Tábor</v>
      </c>
      <c r="G144" s="40"/>
      <c r="H144" s="40"/>
      <c r="I144" s="32" t="s">
        <v>30</v>
      </c>
      <c r="J144" s="36" t="str">
        <f>E21</f>
        <v>KOSTKA PROJEKT s.r.o.</v>
      </c>
      <c r="K144" s="40"/>
      <c r="L144" s="63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  <row r="145" s="2" customFormat="1" ht="25.65" customHeight="1">
      <c r="A145" s="38"/>
      <c r="B145" s="39"/>
      <c r="C145" s="32" t="s">
        <v>28</v>
      </c>
      <c r="D145" s="40"/>
      <c r="E145" s="40"/>
      <c r="F145" s="27" t="str">
        <f>IF(E18="","",E18)</f>
        <v>Vyplň údaj</v>
      </c>
      <c r="G145" s="40"/>
      <c r="H145" s="40"/>
      <c r="I145" s="32" t="s">
        <v>33</v>
      </c>
      <c r="J145" s="36" t="str">
        <f>E24</f>
        <v>KOSTKA PROJEKT s.r.o.</v>
      </c>
      <c r="K145" s="40"/>
      <c r="L145" s="63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</row>
    <row r="146" s="2" customFormat="1" ht="10.32" customHeight="1">
      <c r="A146" s="38"/>
      <c r="B146" s="39"/>
      <c r="C146" s="40"/>
      <c r="D146" s="40"/>
      <c r="E146" s="40"/>
      <c r="F146" s="40"/>
      <c r="G146" s="40"/>
      <c r="H146" s="40"/>
      <c r="I146" s="40"/>
      <c r="J146" s="40"/>
      <c r="K146" s="40"/>
      <c r="L146" s="63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</row>
    <row r="147" s="11" customFormat="1" ht="29.28" customHeight="1">
      <c r="A147" s="200"/>
      <c r="B147" s="201"/>
      <c r="C147" s="202" t="s">
        <v>161</v>
      </c>
      <c r="D147" s="203" t="s">
        <v>61</v>
      </c>
      <c r="E147" s="203" t="s">
        <v>57</v>
      </c>
      <c r="F147" s="203" t="s">
        <v>58</v>
      </c>
      <c r="G147" s="203" t="s">
        <v>162</v>
      </c>
      <c r="H147" s="203" t="s">
        <v>163</v>
      </c>
      <c r="I147" s="203" t="s">
        <v>164</v>
      </c>
      <c r="J147" s="204" t="s">
        <v>140</v>
      </c>
      <c r="K147" s="205" t="s">
        <v>165</v>
      </c>
      <c r="L147" s="206"/>
      <c r="M147" s="100" t="s">
        <v>1</v>
      </c>
      <c r="N147" s="101" t="s">
        <v>40</v>
      </c>
      <c r="O147" s="101" t="s">
        <v>166</v>
      </c>
      <c r="P147" s="101" t="s">
        <v>167</v>
      </c>
      <c r="Q147" s="101" t="s">
        <v>168</v>
      </c>
      <c r="R147" s="101" t="s">
        <v>169</v>
      </c>
      <c r="S147" s="101" t="s">
        <v>170</v>
      </c>
      <c r="T147" s="102" t="s">
        <v>171</v>
      </c>
      <c r="U147" s="200"/>
      <c r="V147" s="200"/>
      <c r="W147" s="200"/>
      <c r="X147" s="200"/>
      <c r="Y147" s="200"/>
      <c r="Z147" s="200"/>
      <c r="AA147" s="200"/>
      <c r="AB147" s="200"/>
      <c r="AC147" s="200"/>
      <c r="AD147" s="200"/>
      <c r="AE147" s="200"/>
    </row>
    <row r="148" s="2" customFormat="1" ht="22.8" customHeight="1">
      <c r="A148" s="38"/>
      <c r="B148" s="39"/>
      <c r="C148" s="107" t="s">
        <v>172</v>
      </c>
      <c r="D148" s="40"/>
      <c r="E148" s="40"/>
      <c r="F148" s="40"/>
      <c r="G148" s="40"/>
      <c r="H148" s="40"/>
      <c r="I148" s="40"/>
      <c r="J148" s="207">
        <f>BK148</f>
        <v>0</v>
      </c>
      <c r="K148" s="40"/>
      <c r="L148" s="44"/>
      <c r="M148" s="103"/>
      <c r="N148" s="208"/>
      <c r="O148" s="104"/>
      <c r="P148" s="209">
        <f>P149+P216+P286+P303+P372+P393</f>
        <v>0</v>
      </c>
      <c r="Q148" s="104"/>
      <c r="R148" s="209">
        <f>R149+R216+R286+R303+R372+R393</f>
        <v>9.0000000000000006E-05</v>
      </c>
      <c r="S148" s="104"/>
      <c r="T148" s="210">
        <f>T149+T216+T286+T303+T372+T393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75</v>
      </c>
      <c r="AU148" s="17" t="s">
        <v>142</v>
      </c>
      <c r="BK148" s="211">
        <f>BK149+BK216+BK286+BK303+BK372+BK393</f>
        <v>0</v>
      </c>
    </row>
    <row r="149" s="12" customFormat="1" ht="25.92" customHeight="1">
      <c r="A149" s="12"/>
      <c r="B149" s="212"/>
      <c r="C149" s="213"/>
      <c r="D149" s="214" t="s">
        <v>75</v>
      </c>
      <c r="E149" s="215" t="s">
        <v>2023</v>
      </c>
      <c r="F149" s="215" t="s">
        <v>2024</v>
      </c>
      <c r="G149" s="213"/>
      <c r="H149" s="213"/>
      <c r="I149" s="216"/>
      <c r="J149" s="217">
        <f>BK149</f>
        <v>0</v>
      </c>
      <c r="K149" s="213"/>
      <c r="L149" s="218"/>
      <c r="M149" s="219"/>
      <c r="N149" s="220"/>
      <c r="O149" s="220"/>
      <c r="P149" s="221">
        <f>P150+P169+P178+P189+P192+P195+P201</f>
        <v>0</v>
      </c>
      <c r="Q149" s="220"/>
      <c r="R149" s="221">
        <f>R150+R169+R178+R189+R192+R195+R201</f>
        <v>9.0000000000000006E-05</v>
      </c>
      <c r="S149" s="220"/>
      <c r="T149" s="222">
        <f>T150+T169+T178+T189+T192+T195+T201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3" t="s">
        <v>84</v>
      </c>
      <c r="AT149" s="224" t="s">
        <v>75</v>
      </c>
      <c r="AU149" s="224" t="s">
        <v>76</v>
      </c>
      <c r="AY149" s="223" t="s">
        <v>174</v>
      </c>
      <c r="BK149" s="225">
        <f>BK150+BK169+BK178+BK189+BK192+BK195+BK201</f>
        <v>0</v>
      </c>
    </row>
    <row r="150" s="12" customFormat="1" ht="22.8" customHeight="1">
      <c r="A150" s="12"/>
      <c r="B150" s="212"/>
      <c r="C150" s="213"/>
      <c r="D150" s="214" t="s">
        <v>75</v>
      </c>
      <c r="E150" s="284" t="s">
        <v>2025</v>
      </c>
      <c r="F150" s="284" t="s">
        <v>2026</v>
      </c>
      <c r="G150" s="213"/>
      <c r="H150" s="213"/>
      <c r="I150" s="216"/>
      <c r="J150" s="285">
        <f>BK150</f>
        <v>0</v>
      </c>
      <c r="K150" s="213"/>
      <c r="L150" s="218"/>
      <c r="M150" s="219"/>
      <c r="N150" s="220"/>
      <c r="O150" s="220"/>
      <c r="P150" s="221">
        <f>SUM(P151:P168)</f>
        <v>0</v>
      </c>
      <c r="Q150" s="220"/>
      <c r="R150" s="221">
        <f>SUM(R151:R168)</f>
        <v>0</v>
      </c>
      <c r="S150" s="220"/>
      <c r="T150" s="222">
        <f>SUM(T151:T168)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3" t="s">
        <v>84</v>
      </c>
      <c r="AT150" s="224" t="s">
        <v>75</v>
      </c>
      <c r="AU150" s="224" t="s">
        <v>84</v>
      </c>
      <c r="AY150" s="223" t="s">
        <v>174</v>
      </c>
      <c r="BK150" s="225">
        <f>SUM(BK151:BK168)</f>
        <v>0</v>
      </c>
    </row>
    <row r="151" s="2" customFormat="1" ht="21.75" customHeight="1">
      <c r="A151" s="38"/>
      <c r="B151" s="39"/>
      <c r="C151" s="226" t="s">
        <v>84</v>
      </c>
      <c r="D151" s="226" t="s">
        <v>175</v>
      </c>
      <c r="E151" s="227" t="s">
        <v>2027</v>
      </c>
      <c r="F151" s="228" t="s">
        <v>2028</v>
      </c>
      <c r="G151" s="229" t="s">
        <v>243</v>
      </c>
      <c r="H151" s="230">
        <v>31</v>
      </c>
      <c r="I151" s="231"/>
      <c r="J151" s="232">
        <f>ROUND(I151*H151,2)</f>
        <v>0</v>
      </c>
      <c r="K151" s="233"/>
      <c r="L151" s="44"/>
      <c r="M151" s="234" t="s">
        <v>1</v>
      </c>
      <c r="N151" s="235" t="s">
        <v>41</v>
      </c>
      <c r="O151" s="91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178</v>
      </c>
      <c r="AT151" s="238" t="s">
        <v>175</v>
      </c>
      <c r="AU151" s="238" t="s">
        <v>86</v>
      </c>
      <c r="AY151" s="17" t="s">
        <v>174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84</v>
      </c>
      <c r="BK151" s="239">
        <f>ROUND(I151*H151,2)</f>
        <v>0</v>
      </c>
      <c r="BL151" s="17" t="s">
        <v>178</v>
      </c>
      <c r="BM151" s="238" t="s">
        <v>86</v>
      </c>
    </row>
    <row r="152" s="2" customFormat="1" ht="21.75" customHeight="1">
      <c r="A152" s="38"/>
      <c r="B152" s="39"/>
      <c r="C152" s="226" t="s">
        <v>86</v>
      </c>
      <c r="D152" s="226" t="s">
        <v>175</v>
      </c>
      <c r="E152" s="227" t="s">
        <v>2029</v>
      </c>
      <c r="F152" s="228" t="s">
        <v>2030</v>
      </c>
      <c r="G152" s="229" t="s">
        <v>243</v>
      </c>
      <c r="H152" s="230">
        <v>40</v>
      </c>
      <c r="I152" s="231"/>
      <c r="J152" s="232">
        <f>ROUND(I152*H152,2)</f>
        <v>0</v>
      </c>
      <c r="K152" s="233"/>
      <c r="L152" s="44"/>
      <c r="M152" s="234" t="s">
        <v>1</v>
      </c>
      <c r="N152" s="235" t="s">
        <v>41</v>
      </c>
      <c r="O152" s="91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178</v>
      </c>
      <c r="AT152" s="238" t="s">
        <v>175</v>
      </c>
      <c r="AU152" s="238" t="s">
        <v>86</v>
      </c>
      <c r="AY152" s="17" t="s">
        <v>174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84</v>
      </c>
      <c r="BK152" s="239">
        <f>ROUND(I152*H152,2)</f>
        <v>0</v>
      </c>
      <c r="BL152" s="17" t="s">
        <v>178</v>
      </c>
      <c r="BM152" s="238" t="s">
        <v>178</v>
      </c>
    </row>
    <row r="153" s="2" customFormat="1" ht="21.75" customHeight="1">
      <c r="A153" s="38"/>
      <c r="B153" s="39"/>
      <c r="C153" s="226" t="s">
        <v>125</v>
      </c>
      <c r="D153" s="226" t="s">
        <v>175</v>
      </c>
      <c r="E153" s="227" t="s">
        <v>2031</v>
      </c>
      <c r="F153" s="228" t="s">
        <v>2032</v>
      </c>
      <c r="G153" s="229" t="s">
        <v>243</v>
      </c>
      <c r="H153" s="230">
        <v>17</v>
      </c>
      <c r="I153" s="231"/>
      <c r="J153" s="232">
        <f>ROUND(I153*H153,2)</f>
        <v>0</v>
      </c>
      <c r="K153" s="233"/>
      <c r="L153" s="44"/>
      <c r="M153" s="234" t="s">
        <v>1</v>
      </c>
      <c r="N153" s="235" t="s">
        <v>41</v>
      </c>
      <c r="O153" s="91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178</v>
      </c>
      <c r="AT153" s="238" t="s">
        <v>175</v>
      </c>
      <c r="AU153" s="238" t="s">
        <v>86</v>
      </c>
      <c r="AY153" s="17" t="s">
        <v>174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84</v>
      </c>
      <c r="BK153" s="239">
        <f>ROUND(I153*H153,2)</f>
        <v>0</v>
      </c>
      <c r="BL153" s="17" t="s">
        <v>178</v>
      </c>
      <c r="BM153" s="238" t="s">
        <v>205</v>
      </c>
    </row>
    <row r="154" s="2" customFormat="1" ht="16.5" customHeight="1">
      <c r="A154" s="38"/>
      <c r="B154" s="39"/>
      <c r="C154" s="226" t="s">
        <v>178</v>
      </c>
      <c r="D154" s="226" t="s">
        <v>175</v>
      </c>
      <c r="E154" s="227" t="s">
        <v>2033</v>
      </c>
      <c r="F154" s="228" t="s">
        <v>2034</v>
      </c>
      <c r="G154" s="229" t="s">
        <v>243</v>
      </c>
      <c r="H154" s="230">
        <v>29</v>
      </c>
      <c r="I154" s="231"/>
      <c r="J154" s="232">
        <f>ROUND(I154*H154,2)</f>
        <v>0</v>
      </c>
      <c r="K154" s="233"/>
      <c r="L154" s="44"/>
      <c r="M154" s="234" t="s">
        <v>1</v>
      </c>
      <c r="N154" s="235" t="s">
        <v>41</v>
      </c>
      <c r="O154" s="91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178</v>
      </c>
      <c r="AT154" s="238" t="s">
        <v>175</v>
      </c>
      <c r="AU154" s="238" t="s">
        <v>86</v>
      </c>
      <c r="AY154" s="17" t="s">
        <v>174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7" t="s">
        <v>84</v>
      </c>
      <c r="BK154" s="239">
        <f>ROUND(I154*H154,2)</f>
        <v>0</v>
      </c>
      <c r="BL154" s="17" t="s">
        <v>178</v>
      </c>
      <c r="BM154" s="238" t="s">
        <v>213</v>
      </c>
    </row>
    <row r="155" s="2" customFormat="1" ht="16.5" customHeight="1">
      <c r="A155" s="38"/>
      <c r="B155" s="39"/>
      <c r="C155" s="226" t="s">
        <v>199</v>
      </c>
      <c r="D155" s="226" t="s">
        <v>175</v>
      </c>
      <c r="E155" s="227" t="s">
        <v>2035</v>
      </c>
      <c r="F155" s="228" t="s">
        <v>2036</v>
      </c>
      <c r="G155" s="229" t="s">
        <v>243</v>
      </c>
      <c r="H155" s="230">
        <v>55</v>
      </c>
      <c r="I155" s="231"/>
      <c r="J155" s="232">
        <f>ROUND(I155*H155,2)</f>
        <v>0</v>
      </c>
      <c r="K155" s="233"/>
      <c r="L155" s="44"/>
      <c r="M155" s="234" t="s">
        <v>1</v>
      </c>
      <c r="N155" s="235" t="s">
        <v>41</v>
      </c>
      <c r="O155" s="91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178</v>
      </c>
      <c r="AT155" s="238" t="s">
        <v>175</v>
      </c>
      <c r="AU155" s="238" t="s">
        <v>86</v>
      </c>
      <c r="AY155" s="17" t="s">
        <v>174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84</v>
      </c>
      <c r="BK155" s="239">
        <f>ROUND(I155*H155,2)</f>
        <v>0</v>
      </c>
      <c r="BL155" s="17" t="s">
        <v>178</v>
      </c>
      <c r="BM155" s="238" t="s">
        <v>223</v>
      </c>
    </row>
    <row r="156" s="2" customFormat="1" ht="16.5" customHeight="1">
      <c r="A156" s="38"/>
      <c r="B156" s="39"/>
      <c r="C156" s="226" t="s">
        <v>205</v>
      </c>
      <c r="D156" s="226" t="s">
        <v>175</v>
      </c>
      <c r="E156" s="227" t="s">
        <v>2037</v>
      </c>
      <c r="F156" s="228" t="s">
        <v>2038</v>
      </c>
      <c r="G156" s="229" t="s">
        <v>243</v>
      </c>
      <c r="H156" s="230">
        <v>14</v>
      </c>
      <c r="I156" s="231"/>
      <c r="J156" s="232">
        <f>ROUND(I156*H156,2)</f>
        <v>0</v>
      </c>
      <c r="K156" s="233"/>
      <c r="L156" s="44"/>
      <c r="M156" s="234" t="s">
        <v>1</v>
      </c>
      <c r="N156" s="235" t="s">
        <v>41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178</v>
      </c>
      <c r="AT156" s="238" t="s">
        <v>175</v>
      </c>
      <c r="AU156" s="238" t="s">
        <v>86</v>
      </c>
      <c r="AY156" s="17" t="s">
        <v>174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84</v>
      </c>
      <c r="BK156" s="239">
        <f>ROUND(I156*H156,2)</f>
        <v>0</v>
      </c>
      <c r="BL156" s="17" t="s">
        <v>178</v>
      </c>
      <c r="BM156" s="238" t="s">
        <v>8</v>
      </c>
    </row>
    <row r="157" s="2" customFormat="1" ht="16.5" customHeight="1">
      <c r="A157" s="38"/>
      <c r="B157" s="39"/>
      <c r="C157" s="226" t="s">
        <v>209</v>
      </c>
      <c r="D157" s="226" t="s">
        <v>175</v>
      </c>
      <c r="E157" s="227" t="s">
        <v>2039</v>
      </c>
      <c r="F157" s="228" t="s">
        <v>2040</v>
      </c>
      <c r="G157" s="229" t="s">
        <v>243</v>
      </c>
      <c r="H157" s="230">
        <v>8</v>
      </c>
      <c r="I157" s="231"/>
      <c r="J157" s="232">
        <f>ROUND(I157*H157,2)</f>
        <v>0</v>
      </c>
      <c r="K157" s="233"/>
      <c r="L157" s="44"/>
      <c r="M157" s="234" t="s">
        <v>1</v>
      </c>
      <c r="N157" s="235" t="s">
        <v>41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178</v>
      </c>
      <c r="AT157" s="238" t="s">
        <v>175</v>
      </c>
      <c r="AU157" s="238" t="s">
        <v>86</v>
      </c>
      <c r="AY157" s="17" t="s">
        <v>174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84</v>
      </c>
      <c r="BK157" s="239">
        <f>ROUND(I157*H157,2)</f>
        <v>0</v>
      </c>
      <c r="BL157" s="17" t="s">
        <v>178</v>
      </c>
      <c r="BM157" s="238" t="s">
        <v>246</v>
      </c>
    </row>
    <row r="158" s="2" customFormat="1" ht="21.75" customHeight="1">
      <c r="A158" s="38"/>
      <c r="B158" s="39"/>
      <c r="C158" s="226" t="s">
        <v>213</v>
      </c>
      <c r="D158" s="226" t="s">
        <v>175</v>
      </c>
      <c r="E158" s="227" t="s">
        <v>2041</v>
      </c>
      <c r="F158" s="228" t="s">
        <v>2042</v>
      </c>
      <c r="G158" s="229" t="s">
        <v>243</v>
      </c>
      <c r="H158" s="230">
        <v>8</v>
      </c>
      <c r="I158" s="231"/>
      <c r="J158" s="232">
        <f>ROUND(I158*H158,2)</f>
        <v>0</v>
      </c>
      <c r="K158" s="233"/>
      <c r="L158" s="44"/>
      <c r="M158" s="234" t="s">
        <v>1</v>
      </c>
      <c r="N158" s="235" t="s">
        <v>41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178</v>
      </c>
      <c r="AT158" s="238" t="s">
        <v>175</v>
      </c>
      <c r="AU158" s="238" t="s">
        <v>86</v>
      </c>
      <c r="AY158" s="17" t="s">
        <v>174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84</v>
      </c>
      <c r="BK158" s="239">
        <f>ROUND(I158*H158,2)</f>
        <v>0</v>
      </c>
      <c r="BL158" s="17" t="s">
        <v>178</v>
      </c>
      <c r="BM158" s="238" t="s">
        <v>263</v>
      </c>
    </row>
    <row r="159" s="2" customFormat="1" ht="21.75" customHeight="1">
      <c r="A159" s="38"/>
      <c r="B159" s="39"/>
      <c r="C159" s="226" t="s">
        <v>218</v>
      </c>
      <c r="D159" s="226" t="s">
        <v>175</v>
      </c>
      <c r="E159" s="227" t="s">
        <v>2043</v>
      </c>
      <c r="F159" s="228" t="s">
        <v>2044</v>
      </c>
      <c r="G159" s="229" t="s">
        <v>243</v>
      </c>
      <c r="H159" s="230">
        <v>185</v>
      </c>
      <c r="I159" s="231"/>
      <c r="J159" s="232">
        <f>ROUND(I159*H159,2)</f>
        <v>0</v>
      </c>
      <c r="K159" s="233"/>
      <c r="L159" s="44"/>
      <c r="M159" s="234" t="s">
        <v>1</v>
      </c>
      <c r="N159" s="235" t="s">
        <v>41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178</v>
      </c>
      <c r="AT159" s="238" t="s">
        <v>175</v>
      </c>
      <c r="AU159" s="238" t="s">
        <v>86</v>
      </c>
      <c r="AY159" s="17" t="s">
        <v>174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84</v>
      </c>
      <c r="BK159" s="239">
        <f>ROUND(I159*H159,2)</f>
        <v>0</v>
      </c>
      <c r="BL159" s="17" t="s">
        <v>178</v>
      </c>
      <c r="BM159" s="238" t="s">
        <v>273</v>
      </c>
    </row>
    <row r="160" s="2" customFormat="1" ht="24.15" customHeight="1">
      <c r="A160" s="38"/>
      <c r="B160" s="39"/>
      <c r="C160" s="226" t="s">
        <v>223</v>
      </c>
      <c r="D160" s="226" t="s">
        <v>175</v>
      </c>
      <c r="E160" s="227" t="s">
        <v>2045</v>
      </c>
      <c r="F160" s="228" t="s">
        <v>2046</v>
      </c>
      <c r="G160" s="229" t="s">
        <v>243</v>
      </c>
      <c r="H160" s="230">
        <v>17</v>
      </c>
      <c r="I160" s="231"/>
      <c r="J160" s="232">
        <f>ROUND(I160*H160,2)</f>
        <v>0</v>
      </c>
      <c r="K160" s="233"/>
      <c r="L160" s="44"/>
      <c r="M160" s="234" t="s">
        <v>1</v>
      </c>
      <c r="N160" s="235" t="s">
        <v>41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178</v>
      </c>
      <c r="AT160" s="238" t="s">
        <v>175</v>
      </c>
      <c r="AU160" s="238" t="s">
        <v>86</v>
      </c>
      <c r="AY160" s="17" t="s">
        <v>174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84</v>
      </c>
      <c r="BK160" s="239">
        <f>ROUND(I160*H160,2)</f>
        <v>0</v>
      </c>
      <c r="BL160" s="17" t="s">
        <v>178</v>
      </c>
      <c r="BM160" s="238" t="s">
        <v>283</v>
      </c>
    </row>
    <row r="161" s="2" customFormat="1" ht="21.75" customHeight="1">
      <c r="A161" s="38"/>
      <c r="B161" s="39"/>
      <c r="C161" s="226" t="s">
        <v>227</v>
      </c>
      <c r="D161" s="226" t="s">
        <v>175</v>
      </c>
      <c r="E161" s="227" t="s">
        <v>2047</v>
      </c>
      <c r="F161" s="228" t="s">
        <v>2048</v>
      </c>
      <c r="G161" s="229" t="s">
        <v>243</v>
      </c>
      <c r="H161" s="230">
        <v>61</v>
      </c>
      <c r="I161" s="231"/>
      <c r="J161" s="232">
        <f>ROUND(I161*H161,2)</f>
        <v>0</v>
      </c>
      <c r="K161" s="233"/>
      <c r="L161" s="44"/>
      <c r="M161" s="234" t="s">
        <v>1</v>
      </c>
      <c r="N161" s="235" t="s">
        <v>41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178</v>
      </c>
      <c r="AT161" s="238" t="s">
        <v>175</v>
      </c>
      <c r="AU161" s="238" t="s">
        <v>86</v>
      </c>
      <c r="AY161" s="17" t="s">
        <v>174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84</v>
      </c>
      <c r="BK161" s="239">
        <f>ROUND(I161*H161,2)</f>
        <v>0</v>
      </c>
      <c r="BL161" s="17" t="s">
        <v>178</v>
      </c>
      <c r="BM161" s="238" t="s">
        <v>292</v>
      </c>
    </row>
    <row r="162" s="2" customFormat="1" ht="16.5" customHeight="1">
      <c r="A162" s="38"/>
      <c r="B162" s="39"/>
      <c r="C162" s="226" t="s">
        <v>8</v>
      </c>
      <c r="D162" s="226" t="s">
        <v>175</v>
      </c>
      <c r="E162" s="227" t="s">
        <v>2049</v>
      </c>
      <c r="F162" s="228" t="s">
        <v>2050</v>
      </c>
      <c r="G162" s="229" t="s">
        <v>236</v>
      </c>
      <c r="H162" s="230">
        <v>11</v>
      </c>
      <c r="I162" s="231"/>
      <c r="J162" s="232">
        <f>ROUND(I162*H162,2)</f>
        <v>0</v>
      </c>
      <c r="K162" s="233"/>
      <c r="L162" s="44"/>
      <c r="M162" s="234" t="s">
        <v>1</v>
      </c>
      <c r="N162" s="235" t="s">
        <v>41</v>
      </c>
      <c r="O162" s="91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178</v>
      </c>
      <c r="AT162" s="238" t="s">
        <v>175</v>
      </c>
      <c r="AU162" s="238" t="s">
        <v>86</v>
      </c>
      <c r="AY162" s="17" t="s">
        <v>174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84</v>
      </c>
      <c r="BK162" s="239">
        <f>ROUND(I162*H162,2)</f>
        <v>0</v>
      </c>
      <c r="BL162" s="17" t="s">
        <v>178</v>
      </c>
      <c r="BM162" s="238" t="s">
        <v>300</v>
      </c>
    </row>
    <row r="163" s="2" customFormat="1" ht="16.5" customHeight="1">
      <c r="A163" s="38"/>
      <c r="B163" s="39"/>
      <c r="C163" s="226" t="s">
        <v>239</v>
      </c>
      <c r="D163" s="226" t="s">
        <v>175</v>
      </c>
      <c r="E163" s="227" t="s">
        <v>2051</v>
      </c>
      <c r="F163" s="228" t="s">
        <v>2052</v>
      </c>
      <c r="G163" s="229" t="s">
        <v>236</v>
      </c>
      <c r="H163" s="230">
        <v>7</v>
      </c>
      <c r="I163" s="231"/>
      <c r="J163" s="232">
        <f>ROUND(I163*H163,2)</f>
        <v>0</v>
      </c>
      <c r="K163" s="233"/>
      <c r="L163" s="44"/>
      <c r="M163" s="234" t="s">
        <v>1</v>
      </c>
      <c r="N163" s="235" t="s">
        <v>41</v>
      </c>
      <c r="O163" s="91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178</v>
      </c>
      <c r="AT163" s="238" t="s">
        <v>175</v>
      </c>
      <c r="AU163" s="238" t="s">
        <v>86</v>
      </c>
      <c r="AY163" s="17" t="s">
        <v>174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84</v>
      </c>
      <c r="BK163" s="239">
        <f>ROUND(I163*H163,2)</f>
        <v>0</v>
      </c>
      <c r="BL163" s="17" t="s">
        <v>178</v>
      </c>
      <c r="BM163" s="238" t="s">
        <v>311</v>
      </c>
    </row>
    <row r="164" s="2" customFormat="1" ht="21.75" customHeight="1">
      <c r="A164" s="38"/>
      <c r="B164" s="39"/>
      <c r="C164" s="226" t="s">
        <v>246</v>
      </c>
      <c r="D164" s="226" t="s">
        <v>175</v>
      </c>
      <c r="E164" s="227" t="s">
        <v>2053</v>
      </c>
      <c r="F164" s="228" t="s">
        <v>2054</v>
      </c>
      <c r="G164" s="229" t="s">
        <v>236</v>
      </c>
      <c r="H164" s="230">
        <v>7</v>
      </c>
      <c r="I164" s="231"/>
      <c r="J164" s="232">
        <f>ROUND(I164*H164,2)</f>
        <v>0</v>
      </c>
      <c r="K164" s="233"/>
      <c r="L164" s="44"/>
      <c r="M164" s="234" t="s">
        <v>1</v>
      </c>
      <c r="N164" s="235" t="s">
        <v>41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178</v>
      </c>
      <c r="AT164" s="238" t="s">
        <v>175</v>
      </c>
      <c r="AU164" s="238" t="s">
        <v>86</v>
      </c>
      <c r="AY164" s="17" t="s">
        <v>174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84</v>
      </c>
      <c r="BK164" s="239">
        <f>ROUND(I164*H164,2)</f>
        <v>0</v>
      </c>
      <c r="BL164" s="17" t="s">
        <v>178</v>
      </c>
      <c r="BM164" s="238" t="s">
        <v>322</v>
      </c>
    </row>
    <row r="165" s="2" customFormat="1" ht="16.5" customHeight="1">
      <c r="A165" s="38"/>
      <c r="B165" s="39"/>
      <c r="C165" s="226" t="s">
        <v>251</v>
      </c>
      <c r="D165" s="226" t="s">
        <v>175</v>
      </c>
      <c r="E165" s="227" t="s">
        <v>2055</v>
      </c>
      <c r="F165" s="228" t="s">
        <v>2056</v>
      </c>
      <c r="G165" s="229" t="s">
        <v>236</v>
      </c>
      <c r="H165" s="230">
        <v>3</v>
      </c>
      <c r="I165" s="231"/>
      <c r="J165" s="232">
        <f>ROUND(I165*H165,2)</f>
        <v>0</v>
      </c>
      <c r="K165" s="233"/>
      <c r="L165" s="44"/>
      <c r="M165" s="234" t="s">
        <v>1</v>
      </c>
      <c r="N165" s="235" t="s">
        <v>41</v>
      </c>
      <c r="O165" s="91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178</v>
      </c>
      <c r="AT165" s="238" t="s">
        <v>175</v>
      </c>
      <c r="AU165" s="238" t="s">
        <v>86</v>
      </c>
      <c r="AY165" s="17" t="s">
        <v>174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84</v>
      </c>
      <c r="BK165" s="239">
        <f>ROUND(I165*H165,2)</f>
        <v>0</v>
      </c>
      <c r="BL165" s="17" t="s">
        <v>178</v>
      </c>
      <c r="BM165" s="238" t="s">
        <v>333</v>
      </c>
    </row>
    <row r="166" s="2" customFormat="1" ht="16.5" customHeight="1">
      <c r="A166" s="38"/>
      <c r="B166" s="39"/>
      <c r="C166" s="226" t="s">
        <v>263</v>
      </c>
      <c r="D166" s="226" t="s">
        <v>175</v>
      </c>
      <c r="E166" s="227" t="s">
        <v>2057</v>
      </c>
      <c r="F166" s="228" t="s">
        <v>2058</v>
      </c>
      <c r="G166" s="229" t="s">
        <v>236</v>
      </c>
      <c r="H166" s="230">
        <v>7</v>
      </c>
      <c r="I166" s="231"/>
      <c r="J166" s="232">
        <f>ROUND(I166*H166,2)</f>
        <v>0</v>
      </c>
      <c r="K166" s="233"/>
      <c r="L166" s="44"/>
      <c r="M166" s="234" t="s">
        <v>1</v>
      </c>
      <c r="N166" s="235" t="s">
        <v>41</v>
      </c>
      <c r="O166" s="91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178</v>
      </c>
      <c r="AT166" s="238" t="s">
        <v>175</v>
      </c>
      <c r="AU166" s="238" t="s">
        <v>86</v>
      </c>
      <c r="AY166" s="17" t="s">
        <v>174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84</v>
      </c>
      <c r="BK166" s="239">
        <f>ROUND(I166*H166,2)</f>
        <v>0</v>
      </c>
      <c r="BL166" s="17" t="s">
        <v>178</v>
      </c>
      <c r="BM166" s="238" t="s">
        <v>345</v>
      </c>
    </row>
    <row r="167" s="2" customFormat="1" ht="37.8" customHeight="1">
      <c r="A167" s="38"/>
      <c r="B167" s="39"/>
      <c r="C167" s="226" t="s">
        <v>268</v>
      </c>
      <c r="D167" s="226" t="s">
        <v>175</v>
      </c>
      <c r="E167" s="227" t="s">
        <v>2059</v>
      </c>
      <c r="F167" s="228" t="s">
        <v>2060</v>
      </c>
      <c r="G167" s="229" t="s">
        <v>243</v>
      </c>
      <c r="H167" s="230">
        <v>18</v>
      </c>
      <c r="I167" s="231"/>
      <c r="J167" s="232">
        <f>ROUND(I167*H167,2)</f>
        <v>0</v>
      </c>
      <c r="K167" s="233"/>
      <c r="L167" s="44"/>
      <c r="M167" s="234" t="s">
        <v>1</v>
      </c>
      <c r="N167" s="235" t="s">
        <v>41</v>
      </c>
      <c r="O167" s="91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178</v>
      </c>
      <c r="AT167" s="238" t="s">
        <v>175</v>
      </c>
      <c r="AU167" s="238" t="s">
        <v>86</v>
      </c>
      <c r="AY167" s="17" t="s">
        <v>174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84</v>
      </c>
      <c r="BK167" s="239">
        <f>ROUND(I167*H167,2)</f>
        <v>0</v>
      </c>
      <c r="BL167" s="17" t="s">
        <v>178</v>
      </c>
      <c r="BM167" s="238" t="s">
        <v>354</v>
      </c>
    </row>
    <row r="168" s="2" customFormat="1" ht="16.5" customHeight="1">
      <c r="A168" s="38"/>
      <c r="B168" s="39"/>
      <c r="C168" s="226" t="s">
        <v>273</v>
      </c>
      <c r="D168" s="226" t="s">
        <v>175</v>
      </c>
      <c r="E168" s="227" t="s">
        <v>2061</v>
      </c>
      <c r="F168" s="228" t="s">
        <v>2062</v>
      </c>
      <c r="G168" s="229" t="s">
        <v>243</v>
      </c>
      <c r="H168" s="230">
        <v>18</v>
      </c>
      <c r="I168" s="231"/>
      <c r="J168" s="232">
        <f>ROUND(I168*H168,2)</f>
        <v>0</v>
      </c>
      <c r="K168" s="233"/>
      <c r="L168" s="44"/>
      <c r="M168" s="234" t="s">
        <v>1</v>
      </c>
      <c r="N168" s="235" t="s">
        <v>41</v>
      </c>
      <c r="O168" s="91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8" t="s">
        <v>178</v>
      </c>
      <c r="AT168" s="238" t="s">
        <v>175</v>
      </c>
      <c r="AU168" s="238" t="s">
        <v>86</v>
      </c>
      <c r="AY168" s="17" t="s">
        <v>174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7" t="s">
        <v>84</v>
      </c>
      <c r="BK168" s="239">
        <f>ROUND(I168*H168,2)</f>
        <v>0</v>
      </c>
      <c r="BL168" s="17" t="s">
        <v>178</v>
      </c>
      <c r="BM168" s="238" t="s">
        <v>364</v>
      </c>
    </row>
    <row r="169" s="12" customFormat="1" ht="22.8" customHeight="1">
      <c r="A169" s="12"/>
      <c r="B169" s="212"/>
      <c r="C169" s="213"/>
      <c r="D169" s="214" t="s">
        <v>75</v>
      </c>
      <c r="E169" s="284" t="s">
        <v>2063</v>
      </c>
      <c r="F169" s="284" t="s">
        <v>2064</v>
      </c>
      <c r="G169" s="213"/>
      <c r="H169" s="213"/>
      <c r="I169" s="216"/>
      <c r="J169" s="285">
        <f>BK169</f>
        <v>0</v>
      </c>
      <c r="K169" s="213"/>
      <c r="L169" s="218"/>
      <c r="M169" s="219"/>
      <c r="N169" s="220"/>
      <c r="O169" s="220"/>
      <c r="P169" s="221">
        <f>SUM(P170:P177)</f>
        <v>0</v>
      </c>
      <c r="Q169" s="220"/>
      <c r="R169" s="221">
        <f>SUM(R170:R177)</f>
        <v>0</v>
      </c>
      <c r="S169" s="220"/>
      <c r="T169" s="222">
        <f>SUM(T170:T177)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3" t="s">
        <v>84</v>
      </c>
      <c r="AT169" s="224" t="s">
        <v>75</v>
      </c>
      <c r="AU169" s="224" t="s">
        <v>84</v>
      </c>
      <c r="AY169" s="223" t="s">
        <v>174</v>
      </c>
      <c r="BK169" s="225">
        <f>SUM(BK170:BK177)</f>
        <v>0</v>
      </c>
    </row>
    <row r="170" s="2" customFormat="1" ht="21.75" customHeight="1">
      <c r="A170" s="38"/>
      <c r="B170" s="39"/>
      <c r="C170" s="226" t="s">
        <v>278</v>
      </c>
      <c r="D170" s="226" t="s">
        <v>175</v>
      </c>
      <c r="E170" s="227" t="s">
        <v>2065</v>
      </c>
      <c r="F170" s="228" t="s">
        <v>2066</v>
      </c>
      <c r="G170" s="229" t="s">
        <v>236</v>
      </c>
      <c r="H170" s="230">
        <v>28</v>
      </c>
      <c r="I170" s="231"/>
      <c r="J170" s="232">
        <f>ROUND(I170*H170,2)</f>
        <v>0</v>
      </c>
      <c r="K170" s="233"/>
      <c r="L170" s="44"/>
      <c r="M170" s="234" t="s">
        <v>1</v>
      </c>
      <c r="N170" s="235" t="s">
        <v>41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178</v>
      </c>
      <c r="AT170" s="238" t="s">
        <v>175</v>
      </c>
      <c r="AU170" s="238" t="s">
        <v>86</v>
      </c>
      <c r="AY170" s="17" t="s">
        <v>174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84</v>
      </c>
      <c r="BK170" s="239">
        <f>ROUND(I170*H170,2)</f>
        <v>0</v>
      </c>
      <c r="BL170" s="17" t="s">
        <v>178</v>
      </c>
      <c r="BM170" s="238" t="s">
        <v>374</v>
      </c>
    </row>
    <row r="171" s="2" customFormat="1" ht="21.75" customHeight="1">
      <c r="A171" s="38"/>
      <c r="B171" s="39"/>
      <c r="C171" s="226" t="s">
        <v>283</v>
      </c>
      <c r="D171" s="226" t="s">
        <v>175</v>
      </c>
      <c r="E171" s="227" t="s">
        <v>2067</v>
      </c>
      <c r="F171" s="228" t="s">
        <v>2068</v>
      </c>
      <c r="G171" s="229" t="s">
        <v>236</v>
      </c>
      <c r="H171" s="230">
        <v>16</v>
      </c>
      <c r="I171" s="231"/>
      <c r="J171" s="232">
        <f>ROUND(I171*H171,2)</f>
        <v>0</v>
      </c>
      <c r="K171" s="233"/>
      <c r="L171" s="44"/>
      <c r="M171" s="234" t="s">
        <v>1</v>
      </c>
      <c r="N171" s="235" t="s">
        <v>41</v>
      </c>
      <c r="O171" s="91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178</v>
      </c>
      <c r="AT171" s="238" t="s">
        <v>175</v>
      </c>
      <c r="AU171" s="238" t="s">
        <v>86</v>
      </c>
      <c r="AY171" s="17" t="s">
        <v>174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7" t="s">
        <v>84</v>
      </c>
      <c r="BK171" s="239">
        <f>ROUND(I171*H171,2)</f>
        <v>0</v>
      </c>
      <c r="BL171" s="17" t="s">
        <v>178</v>
      </c>
      <c r="BM171" s="238" t="s">
        <v>383</v>
      </c>
    </row>
    <row r="172" s="2" customFormat="1" ht="21.75" customHeight="1">
      <c r="A172" s="38"/>
      <c r="B172" s="39"/>
      <c r="C172" s="226" t="s">
        <v>7</v>
      </c>
      <c r="D172" s="226" t="s">
        <v>175</v>
      </c>
      <c r="E172" s="227" t="s">
        <v>2069</v>
      </c>
      <c r="F172" s="228" t="s">
        <v>2070</v>
      </c>
      <c r="G172" s="229" t="s">
        <v>236</v>
      </c>
      <c r="H172" s="230">
        <v>14.5</v>
      </c>
      <c r="I172" s="231"/>
      <c r="J172" s="232">
        <f>ROUND(I172*H172,2)</f>
        <v>0</v>
      </c>
      <c r="K172" s="233"/>
      <c r="L172" s="44"/>
      <c r="M172" s="234" t="s">
        <v>1</v>
      </c>
      <c r="N172" s="235" t="s">
        <v>41</v>
      </c>
      <c r="O172" s="91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178</v>
      </c>
      <c r="AT172" s="238" t="s">
        <v>175</v>
      </c>
      <c r="AU172" s="238" t="s">
        <v>86</v>
      </c>
      <c r="AY172" s="17" t="s">
        <v>174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84</v>
      </c>
      <c r="BK172" s="239">
        <f>ROUND(I172*H172,2)</f>
        <v>0</v>
      </c>
      <c r="BL172" s="17" t="s">
        <v>178</v>
      </c>
      <c r="BM172" s="238" t="s">
        <v>398</v>
      </c>
    </row>
    <row r="173" s="2" customFormat="1" ht="21.75" customHeight="1">
      <c r="A173" s="38"/>
      <c r="B173" s="39"/>
      <c r="C173" s="226" t="s">
        <v>292</v>
      </c>
      <c r="D173" s="226" t="s">
        <v>175</v>
      </c>
      <c r="E173" s="227" t="s">
        <v>2071</v>
      </c>
      <c r="F173" s="228" t="s">
        <v>2072</v>
      </c>
      <c r="G173" s="229" t="s">
        <v>236</v>
      </c>
      <c r="H173" s="230">
        <v>34.773000000000003</v>
      </c>
      <c r="I173" s="231"/>
      <c r="J173" s="232">
        <f>ROUND(I173*H173,2)</f>
        <v>0</v>
      </c>
      <c r="K173" s="233"/>
      <c r="L173" s="44"/>
      <c r="M173" s="234" t="s">
        <v>1</v>
      </c>
      <c r="N173" s="235" t="s">
        <v>41</v>
      </c>
      <c r="O173" s="91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178</v>
      </c>
      <c r="AT173" s="238" t="s">
        <v>175</v>
      </c>
      <c r="AU173" s="238" t="s">
        <v>86</v>
      </c>
      <c r="AY173" s="17" t="s">
        <v>174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7" t="s">
        <v>84</v>
      </c>
      <c r="BK173" s="239">
        <f>ROUND(I173*H173,2)</f>
        <v>0</v>
      </c>
      <c r="BL173" s="17" t="s">
        <v>178</v>
      </c>
      <c r="BM173" s="238" t="s">
        <v>411</v>
      </c>
    </row>
    <row r="174" s="2" customFormat="1" ht="16.5" customHeight="1">
      <c r="A174" s="38"/>
      <c r="B174" s="39"/>
      <c r="C174" s="226" t="s">
        <v>128</v>
      </c>
      <c r="D174" s="226" t="s">
        <v>175</v>
      </c>
      <c r="E174" s="227" t="s">
        <v>2073</v>
      </c>
      <c r="F174" s="228" t="s">
        <v>2074</v>
      </c>
      <c r="G174" s="229" t="s">
        <v>236</v>
      </c>
      <c r="H174" s="230">
        <v>93.272999999999996</v>
      </c>
      <c r="I174" s="231"/>
      <c r="J174" s="232">
        <f>ROUND(I174*H174,2)</f>
        <v>0</v>
      </c>
      <c r="K174" s="233"/>
      <c r="L174" s="44"/>
      <c r="M174" s="234" t="s">
        <v>1</v>
      </c>
      <c r="N174" s="235" t="s">
        <v>41</v>
      </c>
      <c r="O174" s="91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8" t="s">
        <v>178</v>
      </c>
      <c r="AT174" s="238" t="s">
        <v>175</v>
      </c>
      <c r="AU174" s="238" t="s">
        <v>86</v>
      </c>
      <c r="AY174" s="17" t="s">
        <v>174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7" t="s">
        <v>84</v>
      </c>
      <c r="BK174" s="239">
        <f>ROUND(I174*H174,2)</f>
        <v>0</v>
      </c>
      <c r="BL174" s="17" t="s">
        <v>178</v>
      </c>
      <c r="BM174" s="238" t="s">
        <v>422</v>
      </c>
    </row>
    <row r="175" s="2" customFormat="1" ht="16.5" customHeight="1">
      <c r="A175" s="38"/>
      <c r="B175" s="39"/>
      <c r="C175" s="226" t="s">
        <v>300</v>
      </c>
      <c r="D175" s="226" t="s">
        <v>175</v>
      </c>
      <c r="E175" s="227" t="s">
        <v>2075</v>
      </c>
      <c r="F175" s="228" t="s">
        <v>2076</v>
      </c>
      <c r="G175" s="229" t="s">
        <v>243</v>
      </c>
      <c r="H175" s="230">
        <v>22</v>
      </c>
      <c r="I175" s="231"/>
      <c r="J175" s="232">
        <f>ROUND(I175*H175,2)</f>
        <v>0</v>
      </c>
      <c r="K175" s="233"/>
      <c r="L175" s="44"/>
      <c r="M175" s="234" t="s">
        <v>1</v>
      </c>
      <c r="N175" s="235" t="s">
        <v>41</v>
      </c>
      <c r="O175" s="91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178</v>
      </c>
      <c r="AT175" s="238" t="s">
        <v>175</v>
      </c>
      <c r="AU175" s="238" t="s">
        <v>86</v>
      </c>
      <c r="AY175" s="17" t="s">
        <v>174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7" t="s">
        <v>84</v>
      </c>
      <c r="BK175" s="239">
        <f>ROUND(I175*H175,2)</f>
        <v>0</v>
      </c>
      <c r="BL175" s="17" t="s">
        <v>178</v>
      </c>
      <c r="BM175" s="238" t="s">
        <v>434</v>
      </c>
    </row>
    <row r="176" s="2" customFormat="1" ht="16.5" customHeight="1">
      <c r="A176" s="38"/>
      <c r="B176" s="39"/>
      <c r="C176" s="226" t="s">
        <v>306</v>
      </c>
      <c r="D176" s="226" t="s">
        <v>175</v>
      </c>
      <c r="E176" s="227" t="s">
        <v>2077</v>
      </c>
      <c r="F176" s="228" t="s">
        <v>2078</v>
      </c>
      <c r="G176" s="229" t="s">
        <v>243</v>
      </c>
      <c r="H176" s="230">
        <v>15.25</v>
      </c>
      <c r="I176" s="231"/>
      <c r="J176" s="232">
        <f>ROUND(I176*H176,2)</f>
        <v>0</v>
      </c>
      <c r="K176" s="233"/>
      <c r="L176" s="44"/>
      <c r="M176" s="234" t="s">
        <v>1</v>
      </c>
      <c r="N176" s="235" t="s">
        <v>41</v>
      </c>
      <c r="O176" s="91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8" t="s">
        <v>178</v>
      </c>
      <c r="AT176" s="238" t="s">
        <v>175</v>
      </c>
      <c r="AU176" s="238" t="s">
        <v>86</v>
      </c>
      <c r="AY176" s="17" t="s">
        <v>174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7" t="s">
        <v>84</v>
      </c>
      <c r="BK176" s="239">
        <f>ROUND(I176*H176,2)</f>
        <v>0</v>
      </c>
      <c r="BL176" s="17" t="s">
        <v>178</v>
      </c>
      <c r="BM176" s="238" t="s">
        <v>443</v>
      </c>
    </row>
    <row r="177" s="2" customFormat="1" ht="16.5" customHeight="1">
      <c r="A177" s="38"/>
      <c r="B177" s="39"/>
      <c r="C177" s="226" t="s">
        <v>311</v>
      </c>
      <c r="D177" s="226" t="s">
        <v>175</v>
      </c>
      <c r="E177" s="227" t="s">
        <v>2079</v>
      </c>
      <c r="F177" s="228" t="s">
        <v>2080</v>
      </c>
      <c r="G177" s="229" t="s">
        <v>243</v>
      </c>
      <c r="H177" s="230">
        <v>37.25</v>
      </c>
      <c r="I177" s="231"/>
      <c r="J177" s="232">
        <f>ROUND(I177*H177,2)</f>
        <v>0</v>
      </c>
      <c r="K177" s="233"/>
      <c r="L177" s="44"/>
      <c r="M177" s="234" t="s">
        <v>1</v>
      </c>
      <c r="N177" s="235" t="s">
        <v>41</v>
      </c>
      <c r="O177" s="91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8" t="s">
        <v>178</v>
      </c>
      <c r="AT177" s="238" t="s">
        <v>175</v>
      </c>
      <c r="AU177" s="238" t="s">
        <v>86</v>
      </c>
      <c r="AY177" s="17" t="s">
        <v>174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7" t="s">
        <v>84</v>
      </c>
      <c r="BK177" s="239">
        <f>ROUND(I177*H177,2)</f>
        <v>0</v>
      </c>
      <c r="BL177" s="17" t="s">
        <v>178</v>
      </c>
      <c r="BM177" s="238" t="s">
        <v>455</v>
      </c>
    </row>
    <row r="178" s="12" customFormat="1" ht="22.8" customHeight="1">
      <c r="A178" s="12"/>
      <c r="B178" s="212"/>
      <c r="C178" s="213"/>
      <c r="D178" s="214" t="s">
        <v>75</v>
      </c>
      <c r="E178" s="284" t="s">
        <v>2081</v>
      </c>
      <c r="F178" s="284" t="s">
        <v>2082</v>
      </c>
      <c r="G178" s="213"/>
      <c r="H178" s="213"/>
      <c r="I178" s="216"/>
      <c r="J178" s="285">
        <f>BK178</f>
        <v>0</v>
      </c>
      <c r="K178" s="213"/>
      <c r="L178" s="218"/>
      <c r="M178" s="219"/>
      <c r="N178" s="220"/>
      <c r="O178" s="220"/>
      <c r="P178" s="221">
        <f>SUM(P179:P188)</f>
        <v>0</v>
      </c>
      <c r="Q178" s="220"/>
      <c r="R178" s="221">
        <f>SUM(R179:R188)</f>
        <v>9.0000000000000006E-05</v>
      </c>
      <c r="S178" s="220"/>
      <c r="T178" s="222">
        <f>SUM(T179:T188)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23" t="s">
        <v>84</v>
      </c>
      <c r="AT178" s="224" t="s">
        <v>75</v>
      </c>
      <c r="AU178" s="224" t="s">
        <v>84</v>
      </c>
      <c r="AY178" s="223" t="s">
        <v>174</v>
      </c>
      <c r="BK178" s="225">
        <f>SUM(BK179:BK188)</f>
        <v>0</v>
      </c>
    </row>
    <row r="179" s="2" customFormat="1" ht="24.15" customHeight="1">
      <c r="A179" s="38"/>
      <c r="B179" s="39"/>
      <c r="C179" s="226" t="s">
        <v>124</v>
      </c>
      <c r="D179" s="226" t="s">
        <v>175</v>
      </c>
      <c r="E179" s="227" t="s">
        <v>2083</v>
      </c>
      <c r="F179" s="228" t="s">
        <v>2084</v>
      </c>
      <c r="G179" s="229" t="s">
        <v>236</v>
      </c>
      <c r="H179" s="230">
        <v>5</v>
      </c>
      <c r="I179" s="231"/>
      <c r="J179" s="232">
        <f>ROUND(I179*H179,2)</f>
        <v>0</v>
      </c>
      <c r="K179" s="233"/>
      <c r="L179" s="44"/>
      <c r="M179" s="234" t="s">
        <v>1</v>
      </c>
      <c r="N179" s="235" t="s">
        <v>41</v>
      </c>
      <c r="O179" s="91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178</v>
      </c>
      <c r="AT179" s="238" t="s">
        <v>175</v>
      </c>
      <c r="AU179" s="238" t="s">
        <v>86</v>
      </c>
      <c r="AY179" s="17" t="s">
        <v>174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7" t="s">
        <v>84</v>
      </c>
      <c r="BK179" s="239">
        <f>ROUND(I179*H179,2)</f>
        <v>0</v>
      </c>
      <c r="BL179" s="17" t="s">
        <v>178</v>
      </c>
      <c r="BM179" s="238" t="s">
        <v>466</v>
      </c>
    </row>
    <row r="180" s="2" customFormat="1" ht="33" customHeight="1">
      <c r="A180" s="38"/>
      <c r="B180" s="39"/>
      <c r="C180" s="226" t="s">
        <v>322</v>
      </c>
      <c r="D180" s="226" t="s">
        <v>175</v>
      </c>
      <c r="E180" s="227" t="s">
        <v>2085</v>
      </c>
      <c r="F180" s="228" t="s">
        <v>2086</v>
      </c>
      <c r="G180" s="229" t="s">
        <v>236</v>
      </c>
      <c r="H180" s="230">
        <v>1</v>
      </c>
      <c r="I180" s="231"/>
      <c r="J180" s="232">
        <f>ROUND(I180*H180,2)</f>
        <v>0</v>
      </c>
      <c r="K180" s="233"/>
      <c r="L180" s="44"/>
      <c r="M180" s="234" t="s">
        <v>1</v>
      </c>
      <c r="N180" s="235" t="s">
        <v>41</v>
      </c>
      <c r="O180" s="91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8" t="s">
        <v>178</v>
      </c>
      <c r="AT180" s="238" t="s">
        <v>175</v>
      </c>
      <c r="AU180" s="238" t="s">
        <v>86</v>
      </c>
      <c r="AY180" s="17" t="s">
        <v>174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7" t="s">
        <v>84</v>
      </c>
      <c r="BK180" s="239">
        <f>ROUND(I180*H180,2)</f>
        <v>0</v>
      </c>
      <c r="BL180" s="17" t="s">
        <v>178</v>
      </c>
      <c r="BM180" s="238" t="s">
        <v>477</v>
      </c>
    </row>
    <row r="181" s="2" customFormat="1" ht="16.5" customHeight="1">
      <c r="A181" s="38"/>
      <c r="B181" s="39"/>
      <c r="C181" s="226" t="s">
        <v>328</v>
      </c>
      <c r="D181" s="226" t="s">
        <v>175</v>
      </c>
      <c r="E181" s="227" t="s">
        <v>2087</v>
      </c>
      <c r="F181" s="228" t="s">
        <v>2088</v>
      </c>
      <c r="G181" s="229" t="s">
        <v>236</v>
      </c>
      <c r="H181" s="230">
        <v>1</v>
      </c>
      <c r="I181" s="231"/>
      <c r="J181" s="232">
        <f>ROUND(I181*H181,2)</f>
        <v>0</v>
      </c>
      <c r="K181" s="233"/>
      <c r="L181" s="44"/>
      <c r="M181" s="234" t="s">
        <v>1</v>
      </c>
      <c r="N181" s="235" t="s">
        <v>41</v>
      </c>
      <c r="O181" s="91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178</v>
      </c>
      <c r="AT181" s="238" t="s">
        <v>175</v>
      </c>
      <c r="AU181" s="238" t="s">
        <v>86</v>
      </c>
      <c r="AY181" s="17" t="s">
        <v>174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84</v>
      </c>
      <c r="BK181" s="239">
        <f>ROUND(I181*H181,2)</f>
        <v>0</v>
      </c>
      <c r="BL181" s="17" t="s">
        <v>178</v>
      </c>
      <c r="BM181" s="238" t="s">
        <v>488</v>
      </c>
    </row>
    <row r="182" s="2" customFormat="1" ht="24.15" customHeight="1">
      <c r="A182" s="38"/>
      <c r="B182" s="39"/>
      <c r="C182" s="226" t="s">
        <v>333</v>
      </c>
      <c r="D182" s="226" t="s">
        <v>175</v>
      </c>
      <c r="E182" s="227" t="s">
        <v>2089</v>
      </c>
      <c r="F182" s="228" t="s">
        <v>2090</v>
      </c>
      <c r="G182" s="229" t="s">
        <v>236</v>
      </c>
      <c r="H182" s="230">
        <v>1</v>
      </c>
      <c r="I182" s="231"/>
      <c r="J182" s="232">
        <f>ROUND(I182*H182,2)</f>
        <v>0</v>
      </c>
      <c r="K182" s="233"/>
      <c r="L182" s="44"/>
      <c r="M182" s="234" t="s">
        <v>1</v>
      </c>
      <c r="N182" s="235" t="s">
        <v>41</v>
      </c>
      <c r="O182" s="91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8" t="s">
        <v>178</v>
      </c>
      <c r="AT182" s="238" t="s">
        <v>175</v>
      </c>
      <c r="AU182" s="238" t="s">
        <v>86</v>
      </c>
      <c r="AY182" s="17" t="s">
        <v>174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7" t="s">
        <v>84</v>
      </c>
      <c r="BK182" s="239">
        <f>ROUND(I182*H182,2)</f>
        <v>0</v>
      </c>
      <c r="BL182" s="17" t="s">
        <v>178</v>
      </c>
      <c r="BM182" s="238" t="s">
        <v>499</v>
      </c>
    </row>
    <row r="183" s="2" customFormat="1" ht="33" customHeight="1">
      <c r="A183" s="38"/>
      <c r="B183" s="39"/>
      <c r="C183" s="226" t="s">
        <v>341</v>
      </c>
      <c r="D183" s="226" t="s">
        <v>175</v>
      </c>
      <c r="E183" s="227" t="s">
        <v>2091</v>
      </c>
      <c r="F183" s="228" t="s">
        <v>2092</v>
      </c>
      <c r="G183" s="229" t="s">
        <v>236</v>
      </c>
      <c r="H183" s="230">
        <v>1</v>
      </c>
      <c r="I183" s="231"/>
      <c r="J183" s="232">
        <f>ROUND(I183*H183,2)</f>
        <v>0</v>
      </c>
      <c r="K183" s="233"/>
      <c r="L183" s="44"/>
      <c r="M183" s="234" t="s">
        <v>1</v>
      </c>
      <c r="N183" s="235" t="s">
        <v>41</v>
      </c>
      <c r="O183" s="91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8" t="s">
        <v>178</v>
      </c>
      <c r="AT183" s="238" t="s">
        <v>175</v>
      </c>
      <c r="AU183" s="238" t="s">
        <v>86</v>
      </c>
      <c r="AY183" s="17" t="s">
        <v>174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7" t="s">
        <v>84</v>
      </c>
      <c r="BK183" s="239">
        <f>ROUND(I183*H183,2)</f>
        <v>0</v>
      </c>
      <c r="BL183" s="17" t="s">
        <v>178</v>
      </c>
      <c r="BM183" s="238" t="s">
        <v>509</v>
      </c>
    </row>
    <row r="184" s="2" customFormat="1" ht="16.5" customHeight="1">
      <c r="A184" s="38"/>
      <c r="B184" s="39"/>
      <c r="C184" s="226" t="s">
        <v>345</v>
      </c>
      <c r="D184" s="226" t="s">
        <v>175</v>
      </c>
      <c r="E184" s="227" t="s">
        <v>2093</v>
      </c>
      <c r="F184" s="228" t="s">
        <v>2094</v>
      </c>
      <c r="G184" s="229" t="s">
        <v>236</v>
      </c>
      <c r="H184" s="230">
        <v>2</v>
      </c>
      <c r="I184" s="231"/>
      <c r="J184" s="232">
        <f>ROUND(I184*H184,2)</f>
        <v>0</v>
      </c>
      <c r="K184" s="233"/>
      <c r="L184" s="44"/>
      <c r="M184" s="234" t="s">
        <v>1</v>
      </c>
      <c r="N184" s="235" t="s">
        <v>41</v>
      </c>
      <c r="O184" s="91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8" t="s">
        <v>178</v>
      </c>
      <c r="AT184" s="238" t="s">
        <v>175</v>
      </c>
      <c r="AU184" s="238" t="s">
        <v>86</v>
      </c>
      <c r="AY184" s="17" t="s">
        <v>174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7" t="s">
        <v>84</v>
      </c>
      <c r="BK184" s="239">
        <f>ROUND(I184*H184,2)</f>
        <v>0</v>
      </c>
      <c r="BL184" s="17" t="s">
        <v>178</v>
      </c>
      <c r="BM184" s="238" t="s">
        <v>849</v>
      </c>
    </row>
    <row r="185" s="2" customFormat="1" ht="16.5" customHeight="1">
      <c r="A185" s="38"/>
      <c r="B185" s="39"/>
      <c r="C185" s="226" t="s">
        <v>349</v>
      </c>
      <c r="D185" s="226" t="s">
        <v>175</v>
      </c>
      <c r="E185" s="227" t="s">
        <v>2095</v>
      </c>
      <c r="F185" s="228" t="s">
        <v>2096</v>
      </c>
      <c r="G185" s="229" t="s">
        <v>236</v>
      </c>
      <c r="H185" s="230">
        <v>1</v>
      </c>
      <c r="I185" s="231"/>
      <c r="J185" s="232">
        <f>ROUND(I185*H185,2)</f>
        <v>0</v>
      </c>
      <c r="K185" s="233"/>
      <c r="L185" s="44"/>
      <c r="M185" s="234" t="s">
        <v>1</v>
      </c>
      <c r="N185" s="235" t="s">
        <v>41</v>
      </c>
      <c r="O185" s="91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8" t="s">
        <v>178</v>
      </c>
      <c r="AT185" s="238" t="s">
        <v>175</v>
      </c>
      <c r="AU185" s="238" t="s">
        <v>86</v>
      </c>
      <c r="AY185" s="17" t="s">
        <v>174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7" t="s">
        <v>84</v>
      </c>
      <c r="BK185" s="239">
        <f>ROUND(I185*H185,2)</f>
        <v>0</v>
      </c>
      <c r="BL185" s="17" t="s">
        <v>178</v>
      </c>
      <c r="BM185" s="238" t="s">
        <v>858</v>
      </c>
    </row>
    <row r="186" s="2" customFormat="1" ht="24.15" customHeight="1">
      <c r="A186" s="38"/>
      <c r="B186" s="39"/>
      <c r="C186" s="226" t="s">
        <v>354</v>
      </c>
      <c r="D186" s="226" t="s">
        <v>175</v>
      </c>
      <c r="E186" s="227" t="s">
        <v>2097</v>
      </c>
      <c r="F186" s="228" t="s">
        <v>2098</v>
      </c>
      <c r="G186" s="229" t="s">
        <v>236</v>
      </c>
      <c r="H186" s="230">
        <v>1</v>
      </c>
      <c r="I186" s="231"/>
      <c r="J186" s="232">
        <f>ROUND(I186*H186,2)</f>
        <v>0</v>
      </c>
      <c r="K186" s="233"/>
      <c r="L186" s="44"/>
      <c r="M186" s="234" t="s">
        <v>1</v>
      </c>
      <c r="N186" s="235" t="s">
        <v>41</v>
      </c>
      <c r="O186" s="91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178</v>
      </c>
      <c r="AT186" s="238" t="s">
        <v>175</v>
      </c>
      <c r="AU186" s="238" t="s">
        <v>86</v>
      </c>
      <c r="AY186" s="17" t="s">
        <v>174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7" t="s">
        <v>84</v>
      </c>
      <c r="BK186" s="239">
        <f>ROUND(I186*H186,2)</f>
        <v>0</v>
      </c>
      <c r="BL186" s="17" t="s">
        <v>178</v>
      </c>
      <c r="BM186" s="238" t="s">
        <v>868</v>
      </c>
    </row>
    <row r="187" s="2" customFormat="1" ht="16.5" customHeight="1">
      <c r="A187" s="38"/>
      <c r="B187" s="39"/>
      <c r="C187" s="226" t="s">
        <v>359</v>
      </c>
      <c r="D187" s="226" t="s">
        <v>175</v>
      </c>
      <c r="E187" s="227" t="s">
        <v>2099</v>
      </c>
      <c r="F187" s="228" t="s">
        <v>2100</v>
      </c>
      <c r="G187" s="229" t="s">
        <v>236</v>
      </c>
      <c r="H187" s="230">
        <v>3</v>
      </c>
      <c r="I187" s="231"/>
      <c r="J187" s="232">
        <f>ROUND(I187*H187,2)</f>
        <v>0</v>
      </c>
      <c r="K187" s="233"/>
      <c r="L187" s="44"/>
      <c r="M187" s="234" t="s">
        <v>1</v>
      </c>
      <c r="N187" s="235" t="s">
        <v>41</v>
      </c>
      <c r="O187" s="91"/>
      <c r="P187" s="236">
        <f>O187*H187</f>
        <v>0</v>
      </c>
      <c r="Q187" s="236">
        <v>0</v>
      </c>
      <c r="R187" s="236">
        <f>Q187*H187</f>
        <v>0</v>
      </c>
      <c r="S187" s="236">
        <v>0</v>
      </c>
      <c r="T187" s="237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8" t="s">
        <v>178</v>
      </c>
      <c r="AT187" s="238" t="s">
        <v>175</v>
      </c>
      <c r="AU187" s="238" t="s">
        <v>86</v>
      </c>
      <c r="AY187" s="17" t="s">
        <v>174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7" t="s">
        <v>84</v>
      </c>
      <c r="BK187" s="239">
        <f>ROUND(I187*H187,2)</f>
        <v>0</v>
      </c>
      <c r="BL187" s="17" t="s">
        <v>178</v>
      </c>
      <c r="BM187" s="238" t="s">
        <v>882</v>
      </c>
    </row>
    <row r="188" s="2" customFormat="1" ht="24.15" customHeight="1">
      <c r="A188" s="38"/>
      <c r="B188" s="39"/>
      <c r="C188" s="226" t="s">
        <v>364</v>
      </c>
      <c r="D188" s="226" t="s">
        <v>175</v>
      </c>
      <c r="E188" s="227" t="s">
        <v>1195</v>
      </c>
      <c r="F188" s="228" t="s">
        <v>1196</v>
      </c>
      <c r="G188" s="229" t="s">
        <v>236</v>
      </c>
      <c r="H188" s="230">
        <v>3</v>
      </c>
      <c r="I188" s="231"/>
      <c r="J188" s="232">
        <f>ROUND(I188*H188,2)</f>
        <v>0</v>
      </c>
      <c r="K188" s="233"/>
      <c r="L188" s="44"/>
      <c r="M188" s="234" t="s">
        <v>1</v>
      </c>
      <c r="N188" s="235" t="s">
        <v>41</v>
      </c>
      <c r="O188" s="91"/>
      <c r="P188" s="236">
        <f>O188*H188</f>
        <v>0</v>
      </c>
      <c r="Q188" s="236">
        <v>3.0000000000000001E-05</v>
      </c>
      <c r="R188" s="236">
        <f>Q188*H188</f>
        <v>9.0000000000000006E-05</v>
      </c>
      <c r="S188" s="236">
        <v>0</v>
      </c>
      <c r="T188" s="237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8" t="s">
        <v>178</v>
      </c>
      <c r="AT188" s="238" t="s">
        <v>175</v>
      </c>
      <c r="AU188" s="238" t="s">
        <v>86</v>
      </c>
      <c r="AY188" s="17" t="s">
        <v>174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7" t="s">
        <v>84</v>
      </c>
      <c r="BK188" s="239">
        <f>ROUND(I188*H188,2)</f>
        <v>0</v>
      </c>
      <c r="BL188" s="17" t="s">
        <v>178</v>
      </c>
      <c r="BM188" s="238" t="s">
        <v>892</v>
      </c>
    </row>
    <row r="189" s="12" customFormat="1" ht="22.8" customHeight="1">
      <c r="A189" s="12"/>
      <c r="B189" s="212"/>
      <c r="C189" s="213"/>
      <c r="D189" s="214" t="s">
        <v>75</v>
      </c>
      <c r="E189" s="284" t="s">
        <v>2101</v>
      </c>
      <c r="F189" s="284" t="s">
        <v>2102</v>
      </c>
      <c r="G189" s="213"/>
      <c r="H189" s="213"/>
      <c r="I189" s="216"/>
      <c r="J189" s="285">
        <f>BK189</f>
        <v>0</v>
      </c>
      <c r="K189" s="213"/>
      <c r="L189" s="218"/>
      <c r="M189" s="219"/>
      <c r="N189" s="220"/>
      <c r="O189" s="220"/>
      <c r="P189" s="221">
        <f>SUM(P190:P191)</f>
        <v>0</v>
      </c>
      <c r="Q189" s="220"/>
      <c r="R189" s="221">
        <f>SUM(R190:R191)</f>
        <v>0</v>
      </c>
      <c r="S189" s="220"/>
      <c r="T189" s="222">
        <f>SUM(T190:T191)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23" t="s">
        <v>84</v>
      </c>
      <c r="AT189" s="224" t="s">
        <v>75</v>
      </c>
      <c r="AU189" s="224" t="s">
        <v>84</v>
      </c>
      <c r="AY189" s="223" t="s">
        <v>174</v>
      </c>
      <c r="BK189" s="225">
        <f>SUM(BK190:BK191)</f>
        <v>0</v>
      </c>
    </row>
    <row r="190" s="2" customFormat="1" ht="37.8" customHeight="1">
      <c r="A190" s="38"/>
      <c r="B190" s="39"/>
      <c r="C190" s="226" t="s">
        <v>369</v>
      </c>
      <c r="D190" s="226" t="s">
        <v>175</v>
      </c>
      <c r="E190" s="227" t="s">
        <v>2103</v>
      </c>
      <c r="F190" s="228" t="s">
        <v>2104</v>
      </c>
      <c r="G190" s="229" t="s">
        <v>236</v>
      </c>
      <c r="H190" s="230">
        <v>1</v>
      </c>
      <c r="I190" s="231"/>
      <c r="J190" s="232">
        <f>ROUND(I190*H190,2)</f>
        <v>0</v>
      </c>
      <c r="K190" s="233"/>
      <c r="L190" s="44"/>
      <c r="M190" s="234" t="s">
        <v>1</v>
      </c>
      <c r="N190" s="235" t="s">
        <v>41</v>
      </c>
      <c r="O190" s="91"/>
      <c r="P190" s="236">
        <f>O190*H190</f>
        <v>0</v>
      </c>
      <c r="Q190" s="236">
        <v>0</v>
      </c>
      <c r="R190" s="236">
        <f>Q190*H190</f>
        <v>0</v>
      </c>
      <c r="S190" s="236">
        <v>0</v>
      </c>
      <c r="T190" s="237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8" t="s">
        <v>178</v>
      </c>
      <c r="AT190" s="238" t="s">
        <v>175</v>
      </c>
      <c r="AU190" s="238" t="s">
        <v>86</v>
      </c>
      <c r="AY190" s="17" t="s">
        <v>174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84</v>
      </c>
      <c r="BK190" s="239">
        <f>ROUND(I190*H190,2)</f>
        <v>0</v>
      </c>
      <c r="BL190" s="17" t="s">
        <v>178</v>
      </c>
      <c r="BM190" s="238" t="s">
        <v>902</v>
      </c>
    </row>
    <row r="191" s="2" customFormat="1" ht="16.5" customHeight="1">
      <c r="A191" s="38"/>
      <c r="B191" s="39"/>
      <c r="C191" s="226" t="s">
        <v>374</v>
      </c>
      <c r="D191" s="226" t="s">
        <v>175</v>
      </c>
      <c r="E191" s="227" t="s">
        <v>2105</v>
      </c>
      <c r="F191" s="228" t="s">
        <v>2106</v>
      </c>
      <c r="G191" s="229" t="s">
        <v>236</v>
      </c>
      <c r="H191" s="230">
        <v>1</v>
      </c>
      <c r="I191" s="231"/>
      <c r="J191" s="232">
        <f>ROUND(I191*H191,2)</f>
        <v>0</v>
      </c>
      <c r="K191" s="233"/>
      <c r="L191" s="44"/>
      <c r="M191" s="234" t="s">
        <v>1</v>
      </c>
      <c r="N191" s="235" t="s">
        <v>41</v>
      </c>
      <c r="O191" s="91"/>
      <c r="P191" s="236">
        <f>O191*H191</f>
        <v>0</v>
      </c>
      <c r="Q191" s="236">
        <v>0</v>
      </c>
      <c r="R191" s="236">
        <f>Q191*H191</f>
        <v>0</v>
      </c>
      <c r="S191" s="236">
        <v>0</v>
      </c>
      <c r="T191" s="237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8" t="s">
        <v>178</v>
      </c>
      <c r="AT191" s="238" t="s">
        <v>175</v>
      </c>
      <c r="AU191" s="238" t="s">
        <v>86</v>
      </c>
      <c r="AY191" s="17" t="s">
        <v>174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7" t="s">
        <v>84</v>
      </c>
      <c r="BK191" s="239">
        <f>ROUND(I191*H191,2)</f>
        <v>0</v>
      </c>
      <c r="BL191" s="17" t="s">
        <v>178</v>
      </c>
      <c r="BM191" s="238" t="s">
        <v>910</v>
      </c>
    </row>
    <row r="192" s="12" customFormat="1" ht="22.8" customHeight="1">
      <c r="A192" s="12"/>
      <c r="B192" s="212"/>
      <c r="C192" s="213"/>
      <c r="D192" s="214" t="s">
        <v>75</v>
      </c>
      <c r="E192" s="284" t="s">
        <v>2107</v>
      </c>
      <c r="F192" s="284" t="s">
        <v>2108</v>
      </c>
      <c r="G192" s="213"/>
      <c r="H192" s="213"/>
      <c r="I192" s="216"/>
      <c r="J192" s="285">
        <f>BK192</f>
        <v>0</v>
      </c>
      <c r="K192" s="213"/>
      <c r="L192" s="218"/>
      <c r="M192" s="219"/>
      <c r="N192" s="220"/>
      <c r="O192" s="220"/>
      <c r="P192" s="221">
        <f>SUM(P193:P194)</f>
        <v>0</v>
      </c>
      <c r="Q192" s="220"/>
      <c r="R192" s="221">
        <f>SUM(R193:R194)</f>
        <v>0</v>
      </c>
      <c r="S192" s="220"/>
      <c r="T192" s="222">
        <f>SUM(T193:T194)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23" t="s">
        <v>84</v>
      </c>
      <c r="AT192" s="224" t="s">
        <v>75</v>
      </c>
      <c r="AU192" s="224" t="s">
        <v>84</v>
      </c>
      <c r="AY192" s="223" t="s">
        <v>174</v>
      </c>
      <c r="BK192" s="225">
        <f>SUM(BK193:BK194)</f>
        <v>0</v>
      </c>
    </row>
    <row r="193" s="2" customFormat="1" ht="55.5" customHeight="1">
      <c r="A193" s="38"/>
      <c r="B193" s="39"/>
      <c r="C193" s="226" t="s">
        <v>378</v>
      </c>
      <c r="D193" s="226" t="s">
        <v>175</v>
      </c>
      <c r="E193" s="227" t="s">
        <v>2109</v>
      </c>
      <c r="F193" s="228" t="s">
        <v>2110</v>
      </c>
      <c r="G193" s="229" t="s">
        <v>236</v>
      </c>
      <c r="H193" s="230">
        <v>2</v>
      </c>
      <c r="I193" s="231"/>
      <c r="J193" s="232">
        <f>ROUND(I193*H193,2)</f>
        <v>0</v>
      </c>
      <c r="K193" s="233"/>
      <c r="L193" s="44"/>
      <c r="M193" s="234" t="s">
        <v>1</v>
      </c>
      <c r="N193" s="235" t="s">
        <v>41</v>
      </c>
      <c r="O193" s="91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8" t="s">
        <v>178</v>
      </c>
      <c r="AT193" s="238" t="s">
        <v>175</v>
      </c>
      <c r="AU193" s="238" t="s">
        <v>86</v>
      </c>
      <c r="AY193" s="17" t="s">
        <v>174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7" t="s">
        <v>84</v>
      </c>
      <c r="BK193" s="239">
        <f>ROUND(I193*H193,2)</f>
        <v>0</v>
      </c>
      <c r="BL193" s="17" t="s">
        <v>178</v>
      </c>
      <c r="BM193" s="238" t="s">
        <v>920</v>
      </c>
    </row>
    <row r="194" s="2" customFormat="1" ht="24.15" customHeight="1">
      <c r="A194" s="38"/>
      <c r="B194" s="39"/>
      <c r="C194" s="226" t="s">
        <v>383</v>
      </c>
      <c r="D194" s="226" t="s">
        <v>175</v>
      </c>
      <c r="E194" s="227" t="s">
        <v>2111</v>
      </c>
      <c r="F194" s="228" t="s">
        <v>2112</v>
      </c>
      <c r="G194" s="229" t="s">
        <v>236</v>
      </c>
      <c r="H194" s="230">
        <v>2</v>
      </c>
      <c r="I194" s="231"/>
      <c r="J194" s="232">
        <f>ROUND(I194*H194,2)</f>
        <v>0</v>
      </c>
      <c r="K194" s="233"/>
      <c r="L194" s="44"/>
      <c r="M194" s="234" t="s">
        <v>1</v>
      </c>
      <c r="N194" s="235" t="s">
        <v>41</v>
      </c>
      <c r="O194" s="91"/>
      <c r="P194" s="236">
        <f>O194*H194</f>
        <v>0</v>
      </c>
      <c r="Q194" s="236">
        <v>0</v>
      </c>
      <c r="R194" s="236">
        <f>Q194*H194</f>
        <v>0</v>
      </c>
      <c r="S194" s="236">
        <v>0</v>
      </c>
      <c r="T194" s="237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8" t="s">
        <v>178</v>
      </c>
      <c r="AT194" s="238" t="s">
        <v>175</v>
      </c>
      <c r="AU194" s="238" t="s">
        <v>86</v>
      </c>
      <c r="AY194" s="17" t="s">
        <v>174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7" t="s">
        <v>84</v>
      </c>
      <c r="BK194" s="239">
        <f>ROUND(I194*H194,2)</f>
        <v>0</v>
      </c>
      <c r="BL194" s="17" t="s">
        <v>178</v>
      </c>
      <c r="BM194" s="238" t="s">
        <v>929</v>
      </c>
    </row>
    <row r="195" s="12" customFormat="1" ht="22.8" customHeight="1">
      <c r="A195" s="12"/>
      <c r="B195" s="212"/>
      <c r="C195" s="213"/>
      <c r="D195" s="214" t="s">
        <v>75</v>
      </c>
      <c r="E195" s="284" t="s">
        <v>2113</v>
      </c>
      <c r="F195" s="284" t="s">
        <v>2114</v>
      </c>
      <c r="G195" s="213"/>
      <c r="H195" s="213"/>
      <c r="I195" s="216"/>
      <c r="J195" s="285">
        <f>BK195</f>
        <v>0</v>
      </c>
      <c r="K195" s="213"/>
      <c r="L195" s="218"/>
      <c r="M195" s="219"/>
      <c r="N195" s="220"/>
      <c r="O195" s="220"/>
      <c r="P195" s="221">
        <f>SUM(P196:P200)</f>
        <v>0</v>
      </c>
      <c r="Q195" s="220"/>
      <c r="R195" s="221">
        <f>SUM(R196:R200)</f>
        <v>0</v>
      </c>
      <c r="S195" s="220"/>
      <c r="T195" s="222">
        <f>SUM(T196:T200)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3" t="s">
        <v>84</v>
      </c>
      <c r="AT195" s="224" t="s">
        <v>75</v>
      </c>
      <c r="AU195" s="224" t="s">
        <v>84</v>
      </c>
      <c r="AY195" s="223" t="s">
        <v>174</v>
      </c>
      <c r="BK195" s="225">
        <f>SUM(BK196:BK200)</f>
        <v>0</v>
      </c>
    </row>
    <row r="196" s="2" customFormat="1" ht="24.15" customHeight="1">
      <c r="A196" s="38"/>
      <c r="B196" s="39"/>
      <c r="C196" s="226" t="s">
        <v>390</v>
      </c>
      <c r="D196" s="226" t="s">
        <v>175</v>
      </c>
      <c r="E196" s="227" t="s">
        <v>2115</v>
      </c>
      <c r="F196" s="228" t="s">
        <v>2116</v>
      </c>
      <c r="G196" s="229" t="s">
        <v>190</v>
      </c>
      <c r="H196" s="230">
        <v>0.5</v>
      </c>
      <c r="I196" s="231"/>
      <c r="J196" s="232">
        <f>ROUND(I196*H196,2)</f>
        <v>0</v>
      </c>
      <c r="K196" s="233"/>
      <c r="L196" s="44"/>
      <c r="M196" s="234" t="s">
        <v>1</v>
      </c>
      <c r="N196" s="235" t="s">
        <v>41</v>
      </c>
      <c r="O196" s="91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8" t="s">
        <v>178</v>
      </c>
      <c r="AT196" s="238" t="s">
        <v>175</v>
      </c>
      <c r="AU196" s="238" t="s">
        <v>86</v>
      </c>
      <c r="AY196" s="17" t="s">
        <v>174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7" t="s">
        <v>84</v>
      </c>
      <c r="BK196" s="239">
        <f>ROUND(I196*H196,2)</f>
        <v>0</v>
      </c>
      <c r="BL196" s="17" t="s">
        <v>178</v>
      </c>
      <c r="BM196" s="238" t="s">
        <v>937</v>
      </c>
    </row>
    <row r="197" s="2" customFormat="1" ht="24.15" customHeight="1">
      <c r="A197" s="38"/>
      <c r="B197" s="39"/>
      <c r="C197" s="226" t="s">
        <v>398</v>
      </c>
      <c r="D197" s="226" t="s">
        <v>175</v>
      </c>
      <c r="E197" s="227" t="s">
        <v>2117</v>
      </c>
      <c r="F197" s="228" t="s">
        <v>2118</v>
      </c>
      <c r="G197" s="229" t="s">
        <v>1211</v>
      </c>
      <c r="H197" s="230">
        <v>2</v>
      </c>
      <c r="I197" s="231"/>
      <c r="J197" s="232">
        <f>ROUND(I197*H197,2)</f>
        <v>0</v>
      </c>
      <c r="K197" s="233"/>
      <c r="L197" s="44"/>
      <c r="M197" s="234" t="s">
        <v>1</v>
      </c>
      <c r="N197" s="235" t="s">
        <v>41</v>
      </c>
      <c r="O197" s="91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8" t="s">
        <v>178</v>
      </c>
      <c r="AT197" s="238" t="s">
        <v>175</v>
      </c>
      <c r="AU197" s="238" t="s">
        <v>86</v>
      </c>
      <c r="AY197" s="17" t="s">
        <v>174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7" t="s">
        <v>84</v>
      </c>
      <c r="BK197" s="239">
        <f>ROUND(I197*H197,2)</f>
        <v>0</v>
      </c>
      <c r="BL197" s="17" t="s">
        <v>178</v>
      </c>
      <c r="BM197" s="238" t="s">
        <v>946</v>
      </c>
    </row>
    <row r="198" s="2" customFormat="1" ht="33" customHeight="1">
      <c r="A198" s="38"/>
      <c r="B198" s="39"/>
      <c r="C198" s="226" t="s">
        <v>405</v>
      </c>
      <c r="D198" s="226" t="s">
        <v>175</v>
      </c>
      <c r="E198" s="227" t="s">
        <v>2119</v>
      </c>
      <c r="F198" s="228" t="s">
        <v>2120</v>
      </c>
      <c r="G198" s="229" t="s">
        <v>1211</v>
      </c>
      <c r="H198" s="230">
        <v>1</v>
      </c>
      <c r="I198" s="231"/>
      <c r="J198" s="232">
        <f>ROUND(I198*H198,2)</f>
        <v>0</v>
      </c>
      <c r="K198" s="233"/>
      <c r="L198" s="44"/>
      <c r="M198" s="234" t="s">
        <v>1</v>
      </c>
      <c r="N198" s="235" t="s">
        <v>41</v>
      </c>
      <c r="O198" s="91"/>
      <c r="P198" s="236">
        <f>O198*H198</f>
        <v>0</v>
      </c>
      <c r="Q198" s="236">
        <v>0</v>
      </c>
      <c r="R198" s="236">
        <f>Q198*H198</f>
        <v>0</v>
      </c>
      <c r="S198" s="236">
        <v>0</v>
      </c>
      <c r="T198" s="237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8" t="s">
        <v>178</v>
      </c>
      <c r="AT198" s="238" t="s">
        <v>175</v>
      </c>
      <c r="AU198" s="238" t="s">
        <v>86</v>
      </c>
      <c r="AY198" s="17" t="s">
        <v>174</v>
      </c>
      <c r="BE198" s="239">
        <f>IF(N198="základní",J198,0)</f>
        <v>0</v>
      </c>
      <c r="BF198" s="239">
        <f>IF(N198="snížená",J198,0)</f>
        <v>0</v>
      </c>
      <c r="BG198" s="239">
        <f>IF(N198="zákl. přenesená",J198,0)</f>
        <v>0</v>
      </c>
      <c r="BH198" s="239">
        <f>IF(N198="sníž. přenesená",J198,0)</f>
        <v>0</v>
      </c>
      <c r="BI198" s="239">
        <f>IF(N198="nulová",J198,0)</f>
        <v>0</v>
      </c>
      <c r="BJ198" s="17" t="s">
        <v>84</v>
      </c>
      <c r="BK198" s="239">
        <f>ROUND(I198*H198,2)</f>
        <v>0</v>
      </c>
      <c r="BL198" s="17" t="s">
        <v>178</v>
      </c>
      <c r="BM198" s="238" t="s">
        <v>955</v>
      </c>
    </row>
    <row r="199" s="2" customFormat="1" ht="44.25" customHeight="1">
      <c r="A199" s="38"/>
      <c r="B199" s="39"/>
      <c r="C199" s="226" t="s">
        <v>411</v>
      </c>
      <c r="D199" s="226" t="s">
        <v>175</v>
      </c>
      <c r="E199" s="227" t="s">
        <v>2121</v>
      </c>
      <c r="F199" s="228" t="s">
        <v>2122</v>
      </c>
      <c r="G199" s="229" t="s">
        <v>1211</v>
      </c>
      <c r="H199" s="230">
        <v>1</v>
      </c>
      <c r="I199" s="231"/>
      <c r="J199" s="232">
        <f>ROUND(I199*H199,2)</f>
        <v>0</v>
      </c>
      <c r="K199" s="233"/>
      <c r="L199" s="44"/>
      <c r="M199" s="234" t="s">
        <v>1</v>
      </c>
      <c r="N199" s="235" t="s">
        <v>41</v>
      </c>
      <c r="O199" s="91"/>
      <c r="P199" s="236">
        <f>O199*H199</f>
        <v>0</v>
      </c>
      <c r="Q199" s="236">
        <v>0</v>
      </c>
      <c r="R199" s="236">
        <f>Q199*H199</f>
        <v>0</v>
      </c>
      <c r="S199" s="236">
        <v>0</v>
      </c>
      <c r="T199" s="237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8" t="s">
        <v>178</v>
      </c>
      <c r="AT199" s="238" t="s">
        <v>175</v>
      </c>
      <c r="AU199" s="238" t="s">
        <v>86</v>
      </c>
      <c r="AY199" s="17" t="s">
        <v>174</v>
      </c>
      <c r="BE199" s="239">
        <f>IF(N199="základní",J199,0)</f>
        <v>0</v>
      </c>
      <c r="BF199" s="239">
        <f>IF(N199="snížená",J199,0)</f>
        <v>0</v>
      </c>
      <c r="BG199" s="239">
        <f>IF(N199="zákl. přenesená",J199,0)</f>
        <v>0</v>
      </c>
      <c r="BH199" s="239">
        <f>IF(N199="sníž. přenesená",J199,0)</f>
        <v>0</v>
      </c>
      <c r="BI199" s="239">
        <f>IF(N199="nulová",J199,0)</f>
        <v>0</v>
      </c>
      <c r="BJ199" s="17" t="s">
        <v>84</v>
      </c>
      <c r="BK199" s="239">
        <f>ROUND(I199*H199,2)</f>
        <v>0</v>
      </c>
      <c r="BL199" s="17" t="s">
        <v>178</v>
      </c>
      <c r="BM199" s="238" t="s">
        <v>964</v>
      </c>
    </row>
    <row r="200" s="2" customFormat="1" ht="24.15" customHeight="1">
      <c r="A200" s="38"/>
      <c r="B200" s="39"/>
      <c r="C200" s="226" t="s">
        <v>418</v>
      </c>
      <c r="D200" s="226" t="s">
        <v>175</v>
      </c>
      <c r="E200" s="227" t="s">
        <v>2123</v>
      </c>
      <c r="F200" s="228" t="s">
        <v>2124</v>
      </c>
      <c r="G200" s="229" t="s">
        <v>1112</v>
      </c>
      <c r="H200" s="294"/>
      <c r="I200" s="231"/>
      <c r="J200" s="232">
        <f>ROUND(I200*H200,2)</f>
        <v>0</v>
      </c>
      <c r="K200" s="233"/>
      <c r="L200" s="44"/>
      <c r="M200" s="234" t="s">
        <v>1</v>
      </c>
      <c r="N200" s="235" t="s">
        <v>41</v>
      </c>
      <c r="O200" s="91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8" t="s">
        <v>178</v>
      </c>
      <c r="AT200" s="238" t="s">
        <v>175</v>
      </c>
      <c r="AU200" s="238" t="s">
        <v>86</v>
      </c>
      <c r="AY200" s="17" t="s">
        <v>174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7" t="s">
        <v>84</v>
      </c>
      <c r="BK200" s="239">
        <f>ROUND(I200*H200,2)</f>
        <v>0</v>
      </c>
      <c r="BL200" s="17" t="s">
        <v>178</v>
      </c>
      <c r="BM200" s="238" t="s">
        <v>972</v>
      </c>
    </row>
    <row r="201" s="12" customFormat="1" ht="22.8" customHeight="1">
      <c r="A201" s="12"/>
      <c r="B201" s="212"/>
      <c r="C201" s="213"/>
      <c r="D201" s="214" t="s">
        <v>75</v>
      </c>
      <c r="E201" s="284" t="s">
        <v>2125</v>
      </c>
      <c r="F201" s="284" t="s">
        <v>173</v>
      </c>
      <c r="G201" s="213"/>
      <c r="H201" s="213"/>
      <c r="I201" s="216"/>
      <c r="J201" s="285">
        <f>BK201</f>
        <v>0</v>
      </c>
      <c r="K201" s="213"/>
      <c r="L201" s="218"/>
      <c r="M201" s="219"/>
      <c r="N201" s="220"/>
      <c r="O201" s="220"/>
      <c r="P201" s="221">
        <f>SUM(P202:P215)</f>
        <v>0</v>
      </c>
      <c r="Q201" s="220"/>
      <c r="R201" s="221">
        <f>SUM(R202:R215)</f>
        <v>0</v>
      </c>
      <c r="S201" s="220"/>
      <c r="T201" s="222">
        <f>SUM(T202:T215)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3" t="s">
        <v>84</v>
      </c>
      <c r="AT201" s="224" t="s">
        <v>75</v>
      </c>
      <c r="AU201" s="224" t="s">
        <v>84</v>
      </c>
      <c r="AY201" s="223" t="s">
        <v>174</v>
      </c>
      <c r="BK201" s="225">
        <f>SUM(BK202:BK215)</f>
        <v>0</v>
      </c>
    </row>
    <row r="202" s="2" customFormat="1" ht="33" customHeight="1">
      <c r="A202" s="38"/>
      <c r="B202" s="39"/>
      <c r="C202" s="226" t="s">
        <v>422</v>
      </c>
      <c r="D202" s="226" t="s">
        <v>175</v>
      </c>
      <c r="E202" s="227" t="s">
        <v>2126</v>
      </c>
      <c r="F202" s="228" t="s">
        <v>2127</v>
      </c>
      <c r="G202" s="229" t="s">
        <v>190</v>
      </c>
      <c r="H202" s="230">
        <v>74.560000000000002</v>
      </c>
      <c r="I202" s="231"/>
      <c r="J202" s="232">
        <f>ROUND(I202*H202,2)</f>
        <v>0</v>
      </c>
      <c r="K202" s="233"/>
      <c r="L202" s="44"/>
      <c r="M202" s="234" t="s">
        <v>1</v>
      </c>
      <c r="N202" s="235" t="s">
        <v>41</v>
      </c>
      <c r="O202" s="91"/>
      <c r="P202" s="236">
        <f>O202*H202</f>
        <v>0</v>
      </c>
      <c r="Q202" s="236">
        <v>0</v>
      </c>
      <c r="R202" s="236">
        <f>Q202*H202</f>
        <v>0</v>
      </c>
      <c r="S202" s="236">
        <v>0</v>
      </c>
      <c r="T202" s="237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8" t="s">
        <v>178</v>
      </c>
      <c r="AT202" s="238" t="s">
        <v>175</v>
      </c>
      <c r="AU202" s="238" t="s">
        <v>86</v>
      </c>
      <c r="AY202" s="17" t="s">
        <v>174</v>
      </c>
      <c r="BE202" s="239">
        <f>IF(N202="základní",J202,0)</f>
        <v>0</v>
      </c>
      <c r="BF202" s="239">
        <f>IF(N202="snížená",J202,0)</f>
        <v>0</v>
      </c>
      <c r="BG202" s="239">
        <f>IF(N202="zákl. přenesená",J202,0)</f>
        <v>0</v>
      </c>
      <c r="BH202" s="239">
        <f>IF(N202="sníž. přenesená",J202,0)</f>
        <v>0</v>
      </c>
      <c r="BI202" s="239">
        <f>IF(N202="nulová",J202,0)</f>
        <v>0</v>
      </c>
      <c r="BJ202" s="17" t="s">
        <v>84</v>
      </c>
      <c r="BK202" s="239">
        <f>ROUND(I202*H202,2)</f>
        <v>0</v>
      </c>
      <c r="BL202" s="17" t="s">
        <v>178</v>
      </c>
      <c r="BM202" s="238" t="s">
        <v>980</v>
      </c>
    </row>
    <row r="203" s="2" customFormat="1" ht="16.5" customHeight="1">
      <c r="A203" s="38"/>
      <c r="B203" s="39"/>
      <c r="C203" s="226" t="s">
        <v>428</v>
      </c>
      <c r="D203" s="226" t="s">
        <v>175</v>
      </c>
      <c r="E203" s="227" t="s">
        <v>2128</v>
      </c>
      <c r="F203" s="228" t="s">
        <v>2129</v>
      </c>
      <c r="G203" s="229" t="s">
        <v>190</v>
      </c>
      <c r="H203" s="230">
        <v>6.1200000000000001</v>
      </c>
      <c r="I203" s="231"/>
      <c r="J203" s="232">
        <f>ROUND(I203*H203,2)</f>
        <v>0</v>
      </c>
      <c r="K203" s="233"/>
      <c r="L203" s="44"/>
      <c r="M203" s="234" t="s">
        <v>1</v>
      </c>
      <c r="N203" s="235" t="s">
        <v>41</v>
      </c>
      <c r="O203" s="91"/>
      <c r="P203" s="236">
        <f>O203*H203</f>
        <v>0</v>
      </c>
      <c r="Q203" s="236">
        <v>0</v>
      </c>
      <c r="R203" s="236">
        <f>Q203*H203</f>
        <v>0</v>
      </c>
      <c r="S203" s="236">
        <v>0</v>
      </c>
      <c r="T203" s="237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8" t="s">
        <v>178</v>
      </c>
      <c r="AT203" s="238" t="s">
        <v>175</v>
      </c>
      <c r="AU203" s="238" t="s">
        <v>86</v>
      </c>
      <c r="AY203" s="17" t="s">
        <v>174</v>
      </c>
      <c r="BE203" s="239">
        <f>IF(N203="základní",J203,0)</f>
        <v>0</v>
      </c>
      <c r="BF203" s="239">
        <f>IF(N203="snížená",J203,0)</f>
        <v>0</v>
      </c>
      <c r="BG203" s="239">
        <f>IF(N203="zákl. přenesená",J203,0)</f>
        <v>0</v>
      </c>
      <c r="BH203" s="239">
        <f>IF(N203="sníž. přenesená",J203,0)</f>
        <v>0</v>
      </c>
      <c r="BI203" s="239">
        <f>IF(N203="nulová",J203,0)</f>
        <v>0</v>
      </c>
      <c r="BJ203" s="17" t="s">
        <v>84</v>
      </c>
      <c r="BK203" s="239">
        <f>ROUND(I203*H203,2)</f>
        <v>0</v>
      </c>
      <c r="BL203" s="17" t="s">
        <v>178</v>
      </c>
      <c r="BM203" s="238" t="s">
        <v>988</v>
      </c>
    </row>
    <row r="204" s="2" customFormat="1" ht="21.75" customHeight="1">
      <c r="A204" s="38"/>
      <c r="B204" s="39"/>
      <c r="C204" s="226" t="s">
        <v>434</v>
      </c>
      <c r="D204" s="226" t="s">
        <v>175</v>
      </c>
      <c r="E204" s="227" t="s">
        <v>2130</v>
      </c>
      <c r="F204" s="228" t="s">
        <v>2131</v>
      </c>
      <c r="G204" s="229" t="s">
        <v>123</v>
      </c>
      <c r="H204" s="230">
        <v>183</v>
      </c>
      <c r="I204" s="231"/>
      <c r="J204" s="232">
        <f>ROUND(I204*H204,2)</f>
        <v>0</v>
      </c>
      <c r="K204" s="233"/>
      <c r="L204" s="44"/>
      <c r="M204" s="234" t="s">
        <v>1</v>
      </c>
      <c r="N204" s="235" t="s">
        <v>41</v>
      </c>
      <c r="O204" s="91"/>
      <c r="P204" s="236">
        <f>O204*H204</f>
        <v>0</v>
      </c>
      <c r="Q204" s="236">
        <v>0</v>
      </c>
      <c r="R204" s="236">
        <f>Q204*H204</f>
        <v>0</v>
      </c>
      <c r="S204" s="236">
        <v>0</v>
      </c>
      <c r="T204" s="237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38" t="s">
        <v>178</v>
      </c>
      <c r="AT204" s="238" t="s">
        <v>175</v>
      </c>
      <c r="AU204" s="238" t="s">
        <v>86</v>
      </c>
      <c r="AY204" s="17" t="s">
        <v>174</v>
      </c>
      <c r="BE204" s="239">
        <f>IF(N204="základní",J204,0)</f>
        <v>0</v>
      </c>
      <c r="BF204" s="239">
        <f>IF(N204="snížená",J204,0)</f>
        <v>0</v>
      </c>
      <c r="BG204" s="239">
        <f>IF(N204="zákl. přenesená",J204,0)</f>
        <v>0</v>
      </c>
      <c r="BH204" s="239">
        <f>IF(N204="sníž. přenesená",J204,0)</f>
        <v>0</v>
      </c>
      <c r="BI204" s="239">
        <f>IF(N204="nulová",J204,0)</f>
        <v>0</v>
      </c>
      <c r="BJ204" s="17" t="s">
        <v>84</v>
      </c>
      <c r="BK204" s="239">
        <f>ROUND(I204*H204,2)</f>
        <v>0</v>
      </c>
      <c r="BL204" s="17" t="s">
        <v>178</v>
      </c>
      <c r="BM204" s="238" t="s">
        <v>997</v>
      </c>
    </row>
    <row r="205" s="2" customFormat="1" ht="24.15" customHeight="1">
      <c r="A205" s="38"/>
      <c r="B205" s="39"/>
      <c r="C205" s="226" t="s">
        <v>438</v>
      </c>
      <c r="D205" s="226" t="s">
        <v>175</v>
      </c>
      <c r="E205" s="227" t="s">
        <v>2132</v>
      </c>
      <c r="F205" s="228" t="s">
        <v>2133</v>
      </c>
      <c r="G205" s="229" t="s">
        <v>123</v>
      </c>
      <c r="H205" s="230">
        <v>183</v>
      </c>
      <c r="I205" s="231"/>
      <c r="J205" s="232">
        <f>ROUND(I205*H205,2)</f>
        <v>0</v>
      </c>
      <c r="K205" s="233"/>
      <c r="L205" s="44"/>
      <c r="M205" s="234" t="s">
        <v>1</v>
      </c>
      <c r="N205" s="235" t="s">
        <v>41</v>
      </c>
      <c r="O205" s="91"/>
      <c r="P205" s="236">
        <f>O205*H205</f>
        <v>0</v>
      </c>
      <c r="Q205" s="236">
        <v>0</v>
      </c>
      <c r="R205" s="236">
        <f>Q205*H205</f>
        <v>0</v>
      </c>
      <c r="S205" s="236">
        <v>0</v>
      </c>
      <c r="T205" s="237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8" t="s">
        <v>178</v>
      </c>
      <c r="AT205" s="238" t="s">
        <v>175</v>
      </c>
      <c r="AU205" s="238" t="s">
        <v>86</v>
      </c>
      <c r="AY205" s="17" t="s">
        <v>174</v>
      </c>
      <c r="BE205" s="239">
        <f>IF(N205="základní",J205,0)</f>
        <v>0</v>
      </c>
      <c r="BF205" s="239">
        <f>IF(N205="snížená",J205,0)</f>
        <v>0</v>
      </c>
      <c r="BG205" s="239">
        <f>IF(N205="zákl. přenesená",J205,0)</f>
        <v>0</v>
      </c>
      <c r="BH205" s="239">
        <f>IF(N205="sníž. přenesená",J205,0)</f>
        <v>0</v>
      </c>
      <c r="BI205" s="239">
        <f>IF(N205="nulová",J205,0)</f>
        <v>0</v>
      </c>
      <c r="BJ205" s="17" t="s">
        <v>84</v>
      </c>
      <c r="BK205" s="239">
        <f>ROUND(I205*H205,2)</f>
        <v>0</v>
      </c>
      <c r="BL205" s="17" t="s">
        <v>178</v>
      </c>
      <c r="BM205" s="238" t="s">
        <v>1005</v>
      </c>
    </row>
    <row r="206" s="2" customFormat="1" ht="24.15" customHeight="1">
      <c r="A206" s="38"/>
      <c r="B206" s="39"/>
      <c r="C206" s="226" t="s">
        <v>443</v>
      </c>
      <c r="D206" s="226" t="s">
        <v>175</v>
      </c>
      <c r="E206" s="227" t="s">
        <v>2134</v>
      </c>
      <c r="F206" s="228" t="s">
        <v>2135</v>
      </c>
      <c r="G206" s="229" t="s">
        <v>190</v>
      </c>
      <c r="H206" s="230">
        <v>21.960000000000001</v>
      </c>
      <c r="I206" s="231"/>
      <c r="J206" s="232">
        <f>ROUND(I206*H206,2)</f>
        <v>0</v>
      </c>
      <c r="K206" s="233"/>
      <c r="L206" s="44"/>
      <c r="M206" s="234" t="s">
        <v>1</v>
      </c>
      <c r="N206" s="235" t="s">
        <v>41</v>
      </c>
      <c r="O206" s="91"/>
      <c r="P206" s="236">
        <f>O206*H206</f>
        <v>0</v>
      </c>
      <c r="Q206" s="236">
        <v>0</v>
      </c>
      <c r="R206" s="236">
        <f>Q206*H206</f>
        <v>0</v>
      </c>
      <c r="S206" s="236">
        <v>0</v>
      </c>
      <c r="T206" s="237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8" t="s">
        <v>178</v>
      </c>
      <c r="AT206" s="238" t="s">
        <v>175</v>
      </c>
      <c r="AU206" s="238" t="s">
        <v>86</v>
      </c>
      <c r="AY206" s="17" t="s">
        <v>174</v>
      </c>
      <c r="BE206" s="239">
        <f>IF(N206="základní",J206,0)</f>
        <v>0</v>
      </c>
      <c r="BF206" s="239">
        <f>IF(N206="snížená",J206,0)</f>
        <v>0</v>
      </c>
      <c r="BG206" s="239">
        <f>IF(N206="zákl. přenesená",J206,0)</f>
        <v>0</v>
      </c>
      <c r="BH206" s="239">
        <f>IF(N206="sníž. přenesená",J206,0)</f>
        <v>0</v>
      </c>
      <c r="BI206" s="239">
        <f>IF(N206="nulová",J206,0)</f>
        <v>0</v>
      </c>
      <c r="BJ206" s="17" t="s">
        <v>84</v>
      </c>
      <c r="BK206" s="239">
        <f>ROUND(I206*H206,2)</f>
        <v>0</v>
      </c>
      <c r="BL206" s="17" t="s">
        <v>178</v>
      </c>
      <c r="BM206" s="238" t="s">
        <v>1013</v>
      </c>
    </row>
    <row r="207" s="2" customFormat="1" ht="24.15" customHeight="1">
      <c r="A207" s="38"/>
      <c r="B207" s="39"/>
      <c r="C207" s="226" t="s">
        <v>450</v>
      </c>
      <c r="D207" s="226" t="s">
        <v>175</v>
      </c>
      <c r="E207" s="227" t="s">
        <v>2136</v>
      </c>
      <c r="F207" s="228" t="s">
        <v>2137</v>
      </c>
      <c r="G207" s="229" t="s">
        <v>190</v>
      </c>
      <c r="H207" s="230">
        <v>47.719999999999999</v>
      </c>
      <c r="I207" s="231"/>
      <c r="J207" s="232">
        <f>ROUND(I207*H207,2)</f>
        <v>0</v>
      </c>
      <c r="K207" s="233"/>
      <c r="L207" s="44"/>
      <c r="M207" s="234" t="s">
        <v>1</v>
      </c>
      <c r="N207" s="235" t="s">
        <v>41</v>
      </c>
      <c r="O207" s="91"/>
      <c r="P207" s="236">
        <f>O207*H207</f>
        <v>0</v>
      </c>
      <c r="Q207" s="236">
        <v>0</v>
      </c>
      <c r="R207" s="236">
        <f>Q207*H207</f>
        <v>0</v>
      </c>
      <c r="S207" s="236">
        <v>0</v>
      </c>
      <c r="T207" s="237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8" t="s">
        <v>178</v>
      </c>
      <c r="AT207" s="238" t="s">
        <v>175</v>
      </c>
      <c r="AU207" s="238" t="s">
        <v>86</v>
      </c>
      <c r="AY207" s="17" t="s">
        <v>174</v>
      </c>
      <c r="BE207" s="239">
        <f>IF(N207="základní",J207,0)</f>
        <v>0</v>
      </c>
      <c r="BF207" s="239">
        <f>IF(N207="snížená",J207,0)</f>
        <v>0</v>
      </c>
      <c r="BG207" s="239">
        <f>IF(N207="zákl. přenesená",J207,0)</f>
        <v>0</v>
      </c>
      <c r="BH207" s="239">
        <f>IF(N207="sníž. přenesená",J207,0)</f>
        <v>0</v>
      </c>
      <c r="BI207" s="239">
        <f>IF(N207="nulová",J207,0)</f>
        <v>0</v>
      </c>
      <c r="BJ207" s="17" t="s">
        <v>84</v>
      </c>
      <c r="BK207" s="239">
        <f>ROUND(I207*H207,2)</f>
        <v>0</v>
      </c>
      <c r="BL207" s="17" t="s">
        <v>178</v>
      </c>
      <c r="BM207" s="238" t="s">
        <v>1021</v>
      </c>
    </row>
    <row r="208" s="2" customFormat="1" ht="16.5" customHeight="1">
      <c r="A208" s="38"/>
      <c r="B208" s="39"/>
      <c r="C208" s="226" t="s">
        <v>455</v>
      </c>
      <c r="D208" s="226" t="s">
        <v>175</v>
      </c>
      <c r="E208" s="227" t="s">
        <v>2138</v>
      </c>
      <c r="F208" s="228" t="s">
        <v>2139</v>
      </c>
      <c r="G208" s="229" t="s">
        <v>230</v>
      </c>
      <c r="H208" s="230">
        <v>35.136000000000003</v>
      </c>
      <c r="I208" s="231"/>
      <c r="J208" s="232">
        <f>ROUND(I208*H208,2)</f>
        <v>0</v>
      </c>
      <c r="K208" s="233"/>
      <c r="L208" s="44"/>
      <c r="M208" s="234" t="s">
        <v>1</v>
      </c>
      <c r="N208" s="235" t="s">
        <v>41</v>
      </c>
      <c r="O208" s="91"/>
      <c r="P208" s="236">
        <f>O208*H208</f>
        <v>0</v>
      </c>
      <c r="Q208" s="236">
        <v>0</v>
      </c>
      <c r="R208" s="236">
        <f>Q208*H208</f>
        <v>0</v>
      </c>
      <c r="S208" s="236">
        <v>0</v>
      </c>
      <c r="T208" s="237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38" t="s">
        <v>178</v>
      </c>
      <c r="AT208" s="238" t="s">
        <v>175</v>
      </c>
      <c r="AU208" s="238" t="s">
        <v>86</v>
      </c>
      <c r="AY208" s="17" t="s">
        <v>174</v>
      </c>
      <c r="BE208" s="239">
        <f>IF(N208="základní",J208,0)</f>
        <v>0</v>
      </c>
      <c r="BF208" s="239">
        <f>IF(N208="snížená",J208,0)</f>
        <v>0</v>
      </c>
      <c r="BG208" s="239">
        <f>IF(N208="zákl. přenesená",J208,0)</f>
        <v>0</v>
      </c>
      <c r="BH208" s="239">
        <f>IF(N208="sníž. přenesená",J208,0)</f>
        <v>0</v>
      </c>
      <c r="BI208" s="239">
        <f>IF(N208="nulová",J208,0)</f>
        <v>0</v>
      </c>
      <c r="BJ208" s="17" t="s">
        <v>84</v>
      </c>
      <c r="BK208" s="239">
        <f>ROUND(I208*H208,2)</f>
        <v>0</v>
      </c>
      <c r="BL208" s="17" t="s">
        <v>178</v>
      </c>
      <c r="BM208" s="238" t="s">
        <v>1030</v>
      </c>
    </row>
    <row r="209" s="2" customFormat="1" ht="24.15" customHeight="1">
      <c r="A209" s="38"/>
      <c r="B209" s="39"/>
      <c r="C209" s="226" t="s">
        <v>462</v>
      </c>
      <c r="D209" s="226" t="s">
        <v>175</v>
      </c>
      <c r="E209" s="227" t="s">
        <v>2140</v>
      </c>
      <c r="F209" s="228" t="s">
        <v>2141</v>
      </c>
      <c r="G209" s="229" t="s">
        <v>190</v>
      </c>
      <c r="H209" s="230">
        <v>4.8799999999999999</v>
      </c>
      <c r="I209" s="231"/>
      <c r="J209" s="232">
        <f>ROUND(I209*H209,2)</f>
        <v>0</v>
      </c>
      <c r="K209" s="233"/>
      <c r="L209" s="44"/>
      <c r="M209" s="234" t="s">
        <v>1</v>
      </c>
      <c r="N209" s="235" t="s">
        <v>41</v>
      </c>
      <c r="O209" s="91"/>
      <c r="P209" s="236">
        <f>O209*H209</f>
        <v>0</v>
      </c>
      <c r="Q209" s="236">
        <v>0</v>
      </c>
      <c r="R209" s="236">
        <f>Q209*H209</f>
        <v>0</v>
      </c>
      <c r="S209" s="236">
        <v>0</v>
      </c>
      <c r="T209" s="237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8" t="s">
        <v>178</v>
      </c>
      <c r="AT209" s="238" t="s">
        <v>175</v>
      </c>
      <c r="AU209" s="238" t="s">
        <v>86</v>
      </c>
      <c r="AY209" s="17" t="s">
        <v>174</v>
      </c>
      <c r="BE209" s="239">
        <f>IF(N209="základní",J209,0)</f>
        <v>0</v>
      </c>
      <c r="BF209" s="239">
        <f>IF(N209="snížená",J209,0)</f>
        <v>0</v>
      </c>
      <c r="BG209" s="239">
        <f>IF(N209="zákl. přenesená",J209,0)</f>
        <v>0</v>
      </c>
      <c r="BH209" s="239">
        <f>IF(N209="sníž. přenesená",J209,0)</f>
        <v>0</v>
      </c>
      <c r="BI209" s="239">
        <f>IF(N209="nulová",J209,0)</f>
        <v>0</v>
      </c>
      <c r="BJ209" s="17" t="s">
        <v>84</v>
      </c>
      <c r="BK209" s="239">
        <f>ROUND(I209*H209,2)</f>
        <v>0</v>
      </c>
      <c r="BL209" s="17" t="s">
        <v>178</v>
      </c>
      <c r="BM209" s="238" t="s">
        <v>1042</v>
      </c>
    </row>
    <row r="210" s="2" customFormat="1" ht="33" customHeight="1">
      <c r="A210" s="38"/>
      <c r="B210" s="39"/>
      <c r="C210" s="226" t="s">
        <v>466</v>
      </c>
      <c r="D210" s="226" t="s">
        <v>175</v>
      </c>
      <c r="E210" s="227" t="s">
        <v>2142</v>
      </c>
      <c r="F210" s="228" t="s">
        <v>2143</v>
      </c>
      <c r="G210" s="229" t="s">
        <v>190</v>
      </c>
      <c r="H210" s="230">
        <v>80.680000000000007</v>
      </c>
      <c r="I210" s="231"/>
      <c r="J210" s="232">
        <f>ROUND(I210*H210,2)</f>
        <v>0</v>
      </c>
      <c r="K210" s="233"/>
      <c r="L210" s="44"/>
      <c r="M210" s="234" t="s">
        <v>1</v>
      </c>
      <c r="N210" s="235" t="s">
        <v>41</v>
      </c>
      <c r="O210" s="91"/>
      <c r="P210" s="236">
        <f>O210*H210</f>
        <v>0</v>
      </c>
      <c r="Q210" s="236">
        <v>0</v>
      </c>
      <c r="R210" s="236">
        <f>Q210*H210</f>
        <v>0</v>
      </c>
      <c r="S210" s="236">
        <v>0</v>
      </c>
      <c r="T210" s="237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8" t="s">
        <v>178</v>
      </c>
      <c r="AT210" s="238" t="s">
        <v>175</v>
      </c>
      <c r="AU210" s="238" t="s">
        <v>86</v>
      </c>
      <c r="AY210" s="17" t="s">
        <v>174</v>
      </c>
      <c r="BE210" s="239">
        <f>IF(N210="základní",J210,0)</f>
        <v>0</v>
      </c>
      <c r="BF210" s="239">
        <f>IF(N210="snížená",J210,0)</f>
        <v>0</v>
      </c>
      <c r="BG210" s="239">
        <f>IF(N210="zákl. přenesená",J210,0)</f>
        <v>0</v>
      </c>
      <c r="BH210" s="239">
        <f>IF(N210="sníž. přenesená",J210,0)</f>
        <v>0</v>
      </c>
      <c r="BI210" s="239">
        <f>IF(N210="nulová",J210,0)</f>
        <v>0</v>
      </c>
      <c r="BJ210" s="17" t="s">
        <v>84</v>
      </c>
      <c r="BK210" s="239">
        <f>ROUND(I210*H210,2)</f>
        <v>0</v>
      </c>
      <c r="BL210" s="17" t="s">
        <v>178</v>
      </c>
      <c r="BM210" s="238" t="s">
        <v>1048</v>
      </c>
    </row>
    <row r="211" s="2" customFormat="1" ht="37.8" customHeight="1">
      <c r="A211" s="38"/>
      <c r="B211" s="39"/>
      <c r="C211" s="226" t="s">
        <v>473</v>
      </c>
      <c r="D211" s="226" t="s">
        <v>175</v>
      </c>
      <c r="E211" s="227" t="s">
        <v>214</v>
      </c>
      <c r="F211" s="228" t="s">
        <v>215</v>
      </c>
      <c r="G211" s="229" t="s">
        <v>190</v>
      </c>
      <c r="H211" s="230">
        <v>80.680000000000007</v>
      </c>
      <c r="I211" s="231"/>
      <c r="J211" s="232">
        <f>ROUND(I211*H211,2)</f>
        <v>0</v>
      </c>
      <c r="K211" s="233"/>
      <c r="L211" s="44"/>
      <c r="M211" s="234" t="s">
        <v>1</v>
      </c>
      <c r="N211" s="235" t="s">
        <v>41</v>
      </c>
      <c r="O211" s="91"/>
      <c r="P211" s="236">
        <f>O211*H211</f>
        <v>0</v>
      </c>
      <c r="Q211" s="236">
        <v>0</v>
      </c>
      <c r="R211" s="236">
        <f>Q211*H211</f>
        <v>0</v>
      </c>
      <c r="S211" s="236">
        <v>0</v>
      </c>
      <c r="T211" s="237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8" t="s">
        <v>178</v>
      </c>
      <c r="AT211" s="238" t="s">
        <v>175</v>
      </c>
      <c r="AU211" s="238" t="s">
        <v>86</v>
      </c>
      <c r="AY211" s="17" t="s">
        <v>174</v>
      </c>
      <c r="BE211" s="239">
        <f>IF(N211="základní",J211,0)</f>
        <v>0</v>
      </c>
      <c r="BF211" s="239">
        <f>IF(N211="snížená",J211,0)</f>
        <v>0</v>
      </c>
      <c r="BG211" s="239">
        <f>IF(N211="zákl. přenesená",J211,0)</f>
        <v>0</v>
      </c>
      <c r="BH211" s="239">
        <f>IF(N211="sníž. přenesená",J211,0)</f>
        <v>0</v>
      </c>
      <c r="BI211" s="239">
        <f>IF(N211="nulová",J211,0)</f>
        <v>0</v>
      </c>
      <c r="BJ211" s="17" t="s">
        <v>84</v>
      </c>
      <c r="BK211" s="239">
        <f>ROUND(I211*H211,2)</f>
        <v>0</v>
      </c>
      <c r="BL211" s="17" t="s">
        <v>178</v>
      </c>
      <c r="BM211" s="238" t="s">
        <v>1053</v>
      </c>
    </row>
    <row r="212" s="2" customFormat="1" ht="24.15" customHeight="1">
      <c r="A212" s="38"/>
      <c r="B212" s="39"/>
      <c r="C212" s="226" t="s">
        <v>477</v>
      </c>
      <c r="D212" s="226" t="s">
        <v>175</v>
      </c>
      <c r="E212" s="227" t="s">
        <v>2144</v>
      </c>
      <c r="F212" s="228" t="s">
        <v>2145</v>
      </c>
      <c r="G212" s="229" t="s">
        <v>190</v>
      </c>
      <c r="H212" s="230">
        <v>32.960000000000001</v>
      </c>
      <c r="I212" s="231"/>
      <c r="J212" s="232">
        <f>ROUND(I212*H212,2)</f>
        <v>0</v>
      </c>
      <c r="K212" s="233"/>
      <c r="L212" s="44"/>
      <c r="M212" s="234" t="s">
        <v>1</v>
      </c>
      <c r="N212" s="235" t="s">
        <v>41</v>
      </c>
      <c r="O212" s="91"/>
      <c r="P212" s="236">
        <f>O212*H212</f>
        <v>0</v>
      </c>
      <c r="Q212" s="236">
        <v>0</v>
      </c>
      <c r="R212" s="236">
        <f>Q212*H212</f>
        <v>0</v>
      </c>
      <c r="S212" s="236">
        <v>0</v>
      </c>
      <c r="T212" s="237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38" t="s">
        <v>178</v>
      </c>
      <c r="AT212" s="238" t="s">
        <v>175</v>
      </c>
      <c r="AU212" s="238" t="s">
        <v>86</v>
      </c>
      <c r="AY212" s="17" t="s">
        <v>174</v>
      </c>
      <c r="BE212" s="239">
        <f>IF(N212="základní",J212,0)</f>
        <v>0</v>
      </c>
      <c r="BF212" s="239">
        <f>IF(N212="snížená",J212,0)</f>
        <v>0</v>
      </c>
      <c r="BG212" s="239">
        <f>IF(N212="zákl. přenesená",J212,0)</f>
        <v>0</v>
      </c>
      <c r="BH212" s="239">
        <f>IF(N212="sníž. přenesená",J212,0)</f>
        <v>0</v>
      </c>
      <c r="BI212" s="239">
        <f>IF(N212="nulová",J212,0)</f>
        <v>0</v>
      </c>
      <c r="BJ212" s="17" t="s">
        <v>84</v>
      </c>
      <c r="BK212" s="239">
        <f>ROUND(I212*H212,2)</f>
        <v>0</v>
      </c>
      <c r="BL212" s="17" t="s">
        <v>178</v>
      </c>
      <c r="BM212" s="238" t="s">
        <v>1060</v>
      </c>
    </row>
    <row r="213" s="2" customFormat="1" ht="24.15" customHeight="1">
      <c r="A213" s="38"/>
      <c r="B213" s="39"/>
      <c r="C213" s="226" t="s">
        <v>483</v>
      </c>
      <c r="D213" s="226" t="s">
        <v>175</v>
      </c>
      <c r="E213" s="227" t="s">
        <v>2146</v>
      </c>
      <c r="F213" s="228" t="s">
        <v>2147</v>
      </c>
      <c r="G213" s="229" t="s">
        <v>190</v>
      </c>
      <c r="H213" s="230">
        <v>32.960000000000001</v>
      </c>
      <c r="I213" s="231"/>
      <c r="J213" s="232">
        <f>ROUND(I213*H213,2)</f>
        <v>0</v>
      </c>
      <c r="K213" s="233"/>
      <c r="L213" s="44"/>
      <c r="M213" s="234" t="s">
        <v>1</v>
      </c>
      <c r="N213" s="235" t="s">
        <v>41</v>
      </c>
      <c r="O213" s="91"/>
      <c r="P213" s="236">
        <f>O213*H213</f>
        <v>0</v>
      </c>
      <c r="Q213" s="236">
        <v>0</v>
      </c>
      <c r="R213" s="236">
        <f>Q213*H213</f>
        <v>0</v>
      </c>
      <c r="S213" s="236">
        <v>0</v>
      </c>
      <c r="T213" s="237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8" t="s">
        <v>178</v>
      </c>
      <c r="AT213" s="238" t="s">
        <v>175</v>
      </c>
      <c r="AU213" s="238" t="s">
        <v>86</v>
      </c>
      <c r="AY213" s="17" t="s">
        <v>174</v>
      </c>
      <c r="BE213" s="239">
        <f>IF(N213="základní",J213,0)</f>
        <v>0</v>
      </c>
      <c r="BF213" s="239">
        <f>IF(N213="snížená",J213,0)</f>
        <v>0</v>
      </c>
      <c r="BG213" s="239">
        <f>IF(N213="zákl. přenesená",J213,0)</f>
        <v>0</v>
      </c>
      <c r="BH213" s="239">
        <f>IF(N213="sníž. přenesená",J213,0)</f>
        <v>0</v>
      </c>
      <c r="BI213" s="239">
        <f>IF(N213="nulová",J213,0)</f>
        <v>0</v>
      </c>
      <c r="BJ213" s="17" t="s">
        <v>84</v>
      </c>
      <c r="BK213" s="239">
        <f>ROUND(I213*H213,2)</f>
        <v>0</v>
      </c>
      <c r="BL213" s="17" t="s">
        <v>178</v>
      </c>
      <c r="BM213" s="238" t="s">
        <v>1071</v>
      </c>
    </row>
    <row r="214" s="2" customFormat="1" ht="16.5" customHeight="1">
      <c r="A214" s="38"/>
      <c r="B214" s="39"/>
      <c r="C214" s="226" t="s">
        <v>488</v>
      </c>
      <c r="D214" s="226" t="s">
        <v>175</v>
      </c>
      <c r="E214" s="227" t="s">
        <v>2148</v>
      </c>
      <c r="F214" s="228" t="s">
        <v>2149</v>
      </c>
      <c r="G214" s="229" t="s">
        <v>190</v>
      </c>
      <c r="H214" s="230">
        <v>32.960000000000001</v>
      </c>
      <c r="I214" s="231"/>
      <c r="J214" s="232">
        <f>ROUND(I214*H214,2)</f>
        <v>0</v>
      </c>
      <c r="K214" s="233"/>
      <c r="L214" s="44"/>
      <c r="M214" s="234" t="s">
        <v>1</v>
      </c>
      <c r="N214" s="235" t="s">
        <v>41</v>
      </c>
      <c r="O214" s="91"/>
      <c r="P214" s="236">
        <f>O214*H214</f>
        <v>0</v>
      </c>
      <c r="Q214" s="236">
        <v>0</v>
      </c>
      <c r="R214" s="236">
        <f>Q214*H214</f>
        <v>0</v>
      </c>
      <c r="S214" s="236">
        <v>0</v>
      </c>
      <c r="T214" s="237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8" t="s">
        <v>178</v>
      </c>
      <c r="AT214" s="238" t="s">
        <v>175</v>
      </c>
      <c r="AU214" s="238" t="s">
        <v>86</v>
      </c>
      <c r="AY214" s="17" t="s">
        <v>174</v>
      </c>
      <c r="BE214" s="239">
        <f>IF(N214="základní",J214,0)</f>
        <v>0</v>
      </c>
      <c r="BF214" s="239">
        <f>IF(N214="snížená",J214,0)</f>
        <v>0</v>
      </c>
      <c r="BG214" s="239">
        <f>IF(N214="zákl. přenesená",J214,0)</f>
        <v>0</v>
      </c>
      <c r="BH214" s="239">
        <f>IF(N214="sníž. přenesená",J214,0)</f>
        <v>0</v>
      </c>
      <c r="BI214" s="239">
        <f>IF(N214="nulová",J214,0)</f>
        <v>0</v>
      </c>
      <c r="BJ214" s="17" t="s">
        <v>84</v>
      </c>
      <c r="BK214" s="239">
        <f>ROUND(I214*H214,2)</f>
        <v>0</v>
      </c>
      <c r="BL214" s="17" t="s">
        <v>178</v>
      </c>
      <c r="BM214" s="238" t="s">
        <v>1081</v>
      </c>
    </row>
    <row r="215" s="2" customFormat="1" ht="24.15" customHeight="1">
      <c r="A215" s="38"/>
      <c r="B215" s="39"/>
      <c r="C215" s="226" t="s">
        <v>495</v>
      </c>
      <c r="D215" s="226" t="s">
        <v>175</v>
      </c>
      <c r="E215" s="227" t="s">
        <v>228</v>
      </c>
      <c r="F215" s="228" t="s">
        <v>229</v>
      </c>
      <c r="G215" s="229" t="s">
        <v>230</v>
      </c>
      <c r="H215" s="230">
        <v>56.031999999999996</v>
      </c>
      <c r="I215" s="231"/>
      <c r="J215" s="232">
        <f>ROUND(I215*H215,2)</f>
        <v>0</v>
      </c>
      <c r="K215" s="233"/>
      <c r="L215" s="44"/>
      <c r="M215" s="234" t="s">
        <v>1</v>
      </c>
      <c r="N215" s="235" t="s">
        <v>41</v>
      </c>
      <c r="O215" s="91"/>
      <c r="P215" s="236">
        <f>O215*H215</f>
        <v>0</v>
      </c>
      <c r="Q215" s="236">
        <v>0</v>
      </c>
      <c r="R215" s="236">
        <f>Q215*H215</f>
        <v>0</v>
      </c>
      <c r="S215" s="236">
        <v>0</v>
      </c>
      <c r="T215" s="237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8" t="s">
        <v>178</v>
      </c>
      <c r="AT215" s="238" t="s">
        <v>175</v>
      </c>
      <c r="AU215" s="238" t="s">
        <v>86</v>
      </c>
      <c r="AY215" s="17" t="s">
        <v>174</v>
      </c>
      <c r="BE215" s="239">
        <f>IF(N215="základní",J215,0)</f>
        <v>0</v>
      </c>
      <c r="BF215" s="239">
        <f>IF(N215="snížená",J215,0)</f>
        <v>0</v>
      </c>
      <c r="BG215" s="239">
        <f>IF(N215="zákl. přenesená",J215,0)</f>
        <v>0</v>
      </c>
      <c r="BH215" s="239">
        <f>IF(N215="sníž. přenesená",J215,0)</f>
        <v>0</v>
      </c>
      <c r="BI215" s="239">
        <f>IF(N215="nulová",J215,0)</f>
        <v>0</v>
      </c>
      <c r="BJ215" s="17" t="s">
        <v>84</v>
      </c>
      <c r="BK215" s="239">
        <f>ROUND(I215*H215,2)</f>
        <v>0</v>
      </c>
      <c r="BL215" s="17" t="s">
        <v>178</v>
      </c>
      <c r="BM215" s="238" t="s">
        <v>1090</v>
      </c>
    </row>
    <row r="216" s="12" customFormat="1" ht="25.92" customHeight="1">
      <c r="A216" s="12"/>
      <c r="B216" s="212"/>
      <c r="C216" s="213"/>
      <c r="D216" s="214" t="s">
        <v>75</v>
      </c>
      <c r="E216" s="215" t="s">
        <v>2150</v>
      </c>
      <c r="F216" s="215" t="s">
        <v>2151</v>
      </c>
      <c r="G216" s="213"/>
      <c r="H216" s="213"/>
      <c r="I216" s="216"/>
      <c r="J216" s="217">
        <f>BK216</f>
        <v>0</v>
      </c>
      <c r="K216" s="213"/>
      <c r="L216" s="218"/>
      <c r="M216" s="219"/>
      <c r="N216" s="220"/>
      <c r="O216" s="220"/>
      <c r="P216" s="221">
        <f>P217+P227+P245+P259</f>
        <v>0</v>
      </c>
      <c r="Q216" s="220"/>
      <c r="R216" s="221">
        <f>R217+R227+R245+R259</f>
        <v>0</v>
      </c>
      <c r="S216" s="220"/>
      <c r="T216" s="222">
        <f>T217+T227+T245+T259</f>
        <v>0</v>
      </c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R216" s="223" t="s">
        <v>84</v>
      </c>
      <c r="AT216" s="224" t="s">
        <v>75</v>
      </c>
      <c r="AU216" s="224" t="s">
        <v>76</v>
      </c>
      <c r="AY216" s="223" t="s">
        <v>174</v>
      </c>
      <c r="BK216" s="225">
        <f>BK217+BK227+BK245+BK259</f>
        <v>0</v>
      </c>
    </row>
    <row r="217" s="12" customFormat="1" ht="22.8" customHeight="1">
      <c r="A217" s="12"/>
      <c r="B217" s="212"/>
      <c r="C217" s="213"/>
      <c r="D217" s="214" t="s">
        <v>75</v>
      </c>
      <c r="E217" s="284" t="s">
        <v>2152</v>
      </c>
      <c r="F217" s="284" t="s">
        <v>2153</v>
      </c>
      <c r="G217" s="213"/>
      <c r="H217" s="213"/>
      <c r="I217" s="216"/>
      <c r="J217" s="285">
        <f>BK217</f>
        <v>0</v>
      </c>
      <c r="K217" s="213"/>
      <c r="L217" s="218"/>
      <c r="M217" s="219"/>
      <c r="N217" s="220"/>
      <c r="O217" s="220"/>
      <c r="P217" s="221">
        <f>SUM(P218:P226)</f>
        <v>0</v>
      </c>
      <c r="Q217" s="220"/>
      <c r="R217" s="221">
        <f>SUM(R218:R226)</f>
        <v>0</v>
      </c>
      <c r="S217" s="220"/>
      <c r="T217" s="222">
        <f>SUM(T218:T226)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23" t="s">
        <v>84</v>
      </c>
      <c r="AT217" s="224" t="s">
        <v>75</v>
      </c>
      <c r="AU217" s="224" t="s">
        <v>84</v>
      </c>
      <c r="AY217" s="223" t="s">
        <v>174</v>
      </c>
      <c r="BK217" s="225">
        <f>SUM(BK218:BK226)</f>
        <v>0</v>
      </c>
    </row>
    <row r="218" s="2" customFormat="1" ht="24.15" customHeight="1">
      <c r="A218" s="38"/>
      <c r="B218" s="39"/>
      <c r="C218" s="226" t="s">
        <v>499</v>
      </c>
      <c r="D218" s="226" t="s">
        <v>175</v>
      </c>
      <c r="E218" s="227" t="s">
        <v>2154</v>
      </c>
      <c r="F218" s="228" t="s">
        <v>2155</v>
      </c>
      <c r="G218" s="229" t="s">
        <v>243</v>
      </c>
      <c r="H218" s="230">
        <v>111</v>
      </c>
      <c r="I218" s="231"/>
      <c r="J218" s="232">
        <f>ROUND(I218*H218,2)</f>
        <v>0</v>
      </c>
      <c r="K218" s="233"/>
      <c r="L218" s="44"/>
      <c r="M218" s="234" t="s">
        <v>1</v>
      </c>
      <c r="N218" s="235" t="s">
        <v>41</v>
      </c>
      <c r="O218" s="91"/>
      <c r="P218" s="236">
        <f>O218*H218</f>
        <v>0</v>
      </c>
      <c r="Q218" s="236">
        <v>0</v>
      </c>
      <c r="R218" s="236">
        <f>Q218*H218</f>
        <v>0</v>
      </c>
      <c r="S218" s="236">
        <v>0</v>
      </c>
      <c r="T218" s="237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8" t="s">
        <v>178</v>
      </c>
      <c r="AT218" s="238" t="s">
        <v>175</v>
      </c>
      <c r="AU218" s="238" t="s">
        <v>86</v>
      </c>
      <c r="AY218" s="17" t="s">
        <v>174</v>
      </c>
      <c r="BE218" s="239">
        <f>IF(N218="základní",J218,0)</f>
        <v>0</v>
      </c>
      <c r="BF218" s="239">
        <f>IF(N218="snížená",J218,0)</f>
        <v>0</v>
      </c>
      <c r="BG218" s="239">
        <f>IF(N218="zákl. přenesená",J218,0)</f>
        <v>0</v>
      </c>
      <c r="BH218" s="239">
        <f>IF(N218="sníž. přenesená",J218,0)</f>
        <v>0</v>
      </c>
      <c r="BI218" s="239">
        <f>IF(N218="nulová",J218,0)</f>
        <v>0</v>
      </c>
      <c r="BJ218" s="17" t="s">
        <v>84</v>
      </c>
      <c r="BK218" s="239">
        <f>ROUND(I218*H218,2)</f>
        <v>0</v>
      </c>
      <c r="BL218" s="17" t="s">
        <v>178</v>
      </c>
      <c r="BM218" s="238" t="s">
        <v>1100</v>
      </c>
    </row>
    <row r="219" s="2" customFormat="1" ht="24.15" customHeight="1">
      <c r="A219" s="38"/>
      <c r="B219" s="39"/>
      <c r="C219" s="226" t="s">
        <v>504</v>
      </c>
      <c r="D219" s="226" t="s">
        <v>175</v>
      </c>
      <c r="E219" s="227" t="s">
        <v>2156</v>
      </c>
      <c r="F219" s="228" t="s">
        <v>2157</v>
      </c>
      <c r="G219" s="229" t="s">
        <v>243</v>
      </c>
      <c r="H219" s="230">
        <v>42</v>
      </c>
      <c r="I219" s="231"/>
      <c r="J219" s="232">
        <f>ROUND(I219*H219,2)</f>
        <v>0</v>
      </c>
      <c r="K219" s="233"/>
      <c r="L219" s="44"/>
      <c r="M219" s="234" t="s">
        <v>1</v>
      </c>
      <c r="N219" s="235" t="s">
        <v>41</v>
      </c>
      <c r="O219" s="91"/>
      <c r="P219" s="236">
        <f>O219*H219</f>
        <v>0</v>
      </c>
      <c r="Q219" s="236">
        <v>0</v>
      </c>
      <c r="R219" s="236">
        <f>Q219*H219</f>
        <v>0</v>
      </c>
      <c r="S219" s="236">
        <v>0</v>
      </c>
      <c r="T219" s="237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8" t="s">
        <v>178</v>
      </c>
      <c r="AT219" s="238" t="s">
        <v>175</v>
      </c>
      <c r="AU219" s="238" t="s">
        <v>86</v>
      </c>
      <c r="AY219" s="17" t="s">
        <v>174</v>
      </c>
      <c r="BE219" s="239">
        <f>IF(N219="základní",J219,0)</f>
        <v>0</v>
      </c>
      <c r="BF219" s="239">
        <f>IF(N219="snížená",J219,0)</f>
        <v>0</v>
      </c>
      <c r="BG219" s="239">
        <f>IF(N219="zákl. přenesená",J219,0)</f>
        <v>0</v>
      </c>
      <c r="BH219" s="239">
        <f>IF(N219="sníž. přenesená",J219,0)</f>
        <v>0</v>
      </c>
      <c r="BI219" s="239">
        <f>IF(N219="nulová",J219,0)</f>
        <v>0</v>
      </c>
      <c r="BJ219" s="17" t="s">
        <v>84</v>
      </c>
      <c r="BK219" s="239">
        <f>ROUND(I219*H219,2)</f>
        <v>0</v>
      </c>
      <c r="BL219" s="17" t="s">
        <v>178</v>
      </c>
      <c r="BM219" s="238" t="s">
        <v>1109</v>
      </c>
    </row>
    <row r="220" s="2" customFormat="1" ht="24.15" customHeight="1">
      <c r="A220" s="38"/>
      <c r="B220" s="39"/>
      <c r="C220" s="226" t="s">
        <v>509</v>
      </c>
      <c r="D220" s="226" t="s">
        <v>175</v>
      </c>
      <c r="E220" s="227" t="s">
        <v>2158</v>
      </c>
      <c r="F220" s="228" t="s">
        <v>2159</v>
      </c>
      <c r="G220" s="229" t="s">
        <v>243</v>
      </c>
      <c r="H220" s="230">
        <v>43</v>
      </c>
      <c r="I220" s="231"/>
      <c r="J220" s="232">
        <f>ROUND(I220*H220,2)</f>
        <v>0</v>
      </c>
      <c r="K220" s="233"/>
      <c r="L220" s="44"/>
      <c r="M220" s="234" t="s">
        <v>1</v>
      </c>
      <c r="N220" s="235" t="s">
        <v>41</v>
      </c>
      <c r="O220" s="91"/>
      <c r="P220" s="236">
        <f>O220*H220</f>
        <v>0</v>
      </c>
      <c r="Q220" s="236">
        <v>0</v>
      </c>
      <c r="R220" s="236">
        <f>Q220*H220</f>
        <v>0</v>
      </c>
      <c r="S220" s="236">
        <v>0</v>
      </c>
      <c r="T220" s="237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8" t="s">
        <v>178</v>
      </c>
      <c r="AT220" s="238" t="s">
        <v>175</v>
      </c>
      <c r="AU220" s="238" t="s">
        <v>86</v>
      </c>
      <c r="AY220" s="17" t="s">
        <v>174</v>
      </c>
      <c r="BE220" s="239">
        <f>IF(N220="základní",J220,0)</f>
        <v>0</v>
      </c>
      <c r="BF220" s="239">
        <f>IF(N220="snížená",J220,0)</f>
        <v>0</v>
      </c>
      <c r="BG220" s="239">
        <f>IF(N220="zákl. přenesená",J220,0)</f>
        <v>0</v>
      </c>
      <c r="BH220" s="239">
        <f>IF(N220="sníž. přenesená",J220,0)</f>
        <v>0</v>
      </c>
      <c r="BI220" s="239">
        <f>IF(N220="nulová",J220,0)</f>
        <v>0</v>
      </c>
      <c r="BJ220" s="17" t="s">
        <v>84</v>
      </c>
      <c r="BK220" s="239">
        <f>ROUND(I220*H220,2)</f>
        <v>0</v>
      </c>
      <c r="BL220" s="17" t="s">
        <v>178</v>
      </c>
      <c r="BM220" s="238" t="s">
        <v>1119</v>
      </c>
    </row>
    <row r="221" s="2" customFormat="1" ht="24.15" customHeight="1">
      <c r="A221" s="38"/>
      <c r="B221" s="39"/>
      <c r="C221" s="226" t="s">
        <v>844</v>
      </c>
      <c r="D221" s="226" t="s">
        <v>175</v>
      </c>
      <c r="E221" s="227" t="s">
        <v>2160</v>
      </c>
      <c r="F221" s="228" t="s">
        <v>2161</v>
      </c>
      <c r="G221" s="229" t="s">
        <v>243</v>
      </c>
      <c r="H221" s="230">
        <v>1.5</v>
      </c>
      <c r="I221" s="231"/>
      <c r="J221" s="232">
        <f>ROUND(I221*H221,2)</f>
        <v>0</v>
      </c>
      <c r="K221" s="233"/>
      <c r="L221" s="44"/>
      <c r="M221" s="234" t="s">
        <v>1</v>
      </c>
      <c r="N221" s="235" t="s">
        <v>41</v>
      </c>
      <c r="O221" s="91"/>
      <c r="P221" s="236">
        <f>O221*H221</f>
        <v>0</v>
      </c>
      <c r="Q221" s="236">
        <v>0</v>
      </c>
      <c r="R221" s="236">
        <f>Q221*H221</f>
        <v>0</v>
      </c>
      <c r="S221" s="236">
        <v>0</v>
      </c>
      <c r="T221" s="237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8" t="s">
        <v>178</v>
      </c>
      <c r="AT221" s="238" t="s">
        <v>175</v>
      </c>
      <c r="AU221" s="238" t="s">
        <v>86</v>
      </c>
      <c r="AY221" s="17" t="s">
        <v>174</v>
      </c>
      <c r="BE221" s="239">
        <f>IF(N221="základní",J221,0)</f>
        <v>0</v>
      </c>
      <c r="BF221" s="239">
        <f>IF(N221="snížená",J221,0)</f>
        <v>0</v>
      </c>
      <c r="BG221" s="239">
        <f>IF(N221="zákl. přenesená",J221,0)</f>
        <v>0</v>
      </c>
      <c r="BH221" s="239">
        <f>IF(N221="sníž. přenesená",J221,0)</f>
        <v>0</v>
      </c>
      <c r="BI221" s="239">
        <f>IF(N221="nulová",J221,0)</f>
        <v>0</v>
      </c>
      <c r="BJ221" s="17" t="s">
        <v>84</v>
      </c>
      <c r="BK221" s="239">
        <f>ROUND(I221*H221,2)</f>
        <v>0</v>
      </c>
      <c r="BL221" s="17" t="s">
        <v>178</v>
      </c>
      <c r="BM221" s="238" t="s">
        <v>1128</v>
      </c>
    </row>
    <row r="222" s="2" customFormat="1" ht="24.15" customHeight="1">
      <c r="A222" s="38"/>
      <c r="B222" s="39"/>
      <c r="C222" s="226" t="s">
        <v>849</v>
      </c>
      <c r="D222" s="226" t="s">
        <v>175</v>
      </c>
      <c r="E222" s="227" t="s">
        <v>2162</v>
      </c>
      <c r="F222" s="228" t="s">
        <v>2163</v>
      </c>
      <c r="G222" s="229" t="s">
        <v>243</v>
      </c>
      <c r="H222" s="230">
        <v>1.5</v>
      </c>
      <c r="I222" s="231"/>
      <c r="J222" s="232">
        <f>ROUND(I222*H222,2)</f>
        <v>0</v>
      </c>
      <c r="K222" s="233"/>
      <c r="L222" s="44"/>
      <c r="M222" s="234" t="s">
        <v>1</v>
      </c>
      <c r="N222" s="235" t="s">
        <v>41</v>
      </c>
      <c r="O222" s="91"/>
      <c r="P222" s="236">
        <f>O222*H222</f>
        <v>0</v>
      </c>
      <c r="Q222" s="236">
        <v>0</v>
      </c>
      <c r="R222" s="236">
        <f>Q222*H222</f>
        <v>0</v>
      </c>
      <c r="S222" s="236">
        <v>0</v>
      </c>
      <c r="T222" s="237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8" t="s">
        <v>178</v>
      </c>
      <c r="AT222" s="238" t="s">
        <v>175</v>
      </c>
      <c r="AU222" s="238" t="s">
        <v>86</v>
      </c>
      <c r="AY222" s="17" t="s">
        <v>174</v>
      </c>
      <c r="BE222" s="239">
        <f>IF(N222="základní",J222,0)</f>
        <v>0</v>
      </c>
      <c r="BF222" s="239">
        <f>IF(N222="snížená",J222,0)</f>
        <v>0</v>
      </c>
      <c r="BG222" s="239">
        <f>IF(N222="zákl. přenesená",J222,0)</f>
        <v>0</v>
      </c>
      <c r="BH222" s="239">
        <f>IF(N222="sníž. přenesená",J222,0)</f>
        <v>0</v>
      </c>
      <c r="BI222" s="239">
        <f>IF(N222="nulová",J222,0)</f>
        <v>0</v>
      </c>
      <c r="BJ222" s="17" t="s">
        <v>84</v>
      </c>
      <c r="BK222" s="239">
        <f>ROUND(I222*H222,2)</f>
        <v>0</v>
      </c>
      <c r="BL222" s="17" t="s">
        <v>178</v>
      </c>
      <c r="BM222" s="238" t="s">
        <v>1138</v>
      </c>
    </row>
    <row r="223" s="2" customFormat="1" ht="24.15" customHeight="1">
      <c r="A223" s="38"/>
      <c r="B223" s="39"/>
      <c r="C223" s="226" t="s">
        <v>854</v>
      </c>
      <c r="D223" s="226" t="s">
        <v>175</v>
      </c>
      <c r="E223" s="227" t="s">
        <v>2164</v>
      </c>
      <c r="F223" s="228" t="s">
        <v>2165</v>
      </c>
      <c r="G223" s="229" t="s">
        <v>243</v>
      </c>
      <c r="H223" s="230">
        <v>7</v>
      </c>
      <c r="I223" s="231"/>
      <c r="J223" s="232">
        <f>ROUND(I223*H223,2)</f>
        <v>0</v>
      </c>
      <c r="K223" s="233"/>
      <c r="L223" s="44"/>
      <c r="M223" s="234" t="s">
        <v>1</v>
      </c>
      <c r="N223" s="235" t="s">
        <v>41</v>
      </c>
      <c r="O223" s="91"/>
      <c r="P223" s="236">
        <f>O223*H223</f>
        <v>0</v>
      </c>
      <c r="Q223" s="236">
        <v>0</v>
      </c>
      <c r="R223" s="236">
        <f>Q223*H223</f>
        <v>0</v>
      </c>
      <c r="S223" s="236">
        <v>0</v>
      </c>
      <c r="T223" s="237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8" t="s">
        <v>178</v>
      </c>
      <c r="AT223" s="238" t="s">
        <v>175</v>
      </c>
      <c r="AU223" s="238" t="s">
        <v>86</v>
      </c>
      <c r="AY223" s="17" t="s">
        <v>174</v>
      </c>
      <c r="BE223" s="239">
        <f>IF(N223="základní",J223,0)</f>
        <v>0</v>
      </c>
      <c r="BF223" s="239">
        <f>IF(N223="snížená",J223,0)</f>
        <v>0</v>
      </c>
      <c r="BG223" s="239">
        <f>IF(N223="zákl. přenesená",J223,0)</f>
        <v>0</v>
      </c>
      <c r="BH223" s="239">
        <f>IF(N223="sníž. přenesená",J223,0)</f>
        <v>0</v>
      </c>
      <c r="BI223" s="239">
        <f>IF(N223="nulová",J223,0)</f>
        <v>0</v>
      </c>
      <c r="BJ223" s="17" t="s">
        <v>84</v>
      </c>
      <c r="BK223" s="239">
        <f>ROUND(I223*H223,2)</f>
        <v>0</v>
      </c>
      <c r="BL223" s="17" t="s">
        <v>178</v>
      </c>
      <c r="BM223" s="238" t="s">
        <v>1145</v>
      </c>
    </row>
    <row r="224" s="2" customFormat="1" ht="24.15" customHeight="1">
      <c r="A224" s="38"/>
      <c r="B224" s="39"/>
      <c r="C224" s="226" t="s">
        <v>858</v>
      </c>
      <c r="D224" s="226" t="s">
        <v>175</v>
      </c>
      <c r="E224" s="227" t="s">
        <v>2166</v>
      </c>
      <c r="F224" s="228" t="s">
        <v>2167</v>
      </c>
      <c r="G224" s="229" t="s">
        <v>243</v>
      </c>
      <c r="H224" s="230">
        <v>199</v>
      </c>
      <c r="I224" s="231"/>
      <c r="J224" s="232">
        <f>ROUND(I224*H224,2)</f>
        <v>0</v>
      </c>
      <c r="K224" s="233"/>
      <c r="L224" s="44"/>
      <c r="M224" s="234" t="s">
        <v>1</v>
      </c>
      <c r="N224" s="235" t="s">
        <v>41</v>
      </c>
      <c r="O224" s="91"/>
      <c r="P224" s="236">
        <f>O224*H224</f>
        <v>0</v>
      </c>
      <c r="Q224" s="236">
        <v>0</v>
      </c>
      <c r="R224" s="236">
        <f>Q224*H224</f>
        <v>0</v>
      </c>
      <c r="S224" s="236">
        <v>0</v>
      </c>
      <c r="T224" s="237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38" t="s">
        <v>178</v>
      </c>
      <c r="AT224" s="238" t="s">
        <v>175</v>
      </c>
      <c r="AU224" s="238" t="s">
        <v>86</v>
      </c>
      <c r="AY224" s="17" t="s">
        <v>174</v>
      </c>
      <c r="BE224" s="239">
        <f>IF(N224="základní",J224,0)</f>
        <v>0</v>
      </c>
      <c r="BF224" s="239">
        <f>IF(N224="snížená",J224,0)</f>
        <v>0</v>
      </c>
      <c r="BG224" s="239">
        <f>IF(N224="zákl. přenesená",J224,0)</f>
        <v>0</v>
      </c>
      <c r="BH224" s="239">
        <f>IF(N224="sníž. přenesená",J224,0)</f>
        <v>0</v>
      </c>
      <c r="BI224" s="239">
        <f>IF(N224="nulová",J224,0)</f>
        <v>0</v>
      </c>
      <c r="BJ224" s="17" t="s">
        <v>84</v>
      </c>
      <c r="BK224" s="239">
        <f>ROUND(I224*H224,2)</f>
        <v>0</v>
      </c>
      <c r="BL224" s="17" t="s">
        <v>178</v>
      </c>
      <c r="BM224" s="238" t="s">
        <v>1156</v>
      </c>
    </row>
    <row r="225" s="2" customFormat="1" ht="24.15" customHeight="1">
      <c r="A225" s="38"/>
      <c r="B225" s="39"/>
      <c r="C225" s="226" t="s">
        <v>863</v>
      </c>
      <c r="D225" s="226" t="s">
        <v>175</v>
      </c>
      <c r="E225" s="227" t="s">
        <v>2168</v>
      </c>
      <c r="F225" s="228" t="s">
        <v>2169</v>
      </c>
      <c r="G225" s="229" t="s">
        <v>243</v>
      </c>
      <c r="H225" s="230">
        <v>7</v>
      </c>
      <c r="I225" s="231"/>
      <c r="J225" s="232">
        <f>ROUND(I225*H225,2)</f>
        <v>0</v>
      </c>
      <c r="K225" s="233"/>
      <c r="L225" s="44"/>
      <c r="M225" s="234" t="s">
        <v>1</v>
      </c>
      <c r="N225" s="235" t="s">
        <v>41</v>
      </c>
      <c r="O225" s="91"/>
      <c r="P225" s="236">
        <f>O225*H225</f>
        <v>0</v>
      </c>
      <c r="Q225" s="236">
        <v>0</v>
      </c>
      <c r="R225" s="236">
        <f>Q225*H225</f>
        <v>0</v>
      </c>
      <c r="S225" s="236">
        <v>0</v>
      </c>
      <c r="T225" s="237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8" t="s">
        <v>178</v>
      </c>
      <c r="AT225" s="238" t="s">
        <v>175</v>
      </c>
      <c r="AU225" s="238" t="s">
        <v>86</v>
      </c>
      <c r="AY225" s="17" t="s">
        <v>174</v>
      </c>
      <c r="BE225" s="239">
        <f>IF(N225="základní",J225,0)</f>
        <v>0</v>
      </c>
      <c r="BF225" s="239">
        <f>IF(N225="snížená",J225,0)</f>
        <v>0</v>
      </c>
      <c r="BG225" s="239">
        <f>IF(N225="zákl. přenesená",J225,0)</f>
        <v>0</v>
      </c>
      <c r="BH225" s="239">
        <f>IF(N225="sníž. přenesená",J225,0)</f>
        <v>0</v>
      </c>
      <c r="BI225" s="239">
        <f>IF(N225="nulová",J225,0)</f>
        <v>0</v>
      </c>
      <c r="BJ225" s="17" t="s">
        <v>84</v>
      </c>
      <c r="BK225" s="239">
        <f>ROUND(I225*H225,2)</f>
        <v>0</v>
      </c>
      <c r="BL225" s="17" t="s">
        <v>178</v>
      </c>
      <c r="BM225" s="238" t="s">
        <v>1165</v>
      </c>
    </row>
    <row r="226" s="2" customFormat="1" ht="21.75" customHeight="1">
      <c r="A226" s="38"/>
      <c r="B226" s="39"/>
      <c r="C226" s="226" t="s">
        <v>868</v>
      </c>
      <c r="D226" s="226" t="s">
        <v>175</v>
      </c>
      <c r="E226" s="227" t="s">
        <v>2170</v>
      </c>
      <c r="F226" s="228" t="s">
        <v>2171</v>
      </c>
      <c r="G226" s="229" t="s">
        <v>243</v>
      </c>
      <c r="H226" s="230">
        <v>206</v>
      </c>
      <c r="I226" s="231"/>
      <c r="J226" s="232">
        <f>ROUND(I226*H226,2)</f>
        <v>0</v>
      </c>
      <c r="K226" s="233"/>
      <c r="L226" s="44"/>
      <c r="M226" s="234" t="s">
        <v>1</v>
      </c>
      <c r="N226" s="235" t="s">
        <v>41</v>
      </c>
      <c r="O226" s="91"/>
      <c r="P226" s="236">
        <f>O226*H226</f>
        <v>0</v>
      </c>
      <c r="Q226" s="236">
        <v>0</v>
      </c>
      <c r="R226" s="236">
        <f>Q226*H226</f>
        <v>0</v>
      </c>
      <c r="S226" s="236">
        <v>0</v>
      </c>
      <c r="T226" s="237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8" t="s">
        <v>178</v>
      </c>
      <c r="AT226" s="238" t="s">
        <v>175</v>
      </c>
      <c r="AU226" s="238" t="s">
        <v>86</v>
      </c>
      <c r="AY226" s="17" t="s">
        <v>174</v>
      </c>
      <c r="BE226" s="239">
        <f>IF(N226="základní",J226,0)</f>
        <v>0</v>
      </c>
      <c r="BF226" s="239">
        <f>IF(N226="snížená",J226,0)</f>
        <v>0</v>
      </c>
      <c r="BG226" s="239">
        <f>IF(N226="zákl. přenesená",J226,0)</f>
        <v>0</v>
      </c>
      <c r="BH226" s="239">
        <f>IF(N226="sníž. přenesená",J226,0)</f>
        <v>0</v>
      </c>
      <c r="BI226" s="239">
        <f>IF(N226="nulová",J226,0)</f>
        <v>0</v>
      </c>
      <c r="BJ226" s="17" t="s">
        <v>84</v>
      </c>
      <c r="BK226" s="239">
        <f>ROUND(I226*H226,2)</f>
        <v>0</v>
      </c>
      <c r="BL226" s="17" t="s">
        <v>178</v>
      </c>
      <c r="BM226" s="238" t="s">
        <v>1174</v>
      </c>
    </row>
    <row r="227" s="12" customFormat="1" ht="22.8" customHeight="1">
      <c r="A227" s="12"/>
      <c r="B227" s="212"/>
      <c r="C227" s="213"/>
      <c r="D227" s="214" t="s">
        <v>75</v>
      </c>
      <c r="E227" s="284" t="s">
        <v>2063</v>
      </c>
      <c r="F227" s="284" t="s">
        <v>2064</v>
      </c>
      <c r="G227" s="213"/>
      <c r="H227" s="213"/>
      <c r="I227" s="216"/>
      <c r="J227" s="285">
        <f>BK227</f>
        <v>0</v>
      </c>
      <c r="K227" s="213"/>
      <c r="L227" s="218"/>
      <c r="M227" s="219"/>
      <c r="N227" s="220"/>
      <c r="O227" s="220"/>
      <c r="P227" s="221">
        <f>SUM(P228:P244)</f>
        <v>0</v>
      </c>
      <c r="Q227" s="220"/>
      <c r="R227" s="221">
        <f>SUM(R228:R244)</f>
        <v>0</v>
      </c>
      <c r="S227" s="220"/>
      <c r="T227" s="222">
        <f>SUM(T228:T244)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23" t="s">
        <v>84</v>
      </c>
      <c r="AT227" s="224" t="s">
        <v>75</v>
      </c>
      <c r="AU227" s="224" t="s">
        <v>84</v>
      </c>
      <c r="AY227" s="223" t="s">
        <v>174</v>
      </c>
      <c r="BK227" s="225">
        <f>SUM(BK228:BK244)</f>
        <v>0</v>
      </c>
    </row>
    <row r="228" s="2" customFormat="1" ht="16.5" customHeight="1">
      <c r="A228" s="38"/>
      <c r="B228" s="39"/>
      <c r="C228" s="226" t="s">
        <v>877</v>
      </c>
      <c r="D228" s="226" t="s">
        <v>175</v>
      </c>
      <c r="E228" s="227" t="s">
        <v>2172</v>
      </c>
      <c r="F228" s="228" t="s">
        <v>2173</v>
      </c>
      <c r="G228" s="229" t="s">
        <v>236</v>
      </c>
      <c r="H228" s="230">
        <v>126.857</v>
      </c>
      <c r="I228" s="231"/>
      <c r="J228" s="232">
        <f>ROUND(I228*H228,2)</f>
        <v>0</v>
      </c>
      <c r="K228" s="233"/>
      <c r="L228" s="44"/>
      <c r="M228" s="234" t="s">
        <v>1</v>
      </c>
      <c r="N228" s="235" t="s">
        <v>41</v>
      </c>
      <c r="O228" s="91"/>
      <c r="P228" s="236">
        <f>O228*H228</f>
        <v>0</v>
      </c>
      <c r="Q228" s="236">
        <v>0</v>
      </c>
      <c r="R228" s="236">
        <f>Q228*H228</f>
        <v>0</v>
      </c>
      <c r="S228" s="236">
        <v>0</v>
      </c>
      <c r="T228" s="237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8" t="s">
        <v>178</v>
      </c>
      <c r="AT228" s="238" t="s">
        <v>175</v>
      </c>
      <c r="AU228" s="238" t="s">
        <v>86</v>
      </c>
      <c r="AY228" s="17" t="s">
        <v>174</v>
      </c>
      <c r="BE228" s="239">
        <f>IF(N228="základní",J228,0)</f>
        <v>0</v>
      </c>
      <c r="BF228" s="239">
        <f>IF(N228="snížená",J228,0)</f>
        <v>0</v>
      </c>
      <c r="BG228" s="239">
        <f>IF(N228="zákl. přenesená",J228,0)</f>
        <v>0</v>
      </c>
      <c r="BH228" s="239">
        <f>IF(N228="sníž. přenesená",J228,0)</f>
        <v>0</v>
      </c>
      <c r="BI228" s="239">
        <f>IF(N228="nulová",J228,0)</f>
        <v>0</v>
      </c>
      <c r="BJ228" s="17" t="s">
        <v>84</v>
      </c>
      <c r="BK228" s="239">
        <f>ROUND(I228*H228,2)</f>
        <v>0</v>
      </c>
      <c r="BL228" s="17" t="s">
        <v>178</v>
      </c>
      <c r="BM228" s="238" t="s">
        <v>1182</v>
      </c>
    </row>
    <row r="229" s="2" customFormat="1" ht="16.5" customHeight="1">
      <c r="A229" s="38"/>
      <c r="B229" s="39"/>
      <c r="C229" s="226" t="s">
        <v>882</v>
      </c>
      <c r="D229" s="226" t="s">
        <v>175</v>
      </c>
      <c r="E229" s="227" t="s">
        <v>2174</v>
      </c>
      <c r="F229" s="228" t="s">
        <v>2175</v>
      </c>
      <c r="G229" s="229" t="s">
        <v>236</v>
      </c>
      <c r="H229" s="230">
        <v>42</v>
      </c>
      <c r="I229" s="231"/>
      <c r="J229" s="232">
        <f>ROUND(I229*H229,2)</f>
        <v>0</v>
      </c>
      <c r="K229" s="233"/>
      <c r="L229" s="44"/>
      <c r="M229" s="234" t="s">
        <v>1</v>
      </c>
      <c r="N229" s="235" t="s">
        <v>41</v>
      </c>
      <c r="O229" s="91"/>
      <c r="P229" s="236">
        <f>O229*H229</f>
        <v>0</v>
      </c>
      <c r="Q229" s="236">
        <v>0</v>
      </c>
      <c r="R229" s="236">
        <f>Q229*H229</f>
        <v>0</v>
      </c>
      <c r="S229" s="236">
        <v>0</v>
      </c>
      <c r="T229" s="237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8" t="s">
        <v>178</v>
      </c>
      <c r="AT229" s="238" t="s">
        <v>175</v>
      </c>
      <c r="AU229" s="238" t="s">
        <v>86</v>
      </c>
      <c r="AY229" s="17" t="s">
        <v>174</v>
      </c>
      <c r="BE229" s="239">
        <f>IF(N229="základní",J229,0)</f>
        <v>0</v>
      </c>
      <c r="BF229" s="239">
        <f>IF(N229="snížená",J229,0)</f>
        <v>0</v>
      </c>
      <c r="BG229" s="239">
        <f>IF(N229="zákl. přenesená",J229,0)</f>
        <v>0</v>
      </c>
      <c r="BH229" s="239">
        <f>IF(N229="sníž. přenesená",J229,0)</f>
        <v>0</v>
      </c>
      <c r="BI229" s="239">
        <f>IF(N229="nulová",J229,0)</f>
        <v>0</v>
      </c>
      <c r="BJ229" s="17" t="s">
        <v>84</v>
      </c>
      <c r="BK229" s="239">
        <f>ROUND(I229*H229,2)</f>
        <v>0</v>
      </c>
      <c r="BL229" s="17" t="s">
        <v>178</v>
      </c>
      <c r="BM229" s="238" t="s">
        <v>1190</v>
      </c>
    </row>
    <row r="230" s="2" customFormat="1" ht="16.5" customHeight="1">
      <c r="A230" s="38"/>
      <c r="B230" s="39"/>
      <c r="C230" s="226" t="s">
        <v>887</v>
      </c>
      <c r="D230" s="226" t="s">
        <v>175</v>
      </c>
      <c r="E230" s="227" t="s">
        <v>2176</v>
      </c>
      <c r="F230" s="228" t="s">
        <v>2177</v>
      </c>
      <c r="G230" s="229" t="s">
        <v>236</v>
      </c>
      <c r="H230" s="230">
        <v>38.222000000000001</v>
      </c>
      <c r="I230" s="231"/>
      <c r="J230" s="232">
        <f>ROUND(I230*H230,2)</f>
        <v>0</v>
      </c>
      <c r="K230" s="233"/>
      <c r="L230" s="44"/>
      <c r="M230" s="234" t="s">
        <v>1</v>
      </c>
      <c r="N230" s="235" t="s">
        <v>41</v>
      </c>
      <c r="O230" s="91"/>
      <c r="P230" s="236">
        <f>O230*H230</f>
        <v>0</v>
      </c>
      <c r="Q230" s="236">
        <v>0</v>
      </c>
      <c r="R230" s="236">
        <f>Q230*H230</f>
        <v>0</v>
      </c>
      <c r="S230" s="236">
        <v>0</v>
      </c>
      <c r="T230" s="237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8" t="s">
        <v>178</v>
      </c>
      <c r="AT230" s="238" t="s">
        <v>175</v>
      </c>
      <c r="AU230" s="238" t="s">
        <v>86</v>
      </c>
      <c r="AY230" s="17" t="s">
        <v>174</v>
      </c>
      <c r="BE230" s="239">
        <f>IF(N230="základní",J230,0)</f>
        <v>0</v>
      </c>
      <c r="BF230" s="239">
        <f>IF(N230="snížená",J230,0)</f>
        <v>0</v>
      </c>
      <c r="BG230" s="239">
        <f>IF(N230="zákl. přenesená",J230,0)</f>
        <v>0</v>
      </c>
      <c r="BH230" s="239">
        <f>IF(N230="sníž. přenesená",J230,0)</f>
        <v>0</v>
      </c>
      <c r="BI230" s="239">
        <f>IF(N230="nulová",J230,0)</f>
        <v>0</v>
      </c>
      <c r="BJ230" s="17" t="s">
        <v>84</v>
      </c>
      <c r="BK230" s="239">
        <f>ROUND(I230*H230,2)</f>
        <v>0</v>
      </c>
      <c r="BL230" s="17" t="s">
        <v>178</v>
      </c>
      <c r="BM230" s="238" t="s">
        <v>1198</v>
      </c>
    </row>
    <row r="231" s="2" customFormat="1" ht="16.5" customHeight="1">
      <c r="A231" s="38"/>
      <c r="B231" s="39"/>
      <c r="C231" s="226" t="s">
        <v>892</v>
      </c>
      <c r="D231" s="226" t="s">
        <v>175</v>
      </c>
      <c r="E231" s="227" t="s">
        <v>2178</v>
      </c>
      <c r="F231" s="228" t="s">
        <v>2179</v>
      </c>
      <c r="G231" s="229" t="s">
        <v>236</v>
      </c>
      <c r="H231" s="230">
        <v>1.95</v>
      </c>
      <c r="I231" s="231"/>
      <c r="J231" s="232">
        <f>ROUND(I231*H231,2)</f>
        <v>0</v>
      </c>
      <c r="K231" s="233"/>
      <c r="L231" s="44"/>
      <c r="M231" s="234" t="s">
        <v>1</v>
      </c>
      <c r="N231" s="235" t="s">
        <v>41</v>
      </c>
      <c r="O231" s="91"/>
      <c r="P231" s="236">
        <f>O231*H231</f>
        <v>0</v>
      </c>
      <c r="Q231" s="236">
        <v>0</v>
      </c>
      <c r="R231" s="236">
        <f>Q231*H231</f>
        <v>0</v>
      </c>
      <c r="S231" s="236">
        <v>0</v>
      </c>
      <c r="T231" s="237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8" t="s">
        <v>178</v>
      </c>
      <c r="AT231" s="238" t="s">
        <v>175</v>
      </c>
      <c r="AU231" s="238" t="s">
        <v>86</v>
      </c>
      <c r="AY231" s="17" t="s">
        <v>174</v>
      </c>
      <c r="BE231" s="239">
        <f>IF(N231="základní",J231,0)</f>
        <v>0</v>
      </c>
      <c r="BF231" s="239">
        <f>IF(N231="snížená",J231,0)</f>
        <v>0</v>
      </c>
      <c r="BG231" s="239">
        <f>IF(N231="zákl. přenesená",J231,0)</f>
        <v>0</v>
      </c>
      <c r="BH231" s="239">
        <f>IF(N231="sníž. přenesená",J231,0)</f>
        <v>0</v>
      </c>
      <c r="BI231" s="239">
        <f>IF(N231="nulová",J231,0)</f>
        <v>0</v>
      </c>
      <c r="BJ231" s="17" t="s">
        <v>84</v>
      </c>
      <c r="BK231" s="239">
        <f>ROUND(I231*H231,2)</f>
        <v>0</v>
      </c>
      <c r="BL231" s="17" t="s">
        <v>178</v>
      </c>
      <c r="BM231" s="238" t="s">
        <v>1208</v>
      </c>
    </row>
    <row r="232" s="2" customFormat="1" ht="16.5" customHeight="1">
      <c r="A232" s="38"/>
      <c r="B232" s="39"/>
      <c r="C232" s="226" t="s">
        <v>897</v>
      </c>
      <c r="D232" s="226" t="s">
        <v>175</v>
      </c>
      <c r="E232" s="227" t="s">
        <v>2180</v>
      </c>
      <c r="F232" s="228" t="s">
        <v>2181</v>
      </c>
      <c r="G232" s="229" t="s">
        <v>236</v>
      </c>
      <c r="H232" s="230">
        <v>5.1849999999999996</v>
      </c>
      <c r="I232" s="231"/>
      <c r="J232" s="232">
        <f>ROUND(I232*H232,2)</f>
        <v>0</v>
      </c>
      <c r="K232" s="233"/>
      <c r="L232" s="44"/>
      <c r="M232" s="234" t="s">
        <v>1</v>
      </c>
      <c r="N232" s="235" t="s">
        <v>41</v>
      </c>
      <c r="O232" s="91"/>
      <c r="P232" s="236">
        <f>O232*H232</f>
        <v>0</v>
      </c>
      <c r="Q232" s="236">
        <v>0</v>
      </c>
      <c r="R232" s="236">
        <f>Q232*H232</f>
        <v>0</v>
      </c>
      <c r="S232" s="236">
        <v>0</v>
      </c>
      <c r="T232" s="237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38" t="s">
        <v>178</v>
      </c>
      <c r="AT232" s="238" t="s">
        <v>175</v>
      </c>
      <c r="AU232" s="238" t="s">
        <v>86</v>
      </c>
      <c r="AY232" s="17" t="s">
        <v>174</v>
      </c>
      <c r="BE232" s="239">
        <f>IF(N232="základní",J232,0)</f>
        <v>0</v>
      </c>
      <c r="BF232" s="239">
        <f>IF(N232="snížená",J232,0)</f>
        <v>0</v>
      </c>
      <c r="BG232" s="239">
        <f>IF(N232="zákl. přenesená",J232,0)</f>
        <v>0</v>
      </c>
      <c r="BH232" s="239">
        <f>IF(N232="sníž. přenesená",J232,0)</f>
        <v>0</v>
      </c>
      <c r="BI232" s="239">
        <f>IF(N232="nulová",J232,0)</f>
        <v>0</v>
      </c>
      <c r="BJ232" s="17" t="s">
        <v>84</v>
      </c>
      <c r="BK232" s="239">
        <f>ROUND(I232*H232,2)</f>
        <v>0</v>
      </c>
      <c r="BL232" s="17" t="s">
        <v>178</v>
      </c>
      <c r="BM232" s="238" t="s">
        <v>1219</v>
      </c>
    </row>
    <row r="233" s="2" customFormat="1" ht="16.5" customHeight="1">
      <c r="A233" s="38"/>
      <c r="B233" s="39"/>
      <c r="C233" s="226" t="s">
        <v>902</v>
      </c>
      <c r="D233" s="226" t="s">
        <v>175</v>
      </c>
      <c r="E233" s="227" t="s">
        <v>2182</v>
      </c>
      <c r="F233" s="228" t="s">
        <v>2183</v>
      </c>
      <c r="G233" s="229" t="s">
        <v>236</v>
      </c>
      <c r="H233" s="230">
        <v>2.3999999999999999</v>
      </c>
      <c r="I233" s="231"/>
      <c r="J233" s="232">
        <f>ROUND(I233*H233,2)</f>
        <v>0</v>
      </c>
      <c r="K233" s="233"/>
      <c r="L233" s="44"/>
      <c r="M233" s="234" t="s">
        <v>1</v>
      </c>
      <c r="N233" s="235" t="s">
        <v>41</v>
      </c>
      <c r="O233" s="91"/>
      <c r="P233" s="236">
        <f>O233*H233</f>
        <v>0</v>
      </c>
      <c r="Q233" s="236">
        <v>0</v>
      </c>
      <c r="R233" s="236">
        <f>Q233*H233</f>
        <v>0</v>
      </c>
      <c r="S233" s="236">
        <v>0</v>
      </c>
      <c r="T233" s="237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8" t="s">
        <v>178</v>
      </c>
      <c r="AT233" s="238" t="s">
        <v>175</v>
      </c>
      <c r="AU233" s="238" t="s">
        <v>86</v>
      </c>
      <c r="AY233" s="17" t="s">
        <v>174</v>
      </c>
      <c r="BE233" s="239">
        <f>IF(N233="základní",J233,0)</f>
        <v>0</v>
      </c>
      <c r="BF233" s="239">
        <f>IF(N233="snížená",J233,0)</f>
        <v>0</v>
      </c>
      <c r="BG233" s="239">
        <f>IF(N233="zákl. přenesená",J233,0)</f>
        <v>0</v>
      </c>
      <c r="BH233" s="239">
        <f>IF(N233="sníž. přenesená",J233,0)</f>
        <v>0</v>
      </c>
      <c r="BI233" s="239">
        <f>IF(N233="nulová",J233,0)</f>
        <v>0</v>
      </c>
      <c r="BJ233" s="17" t="s">
        <v>84</v>
      </c>
      <c r="BK233" s="239">
        <f>ROUND(I233*H233,2)</f>
        <v>0</v>
      </c>
      <c r="BL233" s="17" t="s">
        <v>178</v>
      </c>
      <c r="BM233" s="238" t="s">
        <v>1229</v>
      </c>
    </row>
    <row r="234" s="2" customFormat="1" ht="16.5" customHeight="1">
      <c r="A234" s="38"/>
      <c r="B234" s="39"/>
      <c r="C234" s="226" t="s">
        <v>906</v>
      </c>
      <c r="D234" s="226" t="s">
        <v>175</v>
      </c>
      <c r="E234" s="227" t="s">
        <v>2073</v>
      </c>
      <c r="F234" s="228" t="s">
        <v>2074</v>
      </c>
      <c r="G234" s="229" t="s">
        <v>236</v>
      </c>
      <c r="H234" s="230">
        <v>216.61500000000001</v>
      </c>
      <c r="I234" s="231"/>
      <c r="J234" s="232">
        <f>ROUND(I234*H234,2)</f>
        <v>0</v>
      </c>
      <c r="K234" s="233"/>
      <c r="L234" s="44"/>
      <c r="M234" s="234" t="s">
        <v>1</v>
      </c>
      <c r="N234" s="235" t="s">
        <v>41</v>
      </c>
      <c r="O234" s="91"/>
      <c r="P234" s="236">
        <f>O234*H234</f>
        <v>0</v>
      </c>
      <c r="Q234" s="236">
        <v>0</v>
      </c>
      <c r="R234" s="236">
        <f>Q234*H234</f>
        <v>0</v>
      </c>
      <c r="S234" s="236">
        <v>0</v>
      </c>
      <c r="T234" s="237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8" t="s">
        <v>178</v>
      </c>
      <c r="AT234" s="238" t="s">
        <v>175</v>
      </c>
      <c r="AU234" s="238" t="s">
        <v>86</v>
      </c>
      <c r="AY234" s="17" t="s">
        <v>174</v>
      </c>
      <c r="BE234" s="239">
        <f>IF(N234="základní",J234,0)</f>
        <v>0</v>
      </c>
      <c r="BF234" s="239">
        <f>IF(N234="snížená",J234,0)</f>
        <v>0</v>
      </c>
      <c r="BG234" s="239">
        <f>IF(N234="zákl. přenesená",J234,0)</f>
        <v>0</v>
      </c>
      <c r="BH234" s="239">
        <f>IF(N234="sníž. přenesená",J234,0)</f>
        <v>0</v>
      </c>
      <c r="BI234" s="239">
        <f>IF(N234="nulová",J234,0)</f>
        <v>0</v>
      </c>
      <c r="BJ234" s="17" t="s">
        <v>84</v>
      </c>
      <c r="BK234" s="239">
        <f>ROUND(I234*H234,2)</f>
        <v>0</v>
      </c>
      <c r="BL234" s="17" t="s">
        <v>178</v>
      </c>
      <c r="BM234" s="238" t="s">
        <v>1239</v>
      </c>
    </row>
    <row r="235" s="2" customFormat="1" ht="16.5" customHeight="1">
      <c r="A235" s="38"/>
      <c r="B235" s="39"/>
      <c r="C235" s="226" t="s">
        <v>910</v>
      </c>
      <c r="D235" s="226" t="s">
        <v>175</v>
      </c>
      <c r="E235" s="227" t="s">
        <v>2075</v>
      </c>
      <c r="F235" s="228" t="s">
        <v>2076</v>
      </c>
      <c r="G235" s="229" t="s">
        <v>243</v>
      </c>
      <c r="H235" s="230">
        <v>53.554000000000002</v>
      </c>
      <c r="I235" s="231"/>
      <c r="J235" s="232">
        <f>ROUND(I235*H235,2)</f>
        <v>0</v>
      </c>
      <c r="K235" s="233"/>
      <c r="L235" s="44"/>
      <c r="M235" s="234" t="s">
        <v>1</v>
      </c>
      <c r="N235" s="235" t="s">
        <v>41</v>
      </c>
      <c r="O235" s="91"/>
      <c r="P235" s="236">
        <f>O235*H235</f>
        <v>0</v>
      </c>
      <c r="Q235" s="236">
        <v>0</v>
      </c>
      <c r="R235" s="236">
        <f>Q235*H235</f>
        <v>0</v>
      </c>
      <c r="S235" s="236">
        <v>0</v>
      </c>
      <c r="T235" s="237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8" t="s">
        <v>178</v>
      </c>
      <c r="AT235" s="238" t="s">
        <v>175</v>
      </c>
      <c r="AU235" s="238" t="s">
        <v>86</v>
      </c>
      <c r="AY235" s="17" t="s">
        <v>174</v>
      </c>
      <c r="BE235" s="239">
        <f>IF(N235="základní",J235,0)</f>
        <v>0</v>
      </c>
      <c r="BF235" s="239">
        <f>IF(N235="snížená",J235,0)</f>
        <v>0</v>
      </c>
      <c r="BG235" s="239">
        <f>IF(N235="zákl. přenesená",J235,0)</f>
        <v>0</v>
      </c>
      <c r="BH235" s="239">
        <f>IF(N235="sníž. přenesená",J235,0)</f>
        <v>0</v>
      </c>
      <c r="BI235" s="239">
        <f>IF(N235="nulová",J235,0)</f>
        <v>0</v>
      </c>
      <c r="BJ235" s="17" t="s">
        <v>84</v>
      </c>
      <c r="BK235" s="239">
        <f>ROUND(I235*H235,2)</f>
        <v>0</v>
      </c>
      <c r="BL235" s="17" t="s">
        <v>178</v>
      </c>
      <c r="BM235" s="238" t="s">
        <v>1249</v>
      </c>
    </row>
    <row r="236" s="2" customFormat="1" ht="16.5" customHeight="1">
      <c r="A236" s="38"/>
      <c r="B236" s="39"/>
      <c r="C236" s="226" t="s">
        <v>915</v>
      </c>
      <c r="D236" s="226" t="s">
        <v>175</v>
      </c>
      <c r="E236" s="227" t="s">
        <v>2077</v>
      </c>
      <c r="F236" s="228" t="s">
        <v>2078</v>
      </c>
      <c r="G236" s="229" t="s">
        <v>243</v>
      </c>
      <c r="H236" s="230">
        <v>1.2</v>
      </c>
      <c r="I236" s="231"/>
      <c r="J236" s="232">
        <f>ROUND(I236*H236,2)</f>
        <v>0</v>
      </c>
      <c r="K236" s="233"/>
      <c r="L236" s="44"/>
      <c r="M236" s="234" t="s">
        <v>1</v>
      </c>
      <c r="N236" s="235" t="s">
        <v>41</v>
      </c>
      <c r="O236" s="91"/>
      <c r="P236" s="236">
        <f>O236*H236</f>
        <v>0</v>
      </c>
      <c r="Q236" s="236">
        <v>0</v>
      </c>
      <c r="R236" s="236">
        <f>Q236*H236</f>
        <v>0</v>
      </c>
      <c r="S236" s="236">
        <v>0</v>
      </c>
      <c r="T236" s="237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38" t="s">
        <v>178</v>
      </c>
      <c r="AT236" s="238" t="s">
        <v>175</v>
      </c>
      <c r="AU236" s="238" t="s">
        <v>86</v>
      </c>
      <c r="AY236" s="17" t="s">
        <v>174</v>
      </c>
      <c r="BE236" s="239">
        <f>IF(N236="základní",J236,0)</f>
        <v>0</v>
      </c>
      <c r="BF236" s="239">
        <f>IF(N236="snížená",J236,0)</f>
        <v>0</v>
      </c>
      <c r="BG236" s="239">
        <f>IF(N236="zákl. přenesená",J236,0)</f>
        <v>0</v>
      </c>
      <c r="BH236" s="239">
        <f>IF(N236="sníž. přenesená",J236,0)</f>
        <v>0</v>
      </c>
      <c r="BI236" s="239">
        <f>IF(N236="nulová",J236,0)</f>
        <v>0</v>
      </c>
      <c r="BJ236" s="17" t="s">
        <v>84</v>
      </c>
      <c r="BK236" s="239">
        <f>ROUND(I236*H236,2)</f>
        <v>0</v>
      </c>
      <c r="BL236" s="17" t="s">
        <v>178</v>
      </c>
      <c r="BM236" s="238" t="s">
        <v>1258</v>
      </c>
    </row>
    <row r="237" s="2" customFormat="1" ht="16.5" customHeight="1">
      <c r="A237" s="38"/>
      <c r="B237" s="39"/>
      <c r="C237" s="226" t="s">
        <v>920</v>
      </c>
      <c r="D237" s="226" t="s">
        <v>175</v>
      </c>
      <c r="E237" s="227" t="s">
        <v>2079</v>
      </c>
      <c r="F237" s="228" t="s">
        <v>2080</v>
      </c>
      <c r="G237" s="229" t="s">
        <v>243</v>
      </c>
      <c r="H237" s="230">
        <v>54.753999999999998</v>
      </c>
      <c r="I237" s="231"/>
      <c r="J237" s="232">
        <f>ROUND(I237*H237,2)</f>
        <v>0</v>
      </c>
      <c r="K237" s="233"/>
      <c r="L237" s="44"/>
      <c r="M237" s="234" t="s">
        <v>1</v>
      </c>
      <c r="N237" s="235" t="s">
        <v>41</v>
      </c>
      <c r="O237" s="91"/>
      <c r="P237" s="236">
        <f>O237*H237</f>
        <v>0</v>
      </c>
      <c r="Q237" s="236">
        <v>0</v>
      </c>
      <c r="R237" s="236">
        <f>Q237*H237</f>
        <v>0</v>
      </c>
      <c r="S237" s="236">
        <v>0</v>
      </c>
      <c r="T237" s="237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8" t="s">
        <v>178</v>
      </c>
      <c r="AT237" s="238" t="s">
        <v>175</v>
      </c>
      <c r="AU237" s="238" t="s">
        <v>86</v>
      </c>
      <c r="AY237" s="17" t="s">
        <v>174</v>
      </c>
      <c r="BE237" s="239">
        <f>IF(N237="základní",J237,0)</f>
        <v>0</v>
      </c>
      <c r="BF237" s="239">
        <f>IF(N237="snížená",J237,0)</f>
        <v>0</v>
      </c>
      <c r="BG237" s="239">
        <f>IF(N237="zákl. přenesená",J237,0)</f>
        <v>0</v>
      </c>
      <c r="BH237" s="239">
        <f>IF(N237="sníž. přenesená",J237,0)</f>
        <v>0</v>
      </c>
      <c r="BI237" s="239">
        <f>IF(N237="nulová",J237,0)</f>
        <v>0</v>
      </c>
      <c r="BJ237" s="17" t="s">
        <v>84</v>
      </c>
      <c r="BK237" s="239">
        <f>ROUND(I237*H237,2)</f>
        <v>0</v>
      </c>
      <c r="BL237" s="17" t="s">
        <v>178</v>
      </c>
      <c r="BM237" s="238" t="s">
        <v>1266</v>
      </c>
    </row>
    <row r="238" s="2" customFormat="1" ht="37.8" customHeight="1">
      <c r="A238" s="38"/>
      <c r="B238" s="39"/>
      <c r="C238" s="226" t="s">
        <v>925</v>
      </c>
      <c r="D238" s="226" t="s">
        <v>175</v>
      </c>
      <c r="E238" s="227" t="s">
        <v>2184</v>
      </c>
      <c r="F238" s="228" t="s">
        <v>2185</v>
      </c>
      <c r="G238" s="229" t="s">
        <v>1211</v>
      </c>
      <c r="H238" s="230">
        <v>7</v>
      </c>
      <c r="I238" s="231"/>
      <c r="J238" s="232">
        <f>ROUND(I238*H238,2)</f>
        <v>0</v>
      </c>
      <c r="K238" s="233"/>
      <c r="L238" s="44"/>
      <c r="M238" s="234" t="s">
        <v>1</v>
      </c>
      <c r="N238" s="235" t="s">
        <v>41</v>
      </c>
      <c r="O238" s="91"/>
      <c r="P238" s="236">
        <f>O238*H238</f>
        <v>0</v>
      </c>
      <c r="Q238" s="236">
        <v>0</v>
      </c>
      <c r="R238" s="236">
        <f>Q238*H238</f>
        <v>0</v>
      </c>
      <c r="S238" s="236">
        <v>0</v>
      </c>
      <c r="T238" s="237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8" t="s">
        <v>178</v>
      </c>
      <c r="AT238" s="238" t="s">
        <v>175</v>
      </c>
      <c r="AU238" s="238" t="s">
        <v>86</v>
      </c>
      <c r="AY238" s="17" t="s">
        <v>174</v>
      </c>
      <c r="BE238" s="239">
        <f>IF(N238="základní",J238,0)</f>
        <v>0</v>
      </c>
      <c r="BF238" s="239">
        <f>IF(N238="snížená",J238,0)</f>
        <v>0</v>
      </c>
      <c r="BG238" s="239">
        <f>IF(N238="zákl. přenesená",J238,0)</f>
        <v>0</v>
      </c>
      <c r="BH238" s="239">
        <f>IF(N238="sníž. přenesená",J238,0)</f>
        <v>0</v>
      </c>
      <c r="BI238" s="239">
        <f>IF(N238="nulová",J238,0)</f>
        <v>0</v>
      </c>
      <c r="BJ238" s="17" t="s">
        <v>84</v>
      </c>
      <c r="BK238" s="239">
        <f>ROUND(I238*H238,2)</f>
        <v>0</v>
      </c>
      <c r="BL238" s="17" t="s">
        <v>178</v>
      </c>
      <c r="BM238" s="238" t="s">
        <v>1275</v>
      </c>
    </row>
    <row r="239" s="2" customFormat="1" ht="37.8" customHeight="1">
      <c r="A239" s="38"/>
      <c r="B239" s="39"/>
      <c r="C239" s="226" t="s">
        <v>929</v>
      </c>
      <c r="D239" s="226" t="s">
        <v>175</v>
      </c>
      <c r="E239" s="227" t="s">
        <v>2186</v>
      </c>
      <c r="F239" s="228" t="s">
        <v>2187</v>
      </c>
      <c r="G239" s="229" t="s">
        <v>1211</v>
      </c>
      <c r="H239" s="230">
        <v>6</v>
      </c>
      <c r="I239" s="231"/>
      <c r="J239" s="232">
        <f>ROUND(I239*H239,2)</f>
        <v>0</v>
      </c>
      <c r="K239" s="233"/>
      <c r="L239" s="44"/>
      <c r="M239" s="234" t="s">
        <v>1</v>
      </c>
      <c r="N239" s="235" t="s">
        <v>41</v>
      </c>
      <c r="O239" s="91"/>
      <c r="P239" s="236">
        <f>O239*H239</f>
        <v>0</v>
      </c>
      <c r="Q239" s="236">
        <v>0</v>
      </c>
      <c r="R239" s="236">
        <f>Q239*H239</f>
        <v>0</v>
      </c>
      <c r="S239" s="236">
        <v>0</v>
      </c>
      <c r="T239" s="237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8" t="s">
        <v>178</v>
      </c>
      <c r="AT239" s="238" t="s">
        <v>175</v>
      </c>
      <c r="AU239" s="238" t="s">
        <v>86</v>
      </c>
      <c r="AY239" s="17" t="s">
        <v>174</v>
      </c>
      <c r="BE239" s="239">
        <f>IF(N239="základní",J239,0)</f>
        <v>0</v>
      </c>
      <c r="BF239" s="239">
        <f>IF(N239="snížená",J239,0)</f>
        <v>0</v>
      </c>
      <c r="BG239" s="239">
        <f>IF(N239="zákl. přenesená",J239,0)</f>
        <v>0</v>
      </c>
      <c r="BH239" s="239">
        <f>IF(N239="sníž. přenesená",J239,0)</f>
        <v>0</v>
      </c>
      <c r="BI239" s="239">
        <f>IF(N239="nulová",J239,0)</f>
        <v>0</v>
      </c>
      <c r="BJ239" s="17" t="s">
        <v>84</v>
      </c>
      <c r="BK239" s="239">
        <f>ROUND(I239*H239,2)</f>
        <v>0</v>
      </c>
      <c r="BL239" s="17" t="s">
        <v>178</v>
      </c>
      <c r="BM239" s="238" t="s">
        <v>1286</v>
      </c>
    </row>
    <row r="240" s="2" customFormat="1" ht="16.5" customHeight="1">
      <c r="A240" s="38"/>
      <c r="B240" s="39"/>
      <c r="C240" s="226" t="s">
        <v>933</v>
      </c>
      <c r="D240" s="226" t="s">
        <v>175</v>
      </c>
      <c r="E240" s="227" t="s">
        <v>2188</v>
      </c>
      <c r="F240" s="228" t="s">
        <v>2189</v>
      </c>
      <c r="G240" s="229" t="s">
        <v>243</v>
      </c>
      <c r="H240" s="230">
        <v>30</v>
      </c>
      <c r="I240" s="231"/>
      <c r="J240" s="232">
        <f>ROUND(I240*H240,2)</f>
        <v>0</v>
      </c>
      <c r="K240" s="233"/>
      <c r="L240" s="44"/>
      <c r="M240" s="234" t="s">
        <v>1</v>
      </c>
      <c r="N240" s="235" t="s">
        <v>41</v>
      </c>
      <c r="O240" s="91"/>
      <c r="P240" s="236">
        <f>O240*H240</f>
        <v>0</v>
      </c>
      <c r="Q240" s="236">
        <v>0</v>
      </c>
      <c r="R240" s="236">
        <f>Q240*H240</f>
        <v>0</v>
      </c>
      <c r="S240" s="236">
        <v>0</v>
      </c>
      <c r="T240" s="237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8" t="s">
        <v>178</v>
      </c>
      <c r="AT240" s="238" t="s">
        <v>175</v>
      </c>
      <c r="AU240" s="238" t="s">
        <v>86</v>
      </c>
      <c r="AY240" s="17" t="s">
        <v>174</v>
      </c>
      <c r="BE240" s="239">
        <f>IF(N240="základní",J240,0)</f>
        <v>0</v>
      </c>
      <c r="BF240" s="239">
        <f>IF(N240="snížená",J240,0)</f>
        <v>0</v>
      </c>
      <c r="BG240" s="239">
        <f>IF(N240="zákl. přenesená",J240,0)</f>
        <v>0</v>
      </c>
      <c r="BH240" s="239">
        <f>IF(N240="sníž. přenesená",J240,0)</f>
        <v>0</v>
      </c>
      <c r="BI240" s="239">
        <f>IF(N240="nulová",J240,0)</f>
        <v>0</v>
      </c>
      <c r="BJ240" s="17" t="s">
        <v>84</v>
      </c>
      <c r="BK240" s="239">
        <f>ROUND(I240*H240,2)</f>
        <v>0</v>
      </c>
      <c r="BL240" s="17" t="s">
        <v>178</v>
      </c>
      <c r="BM240" s="238" t="s">
        <v>1296</v>
      </c>
    </row>
    <row r="241" s="2" customFormat="1" ht="16.5" customHeight="1">
      <c r="A241" s="38"/>
      <c r="B241" s="39"/>
      <c r="C241" s="226" t="s">
        <v>937</v>
      </c>
      <c r="D241" s="226" t="s">
        <v>175</v>
      </c>
      <c r="E241" s="227" t="s">
        <v>2190</v>
      </c>
      <c r="F241" s="228" t="s">
        <v>2191</v>
      </c>
      <c r="G241" s="229" t="s">
        <v>243</v>
      </c>
      <c r="H241" s="230">
        <v>15</v>
      </c>
      <c r="I241" s="231"/>
      <c r="J241" s="232">
        <f>ROUND(I241*H241,2)</f>
        <v>0</v>
      </c>
      <c r="K241" s="233"/>
      <c r="L241" s="44"/>
      <c r="M241" s="234" t="s">
        <v>1</v>
      </c>
      <c r="N241" s="235" t="s">
        <v>41</v>
      </c>
      <c r="O241" s="91"/>
      <c r="P241" s="236">
        <f>O241*H241</f>
        <v>0</v>
      </c>
      <c r="Q241" s="236">
        <v>0</v>
      </c>
      <c r="R241" s="236">
        <f>Q241*H241</f>
        <v>0</v>
      </c>
      <c r="S241" s="236">
        <v>0</v>
      </c>
      <c r="T241" s="237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38" t="s">
        <v>178</v>
      </c>
      <c r="AT241" s="238" t="s">
        <v>175</v>
      </c>
      <c r="AU241" s="238" t="s">
        <v>86</v>
      </c>
      <c r="AY241" s="17" t="s">
        <v>174</v>
      </c>
      <c r="BE241" s="239">
        <f>IF(N241="základní",J241,0)</f>
        <v>0</v>
      </c>
      <c r="BF241" s="239">
        <f>IF(N241="snížená",J241,0)</f>
        <v>0</v>
      </c>
      <c r="BG241" s="239">
        <f>IF(N241="zákl. přenesená",J241,0)</f>
        <v>0</v>
      </c>
      <c r="BH241" s="239">
        <f>IF(N241="sníž. přenesená",J241,0)</f>
        <v>0</v>
      </c>
      <c r="BI241" s="239">
        <f>IF(N241="nulová",J241,0)</f>
        <v>0</v>
      </c>
      <c r="BJ241" s="17" t="s">
        <v>84</v>
      </c>
      <c r="BK241" s="239">
        <f>ROUND(I241*H241,2)</f>
        <v>0</v>
      </c>
      <c r="BL241" s="17" t="s">
        <v>178</v>
      </c>
      <c r="BM241" s="238" t="s">
        <v>1306</v>
      </c>
    </row>
    <row r="242" s="2" customFormat="1" ht="16.5" customHeight="1">
      <c r="A242" s="38"/>
      <c r="B242" s="39"/>
      <c r="C242" s="226" t="s">
        <v>941</v>
      </c>
      <c r="D242" s="226" t="s">
        <v>175</v>
      </c>
      <c r="E242" s="227" t="s">
        <v>2192</v>
      </c>
      <c r="F242" s="228" t="s">
        <v>2193</v>
      </c>
      <c r="G242" s="229" t="s">
        <v>243</v>
      </c>
      <c r="H242" s="230">
        <v>27</v>
      </c>
      <c r="I242" s="231"/>
      <c r="J242" s="232">
        <f>ROUND(I242*H242,2)</f>
        <v>0</v>
      </c>
      <c r="K242" s="233"/>
      <c r="L242" s="44"/>
      <c r="M242" s="234" t="s">
        <v>1</v>
      </c>
      <c r="N242" s="235" t="s">
        <v>41</v>
      </c>
      <c r="O242" s="91"/>
      <c r="P242" s="236">
        <f>O242*H242</f>
        <v>0</v>
      </c>
      <c r="Q242" s="236">
        <v>0</v>
      </c>
      <c r="R242" s="236">
        <f>Q242*H242</f>
        <v>0</v>
      </c>
      <c r="S242" s="236">
        <v>0</v>
      </c>
      <c r="T242" s="237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8" t="s">
        <v>178</v>
      </c>
      <c r="AT242" s="238" t="s">
        <v>175</v>
      </c>
      <c r="AU242" s="238" t="s">
        <v>86</v>
      </c>
      <c r="AY242" s="17" t="s">
        <v>174</v>
      </c>
      <c r="BE242" s="239">
        <f>IF(N242="základní",J242,0)</f>
        <v>0</v>
      </c>
      <c r="BF242" s="239">
        <f>IF(N242="snížená",J242,0)</f>
        <v>0</v>
      </c>
      <c r="BG242" s="239">
        <f>IF(N242="zákl. přenesená",J242,0)</f>
        <v>0</v>
      </c>
      <c r="BH242" s="239">
        <f>IF(N242="sníž. přenesená",J242,0)</f>
        <v>0</v>
      </c>
      <c r="BI242" s="239">
        <f>IF(N242="nulová",J242,0)</f>
        <v>0</v>
      </c>
      <c r="BJ242" s="17" t="s">
        <v>84</v>
      </c>
      <c r="BK242" s="239">
        <f>ROUND(I242*H242,2)</f>
        <v>0</v>
      </c>
      <c r="BL242" s="17" t="s">
        <v>178</v>
      </c>
      <c r="BM242" s="238" t="s">
        <v>1314</v>
      </c>
    </row>
    <row r="243" s="2" customFormat="1" ht="16.5" customHeight="1">
      <c r="A243" s="38"/>
      <c r="B243" s="39"/>
      <c r="C243" s="226" t="s">
        <v>946</v>
      </c>
      <c r="D243" s="226" t="s">
        <v>175</v>
      </c>
      <c r="E243" s="227" t="s">
        <v>2194</v>
      </c>
      <c r="F243" s="228" t="s">
        <v>2195</v>
      </c>
      <c r="G243" s="229" t="s">
        <v>243</v>
      </c>
      <c r="H243" s="230">
        <v>2</v>
      </c>
      <c r="I243" s="231"/>
      <c r="J243" s="232">
        <f>ROUND(I243*H243,2)</f>
        <v>0</v>
      </c>
      <c r="K243" s="233"/>
      <c r="L243" s="44"/>
      <c r="M243" s="234" t="s">
        <v>1</v>
      </c>
      <c r="N243" s="235" t="s">
        <v>41</v>
      </c>
      <c r="O243" s="91"/>
      <c r="P243" s="236">
        <f>O243*H243</f>
        <v>0</v>
      </c>
      <c r="Q243" s="236">
        <v>0</v>
      </c>
      <c r="R243" s="236">
        <f>Q243*H243</f>
        <v>0</v>
      </c>
      <c r="S243" s="236">
        <v>0</v>
      </c>
      <c r="T243" s="237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8" t="s">
        <v>178</v>
      </c>
      <c r="AT243" s="238" t="s">
        <v>175</v>
      </c>
      <c r="AU243" s="238" t="s">
        <v>86</v>
      </c>
      <c r="AY243" s="17" t="s">
        <v>174</v>
      </c>
      <c r="BE243" s="239">
        <f>IF(N243="základní",J243,0)</f>
        <v>0</v>
      </c>
      <c r="BF243" s="239">
        <f>IF(N243="snížená",J243,0)</f>
        <v>0</v>
      </c>
      <c r="BG243" s="239">
        <f>IF(N243="zákl. přenesená",J243,0)</f>
        <v>0</v>
      </c>
      <c r="BH243" s="239">
        <f>IF(N243="sníž. přenesená",J243,0)</f>
        <v>0</v>
      </c>
      <c r="BI243" s="239">
        <f>IF(N243="nulová",J243,0)</f>
        <v>0</v>
      </c>
      <c r="BJ243" s="17" t="s">
        <v>84</v>
      </c>
      <c r="BK243" s="239">
        <f>ROUND(I243*H243,2)</f>
        <v>0</v>
      </c>
      <c r="BL243" s="17" t="s">
        <v>178</v>
      </c>
      <c r="BM243" s="238" t="s">
        <v>1323</v>
      </c>
    </row>
    <row r="244" s="2" customFormat="1" ht="16.5" customHeight="1">
      <c r="A244" s="38"/>
      <c r="B244" s="39"/>
      <c r="C244" s="226" t="s">
        <v>950</v>
      </c>
      <c r="D244" s="226" t="s">
        <v>175</v>
      </c>
      <c r="E244" s="227" t="s">
        <v>2196</v>
      </c>
      <c r="F244" s="228" t="s">
        <v>2197</v>
      </c>
      <c r="G244" s="229" t="s">
        <v>243</v>
      </c>
      <c r="H244" s="230">
        <v>2</v>
      </c>
      <c r="I244" s="231"/>
      <c r="J244" s="232">
        <f>ROUND(I244*H244,2)</f>
        <v>0</v>
      </c>
      <c r="K244" s="233"/>
      <c r="L244" s="44"/>
      <c r="M244" s="234" t="s">
        <v>1</v>
      </c>
      <c r="N244" s="235" t="s">
        <v>41</v>
      </c>
      <c r="O244" s="91"/>
      <c r="P244" s="236">
        <f>O244*H244</f>
        <v>0</v>
      </c>
      <c r="Q244" s="236">
        <v>0</v>
      </c>
      <c r="R244" s="236">
        <f>Q244*H244</f>
        <v>0</v>
      </c>
      <c r="S244" s="236">
        <v>0</v>
      </c>
      <c r="T244" s="237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8" t="s">
        <v>178</v>
      </c>
      <c r="AT244" s="238" t="s">
        <v>175</v>
      </c>
      <c r="AU244" s="238" t="s">
        <v>86</v>
      </c>
      <c r="AY244" s="17" t="s">
        <v>174</v>
      </c>
      <c r="BE244" s="239">
        <f>IF(N244="základní",J244,0)</f>
        <v>0</v>
      </c>
      <c r="BF244" s="239">
        <f>IF(N244="snížená",J244,0)</f>
        <v>0</v>
      </c>
      <c r="BG244" s="239">
        <f>IF(N244="zákl. přenesená",J244,0)</f>
        <v>0</v>
      </c>
      <c r="BH244" s="239">
        <f>IF(N244="sníž. přenesená",J244,0)</f>
        <v>0</v>
      </c>
      <c r="BI244" s="239">
        <f>IF(N244="nulová",J244,0)</f>
        <v>0</v>
      </c>
      <c r="BJ244" s="17" t="s">
        <v>84</v>
      </c>
      <c r="BK244" s="239">
        <f>ROUND(I244*H244,2)</f>
        <v>0</v>
      </c>
      <c r="BL244" s="17" t="s">
        <v>178</v>
      </c>
      <c r="BM244" s="238" t="s">
        <v>1332</v>
      </c>
    </row>
    <row r="245" s="12" customFormat="1" ht="22.8" customHeight="1">
      <c r="A245" s="12"/>
      <c r="B245" s="212"/>
      <c r="C245" s="213"/>
      <c r="D245" s="214" t="s">
        <v>75</v>
      </c>
      <c r="E245" s="284" t="s">
        <v>2198</v>
      </c>
      <c r="F245" s="284" t="s">
        <v>2199</v>
      </c>
      <c r="G245" s="213"/>
      <c r="H245" s="213"/>
      <c r="I245" s="216"/>
      <c r="J245" s="285">
        <f>BK245</f>
        <v>0</v>
      </c>
      <c r="K245" s="213"/>
      <c r="L245" s="218"/>
      <c r="M245" s="219"/>
      <c r="N245" s="220"/>
      <c r="O245" s="220"/>
      <c r="P245" s="221">
        <f>SUM(P246:P258)</f>
        <v>0</v>
      </c>
      <c r="Q245" s="220"/>
      <c r="R245" s="221">
        <f>SUM(R246:R258)</f>
        <v>0</v>
      </c>
      <c r="S245" s="220"/>
      <c r="T245" s="222">
        <f>SUM(T246:T258)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3" t="s">
        <v>84</v>
      </c>
      <c r="AT245" s="224" t="s">
        <v>75</v>
      </c>
      <c r="AU245" s="224" t="s">
        <v>84</v>
      </c>
      <c r="AY245" s="223" t="s">
        <v>174</v>
      </c>
      <c r="BK245" s="225">
        <f>SUM(BK246:BK258)</f>
        <v>0</v>
      </c>
    </row>
    <row r="246" s="2" customFormat="1" ht="16.5" customHeight="1">
      <c r="A246" s="38"/>
      <c r="B246" s="39"/>
      <c r="C246" s="226" t="s">
        <v>955</v>
      </c>
      <c r="D246" s="226" t="s">
        <v>175</v>
      </c>
      <c r="E246" s="227" t="s">
        <v>2200</v>
      </c>
      <c r="F246" s="228" t="s">
        <v>2201</v>
      </c>
      <c r="G246" s="229" t="s">
        <v>243</v>
      </c>
      <c r="H246" s="230">
        <v>11</v>
      </c>
      <c r="I246" s="231"/>
      <c r="J246" s="232">
        <f>ROUND(I246*H246,2)</f>
        <v>0</v>
      </c>
      <c r="K246" s="233"/>
      <c r="L246" s="44"/>
      <c r="M246" s="234" t="s">
        <v>1</v>
      </c>
      <c r="N246" s="235" t="s">
        <v>41</v>
      </c>
      <c r="O246" s="91"/>
      <c r="P246" s="236">
        <f>O246*H246</f>
        <v>0</v>
      </c>
      <c r="Q246" s="236">
        <v>0</v>
      </c>
      <c r="R246" s="236">
        <f>Q246*H246</f>
        <v>0</v>
      </c>
      <c r="S246" s="236">
        <v>0</v>
      </c>
      <c r="T246" s="237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8" t="s">
        <v>178</v>
      </c>
      <c r="AT246" s="238" t="s">
        <v>175</v>
      </c>
      <c r="AU246" s="238" t="s">
        <v>86</v>
      </c>
      <c r="AY246" s="17" t="s">
        <v>174</v>
      </c>
      <c r="BE246" s="239">
        <f>IF(N246="základní",J246,0)</f>
        <v>0</v>
      </c>
      <c r="BF246" s="239">
        <f>IF(N246="snížená",J246,0)</f>
        <v>0</v>
      </c>
      <c r="BG246" s="239">
        <f>IF(N246="zákl. přenesená",J246,0)</f>
        <v>0</v>
      </c>
      <c r="BH246" s="239">
        <f>IF(N246="sníž. přenesená",J246,0)</f>
        <v>0</v>
      </c>
      <c r="BI246" s="239">
        <f>IF(N246="nulová",J246,0)</f>
        <v>0</v>
      </c>
      <c r="BJ246" s="17" t="s">
        <v>84</v>
      </c>
      <c r="BK246" s="239">
        <f>ROUND(I246*H246,2)</f>
        <v>0</v>
      </c>
      <c r="BL246" s="17" t="s">
        <v>178</v>
      </c>
      <c r="BM246" s="238" t="s">
        <v>1341</v>
      </c>
    </row>
    <row r="247" s="2" customFormat="1" ht="16.5" customHeight="1">
      <c r="A247" s="38"/>
      <c r="B247" s="39"/>
      <c r="C247" s="226" t="s">
        <v>959</v>
      </c>
      <c r="D247" s="226" t="s">
        <v>175</v>
      </c>
      <c r="E247" s="227" t="s">
        <v>2202</v>
      </c>
      <c r="F247" s="228" t="s">
        <v>2203</v>
      </c>
      <c r="G247" s="229" t="s">
        <v>243</v>
      </c>
      <c r="H247" s="230">
        <v>73</v>
      </c>
      <c r="I247" s="231"/>
      <c r="J247" s="232">
        <f>ROUND(I247*H247,2)</f>
        <v>0</v>
      </c>
      <c r="K247" s="233"/>
      <c r="L247" s="44"/>
      <c r="M247" s="234" t="s">
        <v>1</v>
      </c>
      <c r="N247" s="235" t="s">
        <v>41</v>
      </c>
      <c r="O247" s="91"/>
      <c r="P247" s="236">
        <f>O247*H247</f>
        <v>0</v>
      </c>
      <c r="Q247" s="236">
        <v>0</v>
      </c>
      <c r="R247" s="236">
        <f>Q247*H247</f>
        <v>0</v>
      </c>
      <c r="S247" s="236">
        <v>0</v>
      </c>
      <c r="T247" s="237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38" t="s">
        <v>178</v>
      </c>
      <c r="AT247" s="238" t="s">
        <v>175</v>
      </c>
      <c r="AU247" s="238" t="s">
        <v>86</v>
      </c>
      <c r="AY247" s="17" t="s">
        <v>174</v>
      </c>
      <c r="BE247" s="239">
        <f>IF(N247="základní",J247,0)</f>
        <v>0</v>
      </c>
      <c r="BF247" s="239">
        <f>IF(N247="snížená",J247,0)</f>
        <v>0</v>
      </c>
      <c r="BG247" s="239">
        <f>IF(N247="zákl. přenesená",J247,0)</f>
        <v>0</v>
      </c>
      <c r="BH247" s="239">
        <f>IF(N247="sníž. přenesená",J247,0)</f>
        <v>0</v>
      </c>
      <c r="BI247" s="239">
        <f>IF(N247="nulová",J247,0)</f>
        <v>0</v>
      </c>
      <c r="BJ247" s="17" t="s">
        <v>84</v>
      </c>
      <c r="BK247" s="239">
        <f>ROUND(I247*H247,2)</f>
        <v>0</v>
      </c>
      <c r="BL247" s="17" t="s">
        <v>178</v>
      </c>
      <c r="BM247" s="238" t="s">
        <v>1350</v>
      </c>
    </row>
    <row r="248" s="2" customFormat="1" ht="16.5" customHeight="1">
      <c r="A248" s="38"/>
      <c r="B248" s="39"/>
      <c r="C248" s="226" t="s">
        <v>964</v>
      </c>
      <c r="D248" s="226" t="s">
        <v>175</v>
      </c>
      <c r="E248" s="227" t="s">
        <v>2204</v>
      </c>
      <c r="F248" s="228" t="s">
        <v>2205</v>
      </c>
      <c r="G248" s="229" t="s">
        <v>243</v>
      </c>
      <c r="H248" s="230">
        <v>8</v>
      </c>
      <c r="I248" s="231"/>
      <c r="J248" s="232">
        <f>ROUND(I248*H248,2)</f>
        <v>0</v>
      </c>
      <c r="K248" s="233"/>
      <c r="L248" s="44"/>
      <c r="M248" s="234" t="s">
        <v>1</v>
      </c>
      <c r="N248" s="235" t="s">
        <v>41</v>
      </c>
      <c r="O248" s="91"/>
      <c r="P248" s="236">
        <f>O248*H248</f>
        <v>0</v>
      </c>
      <c r="Q248" s="236">
        <v>0</v>
      </c>
      <c r="R248" s="236">
        <f>Q248*H248</f>
        <v>0</v>
      </c>
      <c r="S248" s="236">
        <v>0</v>
      </c>
      <c r="T248" s="237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8" t="s">
        <v>178</v>
      </c>
      <c r="AT248" s="238" t="s">
        <v>175</v>
      </c>
      <c r="AU248" s="238" t="s">
        <v>86</v>
      </c>
      <c r="AY248" s="17" t="s">
        <v>174</v>
      </c>
      <c r="BE248" s="239">
        <f>IF(N248="základní",J248,0)</f>
        <v>0</v>
      </c>
      <c r="BF248" s="239">
        <f>IF(N248="snížená",J248,0)</f>
        <v>0</v>
      </c>
      <c r="BG248" s="239">
        <f>IF(N248="zákl. přenesená",J248,0)</f>
        <v>0</v>
      </c>
      <c r="BH248" s="239">
        <f>IF(N248="sníž. přenesená",J248,0)</f>
        <v>0</v>
      </c>
      <c r="BI248" s="239">
        <f>IF(N248="nulová",J248,0)</f>
        <v>0</v>
      </c>
      <c r="BJ248" s="17" t="s">
        <v>84</v>
      </c>
      <c r="BK248" s="239">
        <f>ROUND(I248*H248,2)</f>
        <v>0</v>
      </c>
      <c r="BL248" s="17" t="s">
        <v>178</v>
      </c>
      <c r="BM248" s="238" t="s">
        <v>1360</v>
      </c>
    </row>
    <row r="249" s="2" customFormat="1" ht="16.5" customHeight="1">
      <c r="A249" s="38"/>
      <c r="B249" s="39"/>
      <c r="C249" s="226" t="s">
        <v>968</v>
      </c>
      <c r="D249" s="226" t="s">
        <v>175</v>
      </c>
      <c r="E249" s="227" t="s">
        <v>2206</v>
      </c>
      <c r="F249" s="228" t="s">
        <v>2207</v>
      </c>
      <c r="G249" s="229" t="s">
        <v>243</v>
      </c>
      <c r="H249" s="230">
        <v>19</v>
      </c>
      <c r="I249" s="231"/>
      <c r="J249" s="232">
        <f>ROUND(I249*H249,2)</f>
        <v>0</v>
      </c>
      <c r="K249" s="233"/>
      <c r="L249" s="44"/>
      <c r="M249" s="234" t="s">
        <v>1</v>
      </c>
      <c r="N249" s="235" t="s">
        <v>41</v>
      </c>
      <c r="O249" s="91"/>
      <c r="P249" s="236">
        <f>O249*H249</f>
        <v>0</v>
      </c>
      <c r="Q249" s="236">
        <v>0</v>
      </c>
      <c r="R249" s="236">
        <f>Q249*H249</f>
        <v>0</v>
      </c>
      <c r="S249" s="236">
        <v>0</v>
      </c>
      <c r="T249" s="237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8" t="s">
        <v>178</v>
      </c>
      <c r="AT249" s="238" t="s">
        <v>175</v>
      </c>
      <c r="AU249" s="238" t="s">
        <v>86</v>
      </c>
      <c r="AY249" s="17" t="s">
        <v>174</v>
      </c>
      <c r="BE249" s="239">
        <f>IF(N249="základní",J249,0)</f>
        <v>0</v>
      </c>
      <c r="BF249" s="239">
        <f>IF(N249="snížená",J249,0)</f>
        <v>0</v>
      </c>
      <c r="BG249" s="239">
        <f>IF(N249="zákl. přenesená",J249,0)</f>
        <v>0</v>
      </c>
      <c r="BH249" s="239">
        <f>IF(N249="sníž. přenesená",J249,0)</f>
        <v>0</v>
      </c>
      <c r="BI249" s="239">
        <f>IF(N249="nulová",J249,0)</f>
        <v>0</v>
      </c>
      <c r="BJ249" s="17" t="s">
        <v>84</v>
      </c>
      <c r="BK249" s="239">
        <f>ROUND(I249*H249,2)</f>
        <v>0</v>
      </c>
      <c r="BL249" s="17" t="s">
        <v>178</v>
      </c>
      <c r="BM249" s="238" t="s">
        <v>1370</v>
      </c>
    </row>
    <row r="250" s="2" customFormat="1" ht="16.5" customHeight="1">
      <c r="A250" s="38"/>
      <c r="B250" s="39"/>
      <c r="C250" s="226" t="s">
        <v>972</v>
      </c>
      <c r="D250" s="226" t="s">
        <v>175</v>
      </c>
      <c r="E250" s="227" t="s">
        <v>2208</v>
      </c>
      <c r="F250" s="228" t="s">
        <v>2209</v>
      </c>
      <c r="G250" s="229" t="s">
        <v>243</v>
      </c>
      <c r="H250" s="230">
        <v>23</v>
      </c>
      <c r="I250" s="231"/>
      <c r="J250" s="232">
        <f>ROUND(I250*H250,2)</f>
        <v>0</v>
      </c>
      <c r="K250" s="233"/>
      <c r="L250" s="44"/>
      <c r="M250" s="234" t="s">
        <v>1</v>
      </c>
      <c r="N250" s="235" t="s">
        <v>41</v>
      </c>
      <c r="O250" s="91"/>
      <c r="P250" s="236">
        <f>O250*H250</f>
        <v>0</v>
      </c>
      <c r="Q250" s="236">
        <v>0</v>
      </c>
      <c r="R250" s="236">
        <f>Q250*H250</f>
        <v>0</v>
      </c>
      <c r="S250" s="236">
        <v>0</v>
      </c>
      <c r="T250" s="237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8" t="s">
        <v>178</v>
      </c>
      <c r="AT250" s="238" t="s">
        <v>175</v>
      </c>
      <c r="AU250" s="238" t="s">
        <v>86</v>
      </c>
      <c r="AY250" s="17" t="s">
        <v>174</v>
      </c>
      <c r="BE250" s="239">
        <f>IF(N250="základní",J250,0)</f>
        <v>0</v>
      </c>
      <c r="BF250" s="239">
        <f>IF(N250="snížená",J250,0)</f>
        <v>0</v>
      </c>
      <c r="BG250" s="239">
        <f>IF(N250="zákl. přenesená",J250,0)</f>
        <v>0</v>
      </c>
      <c r="BH250" s="239">
        <f>IF(N250="sníž. přenesená",J250,0)</f>
        <v>0</v>
      </c>
      <c r="BI250" s="239">
        <f>IF(N250="nulová",J250,0)</f>
        <v>0</v>
      </c>
      <c r="BJ250" s="17" t="s">
        <v>84</v>
      </c>
      <c r="BK250" s="239">
        <f>ROUND(I250*H250,2)</f>
        <v>0</v>
      </c>
      <c r="BL250" s="17" t="s">
        <v>178</v>
      </c>
      <c r="BM250" s="238" t="s">
        <v>1380</v>
      </c>
    </row>
    <row r="251" s="2" customFormat="1" ht="16.5" customHeight="1">
      <c r="A251" s="38"/>
      <c r="B251" s="39"/>
      <c r="C251" s="226" t="s">
        <v>976</v>
      </c>
      <c r="D251" s="226" t="s">
        <v>175</v>
      </c>
      <c r="E251" s="227" t="s">
        <v>2210</v>
      </c>
      <c r="F251" s="228" t="s">
        <v>2211</v>
      </c>
      <c r="G251" s="229" t="s">
        <v>243</v>
      </c>
      <c r="H251" s="230">
        <v>14</v>
      </c>
      <c r="I251" s="231"/>
      <c r="J251" s="232">
        <f>ROUND(I251*H251,2)</f>
        <v>0</v>
      </c>
      <c r="K251" s="233"/>
      <c r="L251" s="44"/>
      <c r="M251" s="234" t="s">
        <v>1</v>
      </c>
      <c r="N251" s="235" t="s">
        <v>41</v>
      </c>
      <c r="O251" s="91"/>
      <c r="P251" s="236">
        <f>O251*H251</f>
        <v>0</v>
      </c>
      <c r="Q251" s="236">
        <v>0</v>
      </c>
      <c r="R251" s="236">
        <f>Q251*H251</f>
        <v>0</v>
      </c>
      <c r="S251" s="236">
        <v>0</v>
      </c>
      <c r="T251" s="237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38" t="s">
        <v>178</v>
      </c>
      <c r="AT251" s="238" t="s">
        <v>175</v>
      </c>
      <c r="AU251" s="238" t="s">
        <v>86</v>
      </c>
      <c r="AY251" s="17" t="s">
        <v>174</v>
      </c>
      <c r="BE251" s="239">
        <f>IF(N251="základní",J251,0)</f>
        <v>0</v>
      </c>
      <c r="BF251" s="239">
        <f>IF(N251="snížená",J251,0)</f>
        <v>0</v>
      </c>
      <c r="BG251" s="239">
        <f>IF(N251="zákl. přenesená",J251,0)</f>
        <v>0</v>
      </c>
      <c r="BH251" s="239">
        <f>IF(N251="sníž. přenesená",J251,0)</f>
        <v>0</v>
      </c>
      <c r="BI251" s="239">
        <f>IF(N251="nulová",J251,0)</f>
        <v>0</v>
      </c>
      <c r="BJ251" s="17" t="s">
        <v>84</v>
      </c>
      <c r="BK251" s="239">
        <f>ROUND(I251*H251,2)</f>
        <v>0</v>
      </c>
      <c r="BL251" s="17" t="s">
        <v>178</v>
      </c>
      <c r="BM251" s="238" t="s">
        <v>1391</v>
      </c>
    </row>
    <row r="252" s="2" customFormat="1" ht="16.5" customHeight="1">
      <c r="A252" s="38"/>
      <c r="B252" s="39"/>
      <c r="C252" s="226" t="s">
        <v>980</v>
      </c>
      <c r="D252" s="226" t="s">
        <v>175</v>
      </c>
      <c r="E252" s="227" t="s">
        <v>2212</v>
      </c>
      <c r="F252" s="228" t="s">
        <v>2213</v>
      </c>
      <c r="G252" s="229" t="s">
        <v>243</v>
      </c>
      <c r="H252" s="230">
        <v>1.5</v>
      </c>
      <c r="I252" s="231"/>
      <c r="J252" s="232">
        <f>ROUND(I252*H252,2)</f>
        <v>0</v>
      </c>
      <c r="K252" s="233"/>
      <c r="L252" s="44"/>
      <c r="M252" s="234" t="s">
        <v>1</v>
      </c>
      <c r="N252" s="235" t="s">
        <v>41</v>
      </c>
      <c r="O252" s="91"/>
      <c r="P252" s="236">
        <f>O252*H252</f>
        <v>0</v>
      </c>
      <c r="Q252" s="236">
        <v>0</v>
      </c>
      <c r="R252" s="236">
        <f>Q252*H252</f>
        <v>0</v>
      </c>
      <c r="S252" s="236">
        <v>0</v>
      </c>
      <c r="T252" s="237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8" t="s">
        <v>178</v>
      </c>
      <c r="AT252" s="238" t="s">
        <v>175</v>
      </c>
      <c r="AU252" s="238" t="s">
        <v>86</v>
      </c>
      <c r="AY252" s="17" t="s">
        <v>174</v>
      </c>
      <c r="BE252" s="239">
        <f>IF(N252="základní",J252,0)</f>
        <v>0</v>
      </c>
      <c r="BF252" s="239">
        <f>IF(N252="snížená",J252,0)</f>
        <v>0</v>
      </c>
      <c r="BG252" s="239">
        <f>IF(N252="zákl. přenesená",J252,0)</f>
        <v>0</v>
      </c>
      <c r="BH252" s="239">
        <f>IF(N252="sníž. přenesená",J252,0)</f>
        <v>0</v>
      </c>
      <c r="BI252" s="239">
        <f>IF(N252="nulová",J252,0)</f>
        <v>0</v>
      </c>
      <c r="BJ252" s="17" t="s">
        <v>84</v>
      </c>
      <c r="BK252" s="239">
        <f>ROUND(I252*H252,2)</f>
        <v>0</v>
      </c>
      <c r="BL252" s="17" t="s">
        <v>178</v>
      </c>
      <c r="BM252" s="238" t="s">
        <v>1401</v>
      </c>
    </row>
    <row r="253" s="2" customFormat="1" ht="24.15" customHeight="1">
      <c r="A253" s="38"/>
      <c r="B253" s="39"/>
      <c r="C253" s="226" t="s">
        <v>984</v>
      </c>
      <c r="D253" s="226" t="s">
        <v>175</v>
      </c>
      <c r="E253" s="227" t="s">
        <v>2214</v>
      </c>
      <c r="F253" s="228" t="s">
        <v>2215</v>
      </c>
      <c r="G253" s="229" t="s">
        <v>243</v>
      </c>
      <c r="H253" s="230">
        <v>149.5</v>
      </c>
      <c r="I253" s="231"/>
      <c r="J253" s="232">
        <f>ROUND(I253*H253,2)</f>
        <v>0</v>
      </c>
      <c r="K253" s="233"/>
      <c r="L253" s="44"/>
      <c r="M253" s="234" t="s">
        <v>1</v>
      </c>
      <c r="N253" s="235" t="s">
        <v>41</v>
      </c>
      <c r="O253" s="91"/>
      <c r="P253" s="236">
        <f>O253*H253</f>
        <v>0</v>
      </c>
      <c r="Q253" s="236">
        <v>0</v>
      </c>
      <c r="R253" s="236">
        <f>Q253*H253</f>
        <v>0</v>
      </c>
      <c r="S253" s="236">
        <v>0</v>
      </c>
      <c r="T253" s="237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8" t="s">
        <v>178</v>
      </c>
      <c r="AT253" s="238" t="s">
        <v>175</v>
      </c>
      <c r="AU253" s="238" t="s">
        <v>86</v>
      </c>
      <c r="AY253" s="17" t="s">
        <v>174</v>
      </c>
      <c r="BE253" s="239">
        <f>IF(N253="základní",J253,0)</f>
        <v>0</v>
      </c>
      <c r="BF253" s="239">
        <f>IF(N253="snížená",J253,0)</f>
        <v>0</v>
      </c>
      <c r="BG253" s="239">
        <f>IF(N253="zákl. přenesená",J253,0)</f>
        <v>0</v>
      </c>
      <c r="BH253" s="239">
        <f>IF(N253="sníž. přenesená",J253,0)</f>
        <v>0</v>
      </c>
      <c r="BI253" s="239">
        <f>IF(N253="nulová",J253,0)</f>
        <v>0</v>
      </c>
      <c r="BJ253" s="17" t="s">
        <v>84</v>
      </c>
      <c r="BK253" s="239">
        <f>ROUND(I253*H253,2)</f>
        <v>0</v>
      </c>
      <c r="BL253" s="17" t="s">
        <v>178</v>
      </c>
      <c r="BM253" s="238" t="s">
        <v>1411</v>
      </c>
    </row>
    <row r="254" s="2" customFormat="1" ht="24.15" customHeight="1">
      <c r="A254" s="38"/>
      <c r="B254" s="39"/>
      <c r="C254" s="226" t="s">
        <v>988</v>
      </c>
      <c r="D254" s="226" t="s">
        <v>175</v>
      </c>
      <c r="E254" s="227" t="s">
        <v>2216</v>
      </c>
      <c r="F254" s="228" t="s">
        <v>2217</v>
      </c>
      <c r="G254" s="229" t="s">
        <v>243</v>
      </c>
      <c r="H254" s="230">
        <v>27</v>
      </c>
      <c r="I254" s="231"/>
      <c r="J254" s="232">
        <f>ROUND(I254*H254,2)</f>
        <v>0</v>
      </c>
      <c r="K254" s="233"/>
      <c r="L254" s="44"/>
      <c r="M254" s="234" t="s">
        <v>1</v>
      </c>
      <c r="N254" s="235" t="s">
        <v>41</v>
      </c>
      <c r="O254" s="91"/>
      <c r="P254" s="236">
        <f>O254*H254</f>
        <v>0</v>
      </c>
      <c r="Q254" s="236">
        <v>0</v>
      </c>
      <c r="R254" s="236">
        <f>Q254*H254</f>
        <v>0</v>
      </c>
      <c r="S254" s="236">
        <v>0</v>
      </c>
      <c r="T254" s="237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8" t="s">
        <v>178</v>
      </c>
      <c r="AT254" s="238" t="s">
        <v>175</v>
      </c>
      <c r="AU254" s="238" t="s">
        <v>86</v>
      </c>
      <c r="AY254" s="17" t="s">
        <v>174</v>
      </c>
      <c r="BE254" s="239">
        <f>IF(N254="základní",J254,0)</f>
        <v>0</v>
      </c>
      <c r="BF254" s="239">
        <f>IF(N254="snížená",J254,0)</f>
        <v>0</v>
      </c>
      <c r="BG254" s="239">
        <f>IF(N254="zákl. přenesená",J254,0)</f>
        <v>0</v>
      </c>
      <c r="BH254" s="239">
        <f>IF(N254="sníž. přenesená",J254,0)</f>
        <v>0</v>
      </c>
      <c r="BI254" s="239">
        <f>IF(N254="nulová",J254,0)</f>
        <v>0</v>
      </c>
      <c r="BJ254" s="17" t="s">
        <v>84</v>
      </c>
      <c r="BK254" s="239">
        <f>ROUND(I254*H254,2)</f>
        <v>0</v>
      </c>
      <c r="BL254" s="17" t="s">
        <v>178</v>
      </c>
      <c r="BM254" s="238" t="s">
        <v>1419</v>
      </c>
    </row>
    <row r="255" s="2" customFormat="1" ht="24.15" customHeight="1">
      <c r="A255" s="38"/>
      <c r="B255" s="39"/>
      <c r="C255" s="226" t="s">
        <v>992</v>
      </c>
      <c r="D255" s="226" t="s">
        <v>175</v>
      </c>
      <c r="E255" s="227" t="s">
        <v>2218</v>
      </c>
      <c r="F255" s="228" t="s">
        <v>2219</v>
      </c>
      <c r="G255" s="229" t="s">
        <v>243</v>
      </c>
      <c r="H255" s="230">
        <v>15</v>
      </c>
      <c r="I255" s="231"/>
      <c r="J255" s="232">
        <f>ROUND(I255*H255,2)</f>
        <v>0</v>
      </c>
      <c r="K255" s="233"/>
      <c r="L255" s="44"/>
      <c r="M255" s="234" t="s">
        <v>1</v>
      </c>
      <c r="N255" s="235" t="s">
        <v>41</v>
      </c>
      <c r="O255" s="91"/>
      <c r="P255" s="236">
        <f>O255*H255</f>
        <v>0</v>
      </c>
      <c r="Q255" s="236">
        <v>0</v>
      </c>
      <c r="R255" s="236">
        <f>Q255*H255</f>
        <v>0</v>
      </c>
      <c r="S255" s="236">
        <v>0</v>
      </c>
      <c r="T255" s="237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8" t="s">
        <v>178</v>
      </c>
      <c r="AT255" s="238" t="s">
        <v>175</v>
      </c>
      <c r="AU255" s="238" t="s">
        <v>86</v>
      </c>
      <c r="AY255" s="17" t="s">
        <v>174</v>
      </c>
      <c r="BE255" s="239">
        <f>IF(N255="základní",J255,0)</f>
        <v>0</v>
      </c>
      <c r="BF255" s="239">
        <f>IF(N255="snížená",J255,0)</f>
        <v>0</v>
      </c>
      <c r="BG255" s="239">
        <f>IF(N255="zákl. přenesená",J255,0)</f>
        <v>0</v>
      </c>
      <c r="BH255" s="239">
        <f>IF(N255="sníž. přenesená",J255,0)</f>
        <v>0</v>
      </c>
      <c r="BI255" s="239">
        <f>IF(N255="nulová",J255,0)</f>
        <v>0</v>
      </c>
      <c r="BJ255" s="17" t="s">
        <v>84</v>
      </c>
      <c r="BK255" s="239">
        <f>ROUND(I255*H255,2)</f>
        <v>0</v>
      </c>
      <c r="BL255" s="17" t="s">
        <v>178</v>
      </c>
      <c r="BM255" s="238" t="s">
        <v>1427</v>
      </c>
    </row>
    <row r="256" s="2" customFormat="1" ht="24.15" customHeight="1">
      <c r="A256" s="38"/>
      <c r="B256" s="39"/>
      <c r="C256" s="226" t="s">
        <v>997</v>
      </c>
      <c r="D256" s="226" t="s">
        <v>175</v>
      </c>
      <c r="E256" s="227" t="s">
        <v>2220</v>
      </c>
      <c r="F256" s="228" t="s">
        <v>2221</v>
      </c>
      <c r="G256" s="229" t="s">
        <v>243</v>
      </c>
      <c r="H256" s="230">
        <v>6</v>
      </c>
      <c r="I256" s="231"/>
      <c r="J256" s="232">
        <f>ROUND(I256*H256,2)</f>
        <v>0</v>
      </c>
      <c r="K256" s="233"/>
      <c r="L256" s="44"/>
      <c r="M256" s="234" t="s">
        <v>1</v>
      </c>
      <c r="N256" s="235" t="s">
        <v>41</v>
      </c>
      <c r="O256" s="91"/>
      <c r="P256" s="236">
        <f>O256*H256</f>
        <v>0</v>
      </c>
      <c r="Q256" s="236">
        <v>0</v>
      </c>
      <c r="R256" s="236">
        <f>Q256*H256</f>
        <v>0</v>
      </c>
      <c r="S256" s="236">
        <v>0</v>
      </c>
      <c r="T256" s="237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8" t="s">
        <v>178</v>
      </c>
      <c r="AT256" s="238" t="s">
        <v>175</v>
      </c>
      <c r="AU256" s="238" t="s">
        <v>86</v>
      </c>
      <c r="AY256" s="17" t="s">
        <v>174</v>
      </c>
      <c r="BE256" s="239">
        <f>IF(N256="základní",J256,0)</f>
        <v>0</v>
      </c>
      <c r="BF256" s="239">
        <f>IF(N256="snížená",J256,0)</f>
        <v>0</v>
      </c>
      <c r="BG256" s="239">
        <f>IF(N256="zákl. přenesená",J256,0)</f>
        <v>0</v>
      </c>
      <c r="BH256" s="239">
        <f>IF(N256="sníž. přenesená",J256,0)</f>
        <v>0</v>
      </c>
      <c r="BI256" s="239">
        <f>IF(N256="nulová",J256,0)</f>
        <v>0</v>
      </c>
      <c r="BJ256" s="17" t="s">
        <v>84</v>
      </c>
      <c r="BK256" s="239">
        <f>ROUND(I256*H256,2)</f>
        <v>0</v>
      </c>
      <c r="BL256" s="17" t="s">
        <v>178</v>
      </c>
      <c r="BM256" s="238" t="s">
        <v>1435</v>
      </c>
    </row>
    <row r="257" s="2" customFormat="1" ht="24.15" customHeight="1">
      <c r="A257" s="38"/>
      <c r="B257" s="39"/>
      <c r="C257" s="226" t="s">
        <v>1001</v>
      </c>
      <c r="D257" s="226" t="s">
        <v>175</v>
      </c>
      <c r="E257" s="227" t="s">
        <v>2222</v>
      </c>
      <c r="F257" s="228" t="s">
        <v>2223</v>
      </c>
      <c r="G257" s="229" t="s">
        <v>243</v>
      </c>
      <c r="H257" s="230">
        <v>1.5</v>
      </c>
      <c r="I257" s="231"/>
      <c r="J257" s="232">
        <f>ROUND(I257*H257,2)</f>
        <v>0</v>
      </c>
      <c r="K257" s="233"/>
      <c r="L257" s="44"/>
      <c r="M257" s="234" t="s">
        <v>1</v>
      </c>
      <c r="N257" s="235" t="s">
        <v>41</v>
      </c>
      <c r="O257" s="91"/>
      <c r="P257" s="236">
        <f>O257*H257</f>
        <v>0</v>
      </c>
      <c r="Q257" s="236">
        <v>0</v>
      </c>
      <c r="R257" s="236">
        <f>Q257*H257</f>
        <v>0</v>
      </c>
      <c r="S257" s="236">
        <v>0</v>
      </c>
      <c r="T257" s="237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8" t="s">
        <v>178</v>
      </c>
      <c r="AT257" s="238" t="s">
        <v>175</v>
      </c>
      <c r="AU257" s="238" t="s">
        <v>86</v>
      </c>
      <c r="AY257" s="17" t="s">
        <v>174</v>
      </c>
      <c r="BE257" s="239">
        <f>IF(N257="základní",J257,0)</f>
        <v>0</v>
      </c>
      <c r="BF257" s="239">
        <f>IF(N257="snížená",J257,0)</f>
        <v>0</v>
      </c>
      <c r="BG257" s="239">
        <f>IF(N257="zákl. přenesená",J257,0)</f>
        <v>0</v>
      </c>
      <c r="BH257" s="239">
        <f>IF(N257="sníž. přenesená",J257,0)</f>
        <v>0</v>
      </c>
      <c r="BI257" s="239">
        <f>IF(N257="nulová",J257,0)</f>
        <v>0</v>
      </c>
      <c r="BJ257" s="17" t="s">
        <v>84</v>
      </c>
      <c r="BK257" s="239">
        <f>ROUND(I257*H257,2)</f>
        <v>0</v>
      </c>
      <c r="BL257" s="17" t="s">
        <v>178</v>
      </c>
      <c r="BM257" s="238" t="s">
        <v>1443</v>
      </c>
    </row>
    <row r="258" s="2" customFormat="1" ht="33" customHeight="1">
      <c r="A258" s="38"/>
      <c r="B258" s="39"/>
      <c r="C258" s="226" t="s">
        <v>1005</v>
      </c>
      <c r="D258" s="226" t="s">
        <v>175</v>
      </c>
      <c r="E258" s="227" t="s">
        <v>2224</v>
      </c>
      <c r="F258" s="228" t="s">
        <v>2225</v>
      </c>
      <c r="G258" s="229" t="s">
        <v>243</v>
      </c>
      <c r="H258" s="230">
        <v>49.5</v>
      </c>
      <c r="I258" s="231"/>
      <c r="J258" s="232">
        <f>ROUND(I258*H258,2)</f>
        <v>0</v>
      </c>
      <c r="K258" s="233"/>
      <c r="L258" s="44"/>
      <c r="M258" s="234" t="s">
        <v>1</v>
      </c>
      <c r="N258" s="235" t="s">
        <v>41</v>
      </c>
      <c r="O258" s="91"/>
      <c r="P258" s="236">
        <f>O258*H258</f>
        <v>0</v>
      </c>
      <c r="Q258" s="236">
        <v>0</v>
      </c>
      <c r="R258" s="236">
        <f>Q258*H258</f>
        <v>0</v>
      </c>
      <c r="S258" s="236">
        <v>0</v>
      </c>
      <c r="T258" s="237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8" t="s">
        <v>178</v>
      </c>
      <c r="AT258" s="238" t="s">
        <v>175</v>
      </c>
      <c r="AU258" s="238" t="s">
        <v>86</v>
      </c>
      <c r="AY258" s="17" t="s">
        <v>174</v>
      </c>
      <c r="BE258" s="239">
        <f>IF(N258="základní",J258,0)</f>
        <v>0</v>
      </c>
      <c r="BF258" s="239">
        <f>IF(N258="snížená",J258,0)</f>
        <v>0</v>
      </c>
      <c r="BG258" s="239">
        <f>IF(N258="zákl. přenesená",J258,0)</f>
        <v>0</v>
      </c>
      <c r="BH258" s="239">
        <f>IF(N258="sníž. přenesená",J258,0)</f>
        <v>0</v>
      </c>
      <c r="BI258" s="239">
        <f>IF(N258="nulová",J258,0)</f>
        <v>0</v>
      </c>
      <c r="BJ258" s="17" t="s">
        <v>84</v>
      </c>
      <c r="BK258" s="239">
        <f>ROUND(I258*H258,2)</f>
        <v>0</v>
      </c>
      <c r="BL258" s="17" t="s">
        <v>178</v>
      </c>
      <c r="BM258" s="238" t="s">
        <v>1453</v>
      </c>
    </row>
    <row r="259" s="12" customFormat="1" ht="22.8" customHeight="1">
      <c r="A259" s="12"/>
      <c r="B259" s="212"/>
      <c r="C259" s="213"/>
      <c r="D259" s="214" t="s">
        <v>75</v>
      </c>
      <c r="E259" s="284" t="s">
        <v>2226</v>
      </c>
      <c r="F259" s="284" t="s">
        <v>2227</v>
      </c>
      <c r="G259" s="213"/>
      <c r="H259" s="213"/>
      <c r="I259" s="216"/>
      <c r="J259" s="285">
        <f>BK259</f>
        <v>0</v>
      </c>
      <c r="K259" s="213"/>
      <c r="L259" s="218"/>
      <c r="M259" s="219"/>
      <c r="N259" s="220"/>
      <c r="O259" s="220"/>
      <c r="P259" s="221">
        <f>SUM(P260:P285)</f>
        <v>0</v>
      </c>
      <c r="Q259" s="220"/>
      <c r="R259" s="221">
        <f>SUM(R260:R285)</f>
        <v>0</v>
      </c>
      <c r="S259" s="220"/>
      <c r="T259" s="222">
        <f>SUM(T260:T285)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23" t="s">
        <v>84</v>
      </c>
      <c r="AT259" s="224" t="s">
        <v>75</v>
      </c>
      <c r="AU259" s="224" t="s">
        <v>84</v>
      </c>
      <c r="AY259" s="223" t="s">
        <v>174</v>
      </c>
      <c r="BK259" s="225">
        <f>SUM(BK260:BK285)</f>
        <v>0</v>
      </c>
    </row>
    <row r="260" s="2" customFormat="1" ht="16.5" customHeight="1">
      <c r="A260" s="38"/>
      <c r="B260" s="39"/>
      <c r="C260" s="226" t="s">
        <v>1009</v>
      </c>
      <c r="D260" s="226" t="s">
        <v>175</v>
      </c>
      <c r="E260" s="227" t="s">
        <v>2228</v>
      </c>
      <c r="F260" s="228" t="s">
        <v>2229</v>
      </c>
      <c r="G260" s="229" t="s">
        <v>236</v>
      </c>
      <c r="H260" s="230">
        <v>42</v>
      </c>
      <c r="I260" s="231"/>
      <c r="J260" s="232">
        <f>ROUND(I260*H260,2)</f>
        <v>0</v>
      </c>
      <c r="K260" s="233"/>
      <c r="L260" s="44"/>
      <c r="M260" s="234" t="s">
        <v>1</v>
      </c>
      <c r="N260" s="235" t="s">
        <v>41</v>
      </c>
      <c r="O260" s="91"/>
      <c r="P260" s="236">
        <f>O260*H260</f>
        <v>0</v>
      </c>
      <c r="Q260" s="236">
        <v>0</v>
      </c>
      <c r="R260" s="236">
        <f>Q260*H260</f>
        <v>0</v>
      </c>
      <c r="S260" s="236">
        <v>0</v>
      </c>
      <c r="T260" s="237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8" t="s">
        <v>178</v>
      </c>
      <c r="AT260" s="238" t="s">
        <v>175</v>
      </c>
      <c r="AU260" s="238" t="s">
        <v>86</v>
      </c>
      <c r="AY260" s="17" t="s">
        <v>174</v>
      </c>
      <c r="BE260" s="239">
        <f>IF(N260="základní",J260,0)</f>
        <v>0</v>
      </c>
      <c r="BF260" s="239">
        <f>IF(N260="snížená",J260,0)</f>
        <v>0</v>
      </c>
      <c r="BG260" s="239">
        <f>IF(N260="zákl. přenesená",J260,0)</f>
        <v>0</v>
      </c>
      <c r="BH260" s="239">
        <f>IF(N260="sníž. přenesená",J260,0)</f>
        <v>0</v>
      </c>
      <c r="BI260" s="239">
        <f>IF(N260="nulová",J260,0)</f>
        <v>0</v>
      </c>
      <c r="BJ260" s="17" t="s">
        <v>84</v>
      </c>
      <c r="BK260" s="239">
        <f>ROUND(I260*H260,2)</f>
        <v>0</v>
      </c>
      <c r="BL260" s="17" t="s">
        <v>178</v>
      </c>
      <c r="BM260" s="238" t="s">
        <v>1463</v>
      </c>
    </row>
    <row r="261" s="2" customFormat="1" ht="21.75" customHeight="1">
      <c r="A261" s="38"/>
      <c r="B261" s="39"/>
      <c r="C261" s="226" t="s">
        <v>1013</v>
      </c>
      <c r="D261" s="226" t="s">
        <v>175</v>
      </c>
      <c r="E261" s="227" t="s">
        <v>2230</v>
      </c>
      <c r="F261" s="228" t="s">
        <v>2231</v>
      </c>
      <c r="G261" s="229" t="s">
        <v>236</v>
      </c>
      <c r="H261" s="230">
        <v>36</v>
      </c>
      <c r="I261" s="231"/>
      <c r="J261" s="232">
        <f>ROUND(I261*H261,2)</f>
        <v>0</v>
      </c>
      <c r="K261" s="233"/>
      <c r="L261" s="44"/>
      <c r="M261" s="234" t="s">
        <v>1</v>
      </c>
      <c r="N261" s="235" t="s">
        <v>41</v>
      </c>
      <c r="O261" s="91"/>
      <c r="P261" s="236">
        <f>O261*H261</f>
        <v>0</v>
      </c>
      <c r="Q261" s="236">
        <v>0</v>
      </c>
      <c r="R261" s="236">
        <f>Q261*H261</f>
        <v>0</v>
      </c>
      <c r="S261" s="236">
        <v>0</v>
      </c>
      <c r="T261" s="237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8" t="s">
        <v>178</v>
      </c>
      <c r="AT261" s="238" t="s">
        <v>175</v>
      </c>
      <c r="AU261" s="238" t="s">
        <v>86</v>
      </c>
      <c r="AY261" s="17" t="s">
        <v>174</v>
      </c>
      <c r="BE261" s="239">
        <f>IF(N261="základní",J261,0)</f>
        <v>0</v>
      </c>
      <c r="BF261" s="239">
        <f>IF(N261="snížená",J261,0)</f>
        <v>0</v>
      </c>
      <c r="BG261" s="239">
        <f>IF(N261="zákl. přenesená",J261,0)</f>
        <v>0</v>
      </c>
      <c r="BH261" s="239">
        <f>IF(N261="sníž. přenesená",J261,0)</f>
        <v>0</v>
      </c>
      <c r="BI261" s="239">
        <f>IF(N261="nulová",J261,0)</f>
        <v>0</v>
      </c>
      <c r="BJ261" s="17" t="s">
        <v>84</v>
      </c>
      <c r="BK261" s="239">
        <f>ROUND(I261*H261,2)</f>
        <v>0</v>
      </c>
      <c r="BL261" s="17" t="s">
        <v>178</v>
      </c>
      <c r="BM261" s="238" t="s">
        <v>1473</v>
      </c>
    </row>
    <row r="262" s="2" customFormat="1" ht="21.75" customHeight="1">
      <c r="A262" s="38"/>
      <c r="B262" s="39"/>
      <c r="C262" s="226" t="s">
        <v>1017</v>
      </c>
      <c r="D262" s="226" t="s">
        <v>175</v>
      </c>
      <c r="E262" s="227" t="s">
        <v>2232</v>
      </c>
      <c r="F262" s="228" t="s">
        <v>2233</v>
      </c>
      <c r="G262" s="229" t="s">
        <v>1211</v>
      </c>
      <c r="H262" s="230">
        <v>3</v>
      </c>
      <c r="I262" s="231"/>
      <c r="J262" s="232">
        <f>ROUND(I262*H262,2)</f>
        <v>0</v>
      </c>
      <c r="K262" s="233"/>
      <c r="L262" s="44"/>
      <c r="M262" s="234" t="s">
        <v>1</v>
      </c>
      <c r="N262" s="235" t="s">
        <v>41</v>
      </c>
      <c r="O262" s="91"/>
      <c r="P262" s="236">
        <f>O262*H262</f>
        <v>0</v>
      </c>
      <c r="Q262" s="236">
        <v>0</v>
      </c>
      <c r="R262" s="236">
        <f>Q262*H262</f>
        <v>0</v>
      </c>
      <c r="S262" s="236">
        <v>0</v>
      </c>
      <c r="T262" s="237">
        <f>S262*H262</f>
        <v>0</v>
      </c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R262" s="238" t="s">
        <v>178</v>
      </c>
      <c r="AT262" s="238" t="s">
        <v>175</v>
      </c>
      <c r="AU262" s="238" t="s">
        <v>86</v>
      </c>
      <c r="AY262" s="17" t="s">
        <v>174</v>
      </c>
      <c r="BE262" s="239">
        <f>IF(N262="základní",J262,0)</f>
        <v>0</v>
      </c>
      <c r="BF262" s="239">
        <f>IF(N262="snížená",J262,0)</f>
        <v>0</v>
      </c>
      <c r="BG262" s="239">
        <f>IF(N262="zákl. přenesená",J262,0)</f>
        <v>0</v>
      </c>
      <c r="BH262" s="239">
        <f>IF(N262="sníž. přenesená",J262,0)</f>
        <v>0</v>
      </c>
      <c r="BI262" s="239">
        <f>IF(N262="nulová",J262,0)</f>
        <v>0</v>
      </c>
      <c r="BJ262" s="17" t="s">
        <v>84</v>
      </c>
      <c r="BK262" s="239">
        <f>ROUND(I262*H262,2)</f>
        <v>0</v>
      </c>
      <c r="BL262" s="17" t="s">
        <v>178</v>
      </c>
      <c r="BM262" s="238" t="s">
        <v>1481</v>
      </c>
    </row>
    <row r="263" s="2" customFormat="1" ht="24.15" customHeight="1">
      <c r="A263" s="38"/>
      <c r="B263" s="39"/>
      <c r="C263" s="226" t="s">
        <v>1021</v>
      </c>
      <c r="D263" s="226" t="s">
        <v>175</v>
      </c>
      <c r="E263" s="227" t="s">
        <v>2234</v>
      </c>
      <c r="F263" s="228" t="s">
        <v>2235</v>
      </c>
      <c r="G263" s="229" t="s">
        <v>1211</v>
      </c>
      <c r="H263" s="230">
        <v>35</v>
      </c>
      <c r="I263" s="231"/>
      <c r="J263" s="232">
        <f>ROUND(I263*H263,2)</f>
        <v>0</v>
      </c>
      <c r="K263" s="233"/>
      <c r="L263" s="44"/>
      <c r="M263" s="234" t="s">
        <v>1</v>
      </c>
      <c r="N263" s="235" t="s">
        <v>41</v>
      </c>
      <c r="O263" s="91"/>
      <c r="P263" s="236">
        <f>O263*H263</f>
        <v>0</v>
      </c>
      <c r="Q263" s="236">
        <v>0</v>
      </c>
      <c r="R263" s="236">
        <f>Q263*H263</f>
        <v>0</v>
      </c>
      <c r="S263" s="236">
        <v>0</v>
      </c>
      <c r="T263" s="237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8" t="s">
        <v>178</v>
      </c>
      <c r="AT263" s="238" t="s">
        <v>175</v>
      </c>
      <c r="AU263" s="238" t="s">
        <v>86</v>
      </c>
      <c r="AY263" s="17" t="s">
        <v>174</v>
      </c>
      <c r="BE263" s="239">
        <f>IF(N263="základní",J263,0)</f>
        <v>0</v>
      </c>
      <c r="BF263" s="239">
        <f>IF(N263="snížená",J263,0)</f>
        <v>0</v>
      </c>
      <c r="BG263" s="239">
        <f>IF(N263="zákl. přenesená",J263,0)</f>
        <v>0</v>
      </c>
      <c r="BH263" s="239">
        <f>IF(N263="sníž. přenesená",J263,0)</f>
        <v>0</v>
      </c>
      <c r="BI263" s="239">
        <f>IF(N263="nulová",J263,0)</f>
        <v>0</v>
      </c>
      <c r="BJ263" s="17" t="s">
        <v>84</v>
      </c>
      <c r="BK263" s="239">
        <f>ROUND(I263*H263,2)</f>
        <v>0</v>
      </c>
      <c r="BL263" s="17" t="s">
        <v>178</v>
      </c>
      <c r="BM263" s="238" t="s">
        <v>1491</v>
      </c>
    </row>
    <row r="264" s="2" customFormat="1" ht="21.75" customHeight="1">
      <c r="A264" s="38"/>
      <c r="B264" s="39"/>
      <c r="C264" s="226" t="s">
        <v>1025</v>
      </c>
      <c r="D264" s="226" t="s">
        <v>175</v>
      </c>
      <c r="E264" s="227" t="s">
        <v>2236</v>
      </c>
      <c r="F264" s="228" t="s">
        <v>2237</v>
      </c>
      <c r="G264" s="229" t="s">
        <v>1211</v>
      </c>
      <c r="H264" s="230">
        <v>1</v>
      </c>
      <c r="I264" s="231"/>
      <c r="J264" s="232">
        <f>ROUND(I264*H264,2)</f>
        <v>0</v>
      </c>
      <c r="K264" s="233"/>
      <c r="L264" s="44"/>
      <c r="M264" s="234" t="s">
        <v>1</v>
      </c>
      <c r="N264" s="235" t="s">
        <v>41</v>
      </c>
      <c r="O264" s="91"/>
      <c r="P264" s="236">
        <f>O264*H264</f>
        <v>0</v>
      </c>
      <c r="Q264" s="236">
        <v>0</v>
      </c>
      <c r="R264" s="236">
        <f>Q264*H264</f>
        <v>0</v>
      </c>
      <c r="S264" s="236">
        <v>0</v>
      </c>
      <c r="T264" s="237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8" t="s">
        <v>178</v>
      </c>
      <c r="AT264" s="238" t="s">
        <v>175</v>
      </c>
      <c r="AU264" s="238" t="s">
        <v>86</v>
      </c>
      <c r="AY264" s="17" t="s">
        <v>174</v>
      </c>
      <c r="BE264" s="239">
        <f>IF(N264="základní",J264,0)</f>
        <v>0</v>
      </c>
      <c r="BF264" s="239">
        <f>IF(N264="snížená",J264,0)</f>
        <v>0</v>
      </c>
      <c r="BG264" s="239">
        <f>IF(N264="zákl. přenesená",J264,0)</f>
        <v>0</v>
      </c>
      <c r="BH264" s="239">
        <f>IF(N264="sníž. přenesená",J264,0)</f>
        <v>0</v>
      </c>
      <c r="BI264" s="239">
        <f>IF(N264="nulová",J264,0)</f>
        <v>0</v>
      </c>
      <c r="BJ264" s="17" t="s">
        <v>84</v>
      </c>
      <c r="BK264" s="239">
        <f>ROUND(I264*H264,2)</f>
        <v>0</v>
      </c>
      <c r="BL264" s="17" t="s">
        <v>178</v>
      </c>
      <c r="BM264" s="238" t="s">
        <v>1500</v>
      </c>
    </row>
    <row r="265" s="2" customFormat="1" ht="24.15" customHeight="1">
      <c r="A265" s="38"/>
      <c r="B265" s="39"/>
      <c r="C265" s="226" t="s">
        <v>1030</v>
      </c>
      <c r="D265" s="226" t="s">
        <v>175</v>
      </c>
      <c r="E265" s="227" t="s">
        <v>2238</v>
      </c>
      <c r="F265" s="228" t="s">
        <v>2239</v>
      </c>
      <c r="G265" s="229" t="s">
        <v>236</v>
      </c>
      <c r="H265" s="230">
        <v>40</v>
      </c>
      <c r="I265" s="231"/>
      <c r="J265" s="232">
        <f>ROUND(I265*H265,2)</f>
        <v>0</v>
      </c>
      <c r="K265" s="233"/>
      <c r="L265" s="44"/>
      <c r="M265" s="234" t="s">
        <v>1</v>
      </c>
      <c r="N265" s="235" t="s">
        <v>41</v>
      </c>
      <c r="O265" s="91"/>
      <c r="P265" s="236">
        <f>O265*H265</f>
        <v>0</v>
      </c>
      <c r="Q265" s="236">
        <v>0</v>
      </c>
      <c r="R265" s="236">
        <f>Q265*H265</f>
        <v>0</v>
      </c>
      <c r="S265" s="236">
        <v>0</v>
      </c>
      <c r="T265" s="237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38" t="s">
        <v>178</v>
      </c>
      <c r="AT265" s="238" t="s">
        <v>175</v>
      </c>
      <c r="AU265" s="238" t="s">
        <v>86</v>
      </c>
      <c r="AY265" s="17" t="s">
        <v>174</v>
      </c>
      <c r="BE265" s="239">
        <f>IF(N265="základní",J265,0)</f>
        <v>0</v>
      </c>
      <c r="BF265" s="239">
        <f>IF(N265="snížená",J265,0)</f>
        <v>0</v>
      </c>
      <c r="BG265" s="239">
        <f>IF(N265="zákl. přenesená",J265,0)</f>
        <v>0</v>
      </c>
      <c r="BH265" s="239">
        <f>IF(N265="sníž. přenesená",J265,0)</f>
        <v>0</v>
      </c>
      <c r="BI265" s="239">
        <f>IF(N265="nulová",J265,0)</f>
        <v>0</v>
      </c>
      <c r="BJ265" s="17" t="s">
        <v>84</v>
      </c>
      <c r="BK265" s="239">
        <f>ROUND(I265*H265,2)</f>
        <v>0</v>
      </c>
      <c r="BL265" s="17" t="s">
        <v>178</v>
      </c>
      <c r="BM265" s="238" t="s">
        <v>1512</v>
      </c>
    </row>
    <row r="266" s="2" customFormat="1" ht="24.15" customHeight="1">
      <c r="A266" s="38"/>
      <c r="B266" s="39"/>
      <c r="C266" s="226" t="s">
        <v>1036</v>
      </c>
      <c r="D266" s="226" t="s">
        <v>175</v>
      </c>
      <c r="E266" s="227" t="s">
        <v>2240</v>
      </c>
      <c r="F266" s="228" t="s">
        <v>2241</v>
      </c>
      <c r="G266" s="229" t="s">
        <v>236</v>
      </c>
      <c r="H266" s="230">
        <v>1</v>
      </c>
      <c r="I266" s="231"/>
      <c r="J266" s="232">
        <f>ROUND(I266*H266,2)</f>
        <v>0</v>
      </c>
      <c r="K266" s="233"/>
      <c r="L266" s="44"/>
      <c r="M266" s="234" t="s">
        <v>1</v>
      </c>
      <c r="N266" s="235" t="s">
        <v>41</v>
      </c>
      <c r="O266" s="91"/>
      <c r="P266" s="236">
        <f>O266*H266</f>
        <v>0</v>
      </c>
      <c r="Q266" s="236">
        <v>0</v>
      </c>
      <c r="R266" s="236">
        <f>Q266*H266</f>
        <v>0</v>
      </c>
      <c r="S266" s="236">
        <v>0</v>
      </c>
      <c r="T266" s="237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8" t="s">
        <v>178</v>
      </c>
      <c r="AT266" s="238" t="s">
        <v>175</v>
      </c>
      <c r="AU266" s="238" t="s">
        <v>86</v>
      </c>
      <c r="AY266" s="17" t="s">
        <v>174</v>
      </c>
      <c r="BE266" s="239">
        <f>IF(N266="základní",J266,0)</f>
        <v>0</v>
      </c>
      <c r="BF266" s="239">
        <f>IF(N266="snížená",J266,0)</f>
        <v>0</v>
      </c>
      <c r="BG266" s="239">
        <f>IF(N266="zákl. přenesená",J266,0)</f>
        <v>0</v>
      </c>
      <c r="BH266" s="239">
        <f>IF(N266="sníž. přenesená",J266,0)</f>
        <v>0</v>
      </c>
      <c r="BI266" s="239">
        <f>IF(N266="nulová",J266,0)</f>
        <v>0</v>
      </c>
      <c r="BJ266" s="17" t="s">
        <v>84</v>
      </c>
      <c r="BK266" s="239">
        <f>ROUND(I266*H266,2)</f>
        <v>0</v>
      </c>
      <c r="BL266" s="17" t="s">
        <v>178</v>
      </c>
      <c r="BM266" s="238" t="s">
        <v>1524</v>
      </c>
    </row>
    <row r="267" s="2" customFormat="1" ht="21.75" customHeight="1">
      <c r="A267" s="38"/>
      <c r="B267" s="39"/>
      <c r="C267" s="226" t="s">
        <v>1042</v>
      </c>
      <c r="D267" s="226" t="s">
        <v>175</v>
      </c>
      <c r="E267" s="227" t="s">
        <v>2242</v>
      </c>
      <c r="F267" s="228" t="s">
        <v>2243</v>
      </c>
      <c r="G267" s="229" t="s">
        <v>236</v>
      </c>
      <c r="H267" s="230">
        <v>10</v>
      </c>
      <c r="I267" s="231"/>
      <c r="J267" s="232">
        <f>ROUND(I267*H267,2)</f>
        <v>0</v>
      </c>
      <c r="K267" s="233"/>
      <c r="L267" s="44"/>
      <c r="M267" s="234" t="s">
        <v>1</v>
      </c>
      <c r="N267" s="235" t="s">
        <v>41</v>
      </c>
      <c r="O267" s="91"/>
      <c r="P267" s="236">
        <f>O267*H267</f>
        <v>0</v>
      </c>
      <c r="Q267" s="236">
        <v>0</v>
      </c>
      <c r="R267" s="236">
        <f>Q267*H267</f>
        <v>0</v>
      </c>
      <c r="S267" s="236">
        <v>0</v>
      </c>
      <c r="T267" s="237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8" t="s">
        <v>178</v>
      </c>
      <c r="AT267" s="238" t="s">
        <v>175</v>
      </c>
      <c r="AU267" s="238" t="s">
        <v>86</v>
      </c>
      <c r="AY267" s="17" t="s">
        <v>174</v>
      </c>
      <c r="BE267" s="239">
        <f>IF(N267="základní",J267,0)</f>
        <v>0</v>
      </c>
      <c r="BF267" s="239">
        <f>IF(N267="snížená",J267,0)</f>
        <v>0</v>
      </c>
      <c r="BG267" s="239">
        <f>IF(N267="zákl. přenesená",J267,0)</f>
        <v>0</v>
      </c>
      <c r="BH267" s="239">
        <f>IF(N267="sníž. přenesená",J267,0)</f>
        <v>0</v>
      </c>
      <c r="BI267" s="239">
        <f>IF(N267="nulová",J267,0)</f>
        <v>0</v>
      </c>
      <c r="BJ267" s="17" t="s">
        <v>84</v>
      </c>
      <c r="BK267" s="239">
        <f>ROUND(I267*H267,2)</f>
        <v>0</v>
      </c>
      <c r="BL267" s="17" t="s">
        <v>178</v>
      </c>
      <c r="BM267" s="238" t="s">
        <v>1534</v>
      </c>
    </row>
    <row r="268" s="2" customFormat="1" ht="21.75" customHeight="1">
      <c r="A268" s="38"/>
      <c r="B268" s="39"/>
      <c r="C268" s="226" t="s">
        <v>1046</v>
      </c>
      <c r="D268" s="226" t="s">
        <v>175</v>
      </c>
      <c r="E268" s="227" t="s">
        <v>2244</v>
      </c>
      <c r="F268" s="228" t="s">
        <v>2245</v>
      </c>
      <c r="G268" s="229" t="s">
        <v>236</v>
      </c>
      <c r="H268" s="230">
        <v>5</v>
      </c>
      <c r="I268" s="231"/>
      <c r="J268" s="232">
        <f>ROUND(I268*H268,2)</f>
        <v>0</v>
      </c>
      <c r="K268" s="233"/>
      <c r="L268" s="44"/>
      <c r="M268" s="234" t="s">
        <v>1</v>
      </c>
      <c r="N268" s="235" t="s">
        <v>41</v>
      </c>
      <c r="O268" s="91"/>
      <c r="P268" s="236">
        <f>O268*H268</f>
        <v>0</v>
      </c>
      <c r="Q268" s="236">
        <v>0</v>
      </c>
      <c r="R268" s="236">
        <f>Q268*H268</f>
        <v>0</v>
      </c>
      <c r="S268" s="236">
        <v>0</v>
      </c>
      <c r="T268" s="237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8" t="s">
        <v>178</v>
      </c>
      <c r="AT268" s="238" t="s">
        <v>175</v>
      </c>
      <c r="AU268" s="238" t="s">
        <v>86</v>
      </c>
      <c r="AY268" s="17" t="s">
        <v>174</v>
      </c>
      <c r="BE268" s="239">
        <f>IF(N268="základní",J268,0)</f>
        <v>0</v>
      </c>
      <c r="BF268" s="239">
        <f>IF(N268="snížená",J268,0)</f>
        <v>0</v>
      </c>
      <c r="BG268" s="239">
        <f>IF(N268="zákl. přenesená",J268,0)</f>
        <v>0</v>
      </c>
      <c r="BH268" s="239">
        <f>IF(N268="sníž. přenesená",J268,0)</f>
        <v>0</v>
      </c>
      <c r="BI268" s="239">
        <f>IF(N268="nulová",J268,0)</f>
        <v>0</v>
      </c>
      <c r="BJ268" s="17" t="s">
        <v>84</v>
      </c>
      <c r="BK268" s="239">
        <f>ROUND(I268*H268,2)</f>
        <v>0</v>
      </c>
      <c r="BL268" s="17" t="s">
        <v>178</v>
      </c>
      <c r="BM268" s="238" t="s">
        <v>1543</v>
      </c>
    </row>
    <row r="269" s="2" customFormat="1" ht="21.75" customHeight="1">
      <c r="A269" s="38"/>
      <c r="B269" s="39"/>
      <c r="C269" s="226" t="s">
        <v>1048</v>
      </c>
      <c r="D269" s="226" t="s">
        <v>175</v>
      </c>
      <c r="E269" s="227" t="s">
        <v>2246</v>
      </c>
      <c r="F269" s="228" t="s">
        <v>2247</v>
      </c>
      <c r="G269" s="229" t="s">
        <v>236</v>
      </c>
      <c r="H269" s="230">
        <v>8</v>
      </c>
      <c r="I269" s="231"/>
      <c r="J269" s="232">
        <f>ROUND(I269*H269,2)</f>
        <v>0</v>
      </c>
      <c r="K269" s="233"/>
      <c r="L269" s="44"/>
      <c r="M269" s="234" t="s">
        <v>1</v>
      </c>
      <c r="N269" s="235" t="s">
        <v>41</v>
      </c>
      <c r="O269" s="91"/>
      <c r="P269" s="236">
        <f>O269*H269</f>
        <v>0</v>
      </c>
      <c r="Q269" s="236">
        <v>0</v>
      </c>
      <c r="R269" s="236">
        <f>Q269*H269</f>
        <v>0</v>
      </c>
      <c r="S269" s="236">
        <v>0</v>
      </c>
      <c r="T269" s="237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8" t="s">
        <v>178</v>
      </c>
      <c r="AT269" s="238" t="s">
        <v>175</v>
      </c>
      <c r="AU269" s="238" t="s">
        <v>86</v>
      </c>
      <c r="AY269" s="17" t="s">
        <v>174</v>
      </c>
      <c r="BE269" s="239">
        <f>IF(N269="základní",J269,0)</f>
        <v>0</v>
      </c>
      <c r="BF269" s="239">
        <f>IF(N269="snížená",J269,0)</f>
        <v>0</v>
      </c>
      <c r="BG269" s="239">
        <f>IF(N269="zákl. přenesená",J269,0)</f>
        <v>0</v>
      </c>
      <c r="BH269" s="239">
        <f>IF(N269="sníž. přenesená",J269,0)</f>
        <v>0</v>
      </c>
      <c r="BI269" s="239">
        <f>IF(N269="nulová",J269,0)</f>
        <v>0</v>
      </c>
      <c r="BJ269" s="17" t="s">
        <v>84</v>
      </c>
      <c r="BK269" s="239">
        <f>ROUND(I269*H269,2)</f>
        <v>0</v>
      </c>
      <c r="BL269" s="17" t="s">
        <v>178</v>
      </c>
      <c r="BM269" s="238" t="s">
        <v>1552</v>
      </c>
    </row>
    <row r="270" s="2" customFormat="1" ht="21.75" customHeight="1">
      <c r="A270" s="38"/>
      <c r="B270" s="39"/>
      <c r="C270" s="226" t="s">
        <v>1051</v>
      </c>
      <c r="D270" s="226" t="s">
        <v>175</v>
      </c>
      <c r="E270" s="227" t="s">
        <v>2248</v>
      </c>
      <c r="F270" s="228" t="s">
        <v>2249</v>
      </c>
      <c r="G270" s="229" t="s">
        <v>236</v>
      </c>
      <c r="H270" s="230">
        <v>1</v>
      </c>
      <c r="I270" s="231"/>
      <c r="J270" s="232">
        <f>ROUND(I270*H270,2)</f>
        <v>0</v>
      </c>
      <c r="K270" s="233"/>
      <c r="L270" s="44"/>
      <c r="M270" s="234" t="s">
        <v>1</v>
      </c>
      <c r="N270" s="235" t="s">
        <v>41</v>
      </c>
      <c r="O270" s="91"/>
      <c r="P270" s="236">
        <f>O270*H270</f>
        <v>0</v>
      </c>
      <c r="Q270" s="236">
        <v>0</v>
      </c>
      <c r="R270" s="236">
        <f>Q270*H270</f>
        <v>0</v>
      </c>
      <c r="S270" s="236">
        <v>0</v>
      </c>
      <c r="T270" s="237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8" t="s">
        <v>178</v>
      </c>
      <c r="AT270" s="238" t="s">
        <v>175</v>
      </c>
      <c r="AU270" s="238" t="s">
        <v>86</v>
      </c>
      <c r="AY270" s="17" t="s">
        <v>174</v>
      </c>
      <c r="BE270" s="239">
        <f>IF(N270="základní",J270,0)</f>
        <v>0</v>
      </c>
      <c r="BF270" s="239">
        <f>IF(N270="snížená",J270,0)</f>
        <v>0</v>
      </c>
      <c r="BG270" s="239">
        <f>IF(N270="zákl. přenesená",J270,0)</f>
        <v>0</v>
      </c>
      <c r="BH270" s="239">
        <f>IF(N270="sníž. přenesená",J270,0)</f>
        <v>0</v>
      </c>
      <c r="BI270" s="239">
        <f>IF(N270="nulová",J270,0)</f>
        <v>0</v>
      </c>
      <c r="BJ270" s="17" t="s">
        <v>84</v>
      </c>
      <c r="BK270" s="239">
        <f>ROUND(I270*H270,2)</f>
        <v>0</v>
      </c>
      <c r="BL270" s="17" t="s">
        <v>178</v>
      </c>
      <c r="BM270" s="238" t="s">
        <v>1561</v>
      </c>
    </row>
    <row r="271" s="2" customFormat="1" ht="21.75" customHeight="1">
      <c r="A271" s="38"/>
      <c r="B271" s="39"/>
      <c r="C271" s="226" t="s">
        <v>1053</v>
      </c>
      <c r="D271" s="226" t="s">
        <v>175</v>
      </c>
      <c r="E271" s="227" t="s">
        <v>2250</v>
      </c>
      <c r="F271" s="228" t="s">
        <v>2251</v>
      </c>
      <c r="G271" s="229" t="s">
        <v>236</v>
      </c>
      <c r="H271" s="230">
        <v>3</v>
      </c>
      <c r="I271" s="231"/>
      <c r="J271" s="232">
        <f>ROUND(I271*H271,2)</f>
        <v>0</v>
      </c>
      <c r="K271" s="233"/>
      <c r="L271" s="44"/>
      <c r="M271" s="234" t="s">
        <v>1</v>
      </c>
      <c r="N271" s="235" t="s">
        <v>41</v>
      </c>
      <c r="O271" s="91"/>
      <c r="P271" s="236">
        <f>O271*H271</f>
        <v>0</v>
      </c>
      <c r="Q271" s="236">
        <v>0</v>
      </c>
      <c r="R271" s="236">
        <f>Q271*H271</f>
        <v>0</v>
      </c>
      <c r="S271" s="236">
        <v>0</v>
      </c>
      <c r="T271" s="237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8" t="s">
        <v>178</v>
      </c>
      <c r="AT271" s="238" t="s">
        <v>175</v>
      </c>
      <c r="AU271" s="238" t="s">
        <v>86</v>
      </c>
      <c r="AY271" s="17" t="s">
        <v>174</v>
      </c>
      <c r="BE271" s="239">
        <f>IF(N271="základní",J271,0)</f>
        <v>0</v>
      </c>
      <c r="BF271" s="239">
        <f>IF(N271="snížená",J271,0)</f>
        <v>0</v>
      </c>
      <c r="BG271" s="239">
        <f>IF(N271="zákl. přenesená",J271,0)</f>
        <v>0</v>
      </c>
      <c r="BH271" s="239">
        <f>IF(N271="sníž. přenesená",J271,0)</f>
        <v>0</v>
      </c>
      <c r="BI271" s="239">
        <f>IF(N271="nulová",J271,0)</f>
        <v>0</v>
      </c>
      <c r="BJ271" s="17" t="s">
        <v>84</v>
      </c>
      <c r="BK271" s="239">
        <f>ROUND(I271*H271,2)</f>
        <v>0</v>
      </c>
      <c r="BL271" s="17" t="s">
        <v>178</v>
      </c>
      <c r="BM271" s="238" t="s">
        <v>1570</v>
      </c>
    </row>
    <row r="272" s="2" customFormat="1" ht="24.15" customHeight="1">
      <c r="A272" s="38"/>
      <c r="B272" s="39"/>
      <c r="C272" s="226" t="s">
        <v>1055</v>
      </c>
      <c r="D272" s="226" t="s">
        <v>175</v>
      </c>
      <c r="E272" s="227" t="s">
        <v>2252</v>
      </c>
      <c r="F272" s="228" t="s">
        <v>2253</v>
      </c>
      <c r="G272" s="229" t="s">
        <v>236</v>
      </c>
      <c r="H272" s="230">
        <v>2</v>
      </c>
      <c r="I272" s="231"/>
      <c r="J272" s="232">
        <f>ROUND(I272*H272,2)</f>
        <v>0</v>
      </c>
      <c r="K272" s="233"/>
      <c r="L272" s="44"/>
      <c r="M272" s="234" t="s">
        <v>1</v>
      </c>
      <c r="N272" s="235" t="s">
        <v>41</v>
      </c>
      <c r="O272" s="91"/>
      <c r="P272" s="236">
        <f>O272*H272</f>
        <v>0</v>
      </c>
      <c r="Q272" s="236">
        <v>0</v>
      </c>
      <c r="R272" s="236">
        <f>Q272*H272</f>
        <v>0</v>
      </c>
      <c r="S272" s="236">
        <v>0</v>
      </c>
      <c r="T272" s="237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8" t="s">
        <v>178</v>
      </c>
      <c r="AT272" s="238" t="s">
        <v>175</v>
      </c>
      <c r="AU272" s="238" t="s">
        <v>86</v>
      </c>
      <c r="AY272" s="17" t="s">
        <v>174</v>
      </c>
      <c r="BE272" s="239">
        <f>IF(N272="základní",J272,0)</f>
        <v>0</v>
      </c>
      <c r="BF272" s="239">
        <f>IF(N272="snížená",J272,0)</f>
        <v>0</v>
      </c>
      <c r="BG272" s="239">
        <f>IF(N272="zákl. přenesená",J272,0)</f>
        <v>0</v>
      </c>
      <c r="BH272" s="239">
        <f>IF(N272="sníž. přenesená",J272,0)</f>
        <v>0</v>
      </c>
      <c r="BI272" s="239">
        <f>IF(N272="nulová",J272,0)</f>
        <v>0</v>
      </c>
      <c r="BJ272" s="17" t="s">
        <v>84</v>
      </c>
      <c r="BK272" s="239">
        <f>ROUND(I272*H272,2)</f>
        <v>0</v>
      </c>
      <c r="BL272" s="17" t="s">
        <v>178</v>
      </c>
      <c r="BM272" s="238" t="s">
        <v>1578</v>
      </c>
    </row>
    <row r="273" s="2" customFormat="1" ht="24.15" customHeight="1">
      <c r="A273" s="38"/>
      <c r="B273" s="39"/>
      <c r="C273" s="226" t="s">
        <v>1060</v>
      </c>
      <c r="D273" s="226" t="s">
        <v>175</v>
      </c>
      <c r="E273" s="227" t="s">
        <v>2254</v>
      </c>
      <c r="F273" s="228" t="s">
        <v>2255</v>
      </c>
      <c r="G273" s="229" t="s">
        <v>236</v>
      </c>
      <c r="H273" s="230">
        <v>7</v>
      </c>
      <c r="I273" s="231"/>
      <c r="J273" s="232">
        <f>ROUND(I273*H273,2)</f>
        <v>0</v>
      </c>
      <c r="K273" s="233"/>
      <c r="L273" s="44"/>
      <c r="M273" s="234" t="s">
        <v>1</v>
      </c>
      <c r="N273" s="235" t="s">
        <v>41</v>
      </c>
      <c r="O273" s="91"/>
      <c r="P273" s="236">
        <f>O273*H273</f>
        <v>0</v>
      </c>
      <c r="Q273" s="236">
        <v>0</v>
      </c>
      <c r="R273" s="236">
        <f>Q273*H273</f>
        <v>0</v>
      </c>
      <c r="S273" s="236">
        <v>0</v>
      </c>
      <c r="T273" s="237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8" t="s">
        <v>178</v>
      </c>
      <c r="AT273" s="238" t="s">
        <v>175</v>
      </c>
      <c r="AU273" s="238" t="s">
        <v>86</v>
      </c>
      <c r="AY273" s="17" t="s">
        <v>174</v>
      </c>
      <c r="BE273" s="239">
        <f>IF(N273="základní",J273,0)</f>
        <v>0</v>
      </c>
      <c r="BF273" s="239">
        <f>IF(N273="snížená",J273,0)</f>
        <v>0</v>
      </c>
      <c r="BG273" s="239">
        <f>IF(N273="zákl. přenesená",J273,0)</f>
        <v>0</v>
      </c>
      <c r="BH273" s="239">
        <f>IF(N273="sníž. přenesená",J273,0)</f>
        <v>0</v>
      </c>
      <c r="BI273" s="239">
        <f>IF(N273="nulová",J273,0)</f>
        <v>0</v>
      </c>
      <c r="BJ273" s="17" t="s">
        <v>84</v>
      </c>
      <c r="BK273" s="239">
        <f>ROUND(I273*H273,2)</f>
        <v>0</v>
      </c>
      <c r="BL273" s="17" t="s">
        <v>178</v>
      </c>
      <c r="BM273" s="238" t="s">
        <v>1587</v>
      </c>
    </row>
    <row r="274" s="2" customFormat="1" ht="24.15" customHeight="1">
      <c r="A274" s="38"/>
      <c r="B274" s="39"/>
      <c r="C274" s="226" t="s">
        <v>1066</v>
      </c>
      <c r="D274" s="226" t="s">
        <v>175</v>
      </c>
      <c r="E274" s="227" t="s">
        <v>2256</v>
      </c>
      <c r="F274" s="228" t="s">
        <v>2257</v>
      </c>
      <c r="G274" s="229" t="s">
        <v>236</v>
      </c>
      <c r="H274" s="230">
        <v>2</v>
      </c>
      <c r="I274" s="231"/>
      <c r="J274" s="232">
        <f>ROUND(I274*H274,2)</f>
        <v>0</v>
      </c>
      <c r="K274" s="233"/>
      <c r="L274" s="44"/>
      <c r="M274" s="234" t="s">
        <v>1</v>
      </c>
      <c r="N274" s="235" t="s">
        <v>41</v>
      </c>
      <c r="O274" s="91"/>
      <c r="P274" s="236">
        <f>O274*H274</f>
        <v>0</v>
      </c>
      <c r="Q274" s="236">
        <v>0</v>
      </c>
      <c r="R274" s="236">
        <f>Q274*H274</f>
        <v>0</v>
      </c>
      <c r="S274" s="236">
        <v>0</v>
      </c>
      <c r="T274" s="237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38" t="s">
        <v>178</v>
      </c>
      <c r="AT274" s="238" t="s">
        <v>175</v>
      </c>
      <c r="AU274" s="238" t="s">
        <v>86</v>
      </c>
      <c r="AY274" s="17" t="s">
        <v>174</v>
      </c>
      <c r="BE274" s="239">
        <f>IF(N274="základní",J274,0)</f>
        <v>0</v>
      </c>
      <c r="BF274" s="239">
        <f>IF(N274="snížená",J274,0)</f>
        <v>0</v>
      </c>
      <c r="BG274" s="239">
        <f>IF(N274="zákl. přenesená",J274,0)</f>
        <v>0</v>
      </c>
      <c r="BH274" s="239">
        <f>IF(N274="sníž. přenesená",J274,0)</f>
        <v>0</v>
      </c>
      <c r="BI274" s="239">
        <f>IF(N274="nulová",J274,0)</f>
        <v>0</v>
      </c>
      <c r="BJ274" s="17" t="s">
        <v>84</v>
      </c>
      <c r="BK274" s="239">
        <f>ROUND(I274*H274,2)</f>
        <v>0</v>
      </c>
      <c r="BL274" s="17" t="s">
        <v>178</v>
      </c>
      <c r="BM274" s="238" t="s">
        <v>1595</v>
      </c>
    </row>
    <row r="275" s="2" customFormat="1" ht="24.15" customHeight="1">
      <c r="A275" s="38"/>
      <c r="B275" s="39"/>
      <c r="C275" s="226" t="s">
        <v>1071</v>
      </c>
      <c r="D275" s="226" t="s">
        <v>175</v>
      </c>
      <c r="E275" s="227" t="s">
        <v>2258</v>
      </c>
      <c r="F275" s="228" t="s">
        <v>2259</v>
      </c>
      <c r="G275" s="229" t="s">
        <v>236</v>
      </c>
      <c r="H275" s="230">
        <v>5</v>
      </c>
      <c r="I275" s="231"/>
      <c r="J275" s="232">
        <f>ROUND(I275*H275,2)</f>
        <v>0</v>
      </c>
      <c r="K275" s="233"/>
      <c r="L275" s="44"/>
      <c r="M275" s="234" t="s">
        <v>1</v>
      </c>
      <c r="N275" s="235" t="s">
        <v>41</v>
      </c>
      <c r="O275" s="91"/>
      <c r="P275" s="236">
        <f>O275*H275</f>
        <v>0</v>
      </c>
      <c r="Q275" s="236">
        <v>0</v>
      </c>
      <c r="R275" s="236">
        <f>Q275*H275</f>
        <v>0</v>
      </c>
      <c r="S275" s="236">
        <v>0</v>
      </c>
      <c r="T275" s="237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8" t="s">
        <v>178</v>
      </c>
      <c r="AT275" s="238" t="s">
        <v>175</v>
      </c>
      <c r="AU275" s="238" t="s">
        <v>86</v>
      </c>
      <c r="AY275" s="17" t="s">
        <v>174</v>
      </c>
      <c r="BE275" s="239">
        <f>IF(N275="základní",J275,0)</f>
        <v>0</v>
      </c>
      <c r="BF275" s="239">
        <f>IF(N275="snížená",J275,0)</f>
        <v>0</v>
      </c>
      <c r="BG275" s="239">
        <f>IF(N275="zákl. přenesená",J275,0)</f>
        <v>0</v>
      </c>
      <c r="BH275" s="239">
        <f>IF(N275="sníž. přenesená",J275,0)</f>
        <v>0</v>
      </c>
      <c r="BI275" s="239">
        <f>IF(N275="nulová",J275,0)</f>
        <v>0</v>
      </c>
      <c r="BJ275" s="17" t="s">
        <v>84</v>
      </c>
      <c r="BK275" s="239">
        <f>ROUND(I275*H275,2)</f>
        <v>0</v>
      </c>
      <c r="BL275" s="17" t="s">
        <v>178</v>
      </c>
      <c r="BM275" s="238" t="s">
        <v>1603</v>
      </c>
    </row>
    <row r="276" s="2" customFormat="1" ht="21.75" customHeight="1">
      <c r="A276" s="38"/>
      <c r="B276" s="39"/>
      <c r="C276" s="226" t="s">
        <v>1077</v>
      </c>
      <c r="D276" s="226" t="s">
        <v>175</v>
      </c>
      <c r="E276" s="227" t="s">
        <v>2260</v>
      </c>
      <c r="F276" s="228" t="s">
        <v>2261</v>
      </c>
      <c r="G276" s="229" t="s">
        <v>236</v>
      </c>
      <c r="H276" s="230">
        <v>2</v>
      </c>
      <c r="I276" s="231"/>
      <c r="J276" s="232">
        <f>ROUND(I276*H276,2)</f>
        <v>0</v>
      </c>
      <c r="K276" s="233"/>
      <c r="L276" s="44"/>
      <c r="M276" s="234" t="s">
        <v>1</v>
      </c>
      <c r="N276" s="235" t="s">
        <v>41</v>
      </c>
      <c r="O276" s="91"/>
      <c r="P276" s="236">
        <f>O276*H276</f>
        <v>0</v>
      </c>
      <c r="Q276" s="236">
        <v>0</v>
      </c>
      <c r="R276" s="236">
        <f>Q276*H276</f>
        <v>0</v>
      </c>
      <c r="S276" s="236">
        <v>0</v>
      </c>
      <c r="T276" s="237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8" t="s">
        <v>178</v>
      </c>
      <c r="AT276" s="238" t="s">
        <v>175</v>
      </c>
      <c r="AU276" s="238" t="s">
        <v>86</v>
      </c>
      <c r="AY276" s="17" t="s">
        <v>174</v>
      </c>
      <c r="BE276" s="239">
        <f>IF(N276="základní",J276,0)</f>
        <v>0</v>
      </c>
      <c r="BF276" s="239">
        <f>IF(N276="snížená",J276,0)</f>
        <v>0</v>
      </c>
      <c r="BG276" s="239">
        <f>IF(N276="zákl. přenesená",J276,0)</f>
        <v>0</v>
      </c>
      <c r="BH276" s="239">
        <f>IF(N276="sníž. přenesená",J276,0)</f>
        <v>0</v>
      </c>
      <c r="BI276" s="239">
        <f>IF(N276="nulová",J276,0)</f>
        <v>0</v>
      </c>
      <c r="BJ276" s="17" t="s">
        <v>84</v>
      </c>
      <c r="BK276" s="239">
        <f>ROUND(I276*H276,2)</f>
        <v>0</v>
      </c>
      <c r="BL276" s="17" t="s">
        <v>178</v>
      </c>
      <c r="BM276" s="238" t="s">
        <v>1611</v>
      </c>
    </row>
    <row r="277" s="2" customFormat="1" ht="21.75" customHeight="1">
      <c r="A277" s="38"/>
      <c r="B277" s="39"/>
      <c r="C277" s="226" t="s">
        <v>1081</v>
      </c>
      <c r="D277" s="226" t="s">
        <v>175</v>
      </c>
      <c r="E277" s="227" t="s">
        <v>2262</v>
      </c>
      <c r="F277" s="228" t="s">
        <v>2263</v>
      </c>
      <c r="G277" s="229" t="s">
        <v>236</v>
      </c>
      <c r="H277" s="230">
        <v>1</v>
      </c>
      <c r="I277" s="231"/>
      <c r="J277" s="232">
        <f>ROUND(I277*H277,2)</f>
        <v>0</v>
      </c>
      <c r="K277" s="233"/>
      <c r="L277" s="44"/>
      <c r="M277" s="234" t="s">
        <v>1</v>
      </c>
      <c r="N277" s="235" t="s">
        <v>41</v>
      </c>
      <c r="O277" s="91"/>
      <c r="P277" s="236">
        <f>O277*H277</f>
        <v>0</v>
      </c>
      <c r="Q277" s="236">
        <v>0</v>
      </c>
      <c r="R277" s="236">
        <f>Q277*H277</f>
        <v>0</v>
      </c>
      <c r="S277" s="236">
        <v>0</v>
      </c>
      <c r="T277" s="237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8" t="s">
        <v>178</v>
      </c>
      <c r="AT277" s="238" t="s">
        <v>175</v>
      </c>
      <c r="AU277" s="238" t="s">
        <v>86</v>
      </c>
      <c r="AY277" s="17" t="s">
        <v>174</v>
      </c>
      <c r="BE277" s="239">
        <f>IF(N277="základní",J277,0)</f>
        <v>0</v>
      </c>
      <c r="BF277" s="239">
        <f>IF(N277="snížená",J277,0)</f>
        <v>0</v>
      </c>
      <c r="BG277" s="239">
        <f>IF(N277="zákl. přenesená",J277,0)</f>
        <v>0</v>
      </c>
      <c r="BH277" s="239">
        <f>IF(N277="sníž. přenesená",J277,0)</f>
        <v>0</v>
      </c>
      <c r="BI277" s="239">
        <f>IF(N277="nulová",J277,0)</f>
        <v>0</v>
      </c>
      <c r="BJ277" s="17" t="s">
        <v>84</v>
      </c>
      <c r="BK277" s="239">
        <f>ROUND(I277*H277,2)</f>
        <v>0</v>
      </c>
      <c r="BL277" s="17" t="s">
        <v>178</v>
      </c>
      <c r="BM277" s="238" t="s">
        <v>1619</v>
      </c>
    </row>
    <row r="278" s="2" customFormat="1" ht="21.75" customHeight="1">
      <c r="A278" s="38"/>
      <c r="B278" s="39"/>
      <c r="C278" s="226" t="s">
        <v>1086</v>
      </c>
      <c r="D278" s="226" t="s">
        <v>175</v>
      </c>
      <c r="E278" s="227" t="s">
        <v>2264</v>
      </c>
      <c r="F278" s="228" t="s">
        <v>2265</v>
      </c>
      <c r="G278" s="229" t="s">
        <v>236</v>
      </c>
      <c r="H278" s="230">
        <v>2</v>
      </c>
      <c r="I278" s="231"/>
      <c r="J278" s="232">
        <f>ROUND(I278*H278,2)</f>
        <v>0</v>
      </c>
      <c r="K278" s="233"/>
      <c r="L278" s="44"/>
      <c r="M278" s="234" t="s">
        <v>1</v>
      </c>
      <c r="N278" s="235" t="s">
        <v>41</v>
      </c>
      <c r="O278" s="91"/>
      <c r="P278" s="236">
        <f>O278*H278</f>
        <v>0</v>
      </c>
      <c r="Q278" s="236">
        <v>0</v>
      </c>
      <c r="R278" s="236">
        <f>Q278*H278</f>
        <v>0</v>
      </c>
      <c r="S278" s="236">
        <v>0</v>
      </c>
      <c r="T278" s="237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38" t="s">
        <v>178</v>
      </c>
      <c r="AT278" s="238" t="s">
        <v>175</v>
      </c>
      <c r="AU278" s="238" t="s">
        <v>86</v>
      </c>
      <c r="AY278" s="17" t="s">
        <v>174</v>
      </c>
      <c r="BE278" s="239">
        <f>IF(N278="základní",J278,0)</f>
        <v>0</v>
      </c>
      <c r="BF278" s="239">
        <f>IF(N278="snížená",J278,0)</f>
        <v>0</v>
      </c>
      <c r="BG278" s="239">
        <f>IF(N278="zákl. přenesená",J278,0)</f>
        <v>0</v>
      </c>
      <c r="BH278" s="239">
        <f>IF(N278="sníž. přenesená",J278,0)</f>
        <v>0</v>
      </c>
      <c r="BI278" s="239">
        <f>IF(N278="nulová",J278,0)</f>
        <v>0</v>
      </c>
      <c r="BJ278" s="17" t="s">
        <v>84</v>
      </c>
      <c r="BK278" s="239">
        <f>ROUND(I278*H278,2)</f>
        <v>0</v>
      </c>
      <c r="BL278" s="17" t="s">
        <v>178</v>
      </c>
      <c r="BM278" s="238" t="s">
        <v>1627</v>
      </c>
    </row>
    <row r="279" s="2" customFormat="1" ht="44.25" customHeight="1">
      <c r="A279" s="38"/>
      <c r="B279" s="39"/>
      <c r="C279" s="226" t="s">
        <v>1090</v>
      </c>
      <c r="D279" s="226" t="s">
        <v>175</v>
      </c>
      <c r="E279" s="227" t="s">
        <v>2266</v>
      </c>
      <c r="F279" s="228" t="s">
        <v>2267</v>
      </c>
      <c r="G279" s="229" t="s">
        <v>236</v>
      </c>
      <c r="H279" s="230">
        <v>1</v>
      </c>
      <c r="I279" s="231"/>
      <c r="J279" s="232">
        <f>ROUND(I279*H279,2)</f>
        <v>0</v>
      </c>
      <c r="K279" s="233"/>
      <c r="L279" s="44"/>
      <c r="M279" s="234" t="s">
        <v>1</v>
      </c>
      <c r="N279" s="235" t="s">
        <v>41</v>
      </c>
      <c r="O279" s="91"/>
      <c r="P279" s="236">
        <f>O279*H279</f>
        <v>0</v>
      </c>
      <c r="Q279" s="236">
        <v>0</v>
      </c>
      <c r="R279" s="236">
        <f>Q279*H279</f>
        <v>0</v>
      </c>
      <c r="S279" s="236">
        <v>0</v>
      </c>
      <c r="T279" s="237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8" t="s">
        <v>178</v>
      </c>
      <c r="AT279" s="238" t="s">
        <v>175</v>
      </c>
      <c r="AU279" s="238" t="s">
        <v>86</v>
      </c>
      <c r="AY279" s="17" t="s">
        <v>174</v>
      </c>
      <c r="BE279" s="239">
        <f>IF(N279="základní",J279,0)</f>
        <v>0</v>
      </c>
      <c r="BF279" s="239">
        <f>IF(N279="snížená",J279,0)</f>
        <v>0</v>
      </c>
      <c r="BG279" s="239">
        <f>IF(N279="zákl. přenesená",J279,0)</f>
        <v>0</v>
      </c>
      <c r="BH279" s="239">
        <f>IF(N279="sníž. přenesená",J279,0)</f>
        <v>0</v>
      </c>
      <c r="BI279" s="239">
        <f>IF(N279="nulová",J279,0)</f>
        <v>0</v>
      </c>
      <c r="BJ279" s="17" t="s">
        <v>84</v>
      </c>
      <c r="BK279" s="239">
        <f>ROUND(I279*H279,2)</f>
        <v>0</v>
      </c>
      <c r="BL279" s="17" t="s">
        <v>178</v>
      </c>
      <c r="BM279" s="238" t="s">
        <v>1635</v>
      </c>
    </row>
    <row r="280" s="2" customFormat="1" ht="44.25" customHeight="1">
      <c r="A280" s="38"/>
      <c r="B280" s="39"/>
      <c r="C280" s="226" t="s">
        <v>1095</v>
      </c>
      <c r="D280" s="226" t="s">
        <v>175</v>
      </c>
      <c r="E280" s="227" t="s">
        <v>2268</v>
      </c>
      <c r="F280" s="228" t="s">
        <v>2269</v>
      </c>
      <c r="G280" s="229" t="s">
        <v>236</v>
      </c>
      <c r="H280" s="230">
        <v>1</v>
      </c>
      <c r="I280" s="231"/>
      <c r="J280" s="232">
        <f>ROUND(I280*H280,2)</f>
        <v>0</v>
      </c>
      <c r="K280" s="233"/>
      <c r="L280" s="44"/>
      <c r="M280" s="234" t="s">
        <v>1</v>
      </c>
      <c r="N280" s="235" t="s">
        <v>41</v>
      </c>
      <c r="O280" s="91"/>
      <c r="P280" s="236">
        <f>O280*H280</f>
        <v>0</v>
      </c>
      <c r="Q280" s="236">
        <v>0</v>
      </c>
      <c r="R280" s="236">
        <f>Q280*H280</f>
        <v>0</v>
      </c>
      <c r="S280" s="236">
        <v>0</v>
      </c>
      <c r="T280" s="237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8" t="s">
        <v>178</v>
      </c>
      <c r="AT280" s="238" t="s">
        <v>175</v>
      </c>
      <c r="AU280" s="238" t="s">
        <v>86</v>
      </c>
      <c r="AY280" s="17" t="s">
        <v>174</v>
      </c>
      <c r="BE280" s="239">
        <f>IF(N280="základní",J280,0)</f>
        <v>0</v>
      </c>
      <c r="BF280" s="239">
        <f>IF(N280="snížená",J280,0)</f>
        <v>0</v>
      </c>
      <c r="BG280" s="239">
        <f>IF(N280="zákl. přenesená",J280,0)</f>
        <v>0</v>
      </c>
      <c r="BH280" s="239">
        <f>IF(N280="sníž. přenesená",J280,0)</f>
        <v>0</v>
      </c>
      <c r="BI280" s="239">
        <f>IF(N280="nulová",J280,0)</f>
        <v>0</v>
      </c>
      <c r="BJ280" s="17" t="s">
        <v>84</v>
      </c>
      <c r="BK280" s="239">
        <f>ROUND(I280*H280,2)</f>
        <v>0</v>
      </c>
      <c r="BL280" s="17" t="s">
        <v>178</v>
      </c>
      <c r="BM280" s="238" t="s">
        <v>1643</v>
      </c>
    </row>
    <row r="281" s="2" customFormat="1" ht="37.8" customHeight="1">
      <c r="A281" s="38"/>
      <c r="B281" s="39"/>
      <c r="C281" s="226" t="s">
        <v>1100</v>
      </c>
      <c r="D281" s="226" t="s">
        <v>175</v>
      </c>
      <c r="E281" s="227" t="s">
        <v>2270</v>
      </c>
      <c r="F281" s="228" t="s">
        <v>2271</v>
      </c>
      <c r="G281" s="229" t="s">
        <v>236</v>
      </c>
      <c r="H281" s="230">
        <v>1</v>
      </c>
      <c r="I281" s="231"/>
      <c r="J281" s="232">
        <f>ROUND(I281*H281,2)</f>
        <v>0</v>
      </c>
      <c r="K281" s="233"/>
      <c r="L281" s="44"/>
      <c r="M281" s="234" t="s">
        <v>1</v>
      </c>
      <c r="N281" s="235" t="s">
        <v>41</v>
      </c>
      <c r="O281" s="91"/>
      <c r="P281" s="236">
        <f>O281*H281</f>
        <v>0</v>
      </c>
      <c r="Q281" s="236">
        <v>0</v>
      </c>
      <c r="R281" s="236">
        <f>Q281*H281</f>
        <v>0</v>
      </c>
      <c r="S281" s="236">
        <v>0</v>
      </c>
      <c r="T281" s="237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8" t="s">
        <v>178</v>
      </c>
      <c r="AT281" s="238" t="s">
        <v>175</v>
      </c>
      <c r="AU281" s="238" t="s">
        <v>86</v>
      </c>
      <c r="AY281" s="17" t="s">
        <v>174</v>
      </c>
      <c r="BE281" s="239">
        <f>IF(N281="základní",J281,0)</f>
        <v>0</v>
      </c>
      <c r="BF281" s="239">
        <f>IF(N281="snížená",J281,0)</f>
        <v>0</v>
      </c>
      <c r="BG281" s="239">
        <f>IF(N281="zákl. přenesená",J281,0)</f>
        <v>0</v>
      </c>
      <c r="BH281" s="239">
        <f>IF(N281="sníž. přenesená",J281,0)</f>
        <v>0</v>
      </c>
      <c r="BI281" s="239">
        <f>IF(N281="nulová",J281,0)</f>
        <v>0</v>
      </c>
      <c r="BJ281" s="17" t="s">
        <v>84</v>
      </c>
      <c r="BK281" s="239">
        <f>ROUND(I281*H281,2)</f>
        <v>0</v>
      </c>
      <c r="BL281" s="17" t="s">
        <v>178</v>
      </c>
      <c r="BM281" s="238" t="s">
        <v>1652</v>
      </c>
    </row>
    <row r="282" s="2" customFormat="1" ht="21.75" customHeight="1">
      <c r="A282" s="38"/>
      <c r="B282" s="39"/>
      <c r="C282" s="226" t="s">
        <v>1105</v>
      </c>
      <c r="D282" s="226" t="s">
        <v>175</v>
      </c>
      <c r="E282" s="227" t="s">
        <v>2272</v>
      </c>
      <c r="F282" s="228" t="s">
        <v>2273</v>
      </c>
      <c r="G282" s="229" t="s">
        <v>236</v>
      </c>
      <c r="H282" s="230">
        <v>1</v>
      </c>
      <c r="I282" s="231"/>
      <c r="J282" s="232">
        <f>ROUND(I282*H282,2)</f>
        <v>0</v>
      </c>
      <c r="K282" s="233"/>
      <c r="L282" s="44"/>
      <c r="M282" s="234" t="s">
        <v>1</v>
      </c>
      <c r="N282" s="235" t="s">
        <v>41</v>
      </c>
      <c r="O282" s="91"/>
      <c r="P282" s="236">
        <f>O282*H282</f>
        <v>0</v>
      </c>
      <c r="Q282" s="236">
        <v>0</v>
      </c>
      <c r="R282" s="236">
        <f>Q282*H282</f>
        <v>0</v>
      </c>
      <c r="S282" s="236">
        <v>0</v>
      </c>
      <c r="T282" s="237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38" t="s">
        <v>178</v>
      </c>
      <c r="AT282" s="238" t="s">
        <v>175</v>
      </c>
      <c r="AU282" s="238" t="s">
        <v>86</v>
      </c>
      <c r="AY282" s="17" t="s">
        <v>174</v>
      </c>
      <c r="BE282" s="239">
        <f>IF(N282="základní",J282,0)</f>
        <v>0</v>
      </c>
      <c r="BF282" s="239">
        <f>IF(N282="snížená",J282,0)</f>
        <v>0</v>
      </c>
      <c r="BG282" s="239">
        <f>IF(N282="zákl. přenesená",J282,0)</f>
        <v>0</v>
      </c>
      <c r="BH282" s="239">
        <f>IF(N282="sníž. přenesená",J282,0)</f>
        <v>0</v>
      </c>
      <c r="BI282" s="239">
        <f>IF(N282="nulová",J282,0)</f>
        <v>0</v>
      </c>
      <c r="BJ282" s="17" t="s">
        <v>84</v>
      </c>
      <c r="BK282" s="239">
        <f>ROUND(I282*H282,2)</f>
        <v>0</v>
      </c>
      <c r="BL282" s="17" t="s">
        <v>178</v>
      </c>
      <c r="BM282" s="238" t="s">
        <v>1673</v>
      </c>
    </row>
    <row r="283" s="2" customFormat="1" ht="37.8" customHeight="1">
      <c r="A283" s="38"/>
      <c r="B283" s="39"/>
      <c r="C283" s="226" t="s">
        <v>1109</v>
      </c>
      <c r="D283" s="226" t="s">
        <v>175</v>
      </c>
      <c r="E283" s="227" t="s">
        <v>2274</v>
      </c>
      <c r="F283" s="228" t="s">
        <v>2275</v>
      </c>
      <c r="G283" s="229" t="s">
        <v>236</v>
      </c>
      <c r="H283" s="230">
        <v>1</v>
      </c>
      <c r="I283" s="231"/>
      <c r="J283" s="232">
        <f>ROUND(I283*H283,2)</f>
        <v>0</v>
      </c>
      <c r="K283" s="233"/>
      <c r="L283" s="44"/>
      <c r="M283" s="234" t="s">
        <v>1</v>
      </c>
      <c r="N283" s="235" t="s">
        <v>41</v>
      </c>
      <c r="O283" s="91"/>
      <c r="P283" s="236">
        <f>O283*H283</f>
        <v>0</v>
      </c>
      <c r="Q283" s="236">
        <v>0</v>
      </c>
      <c r="R283" s="236">
        <f>Q283*H283</f>
        <v>0</v>
      </c>
      <c r="S283" s="236">
        <v>0</v>
      </c>
      <c r="T283" s="237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8" t="s">
        <v>178</v>
      </c>
      <c r="AT283" s="238" t="s">
        <v>175</v>
      </c>
      <c r="AU283" s="238" t="s">
        <v>86</v>
      </c>
      <c r="AY283" s="17" t="s">
        <v>174</v>
      </c>
      <c r="BE283" s="239">
        <f>IF(N283="základní",J283,0)</f>
        <v>0</v>
      </c>
      <c r="BF283" s="239">
        <f>IF(N283="snížená",J283,0)</f>
        <v>0</v>
      </c>
      <c r="BG283" s="239">
        <f>IF(N283="zákl. přenesená",J283,0)</f>
        <v>0</v>
      </c>
      <c r="BH283" s="239">
        <f>IF(N283="sníž. přenesená",J283,0)</f>
        <v>0</v>
      </c>
      <c r="BI283" s="239">
        <f>IF(N283="nulová",J283,0)</f>
        <v>0</v>
      </c>
      <c r="BJ283" s="17" t="s">
        <v>84</v>
      </c>
      <c r="BK283" s="239">
        <f>ROUND(I283*H283,2)</f>
        <v>0</v>
      </c>
      <c r="BL283" s="17" t="s">
        <v>178</v>
      </c>
      <c r="BM283" s="238" t="s">
        <v>1694</v>
      </c>
    </row>
    <row r="284" s="2" customFormat="1" ht="24.15" customHeight="1">
      <c r="A284" s="38"/>
      <c r="B284" s="39"/>
      <c r="C284" s="226" t="s">
        <v>1114</v>
      </c>
      <c r="D284" s="226" t="s">
        <v>175</v>
      </c>
      <c r="E284" s="227" t="s">
        <v>2276</v>
      </c>
      <c r="F284" s="228" t="s">
        <v>2277</v>
      </c>
      <c r="G284" s="229" t="s">
        <v>236</v>
      </c>
      <c r="H284" s="230">
        <v>3</v>
      </c>
      <c r="I284" s="231"/>
      <c r="J284" s="232">
        <f>ROUND(I284*H284,2)</f>
        <v>0</v>
      </c>
      <c r="K284" s="233"/>
      <c r="L284" s="44"/>
      <c r="M284" s="234" t="s">
        <v>1</v>
      </c>
      <c r="N284" s="235" t="s">
        <v>41</v>
      </c>
      <c r="O284" s="91"/>
      <c r="P284" s="236">
        <f>O284*H284</f>
        <v>0</v>
      </c>
      <c r="Q284" s="236">
        <v>0</v>
      </c>
      <c r="R284" s="236">
        <f>Q284*H284</f>
        <v>0</v>
      </c>
      <c r="S284" s="236">
        <v>0</v>
      </c>
      <c r="T284" s="237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8" t="s">
        <v>178</v>
      </c>
      <c r="AT284" s="238" t="s">
        <v>175</v>
      </c>
      <c r="AU284" s="238" t="s">
        <v>86</v>
      </c>
      <c r="AY284" s="17" t="s">
        <v>174</v>
      </c>
      <c r="BE284" s="239">
        <f>IF(N284="základní",J284,0)</f>
        <v>0</v>
      </c>
      <c r="BF284" s="239">
        <f>IF(N284="snížená",J284,0)</f>
        <v>0</v>
      </c>
      <c r="BG284" s="239">
        <f>IF(N284="zákl. přenesená",J284,0)</f>
        <v>0</v>
      </c>
      <c r="BH284" s="239">
        <f>IF(N284="sníž. přenesená",J284,0)</f>
        <v>0</v>
      </c>
      <c r="BI284" s="239">
        <f>IF(N284="nulová",J284,0)</f>
        <v>0</v>
      </c>
      <c r="BJ284" s="17" t="s">
        <v>84</v>
      </c>
      <c r="BK284" s="239">
        <f>ROUND(I284*H284,2)</f>
        <v>0</v>
      </c>
      <c r="BL284" s="17" t="s">
        <v>178</v>
      </c>
      <c r="BM284" s="238" t="s">
        <v>1703</v>
      </c>
    </row>
    <row r="285" s="2" customFormat="1" ht="24.15" customHeight="1">
      <c r="A285" s="38"/>
      <c r="B285" s="39"/>
      <c r="C285" s="226" t="s">
        <v>1119</v>
      </c>
      <c r="D285" s="226" t="s">
        <v>175</v>
      </c>
      <c r="E285" s="227" t="s">
        <v>2278</v>
      </c>
      <c r="F285" s="228" t="s">
        <v>2279</v>
      </c>
      <c r="G285" s="229" t="s">
        <v>236</v>
      </c>
      <c r="H285" s="230">
        <v>1</v>
      </c>
      <c r="I285" s="231"/>
      <c r="J285" s="232">
        <f>ROUND(I285*H285,2)</f>
        <v>0</v>
      </c>
      <c r="K285" s="233"/>
      <c r="L285" s="44"/>
      <c r="M285" s="234" t="s">
        <v>1</v>
      </c>
      <c r="N285" s="235" t="s">
        <v>41</v>
      </c>
      <c r="O285" s="91"/>
      <c r="P285" s="236">
        <f>O285*H285</f>
        <v>0</v>
      </c>
      <c r="Q285" s="236">
        <v>0</v>
      </c>
      <c r="R285" s="236">
        <f>Q285*H285</f>
        <v>0</v>
      </c>
      <c r="S285" s="236">
        <v>0</v>
      </c>
      <c r="T285" s="237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8" t="s">
        <v>178</v>
      </c>
      <c r="AT285" s="238" t="s">
        <v>175</v>
      </c>
      <c r="AU285" s="238" t="s">
        <v>86</v>
      </c>
      <c r="AY285" s="17" t="s">
        <v>174</v>
      </c>
      <c r="BE285" s="239">
        <f>IF(N285="základní",J285,0)</f>
        <v>0</v>
      </c>
      <c r="BF285" s="239">
        <f>IF(N285="snížená",J285,0)</f>
        <v>0</v>
      </c>
      <c r="BG285" s="239">
        <f>IF(N285="zákl. přenesená",J285,0)</f>
        <v>0</v>
      </c>
      <c r="BH285" s="239">
        <f>IF(N285="sníž. přenesená",J285,0)</f>
        <v>0</v>
      </c>
      <c r="BI285" s="239">
        <f>IF(N285="nulová",J285,0)</f>
        <v>0</v>
      </c>
      <c r="BJ285" s="17" t="s">
        <v>84</v>
      </c>
      <c r="BK285" s="239">
        <f>ROUND(I285*H285,2)</f>
        <v>0</v>
      </c>
      <c r="BL285" s="17" t="s">
        <v>178</v>
      </c>
      <c r="BM285" s="238" t="s">
        <v>1712</v>
      </c>
    </row>
    <row r="286" s="12" customFormat="1" ht="25.92" customHeight="1">
      <c r="A286" s="12"/>
      <c r="B286" s="212"/>
      <c r="C286" s="213"/>
      <c r="D286" s="214" t="s">
        <v>75</v>
      </c>
      <c r="E286" s="215" t="s">
        <v>2280</v>
      </c>
      <c r="F286" s="215" t="s">
        <v>2281</v>
      </c>
      <c r="G286" s="213"/>
      <c r="H286" s="213"/>
      <c r="I286" s="216"/>
      <c r="J286" s="217">
        <f>BK286</f>
        <v>0</v>
      </c>
      <c r="K286" s="213"/>
      <c r="L286" s="218"/>
      <c r="M286" s="219"/>
      <c r="N286" s="220"/>
      <c r="O286" s="220"/>
      <c r="P286" s="221">
        <f>P287+P288+P292+P300</f>
        <v>0</v>
      </c>
      <c r="Q286" s="220"/>
      <c r="R286" s="221">
        <f>R287+R288+R292+R300</f>
        <v>0</v>
      </c>
      <c r="S286" s="220"/>
      <c r="T286" s="222">
        <f>T287+T288+T292+T300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23" t="s">
        <v>84</v>
      </c>
      <c r="AT286" s="224" t="s">
        <v>75</v>
      </c>
      <c r="AU286" s="224" t="s">
        <v>76</v>
      </c>
      <c r="AY286" s="223" t="s">
        <v>174</v>
      </c>
      <c r="BK286" s="225">
        <f>BK287+BK288+BK292+BK300</f>
        <v>0</v>
      </c>
    </row>
    <row r="287" s="2" customFormat="1" ht="24.15" customHeight="1">
      <c r="A287" s="38"/>
      <c r="B287" s="39"/>
      <c r="C287" s="226" t="s">
        <v>1122</v>
      </c>
      <c r="D287" s="226" t="s">
        <v>175</v>
      </c>
      <c r="E287" s="227" t="s">
        <v>2282</v>
      </c>
      <c r="F287" s="228" t="s">
        <v>2283</v>
      </c>
      <c r="G287" s="229" t="s">
        <v>236</v>
      </c>
      <c r="H287" s="230">
        <v>1</v>
      </c>
      <c r="I287" s="231"/>
      <c r="J287" s="232">
        <f>ROUND(I287*H287,2)</f>
        <v>0</v>
      </c>
      <c r="K287" s="233"/>
      <c r="L287" s="44"/>
      <c r="M287" s="234" t="s">
        <v>1</v>
      </c>
      <c r="N287" s="235" t="s">
        <v>41</v>
      </c>
      <c r="O287" s="91"/>
      <c r="P287" s="236">
        <f>O287*H287</f>
        <v>0</v>
      </c>
      <c r="Q287" s="236">
        <v>0</v>
      </c>
      <c r="R287" s="236">
        <f>Q287*H287</f>
        <v>0</v>
      </c>
      <c r="S287" s="236">
        <v>0</v>
      </c>
      <c r="T287" s="237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38" t="s">
        <v>178</v>
      </c>
      <c r="AT287" s="238" t="s">
        <v>175</v>
      </c>
      <c r="AU287" s="238" t="s">
        <v>84</v>
      </c>
      <c r="AY287" s="17" t="s">
        <v>174</v>
      </c>
      <c r="BE287" s="239">
        <f>IF(N287="základní",J287,0)</f>
        <v>0</v>
      </c>
      <c r="BF287" s="239">
        <f>IF(N287="snížená",J287,0)</f>
        <v>0</v>
      </c>
      <c r="BG287" s="239">
        <f>IF(N287="zákl. přenesená",J287,0)</f>
        <v>0</v>
      </c>
      <c r="BH287" s="239">
        <f>IF(N287="sníž. přenesená",J287,0)</f>
        <v>0</v>
      </c>
      <c r="BI287" s="239">
        <f>IF(N287="nulová",J287,0)</f>
        <v>0</v>
      </c>
      <c r="BJ287" s="17" t="s">
        <v>84</v>
      </c>
      <c r="BK287" s="239">
        <f>ROUND(I287*H287,2)</f>
        <v>0</v>
      </c>
      <c r="BL287" s="17" t="s">
        <v>178</v>
      </c>
      <c r="BM287" s="238" t="s">
        <v>1721</v>
      </c>
    </row>
    <row r="288" s="12" customFormat="1" ht="22.8" customHeight="1">
      <c r="A288" s="12"/>
      <c r="B288" s="212"/>
      <c r="C288" s="213"/>
      <c r="D288" s="214" t="s">
        <v>75</v>
      </c>
      <c r="E288" s="284" t="s">
        <v>2284</v>
      </c>
      <c r="F288" s="284" t="s">
        <v>2285</v>
      </c>
      <c r="G288" s="213"/>
      <c r="H288" s="213"/>
      <c r="I288" s="216"/>
      <c r="J288" s="285">
        <f>BK288</f>
        <v>0</v>
      </c>
      <c r="K288" s="213"/>
      <c r="L288" s="218"/>
      <c r="M288" s="219"/>
      <c r="N288" s="220"/>
      <c r="O288" s="220"/>
      <c r="P288" s="221">
        <f>SUM(P289:P291)</f>
        <v>0</v>
      </c>
      <c r="Q288" s="220"/>
      <c r="R288" s="221">
        <f>SUM(R289:R291)</f>
        <v>0</v>
      </c>
      <c r="S288" s="220"/>
      <c r="T288" s="222">
        <f>SUM(T289:T291)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23" t="s">
        <v>84</v>
      </c>
      <c r="AT288" s="224" t="s">
        <v>75</v>
      </c>
      <c r="AU288" s="224" t="s">
        <v>84</v>
      </c>
      <c r="AY288" s="223" t="s">
        <v>174</v>
      </c>
      <c r="BK288" s="225">
        <f>SUM(BK289:BK291)</f>
        <v>0</v>
      </c>
    </row>
    <row r="289" s="2" customFormat="1" ht="24.15" customHeight="1">
      <c r="A289" s="38"/>
      <c r="B289" s="39"/>
      <c r="C289" s="226" t="s">
        <v>1128</v>
      </c>
      <c r="D289" s="226" t="s">
        <v>175</v>
      </c>
      <c r="E289" s="227" t="s">
        <v>2286</v>
      </c>
      <c r="F289" s="228" t="s">
        <v>2287</v>
      </c>
      <c r="G289" s="229" t="s">
        <v>1211</v>
      </c>
      <c r="H289" s="230">
        <v>2</v>
      </c>
      <c r="I289" s="231"/>
      <c r="J289" s="232">
        <f>ROUND(I289*H289,2)</f>
        <v>0</v>
      </c>
      <c r="K289" s="233"/>
      <c r="L289" s="44"/>
      <c r="M289" s="234" t="s">
        <v>1</v>
      </c>
      <c r="N289" s="235" t="s">
        <v>41</v>
      </c>
      <c r="O289" s="91"/>
      <c r="P289" s="236">
        <f>O289*H289</f>
        <v>0</v>
      </c>
      <c r="Q289" s="236">
        <v>0</v>
      </c>
      <c r="R289" s="236">
        <f>Q289*H289</f>
        <v>0</v>
      </c>
      <c r="S289" s="236">
        <v>0</v>
      </c>
      <c r="T289" s="237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8" t="s">
        <v>178</v>
      </c>
      <c r="AT289" s="238" t="s">
        <v>175</v>
      </c>
      <c r="AU289" s="238" t="s">
        <v>86</v>
      </c>
      <c r="AY289" s="17" t="s">
        <v>174</v>
      </c>
      <c r="BE289" s="239">
        <f>IF(N289="základní",J289,0)</f>
        <v>0</v>
      </c>
      <c r="BF289" s="239">
        <f>IF(N289="snížená",J289,0)</f>
        <v>0</v>
      </c>
      <c r="BG289" s="239">
        <f>IF(N289="zákl. přenesená",J289,0)</f>
        <v>0</v>
      </c>
      <c r="BH289" s="239">
        <f>IF(N289="sníž. přenesená",J289,0)</f>
        <v>0</v>
      </c>
      <c r="BI289" s="239">
        <f>IF(N289="nulová",J289,0)</f>
        <v>0</v>
      </c>
      <c r="BJ289" s="17" t="s">
        <v>84</v>
      </c>
      <c r="BK289" s="239">
        <f>ROUND(I289*H289,2)</f>
        <v>0</v>
      </c>
      <c r="BL289" s="17" t="s">
        <v>178</v>
      </c>
      <c r="BM289" s="238" t="s">
        <v>1730</v>
      </c>
    </row>
    <row r="290" s="2" customFormat="1">
      <c r="A290" s="38"/>
      <c r="B290" s="39"/>
      <c r="C290" s="40"/>
      <c r="D290" s="242" t="s">
        <v>709</v>
      </c>
      <c r="E290" s="40"/>
      <c r="F290" s="290" t="s">
        <v>2288</v>
      </c>
      <c r="G290" s="40"/>
      <c r="H290" s="40"/>
      <c r="I290" s="291"/>
      <c r="J290" s="40"/>
      <c r="K290" s="40"/>
      <c r="L290" s="44"/>
      <c r="M290" s="292"/>
      <c r="N290" s="293"/>
      <c r="O290" s="91"/>
      <c r="P290" s="91"/>
      <c r="Q290" s="91"/>
      <c r="R290" s="91"/>
      <c r="S290" s="91"/>
      <c r="T290" s="92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709</v>
      </c>
      <c r="AU290" s="17" t="s">
        <v>86</v>
      </c>
    </row>
    <row r="291" s="2" customFormat="1" ht="16.5" customHeight="1">
      <c r="A291" s="38"/>
      <c r="B291" s="39"/>
      <c r="C291" s="226" t="s">
        <v>1133</v>
      </c>
      <c r="D291" s="226" t="s">
        <v>175</v>
      </c>
      <c r="E291" s="227" t="s">
        <v>2289</v>
      </c>
      <c r="F291" s="228" t="s">
        <v>2290</v>
      </c>
      <c r="G291" s="229" t="s">
        <v>236</v>
      </c>
      <c r="H291" s="230">
        <v>2</v>
      </c>
      <c r="I291" s="231"/>
      <c r="J291" s="232">
        <f>ROUND(I291*H291,2)</f>
        <v>0</v>
      </c>
      <c r="K291" s="233"/>
      <c r="L291" s="44"/>
      <c r="M291" s="234" t="s">
        <v>1</v>
      </c>
      <c r="N291" s="235" t="s">
        <v>41</v>
      </c>
      <c r="O291" s="91"/>
      <c r="P291" s="236">
        <f>O291*H291</f>
        <v>0</v>
      </c>
      <c r="Q291" s="236">
        <v>0</v>
      </c>
      <c r="R291" s="236">
        <f>Q291*H291</f>
        <v>0</v>
      </c>
      <c r="S291" s="236">
        <v>0</v>
      </c>
      <c r="T291" s="237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8" t="s">
        <v>178</v>
      </c>
      <c r="AT291" s="238" t="s">
        <v>175</v>
      </c>
      <c r="AU291" s="238" t="s">
        <v>86</v>
      </c>
      <c r="AY291" s="17" t="s">
        <v>174</v>
      </c>
      <c r="BE291" s="239">
        <f>IF(N291="základní",J291,0)</f>
        <v>0</v>
      </c>
      <c r="BF291" s="239">
        <f>IF(N291="snížená",J291,0)</f>
        <v>0</v>
      </c>
      <c r="BG291" s="239">
        <f>IF(N291="zákl. přenesená",J291,0)</f>
        <v>0</v>
      </c>
      <c r="BH291" s="239">
        <f>IF(N291="sníž. přenesená",J291,0)</f>
        <v>0</v>
      </c>
      <c r="BI291" s="239">
        <f>IF(N291="nulová",J291,0)</f>
        <v>0</v>
      </c>
      <c r="BJ291" s="17" t="s">
        <v>84</v>
      </c>
      <c r="BK291" s="239">
        <f>ROUND(I291*H291,2)</f>
        <v>0</v>
      </c>
      <c r="BL291" s="17" t="s">
        <v>178</v>
      </c>
      <c r="BM291" s="238" t="s">
        <v>1739</v>
      </c>
    </row>
    <row r="292" s="12" customFormat="1" ht="22.8" customHeight="1">
      <c r="A292" s="12"/>
      <c r="B292" s="212"/>
      <c r="C292" s="213"/>
      <c r="D292" s="214" t="s">
        <v>75</v>
      </c>
      <c r="E292" s="284" t="s">
        <v>2291</v>
      </c>
      <c r="F292" s="284" t="s">
        <v>2292</v>
      </c>
      <c r="G292" s="213"/>
      <c r="H292" s="213"/>
      <c r="I292" s="216"/>
      <c r="J292" s="285">
        <f>BK292</f>
        <v>0</v>
      </c>
      <c r="K292" s="213"/>
      <c r="L292" s="218"/>
      <c r="M292" s="219"/>
      <c r="N292" s="220"/>
      <c r="O292" s="220"/>
      <c r="P292" s="221">
        <f>SUM(P293:P299)</f>
        <v>0</v>
      </c>
      <c r="Q292" s="220"/>
      <c r="R292" s="221">
        <f>SUM(R293:R299)</f>
        <v>0</v>
      </c>
      <c r="S292" s="220"/>
      <c r="T292" s="222">
        <f>SUM(T293:T299)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23" t="s">
        <v>84</v>
      </c>
      <c r="AT292" s="224" t="s">
        <v>75</v>
      </c>
      <c r="AU292" s="224" t="s">
        <v>84</v>
      </c>
      <c r="AY292" s="223" t="s">
        <v>174</v>
      </c>
      <c r="BK292" s="225">
        <f>SUM(BK293:BK299)</f>
        <v>0</v>
      </c>
    </row>
    <row r="293" s="2" customFormat="1" ht="37.8" customHeight="1">
      <c r="A293" s="38"/>
      <c r="B293" s="39"/>
      <c r="C293" s="226" t="s">
        <v>1138</v>
      </c>
      <c r="D293" s="226" t="s">
        <v>175</v>
      </c>
      <c r="E293" s="227" t="s">
        <v>2293</v>
      </c>
      <c r="F293" s="228" t="s">
        <v>2294</v>
      </c>
      <c r="G293" s="229" t="s">
        <v>1211</v>
      </c>
      <c r="H293" s="230">
        <v>1</v>
      </c>
      <c r="I293" s="231"/>
      <c r="J293" s="232">
        <f>ROUND(I293*H293,2)</f>
        <v>0</v>
      </c>
      <c r="K293" s="233"/>
      <c r="L293" s="44"/>
      <c r="M293" s="234" t="s">
        <v>1</v>
      </c>
      <c r="N293" s="235" t="s">
        <v>41</v>
      </c>
      <c r="O293" s="91"/>
      <c r="P293" s="236">
        <f>O293*H293</f>
        <v>0</v>
      </c>
      <c r="Q293" s="236">
        <v>0</v>
      </c>
      <c r="R293" s="236">
        <f>Q293*H293</f>
        <v>0</v>
      </c>
      <c r="S293" s="236">
        <v>0</v>
      </c>
      <c r="T293" s="237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38" t="s">
        <v>178</v>
      </c>
      <c r="AT293" s="238" t="s">
        <v>175</v>
      </c>
      <c r="AU293" s="238" t="s">
        <v>86</v>
      </c>
      <c r="AY293" s="17" t="s">
        <v>174</v>
      </c>
      <c r="BE293" s="239">
        <f>IF(N293="základní",J293,0)</f>
        <v>0</v>
      </c>
      <c r="BF293" s="239">
        <f>IF(N293="snížená",J293,0)</f>
        <v>0</v>
      </c>
      <c r="BG293" s="239">
        <f>IF(N293="zákl. přenesená",J293,0)</f>
        <v>0</v>
      </c>
      <c r="BH293" s="239">
        <f>IF(N293="sníž. přenesená",J293,0)</f>
        <v>0</v>
      </c>
      <c r="BI293" s="239">
        <f>IF(N293="nulová",J293,0)</f>
        <v>0</v>
      </c>
      <c r="BJ293" s="17" t="s">
        <v>84</v>
      </c>
      <c r="BK293" s="239">
        <f>ROUND(I293*H293,2)</f>
        <v>0</v>
      </c>
      <c r="BL293" s="17" t="s">
        <v>178</v>
      </c>
      <c r="BM293" s="238" t="s">
        <v>1748</v>
      </c>
    </row>
    <row r="294" s="2" customFormat="1" ht="24.15" customHeight="1">
      <c r="A294" s="38"/>
      <c r="B294" s="39"/>
      <c r="C294" s="226" t="s">
        <v>1142</v>
      </c>
      <c r="D294" s="226" t="s">
        <v>175</v>
      </c>
      <c r="E294" s="227" t="s">
        <v>2295</v>
      </c>
      <c r="F294" s="228" t="s">
        <v>2296</v>
      </c>
      <c r="G294" s="229" t="s">
        <v>1211</v>
      </c>
      <c r="H294" s="230">
        <v>1</v>
      </c>
      <c r="I294" s="231"/>
      <c r="J294" s="232">
        <f>ROUND(I294*H294,2)</f>
        <v>0</v>
      </c>
      <c r="K294" s="233"/>
      <c r="L294" s="44"/>
      <c r="M294" s="234" t="s">
        <v>1</v>
      </c>
      <c r="N294" s="235" t="s">
        <v>41</v>
      </c>
      <c r="O294" s="91"/>
      <c r="P294" s="236">
        <f>O294*H294</f>
        <v>0</v>
      </c>
      <c r="Q294" s="236">
        <v>0</v>
      </c>
      <c r="R294" s="236">
        <f>Q294*H294</f>
        <v>0</v>
      </c>
      <c r="S294" s="236">
        <v>0</v>
      </c>
      <c r="T294" s="237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8" t="s">
        <v>178</v>
      </c>
      <c r="AT294" s="238" t="s">
        <v>175</v>
      </c>
      <c r="AU294" s="238" t="s">
        <v>86</v>
      </c>
      <c r="AY294" s="17" t="s">
        <v>174</v>
      </c>
      <c r="BE294" s="239">
        <f>IF(N294="základní",J294,0)</f>
        <v>0</v>
      </c>
      <c r="BF294" s="239">
        <f>IF(N294="snížená",J294,0)</f>
        <v>0</v>
      </c>
      <c r="BG294" s="239">
        <f>IF(N294="zákl. přenesená",J294,0)</f>
        <v>0</v>
      </c>
      <c r="BH294" s="239">
        <f>IF(N294="sníž. přenesená",J294,0)</f>
        <v>0</v>
      </c>
      <c r="BI294" s="239">
        <f>IF(N294="nulová",J294,0)</f>
        <v>0</v>
      </c>
      <c r="BJ294" s="17" t="s">
        <v>84</v>
      </c>
      <c r="BK294" s="239">
        <f>ROUND(I294*H294,2)</f>
        <v>0</v>
      </c>
      <c r="BL294" s="17" t="s">
        <v>178</v>
      </c>
      <c r="BM294" s="238" t="s">
        <v>1757</v>
      </c>
    </row>
    <row r="295" s="2" customFormat="1" ht="37.8" customHeight="1">
      <c r="A295" s="38"/>
      <c r="B295" s="39"/>
      <c r="C295" s="226" t="s">
        <v>1145</v>
      </c>
      <c r="D295" s="226" t="s">
        <v>175</v>
      </c>
      <c r="E295" s="227" t="s">
        <v>2297</v>
      </c>
      <c r="F295" s="228" t="s">
        <v>2298</v>
      </c>
      <c r="G295" s="229" t="s">
        <v>1211</v>
      </c>
      <c r="H295" s="230">
        <v>1</v>
      </c>
      <c r="I295" s="231"/>
      <c r="J295" s="232">
        <f>ROUND(I295*H295,2)</f>
        <v>0</v>
      </c>
      <c r="K295" s="233"/>
      <c r="L295" s="44"/>
      <c r="M295" s="234" t="s">
        <v>1</v>
      </c>
      <c r="N295" s="235" t="s">
        <v>41</v>
      </c>
      <c r="O295" s="91"/>
      <c r="P295" s="236">
        <f>O295*H295</f>
        <v>0</v>
      </c>
      <c r="Q295" s="236">
        <v>0</v>
      </c>
      <c r="R295" s="236">
        <f>Q295*H295</f>
        <v>0</v>
      </c>
      <c r="S295" s="236">
        <v>0</v>
      </c>
      <c r="T295" s="237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38" t="s">
        <v>178</v>
      </c>
      <c r="AT295" s="238" t="s">
        <v>175</v>
      </c>
      <c r="AU295" s="238" t="s">
        <v>86</v>
      </c>
      <c r="AY295" s="17" t="s">
        <v>174</v>
      </c>
      <c r="BE295" s="239">
        <f>IF(N295="základní",J295,0)</f>
        <v>0</v>
      </c>
      <c r="BF295" s="239">
        <f>IF(N295="snížená",J295,0)</f>
        <v>0</v>
      </c>
      <c r="BG295" s="239">
        <f>IF(N295="zákl. přenesená",J295,0)</f>
        <v>0</v>
      </c>
      <c r="BH295" s="239">
        <f>IF(N295="sníž. přenesená",J295,0)</f>
        <v>0</v>
      </c>
      <c r="BI295" s="239">
        <f>IF(N295="nulová",J295,0)</f>
        <v>0</v>
      </c>
      <c r="BJ295" s="17" t="s">
        <v>84</v>
      </c>
      <c r="BK295" s="239">
        <f>ROUND(I295*H295,2)</f>
        <v>0</v>
      </c>
      <c r="BL295" s="17" t="s">
        <v>178</v>
      </c>
      <c r="BM295" s="238" t="s">
        <v>1768</v>
      </c>
    </row>
    <row r="296" s="2" customFormat="1" ht="16.5" customHeight="1">
      <c r="A296" s="38"/>
      <c r="B296" s="39"/>
      <c r="C296" s="226" t="s">
        <v>1150</v>
      </c>
      <c r="D296" s="226" t="s">
        <v>175</v>
      </c>
      <c r="E296" s="227" t="s">
        <v>2299</v>
      </c>
      <c r="F296" s="228" t="s">
        <v>2300</v>
      </c>
      <c r="G296" s="229" t="s">
        <v>1211</v>
      </c>
      <c r="H296" s="230">
        <v>1</v>
      </c>
      <c r="I296" s="231"/>
      <c r="J296" s="232">
        <f>ROUND(I296*H296,2)</f>
        <v>0</v>
      </c>
      <c r="K296" s="233"/>
      <c r="L296" s="44"/>
      <c r="M296" s="234" t="s">
        <v>1</v>
      </c>
      <c r="N296" s="235" t="s">
        <v>41</v>
      </c>
      <c r="O296" s="91"/>
      <c r="P296" s="236">
        <f>O296*H296</f>
        <v>0</v>
      </c>
      <c r="Q296" s="236">
        <v>0</v>
      </c>
      <c r="R296" s="236">
        <f>Q296*H296</f>
        <v>0</v>
      </c>
      <c r="S296" s="236">
        <v>0</v>
      </c>
      <c r="T296" s="237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8" t="s">
        <v>178</v>
      </c>
      <c r="AT296" s="238" t="s">
        <v>175</v>
      </c>
      <c r="AU296" s="238" t="s">
        <v>86</v>
      </c>
      <c r="AY296" s="17" t="s">
        <v>174</v>
      </c>
      <c r="BE296" s="239">
        <f>IF(N296="základní",J296,0)</f>
        <v>0</v>
      </c>
      <c r="BF296" s="239">
        <f>IF(N296="snížená",J296,0)</f>
        <v>0</v>
      </c>
      <c r="BG296" s="239">
        <f>IF(N296="zákl. přenesená",J296,0)</f>
        <v>0</v>
      </c>
      <c r="BH296" s="239">
        <f>IF(N296="sníž. přenesená",J296,0)</f>
        <v>0</v>
      </c>
      <c r="BI296" s="239">
        <f>IF(N296="nulová",J296,0)</f>
        <v>0</v>
      </c>
      <c r="BJ296" s="17" t="s">
        <v>84</v>
      </c>
      <c r="BK296" s="239">
        <f>ROUND(I296*H296,2)</f>
        <v>0</v>
      </c>
      <c r="BL296" s="17" t="s">
        <v>178</v>
      </c>
      <c r="BM296" s="238" t="s">
        <v>1776</v>
      </c>
    </row>
    <row r="297" s="2" customFormat="1" ht="24.15" customHeight="1">
      <c r="A297" s="38"/>
      <c r="B297" s="39"/>
      <c r="C297" s="226" t="s">
        <v>1156</v>
      </c>
      <c r="D297" s="226" t="s">
        <v>175</v>
      </c>
      <c r="E297" s="227" t="s">
        <v>2301</v>
      </c>
      <c r="F297" s="228" t="s">
        <v>2302</v>
      </c>
      <c r="G297" s="229" t="s">
        <v>1211</v>
      </c>
      <c r="H297" s="230">
        <v>1</v>
      </c>
      <c r="I297" s="231"/>
      <c r="J297" s="232">
        <f>ROUND(I297*H297,2)</f>
        <v>0</v>
      </c>
      <c r="K297" s="233"/>
      <c r="L297" s="44"/>
      <c r="M297" s="234" t="s">
        <v>1</v>
      </c>
      <c r="N297" s="235" t="s">
        <v>41</v>
      </c>
      <c r="O297" s="91"/>
      <c r="P297" s="236">
        <f>O297*H297</f>
        <v>0</v>
      </c>
      <c r="Q297" s="236">
        <v>0</v>
      </c>
      <c r="R297" s="236">
        <f>Q297*H297</f>
        <v>0</v>
      </c>
      <c r="S297" s="236">
        <v>0</v>
      </c>
      <c r="T297" s="237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8" t="s">
        <v>178</v>
      </c>
      <c r="AT297" s="238" t="s">
        <v>175</v>
      </c>
      <c r="AU297" s="238" t="s">
        <v>86</v>
      </c>
      <c r="AY297" s="17" t="s">
        <v>174</v>
      </c>
      <c r="BE297" s="239">
        <f>IF(N297="základní",J297,0)</f>
        <v>0</v>
      </c>
      <c r="BF297" s="239">
        <f>IF(N297="snížená",J297,0)</f>
        <v>0</v>
      </c>
      <c r="BG297" s="239">
        <f>IF(N297="zákl. přenesená",J297,0)</f>
        <v>0</v>
      </c>
      <c r="BH297" s="239">
        <f>IF(N297="sníž. přenesená",J297,0)</f>
        <v>0</v>
      </c>
      <c r="BI297" s="239">
        <f>IF(N297="nulová",J297,0)</f>
        <v>0</v>
      </c>
      <c r="BJ297" s="17" t="s">
        <v>84</v>
      </c>
      <c r="BK297" s="239">
        <f>ROUND(I297*H297,2)</f>
        <v>0</v>
      </c>
      <c r="BL297" s="17" t="s">
        <v>178</v>
      </c>
      <c r="BM297" s="238" t="s">
        <v>1786</v>
      </c>
    </row>
    <row r="298" s="2" customFormat="1" ht="33" customHeight="1">
      <c r="A298" s="38"/>
      <c r="B298" s="39"/>
      <c r="C298" s="226" t="s">
        <v>1160</v>
      </c>
      <c r="D298" s="226" t="s">
        <v>175</v>
      </c>
      <c r="E298" s="227" t="s">
        <v>2303</v>
      </c>
      <c r="F298" s="228" t="s">
        <v>2304</v>
      </c>
      <c r="G298" s="229" t="s">
        <v>236</v>
      </c>
      <c r="H298" s="230">
        <v>1</v>
      </c>
      <c r="I298" s="231"/>
      <c r="J298" s="232">
        <f>ROUND(I298*H298,2)</f>
        <v>0</v>
      </c>
      <c r="K298" s="233"/>
      <c r="L298" s="44"/>
      <c r="M298" s="234" t="s">
        <v>1</v>
      </c>
      <c r="N298" s="235" t="s">
        <v>41</v>
      </c>
      <c r="O298" s="91"/>
      <c r="P298" s="236">
        <f>O298*H298</f>
        <v>0</v>
      </c>
      <c r="Q298" s="236">
        <v>0</v>
      </c>
      <c r="R298" s="236">
        <f>Q298*H298</f>
        <v>0</v>
      </c>
      <c r="S298" s="236">
        <v>0</v>
      </c>
      <c r="T298" s="237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8" t="s">
        <v>178</v>
      </c>
      <c r="AT298" s="238" t="s">
        <v>175</v>
      </c>
      <c r="AU298" s="238" t="s">
        <v>86</v>
      </c>
      <c r="AY298" s="17" t="s">
        <v>174</v>
      </c>
      <c r="BE298" s="239">
        <f>IF(N298="základní",J298,0)</f>
        <v>0</v>
      </c>
      <c r="BF298" s="239">
        <f>IF(N298="snížená",J298,0)</f>
        <v>0</v>
      </c>
      <c r="BG298" s="239">
        <f>IF(N298="zákl. přenesená",J298,0)</f>
        <v>0</v>
      </c>
      <c r="BH298" s="239">
        <f>IF(N298="sníž. přenesená",J298,0)</f>
        <v>0</v>
      </c>
      <c r="BI298" s="239">
        <f>IF(N298="nulová",J298,0)</f>
        <v>0</v>
      </c>
      <c r="BJ298" s="17" t="s">
        <v>84</v>
      </c>
      <c r="BK298" s="239">
        <f>ROUND(I298*H298,2)</f>
        <v>0</v>
      </c>
      <c r="BL298" s="17" t="s">
        <v>178</v>
      </c>
      <c r="BM298" s="238" t="s">
        <v>1795</v>
      </c>
    </row>
    <row r="299" s="2" customFormat="1" ht="16.5" customHeight="1">
      <c r="A299" s="38"/>
      <c r="B299" s="39"/>
      <c r="C299" s="226" t="s">
        <v>1165</v>
      </c>
      <c r="D299" s="226" t="s">
        <v>175</v>
      </c>
      <c r="E299" s="227" t="s">
        <v>2305</v>
      </c>
      <c r="F299" s="228" t="s">
        <v>2306</v>
      </c>
      <c r="G299" s="229" t="s">
        <v>236</v>
      </c>
      <c r="H299" s="230">
        <v>1</v>
      </c>
      <c r="I299" s="231"/>
      <c r="J299" s="232">
        <f>ROUND(I299*H299,2)</f>
        <v>0</v>
      </c>
      <c r="K299" s="233"/>
      <c r="L299" s="44"/>
      <c r="M299" s="234" t="s">
        <v>1</v>
      </c>
      <c r="N299" s="235" t="s">
        <v>41</v>
      </c>
      <c r="O299" s="91"/>
      <c r="P299" s="236">
        <f>O299*H299</f>
        <v>0</v>
      </c>
      <c r="Q299" s="236">
        <v>0</v>
      </c>
      <c r="R299" s="236">
        <f>Q299*H299</f>
        <v>0</v>
      </c>
      <c r="S299" s="236">
        <v>0</v>
      </c>
      <c r="T299" s="237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38" t="s">
        <v>178</v>
      </c>
      <c r="AT299" s="238" t="s">
        <v>175</v>
      </c>
      <c r="AU299" s="238" t="s">
        <v>86</v>
      </c>
      <c r="AY299" s="17" t="s">
        <v>174</v>
      </c>
      <c r="BE299" s="239">
        <f>IF(N299="základní",J299,0)</f>
        <v>0</v>
      </c>
      <c r="BF299" s="239">
        <f>IF(N299="snížená",J299,0)</f>
        <v>0</v>
      </c>
      <c r="BG299" s="239">
        <f>IF(N299="zákl. přenesená",J299,0)</f>
        <v>0</v>
      </c>
      <c r="BH299" s="239">
        <f>IF(N299="sníž. přenesená",J299,0)</f>
        <v>0</v>
      </c>
      <c r="BI299" s="239">
        <f>IF(N299="nulová",J299,0)</f>
        <v>0</v>
      </c>
      <c r="BJ299" s="17" t="s">
        <v>84</v>
      </c>
      <c r="BK299" s="239">
        <f>ROUND(I299*H299,2)</f>
        <v>0</v>
      </c>
      <c r="BL299" s="17" t="s">
        <v>178</v>
      </c>
      <c r="BM299" s="238" t="s">
        <v>1805</v>
      </c>
    </row>
    <row r="300" s="12" customFormat="1" ht="22.8" customHeight="1">
      <c r="A300" s="12"/>
      <c r="B300" s="212"/>
      <c r="C300" s="213"/>
      <c r="D300" s="214" t="s">
        <v>75</v>
      </c>
      <c r="E300" s="284" t="s">
        <v>2113</v>
      </c>
      <c r="F300" s="284" t="s">
        <v>2114</v>
      </c>
      <c r="G300" s="213"/>
      <c r="H300" s="213"/>
      <c r="I300" s="216"/>
      <c r="J300" s="285">
        <f>BK300</f>
        <v>0</v>
      </c>
      <c r="K300" s="213"/>
      <c r="L300" s="218"/>
      <c r="M300" s="219"/>
      <c r="N300" s="220"/>
      <c r="O300" s="220"/>
      <c r="P300" s="221">
        <f>SUM(P301:P302)</f>
        <v>0</v>
      </c>
      <c r="Q300" s="220"/>
      <c r="R300" s="221">
        <f>SUM(R301:R302)</f>
        <v>0</v>
      </c>
      <c r="S300" s="220"/>
      <c r="T300" s="222">
        <f>SUM(T301:T302)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23" t="s">
        <v>84</v>
      </c>
      <c r="AT300" s="224" t="s">
        <v>75</v>
      </c>
      <c r="AU300" s="224" t="s">
        <v>84</v>
      </c>
      <c r="AY300" s="223" t="s">
        <v>174</v>
      </c>
      <c r="BK300" s="225">
        <f>SUM(BK301:BK302)</f>
        <v>0</v>
      </c>
    </row>
    <row r="301" s="2" customFormat="1" ht="37.8" customHeight="1">
      <c r="A301" s="38"/>
      <c r="B301" s="39"/>
      <c r="C301" s="226" t="s">
        <v>1169</v>
      </c>
      <c r="D301" s="226" t="s">
        <v>175</v>
      </c>
      <c r="E301" s="227" t="s">
        <v>2307</v>
      </c>
      <c r="F301" s="228" t="s">
        <v>2308</v>
      </c>
      <c r="G301" s="229" t="s">
        <v>1211</v>
      </c>
      <c r="H301" s="230">
        <v>1</v>
      </c>
      <c r="I301" s="231"/>
      <c r="J301" s="232">
        <f>ROUND(I301*H301,2)</f>
        <v>0</v>
      </c>
      <c r="K301" s="233"/>
      <c r="L301" s="44"/>
      <c r="M301" s="234" t="s">
        <v>1</v>
      </c>
      <c r="N301" s="235" t="s">
        <v>41</v>
      </c>
      <c r="O301" s="91"/>
      <c r="P301" s="236">
        <f>O301*H301</f>
        <v>0</v>
      </c>
      <c r="Q301" s="236">
        <v>0</v>
      </c>
      <c r="R301" s="236">
        <f>Q301*H301</f>
        <v>0</v>
      </c>
      <c r="S301" s="236">
        <v>0</v>
      </c>
      <c r="T301" s="237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8" t="s">
        <v>178</v>
      </c>
      <c r="AT301" s="238" t="s">
        <v>175</v>
      </c>
      <c r="AU301" s="238" t="s">
        <v>86</v>
      </c>
      <c r="AY301" s="17" t="s">
        <v>174</v>
      </c>
      <c r="BE301" s="239">
        <f>IF(N301="základní",J301,0)</f>
        <v>0</v>
      </c>
      <c r="BF301" s="239">
        <f>IF(N301="snížená",J301,0)</f>
        <v>0</v>
      </c>
      <c r="BG301" s="239">
        <f>IF(N301="zákl. přenesená",J301,0)</f>
        <v>0</v>
      </c>
      <c r="BH301" s="239">
        <f>IF(N301="sníž. přenesená",J301,0)</f>
        <v>0</v>
      </c>
      <c r="BI301" s="239">
        <f>IF(N301="nulová",J301,0)</f>
        <v>0</v>
      </c>
      <c r="BJ301" s="17" t="s">
        <v>84</v>
      </c>
      <c r="BK301" s="239">
        <f>ROUND(I301*H301,2)</f>
        <v>0</v>
      </c>
      <c r="BL301" s="17" t="s">
        <v>178</v>
      </c>
      <c r="BM301" s="238" t="s">
        <v>1812</v>
      </c>
    </row>
    <row r="302" s="2" customFormat="1" ht="24.15" customHeight="1">
      <c r="A302" s="38"/>
      <c r="B302" s="39"/>
      <c r="C302" s="226" t="s">
        <v>1174</v>
      </c>
      <c r="D302" s="226" t="s">
        <v>175</v>
      </c>
      <c r="E302" s="227" t="s">
        <v>2309</v>
      </c>
      <c r="F302" s="228" t="s">
        <v>2310</v>
      </c>
      <c r="G302" s="229" t="s">
        <v>1112</v>
      </c>
      <c r="H302" s="294"/>
      <c r="I302" s="231"/>
      <c r="J302" s="232">
        <f>ROUND(I302*H302,2)</f>
        <v>0</v>
      </c>
      <c r="K302" s="233"/>
      <c r="L302" s="44"/>
      <c r="M302" s="234" t="s">
        <v>1</v>
      </c>
      <c r="N302" s="235" t="s">
        <v>41</v>
      </c>
      <c r="O302" s="91"/>
      <c r="P302" s="236">
        <f>O302*H302</f>
        <v>0</v>
      </c>
      <c r="Q302" s="236">
        <v>0</v>
      </c>
      <c r="R302" s="236">
        <f>Q302*H302</f>
        <v>0</v>
      </c>
      <c r="S302" s="236">
        <v>0</v>
      </c>
      <c r="T302" s="237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8" t="s">
        <v>178</v>
      </c>
      <c r="AT302" s="238" t="s">
        <v>175</v>
      </c>
      <c r="AU302" s="238" t="s">
        <v>86</v>
      </c>
      <c r="AY302" s="17" t="s">
        <v>174</v>
      </c>
      <c r="BE302" s="239">
        <f>IF(N302="základní",J302,0)</f>
        <v>0</v>
      </c>
      <c r="BF302" s="239">
        <f>IF(N302="snížená",J302,0)</f>
        <v>0</v>
      </c>
      <c r="BG302" s="239">
        <f>IF(N302="zákl. přenesená",J302,0)</f>
        <v>0</v>
      </c>
      <c r="BH302" s="239">
        <f>IF(N302="sníž. přenesená",J302,0)</f>
        <v>0</v>
      </c>
      <c r="BI302" s="239">
        <f>IF(N302="nulová",J302,0)</f>
        <v>0</v>
      </c>
      <c r="BJ302" s="17" t="s">
        <v>84</v>
      </c>
      <c r="BK302" s="239">
        <f>ROUND(I302*H302,2)</f>
        <v>0</v>
      </c>
      <c r="BL302" s="17" t="s">
        <v>178</v>
      </c>
      <c r="BM302" s="238" t="s">
        <v>1822</v>
      </c>
    </row>
    <row r="303" s="12" customFormat="1" ht="25.92" customHeight="1">
      <c r="A303" s="12"/>
      <c r="B303" s="212"/>
      <c r="C303" s="213"/>
      <c r="D303" s="214" t="s">
        <v>75</v>
      </c>
      <c r="E303" s="215" t="s">
        <v>2311</v>
      </c>
      <c r="F303" s="215" t="s">
        <v>2312</v>
      </c>
      <c r="G303" s="213"/>
      <c r="H303" s="213"/>
      <c r="I303" s="216"/>
      <c r="J303" s="217">
        <f>BK303</f>
        <v>0</v>
      </c>
      <c r="K303" s="213"/>
      <c r="L303" s="218"/>
      <c r="M303" s="219"/>
      <c r="N303" s="220"/>
      <c r="O303" s="220"/>
      <c r="P303" s="221">
        <f>P304+P310+P316+P326+P332+P339+P345+P352+P359+P364</f>
        <v>0</v>
      </c>
      <c r="Q303" s="220"/>
      <c r="R303" s="221">
        <f>R304+R310+R316+R326+R332+R339+R345+R352+R359+R364</f>
        <v>0</v>
      </c>
      <c r="S303" s="220"/>
      <c r="T303" s="222">
        <f>T304+T310+T316+T326+T332+T339+T345+T352+T359+T364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23" t="s">
        <v>84</v>
      </c>
      <c r="AT303" s="224" t="s">
        <v>75</v>
      </c>
      <c r="AU303" s="224" t="s">
        <v>76</v>
      </c>
      <c r="AY303" s="223" t="s">
        <v>174</v>
      </c>
      <c r="BK303" s="225">
        <f>BK304+BK310+BK316+BK326+BK332+BK339+BK345+BK352+BK359+BK364</f>
        <v>0</v>
      </c>
    </row>
    <row r="304" s="12" customFormat="1" ht="22.8" customHeight="1">
      <c r="A304" s="12"/>
      <c r="B304" s="212"/>
      <c r="C304" s="213"/>
      <c r="D304" s="214" t="s">
        <v>75</v>
      </c>
      <c r="E304" s="284" t="s">
        <v>2313</v>
      </c>
      <c r="F304" s="284" t="s">
        <v>2314</v>
      </c>
      <c r="G304" s="213"/>
      <c r="H304" s="213"/>
      <c r="I304" s="216"/>
      <c r="J304" s="285">
        <f>BK304</f>
        <v>0</v>
      </c>
      <c r="K304" s="213"/>
      <c r="L304" s="218"/>
      <c r="M304" s="219"/>
      <c r="N304" s="220"/>
      <c r="O304" s="220"/>
      <c r="P304" s="221">
        <f>SUM(P305:P309)</f>
        <v>0</v>
      </c>
      <c r="Q304" s="220"/>
      <c r="R304" s="221">
        <f>SUM(R305:R309)</f>
        <v>0</v>
      </c>
      <c r="S304" s="220"/>
      <c r="T304" s="222">
        <f>SUM(T305:T309)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23" t="s">
        <v>84</v>
      </c>
      <c r="AT304" s="224" t="s">
        <v>75</v>
      </c>
      <c r="AU304" s="224" t="s">
        <v>84</v>
      </c>
      <c r="AY304" s="223" t="s">
        <v>174</v>
      </c>
      <c r="BK304" s="225">
        <f>SUM(BK305:BK309)</f>
        <v>0</v>
      </c>
    </row>
    <row r="305" s="2" customFormat="1" ht="37.8" customHeight="1">
      <c r="A305" s="38"/>
      <c r="B305" s="39"/>
      <c r="C305" s="226" t="s">
        <v>1178</v>
      </c>
      <c r="D305" s="226" t="s">
        <v>175</v>
      </c>
      <c r="E305" s="227" t="s">
        <v>2315</v>
      </c>
      <c r="F305" s="228" t="s">
        <v>2316</v>
      </c>
      <c r="G305" s="229" t="s">
        <v>1211</v>
      </c>
      <c r="H305" s="230">
        <v>2</v>
      </c>
      <c r="I305" s="231"/>
      <c r="J305" s="232">
        <f>ROUND(I305*H305,2)</f>
        <v>0</v>
      </c>
      <c r="K305" s="233"/>
      <c r="L305" s="44"/>
      <c r="M305" s="234" t="s">
        <v>1</v>
      </c>
      <c r="N305" s="235" t="s">
        <v>41</v>
      </c>
      <c r="O305" s="91"/>
      <c r="P305" s="236">
        <f>O305*H305</f>
        <v>0</v>
      </c>
      <c r="Q305" s="236">
        <v>0</v>
      </c>
      <c r="R305" s="236">
        <f>Q305*H305</f>
        <v>0</v>
      </c>
      <c r="S305" s="236">
        <v>0</v>
      </c>
      <c r="T305" s="237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8" t="s">
        <v>178</v>
      </c>
      <c r="AT305" s="238" t="s">
        <v>175</v>
      </c>
      <c r="AU305" s="238" t="s">
        <v>86</v>
      </c>
      <c r="AY305" s="17" t="s">
        <v>174</v>
      </c>
      <c r="BE305" s="239">
        <f>IF(N305="základní",J305,0)</f>
        <v>0</v>
      </c>
      <c r="BF305" s="239">
        <f>IF(N305="snížená",J305,0)</f>
        <v>0</v>
      </c>
      <c r="BG305" s="239">
        <f>IF(N305="zákl. přenesená",J305,0)</f>
        <v>0</v>
      </c>
      <c r="BH305" s="239">
        <f>IF(N305="sníž. přenesená",J305,0)</f>
        <v>0</v>
      </c>
      <c r="BI305" s="239">
        <f>IF(N305="nulová",J305,0)</f>
        <v>0</v>
      </c>
      <c r="BJ305" s="17" t="s">
        <v>84</v>
      </c>
      <c r="BK305" s="239">
        <f>ROUND(I305*H305,2)</f>
        <v>0</v>
      </c>
      <c r="BL305" s="17" t="s">
        <v>178</v>
      </c>
      <c r="BM305" s="238" t="s">
        <v>1832</v>
      </c>
    </row>
    <row r="306" s="2" customFormat="1" ht="21.75" customHeight="1">
      <c r="A306" s="38"/>
      <c r="B306" s="39"/>
      <c r="C306" s="226" t="s">
        <v>1182</v>
      </c>
      <c r="D306" s="226" t="s">
        <v>175</v>
      </c>
      <c r="E306" s="227" t="s">
        <v>2317</v>
      </c>
      <c r="F306" s="228" t="s">
        <v>2318</v>
      </c>
      <c r="G306" s="229" t="s">
        <v>236</v>
      </c>
      <c r="H306" s="230">
        <v>2</v>
      </c>
      <c r="I306" s="231"/>
      <c r="J306" s="232">
        <f>ROUND(I306*H306,2)</f>
        <v>0</v>
      </c>
      <c r="K306" s="233"/>
      <c r="L306" s="44"/>
      <c r="M306" s="234" t="s">
        <v>1</v>
      </c>
      <c r="N306" s="235" t="s">
        <v>41</v>
      </c>
      <c r="O306" s="91"/>
      <c r="P306" s="236">
        <f>O306*H306</f>
        <v>0</v>
      </c>
      <c r="Q306" s="236">
        <v>0</v>
      </c>
      <c r="R306" s="236">
        <f>Q306*H306</f>
        <v>0</v>
      </c>
      <c r="S306" s="236">
        <v>0</v>
      </c>
      <c r="T306" s="237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38" t="s">
        <v>178</v>
      </c>
      <c r="AT306" s="238" t="s">
        <v>175</v>
      </c>
      <c r="AU306" s="238" t="s">
        <v>86</v>
      </c>
      <c r="AY306" s="17" t="s">
        <v>174</v>
      </c>
      <c r="BE306" s="239">
        <f>IF(N306="základní",J306,0)</f>
        <v>0</v>
      </c>
      <c r="BF306" s="239">
        <f>IF(N306="snížená",J306,0)</f>
        <v>0</v>
      </c>
      <c r="BG306" s="239">
        <f>IF(N306="zákl. přenesená",J306,0)</f>
        <v>0</v>
      </c>
      <c r="BH306" s="239">
        <f>IF(N306="sníž. přenesená",J306,0)</f>
        <v>0</v>
      </c>
      <c r="BI306" s="239">
        <f>IF(N306="nulová",J306,0)</f>
        <v>0</v>
      </c>
      <c r="BJ306" s="17" t="s">
        <v>84</v>
      </c>
      <c r="BK306" s="239">
        <f>ROUND(I306*H306,2)</f>
        <v>0</v>
      </c>
      <c r="BL306" s="17" t="s">
        <v>178</v>
      </c>
      <c r="BM306" s="238" t="s">
        <v>1841</v>
      </c>
    </row>
    <row r="307" s="2" customFormat="1" ht="37.8" customHeight="1">
      <c r="A307" s="38"/>
      <c r="B307" s="39"/>
      <c r="C307" s="226" t="s">
        <v>1186</v>
      </c>
      <c r="D307" s="226" t="s">
        <v>175</v>
      </c>
      <c r="E307" s="227" t="s">
        <v>2319</v>
      </c>
      <c r="F307" s="228" t="s">
        <v>2320</v>
      </c>
      <c r="G307" s="229" t="s">
        <v>1211</v>
      </c>
      <c r="H307" s="230">
        <v>2</v>
      </c>
      <c r="I307" s="231"/>
      <c r="J307" s="232">
        <f>ROUND(I307*H307,2)</f>
        <v>0</v>
      </c>
      <c r="K307" s="233"/>
      <c r="L307" s="44"/>
      <c r="M307" s="234" t="s">
        <v>1</v>
      </c>
      <c r="N307" s="235" t="s">
        <v>41</v>
      </c>
      <c r="O307" s="91"/>
      <c r="P307" s="236">
        <f>O307*H307</f>
        <v>0</v>
      </c>
      <c r="Q307" s="236">
        <v>0</v>
      </c>
      <c r="R307" s="236">
        <f>Q307*H307</f>
        <v>0</v>
      </c>
      <c r="S307" s="236">
        <v>0</v>
      </c>
      <c r="T307" s="237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8" t="s">
        <v>178</v>
      </c>
      <c r="AT307" s="238" t="s">
        <v>175</v>
      </c>
      <c r="AU307" s="238" t="s">
        <v>86</v>
      </c>
      <c r="AY307" s="17" t="s">
        <v>174</v>
      </c>
      <c r="BE307" s="239">
        <f>IF(N307="základní",J307,0)</f>
        <v>0</v>
      </c>
      <c r="BF307" s="239">
        <f>IF(N307="snížená",J307,0)</f>
        <v>0</v>
      </c>
      <c r="BG307" s="239">
        <f>IF(N307="zákl. přenesená",J307,0)</f>
        <v>0</v>
      </c>
      <c r="BH307" s="239">
        <f>IF(N307="sníž. přenesená",J307,0)</f>
        <v>0</v>
      </c>
      <c r="BI307" s="239">
        <f>IF(N307="nulová",J307,0)</f>
        <v>0</v>
      </c>
      <c r="BJ307" s="17" t="s">
        <v>84</v>
      </c>
      <c r="BK307" s="239">
        <f>ROUND(I307*H307,2)</f>
        <v>0</v>
      </c>
      <c r="BL307" s="17" t="s">
        <v>178</v>
      </c>
      <c r="BM307" s="238" t="s">
        <v>1849</v>
      </c>
    </row>
    <row r="308" s="2" customFormat="1" ht="16.5" customHeight="1">
      <c r="A308" s="38"/>
      <c r="B308" s="39"/>
      <c r="C308" s="226" t="s">
        <v>1190</v>
      </c>
      <c r="D308" s="226" t="s">
        <v>175</v>
      </c>
      <c r="E308" s="227" t="s">
        <v>2321</v>
      </c>
      <c r="F308" s="228" t="s">
        <v>2322</v>
      </c>
      <c r="G308" s="229" t="s">
        <v>1211</v>
      </c>
      <c r="H308" s="230">
        <v>2</v>
      </c>
      <c r="I308" s="231"/>
      <c r="J308" s="232">
        <f>ROUND(I308*H308,2)</f>
        <v>0</v>
      </c>
      <c r="K308" s="233"/>
      <c r="L308" s="44"/>
      <c r="M308" s="234" t="s">
        <v>1</v>
      </c>
      <c r="N308" s="235" t="s">
        <v>41</v>
      </c>
      <c r="O308" s="91"/>
      <c r="P308" s="236">
        <f>O308*H308</f>
        <v>0</v>
      </c>
      <c r="Q308" s="236">
        <v>0</v>
      </c>
      <c r="R308" s="236">
        <f>Q308*H308</f>
        <v>0</v>
      </c>
      <c r="S308" s="236">
        <v>0</v>
      </c>
      <c r="T308" s="237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8" t="s">
        <v>178</v>
      </c>
      <c r="AT308" s="238" t="s">
        <v>175</v>
      </c>
      <c r="AU308" s="238" t="s">
        <v>86</v>
      </c>
      <c r="AY308" s="17" t="s">
        <v>174</v>
      </c>
      <c r="BE308" s="239">
        <f>IF(N308="základní",J308,0)</f>
        <v>0</v>
      </c>
      <c r="BF308" s="239">
        <f>IF(N308="snížená",J308,0)</f>
        <v>0</v>
      </c>
      <c r="BG308" s="239">
        <f>IF(N308="zákl. přenesená",J308,0)</f>
        <v>0</v>
      </c>
      <c r="BH308" s="239">
        <f>IF(N308="sníž. přenesená",J308,0)</f>
        <v>0</v>
      </c>
      <c r="BI308" s="239">
        <f>IF(N308="nulová",J308,0)</f>
        <v>0</v>
      </c>
      <c r="BJ308" s="17" t="s">
        <v>84</v>
      </c>
      <c r="BK308" s="239">
        <f>ROUND(I308*H308,2)</f>
        <v>0</v>
      </c>
      <c r="BL308" s="17" t="s">
        <v>178</v>
      </c>
      <c r="BM308" s="238" t="s">
        <v>1860</v>
      </c>
    </row>
    <row r="309" s="2" customFormat="1" ht="16.5" customHeight="1">
      <c r="A309" s="38"/>
      <c r="B309" s="39"/>
      <c r="C309" s="226" t="s">
        <v>1194</v>
      </c>
      <c r="D309" s="226" t="s">
        <v>175</v>
      </c>
      <c r="E309" s="227" t="s">
        <v>2323</v>
      </c>
      <c r="F309" s="228" t="s">
        <v>2324</v>
      </c>
      <c r="G309" s="229" t="s">
        <v>1211</v>
      </c>
      <c r="H309" s="230">
        <v>2</v>
      </c>
      <c r="I309" s="231"/>
      <c r="J309" s="232">
        <f>ROUND(I309*H309,2)</f>
        <v>0</v>
      </c>
      <c r="K309" s="233"/>
      <c r="L309" s="44"/>
      <c r="M309" s="234" t="s">
        <v>1</v>
      </c>
      <c r="N309" s="235" t="s">
        <v>41</v>
      </c>
      <c r="O309" s="91"/>
      <c r="P309" s="236">
        <f>O309*H309</f>
        <v>0</v>
      </c>
      <c r="Q309" s="236">
        <v>0</v>
      </c>
      <c r="R309" s="236">
        <f>Q309*H309</f>
        <v>0</v>
      </c>
      <c r="S309" s="236">
        <v>0</v>
      </c>
      <c r="T309" s="237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38" t="s">
        <v>178</v>
      </c>
      <c r="AT309" s="238" t="s">
        <v>175</v>
      </c>
      <c r="AU309" s="238" t="s">
        <v>86</v>
      </c>
      <c r="AY309" s="17" t="s">
        <v>174</v>
      </c>
      <c r="BE309" s="239">
        <f>IF(N309="základní",J309,0)</f>
        <v>0</v>
      </c>
      <c r="BF309" s="239">
        <f>IF(N309="snížená",J309,0)</f>
        <v>0</v>
      </c>
      <c r="BG309" s="239">
        <f>IF(N309="zákl. přenesená",J309,0)</f>
        <v>0</v>
      </c>
      <c r="BH309" s="239">
        <f>IF(N309="sníž. přenesená",J309,0)</f>
        <v>0</v>
      </c>
      <c r="BI309" s="239">
        <f>IF(N309="nulová",J309,0)</f>
        <v>0</v>
      </c>
      <c r="BJ309" s="17" t="s">
        <v>84</v>
      </c>
      <c r="BK309" s="239">
        <f>ROUND(I309*H309,2)</f>
        <v>0</v>
      </c>
      <c r="BL309" s="17" t="s">
        <v>178</v>
      </c>
      <c r="BM309" s="238" t="s">
        <v>1873</v>
      </c>
    </row>
    <row r="310" s="12" customFormat="1" ht="22.8" customHeight="1">
      <c r="A310" s="12"/>
      <c r="B310" s="212"/>
      <c r="C310" s="213"/>
      <c r="D310" s="214" t="s">
        <v>75</v>
      </c>
      <c r="E310" s="284" t="s">
        <v>2325</v>
      </c>
      <c r="F310" s="284" t="s">
        <v>2326</v>
      </c>
      <c r="G310" s="213"/>
      <c r="H310" s="213"/>
      <c r="I310" s="216"/>
      <c r="J310" s="285">
        <f>BK310</f>
        <v>0</v>
      </c>
      <c r="K310" s="213"/>
      <c r="L310" s="218"/>
      <c r="M310" s="219"/>
      <c r="N310" s="220"/>
      <c r="O310" s="220"/>
      <c r="P310" s="221">
        <f>SUM(P311:P315)</f>
        <v>0</v>
      </c>
      <c r="Q310" s="220"/>
      <c r="R310" s="221">
        <f>SUM(R311:R315)</f>
        <v>0</v>
      </c>
      <c r="S310" s="220"/>
      <c r="T310" s="222">
        <f>SUM(T311:T315)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223" t="s">
        <v>84</v>
      </c>
      <c r="AT310" s="224" t="s">
        <v>75</v>
      </c>
      <c r="AU310" s="224" t="s">
        <v>84</v>
      </c>
      <c r="AY310" s="223" t="s">
        <v>174</v>
      </c>
      <c r="BK310" s="225">
        <f>SUM(BK311:BK315)</f>
        <v>0</v>
      </c>
    </row>
    <row r="311" s="2" customFormat="1" ht="37.8" customHeight="1">
      <c r="A311" s="38"/>
      <c r="B311" s="39"/>
      <c r="C311" s="226" t="s">
        <v>1198</v>
      </c>
      <c r="D311" s="226" t="s">
        <v>175</v>
      </c>
      <c r="E311" s="227" t="s">
        <v>2327</v>
      </c>
      <c r="F311" s="228" t="s">
        <v>2328</v>
      </c>
      <c r="G311" s="229" t="s">
        <v>1211</v>
      </c>
      <c r="H311" s="230">
        <v>3</v>
      </c>
      <c r="I311" s="231"/>
      <c r="J311" s="232">
        <f>ROUND(I311*H311,2)</f>
        <v>0</v>
      </c>
      <c r="K311" s="233"/>
      <c r="L311" s="44"/>
      <c r="M311" s="234" t="s">
        <v>1</v>
      </c>
      <c r="N311" s="235" t="s">
        <v>41</v>
      </c>
      <c r="O311" s="91"/>
      <c r="P311" s="236">
        <f>O311*H311</f>
        <v>0</v>
      </c>
      <c r="Q311" s="236">
        <v>0</v>
      </c>
      <c r="R311" s="236">
        <f>Q311*H311</f>
        <v>0</v>
      </c>
      <c r="S311" s="236">
        <v>0</v>
      </c>
      <c r="T311" s="237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8" t="s">
        <v>178</v>
      </c>
      <c r="AT311" s="238" t="s">
        <v>175</v>
      </c>
      <c r="AU311" s="238" t="s">
        <v>86</v>
      </c>
      <c r="AY311" s="17" t="s">
        <v>174</v>
      </c>
      <c r="BE311" s="239">
        <f>IF(N311="základní",J311,0)</f>
        <v>0</v>
      </c>
      <c r="BF311" s="239">
        <f>IF(N311="snížená",J311,0)</f>
        <v>0</v>
      </c>
      <c r="BG311" s="239">
        <f>IF(N311="zákl. přenesená",J311,0)</f>
        <v>0</v>
      </c>
      <c r="BH311" s="239">
        <f>IF(N311="sníž. přenesená",J311,0)</f>
        <v>0</v>
      </c>
      <c r="BI311" s="239">
        <f>IF(N311="nulová",J311,0)</f>
        <v>0</v>
      </c>
      <c r="BJ311" s="17" t="s">
        <v>84</v>
      </c>
      <c r="BK311" s="239">
        <f>ROUND(I311*H311,2)</f>
        <v>0</v>
      </c>
      <c r="BL311" s="17" t="s">
        <v>178</v>
      </c>
      <c r="BM311" s="238" t="s">
        <v>1884</v>
      </c>
    </row>
    <row r="312" s="2" customFormat="1" ht="21.75" customHeight="1">
      <c r="A312" s="38"/>
      <c r="B312" s="39"/>
      <c r="C312" s="226" t="s">
        <v>1202</v>
      </c>
      <c r="D312" s="226" t="s">
        <v>175</v>
      </c>
      <c r="E312" s="227" t="s">
        <v>2317</v>
      </c>
      <c r="F312" s="228" t="s">
        <v>2318</v>
      </c>
      <c r="G312" s="229" t="s">
        <v>236</v>
      </c>
      <c r="H312" s="230">
        <v>3</v>
      </c>
      <c r="I312" s="231"/>
      <c r="J312" s="232">
        <f>ROUND(I312*H312,2)</f>
        <v>0</v>
      </c>
      <c r="K312" s="233"/>
      <c r="L312" s="44"/>
      <c r="M312" s="234" t="s">
        <v>1</v>
      </c>
      <c r="N312" s="235" t="s">
        <v>41</v>
      </c>
      <c r="O312" s="91"/>
      <c r="P312" s="236">
        <f>O312*H312</f>
        <v>0</v>
      </c>
      <c r="Q312" s="236">
        <v>0</v>
      </c>
      <c r="R312" s="236">
        <f>Q312*H312</f>
        <v>0</v>
      </c>
      <c r="S312" s="236">
        <v>0</v>
      </c>
      <c r="T312" s="237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8" t="s">
        <v>178</v>
      </c>
      <c r="AT312" s="238" t="s">
        <v>175</v>
      </c>
      <c r="AU312" s="238" t="s">
        <v>86</v>
      </c>
      <c r="AY312" s="17" t="s">
        <v>174</v>
      </c>
      <c r="BE312" s="239">
        <f>IF(N312="základní",J312,0)</f>
        <v>0</v>
      </c>
      <c r="BF312" s="239">
        <f>IF(N312="snížená",J312,0)</f>
        <v>0</v>
      </c>
      <c r="BG312" s="239">
        <f>IF(N312="zákl. přenesená",J312,0)</f>
        <v>0</v>
      </c>
      <c r="BH312" s="239">
        <f>IF(N312="sníž. přenesená",J312,0)</f>
        <v>0</v>
      </c>
      <c r="BI312" s="239">
        <f>IF(N312="nulová",J312,0)</f>
        <v>0</v>
      </c>
      <c r="BJ312" s="17" t="s">
        <v>84</v>
      </c>
      <c r="BK312" s="239">
        <f>ROUND(I312*H312,2)</f>
        <v>0</v>
      </c>
      <c r="BL312" s="17" t="s">
        <v>178</v>
      </c>
      <c r="BM312" s="238" t="s">
        <v>1893</v>
      </c>
    </row>
    <row r="313" s="2" customFormat="1" ht="37.8" customHeight="1">
      <c r="A313" s="38"/>
      <c r="B313" s="39"/>
      <c r="C313" s="226" t="s">
        <v>1208</v>
      </c>
      <c r="D313" s="226" t="s">
        <v>175</v>
      </c>
      <c r="E313" s="227" t="s">
        <v>2319</v>
      </c>
      <c r="F313" s="228" t="s">
        <v>2320</v>
      </c>
      <c r="G313" s="229" t="s">
        <v>1211</v>
      </c>
      <c r="H313" s="230">
        <v>3</v>
      </c>
      <c r="I313" s="231"/>
      <c r="J313" s="232">
        <f>ROUND(I313*H313,2)</f>
        <v>0</v>
      </c>
      <c r="K313" s="233"/>
      <c r="L313" s="44"/>
      <c r="M313" s="234" t="s">
        <v>1</v>
      </c>
      <c r="N313" s="235" t="s">
        <v>41</v>
      </c>
      <c r="O313" s="91"/>
      <c r="P313" s="236">
        <f>O313*H313</f>
        <v>0</v>
      </c>
      <c r="Q313" s="236">
        <v>0</v>
      </c>
      <c r="R313" s="236">
        <f>Q313*H313</f>
        <v>0</v>
      </c>
      <c r="S313" s="236">
        <v>0</v>
      </c>
      <c r="T313" s="237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38" t="s">
        <v>178</v>
      </c>
      <c r="AT313" s="238" t="s">
        <v>175</v>
      </c>
      <c r="AU313" s="238" t="s">
        <v>86</v>
      </c>
      <c r="AY313" s="17" t="s">
        <v>174</v>
      </c>
      <c r="BE313" s="239">
        <f>IF(N313="základní",J313,0)</f>
        <v>0</v>
      </c>
      <c r="BF313" s="239">
        <f>IF(N313="snížená",J313,0)</f>
        <v>0</v>
      </c>
      <c r="BG313" s="239">
        <f>IF(N313="zákl. přenesená",J313,0)</f>
        <v>0</v>
      </c>
      <c r="BH313" s="239">
        <f>IF(N313="sníž. přenesená",J313,0)</f>
        <v>0</v>
      </c>
      <c r="BI313" s="239">
        <f>IF(N313="nulová",J313,0)</f>
        <v>0</v>
      </c>
      <c r="BJ313" s="17" t="s">
        <v>84</v>
      </c>
      <c r="BK313" s="239">
        <f>ROUND(I313*H313,2)</f>
        <v>0</v>
      </c>
      <c r="BL313" s="17" t="s">
        <v>178</v>
      </c>
      <c r="BM313" s="238" t="s">
        <v>1902</v>
      </c>
    </row>
    <row r="314" s="2" customFormat="1" ht="16.5" customHeight="1">
      <c r="A314" s="38"/>
      <c r="B314" s="39"/>
      <c r="C314" s="226" t="s">
        <v>1214</v>
      </c>
      <c r="D314" s="226" t="s">
        <v>175</v>
      </c>
      <c r="E314" s="227" t="s">
        <v>2321</v>
      </c>
      <c r="F314" s="228" t="s">
        <v>2322</v>
      </c>
      <c r="G314" s="229" t="s">
        <v>1211</v>
      </c>
      <c r="H314" s="230">
        <v>3</v>
      </c>
      <c r="I314" s="231"/>
      <c r="J314" s="232">
        <f>ROUND(I314*H314,2)</f>
        <v>0</v>
      </c>
      <c r="K314" s="233"/>
      <c r="L314" s="44"/>
      <c r="M314" s="234" t="s">
        <v>1</v>
      </c>
      <c r="N314" s="235" t="s">
        <v>41</v>
      </c>
      <c r="O314" s="91"/>
      <c r="P314" s="236">
        <f>O314*H314</f>
        <v>0</v>
      </c>
      <c r="Q314" s="236">
        <v>0</v>
      </c>
      <c r="R314" s="236">
        <f>Q314*H314</f>
        <v>0</v>
      </c>
      <c r="S314" s="236">
        <v>0</v>
      </c>
      <c r="T314" s="237">
        <f>S314*H314</f>
        <v>0</v>
      </c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R314" s="238" t="s">
        <v>178</v>
      </c>
      <c r="AT314" s="238" t="s">
        <v>175</v>
      </c>
      <c r="AU314" s="238" t="s">
        <v>86</v>
      </c>
      <c r="AY314" s="17" t="s">
        <v>174</v>
      </c>
      <c r="BE314" s="239">
        <f>IF(N314="základní",J314,0)</f>
        <v>0</v>
      </c>
      <c r="BF314" s="239">
        <f>IF(N314="snížená",J314,0)</f>
        <v>0</v>
      </c>
      <c r="BG314" s="239">
        <f>IF(N314="zákl. přenesená",J314,0)</f>
        <v>0</v>
      </c>
      <c r="BH314" s="239">
        <f>IF(N314="sníž. přenesená",J314,0)</f>
        <v>0</v>
      </c>
      <c r="BI314" s="239">
        <f>IF(N314="nulová",J314,0)</f>
        <v>0</v>
      </c>
      <c r="BJ314" s="17" t="s">
        <v>84</v>
      </c>
      <c r="BK314" s="239">
        <f>ROUND(I314*H314,2)</f>
        <v>0</v>
      </c>
      <c r="BL314" s="17" t="s">
        <v>178</v>
      </c>
      <c r="BM314" s="238" t="s">
        <v>1911</v>
      </c>
    </row>
    <row r="315" s="2" customFormat="1" ht="16.5" customHeight="1">
      <c r="A315" s="38"/>
      <c r="B315" s="39"/>
      <c r="C315" s="226" t="s">
        <v>1219</v>
      </c>
      <c r="D315" s="226" t="s">
        <v>175</v>
      </c>
      <c r="E315" s="227" t="s">
        <v>2323</v>
      </c>
      <c r="F315" s="228" t="s">
        <v>2324</v>
      </c>
      <c r="G315" s="229" t="s">
        <v>1211</v>
      </c>
      <c r="H315" s="230">
        <v>3</v>
      </c>
      <c r="I315" s="231"/>
      <c r="J315" s="232">
        <f>ROUND(I315*H315,2)</f>
        <v>0</v>
      </c>
      <c r="K315" s="233"/>
      <c r="L315" s="44"/>
      <c r="M315" s="234" t="s">
        <v>1</v>
      </c>
      <c r="N315" s="235" t="s">
        <v>41</v>
      </c>
      <c r="O315" s="91"/>
      <c r="P315" s="236">
        <f>O315*H315</f>
        <v>0</v>
      </c>
      <c r="Q315" s="236">
        <v>0</v>
      </c>
      <c r="R315" s="236">
        <f>Q315*H315</f>
        <v>0</v>
      </c>
      <c r="S315" s="236">
        <v>0</v>
      </c>
      <c r="T315" s="237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8" t="s">
        <v>178</v>
      </c>
      <c r="AT315" s="238" t="s">
        <v>175</v>
      </c>
      <c r="AU315" s="238" t="s">
        <v>86</v>
      </c>
      <c r="AY315" s="17" t="s">
        <v>174</v>
      </c>
      <c r="BE315" s="239">
        <f>IF(N315="základní",J315,0)</f>
        <v>0</v>
      </c>
      <c r="BF315" s="239">
        <f>IF(N315="snížená",J315,0)</f>
        <v>0</v>
      </c>
      <c r="BG315" s="239">
        <f>IF(N315="zákl. přenesená",J315,0)</f>
        <v>0</v>
      </c>
      <c r="BH315" s="239">
        <f>IF(N315="sníž. přenesená",J315,0)</f>
        <v>0</v>
      </c>
      <c r="BI315" s="239">
        <f>IF(N315="nulová",J315,0)</f>
        <v>0</v>
      </c>
      <c r="BJ315" s="17" t="s">
        <v>84</v>
      </c>
      <c r="BK315" s="239">
        <f>ROUND(I315*H315,2)</f>
        <v>0</v>
      </c>
      <c r="BL315" s="17" t="s">
        <v>178</v>
      </c>
      <c r="BM315" s="238" t="s">
        <v>1920</v>
      </c>
    </row>
    <row r="316" s="12" customFormat="1" ht="22.8" customHeight="1">
      <c r="A316" s="12"/>
      <c r="B316" s="212"/>
      <c r="C316" s="213"/>
      <c r="D316" s="214" t="s">
        <v>75</v>
      </c>
      <c r="E316" s="284" t="s">
        <v>2329</v>
      </c>
      <c r="F316" s="284" t="s">
        <v>2330</v>
      </c>
      <c r="G316" s="213"/>
      <c r="H316" s="213"/>
      <c r="I316" s="216"/>
      <c r="J316" s="285">
        <f>BK316</f>
        <v>0</v>
      </c>
      <c r="K316" s="213"/>
      <c r="L316" s="218"/>
      <c r="M316" s="219"/>
      <c r="N316" s="220"/>
      <c r="O316" s="220"/>
      <c r="P316" s="221">
        <f>SUM(P317:P325)</f>
        <v>0</v>
      </c>
      <c r="Q316" s="220"/>
      <c r="R316" s="221">
        <f>SUM(R317:R325)</f>
        <v>0</v>
      </c>
      <c r="S316" s="220"/>
      <c r="T316" s="222">
        <f>SUM(T317:T325)</f>
        <v>0</v>
      </c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R316" s="223" t="s">
        <v>84</v>
      </c>
      <c r="AT316" s="224" t="s">
        <v>75</v>
      </c>
      <c r="AU316" s="224" t="s">
        <v>84</v>
      </c>
      <c r="AY316" s="223" t="s">
        <v>174</v>
      </c>
      <c r="BK316" s="225">
        <f>SUM(BK317:BK325)</f>
        <v>0</v>
      </c>
    </row>
    <row r="317" s="2" customFormat="1" ht="24.15" customHeight="1">
      <c r="A317" s="38"/>
      <c r="B317" s="39"/>
      <c r="C317" s="226" t="s">
        <v>1224</v>
      </c>
      <c r="D317" s="226" t="s">
        <v>175</v>
      </c>
      <c r="E317" s="227" t="s">
        <v>2331</v>
      </c>
      <c r="F317" s="228" t="s">
        <v>2332</v>
      </c>
      <c r="G317" s="229" t="s">
        <v>1211</v>
      </c>
      <c r="H317" s="230">
        <v>1</v>
      </c>
      <c r="I317" s="231"/>
      <c r="J317" s="232">
        <f>ROUND(I317*H317,2)</f>
        <v>0</v>
      </c>
      <c r="K317" s="233"/>
      <c r="L317" s="44"/>
      <c r="M317" s="234" t="s">
        <v>1</v>
      </c>
      <c r="N317" s="235" t="s">
        <v>41</v>
      </c>
      <c r="O317" s="91"/>
      <c r="P317" s="236">
        <f>O317*H317</f>
        <v>0</v>
      </c>
      <c r="Q317" s="236">
        <v>0</v>
      </c>
      <c r="R317" s="236">
        <f>Q317*H317</f>
        <v>0</v>
      </c>
      <c r="S317" s="236">
        <v>0</v>
      </c>
      <c r="T317" s="237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38" t="s">
        <v>178</v>
      </c>
      <c r="AT317" s="238" t="s">
        <v>175</v>
      </c>
      <c r="AU317" s="238" t="s">
        <v>86</v>
      </c>
      <c r="AY317" s="17" t="s">
        <v>174</v>
      </c>
      <c r="BE317" s="239">
        <f>IF(N317="základní",J317,0)</f>
        <v>0</v>
      </c>
      <c r="BF317" s="239">
        <f>IF(N317="snížená",J317,0)</f>
        <v>0</v>
      </c>
      <c r="BG317" s="239">
        <f>IF(N317="zákl. přenesená",J317,0)</f>
        <v>0</v>
      </c>
      <c r="BH317" s="239">
        <f>IF(N317="sníž. přenesená",J317,0)</f>
        <v>0</v>
      </c>
      <c r="BI317" s="239">
        <f>IF(N317="nulová",J317,0)</f>
        <v>0</v>
      </c>
      <c r="BJ317" s="17" t="s">
        <v>84</v>
      </c>
      <c r="BK317" s="239">
        <f>ROUND(I317*H317,2)</f>
        <v>0</v>
      </c>
      <c r="BL317" s="17" t="s">
        <v>178</v>
      </c>
      <c r="BM317" s="238" t="s">
        <v>1931</v>
      </c>
    </row>
    <row r="318" s="2" customFormat="1" ht="16.5" customHeight="1">
      <c r="A318" s="38"/>
      <c r="B318" s="39"/>
      <c r="C318" s="226" t="s">
        <v>1229</v>
      </c>
      <c r="D318" s="226" t="s">
        <v>175</v>
      </c>
      <c r="E318" s="227" t="s">
        <v>2333</v>
      </c>
      <c r="F318" s="228" t="s">
        <v>2334</v>
      </c>
      <c r="G318" s="229" t="s">
        <v>236</v>
      </c>
      <c r="H318" s="230">
        <v>1</v>
      </c>
      <c r="I318" s="231"/>
      <c r="J318" s="232">
        <f>ROUND(I318*H318,2)</f>
        <v>0</v>
      </c>
      <c r="K318" s="233"/>
      <c r="L318" s="44"/>
      <c r="M318" s="234" t="s">
        <v>1</v>
      </c>
      <c r="N318" s="235" t="s">
        <v>41</v>
      </c>
      <c r="O318" s="91"/>
      <c r="P318" s="236">
        <f>O318*H318</f>
        <v>0</v>
      </c>
      <c r="Q318" s="236">
        <v>0</v>
      </c>
      <c r="R318" s="236">
        <f>Q318*H318</f>
        <v>0</v>
      </c>
      <c r="S318" s="236">
        <v>0</v>
      </c>
      <c r="T318" s="237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8" t="s">
        <v>178</v>
      </c>
      <c r="AT318" s="238" t="s">
        <v>175</v>
      </c>
      <c r="AU318" s="238" t="s">
        <v>86</v>
      </c>
      <c r="AY318" s="17" t="s">
        <v>174</v>
      </c>
      <c r="BE318" s="239">
        <f>IF(N318="základní",J318,0)</f>
        <v>0</v>
      </c>
      <c r="BF318" s="239">
        <f>IF(N318="snížená",J318,0)</f>
        <v>0</v>
      </c>
      <c r="BG318" s="239">
        <f>IF(N318="zákl. přenesená",J318,0)</f>
        <v>0</v>
      </c>
      <c r="BH318" s="239">
        <f>IF(N318="sníž. přenesená",J318,0)</f>
        <v>0</v>
      </c>
      <c r="BI318" s="239">
        <f>IF(N318="nulová",J318,0)</f>
        <v>0</v>
      </c>
      <c r="BJ318" s="17" t="s">
        <v>84</v>
      </c>
      <c r="BK318" s="239">
        <f>ROUND(I318*H318,2)</f>
        <v>0</v>
      </c>
      <c r="BL318" s="17" t="s">
        <v>178</v>
      </c>
      <c r="BM318" s="238" t="s">
        <v>1940</v>
      </c>
    </row>
    <row r="319" s="2" customFormat="1" ht="24.15" customHeight="1">
      <c r="A319" s="38"/>
      <c r="B319" s="39"/>
      <c r="C319" s="226" t="s">
        <v>1234</v>
      </c>
      <c r="D319" s="226" t="s">
        <v>175</v>
      </c>
      <c r="E319" s="227" t="s">
        <v>2335</v>
      </c>
      <c r="F319" s="228" t="s">
        <v>2336</v>
      </c>
      <c r="G319" s="229" t="s">
        <v>1211</v>
      </c>
      <c r="H319" s="230">
        <v>1</v>
      </c>
      <c r="I319" s="231"/>
      <c r="J319" s="232">
        <f>ROUND(I319*H319,2)</f>
        <v>0</v>
      </c>
      <c r="K319" s="233"/>
      <c r="L319" s="44"/>
      <c r="M319" s="234" t="s">
        <v>1</v>
      </c>
      <c r="N319" s="235" t="s">
        <v>41</v>
      </c>
      <c r="O319" s="91"/>
      <c r="P319" s="236">
        <f>O319*H319</f>
        <v>0</v>
      </c>
      <c r="Q319" s="236">
        <v>0</v>
      </c>
      <c r="R319" s="236">
        <f>Q319*H319</f>
        <v>0</v>
      </c>
      <c r="S319" s="236">
        <v>0</v>
      </c>
      <c r="T319" s="237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8" t="s">
        <v>178</v>
      </c>
      <c r="AT319" s="238" t="s">
        <v>175</v>
      </c>
      <c r="AU319" s="238" t="s">
        <v>86</v>
      </c>
      <c r="AY319" s="17" t="s">
        <v>174</v>
      </c>
      <c r="BE319" s="239">
        <f>IF(N319="základní",J319,0)</f>
        <v>0</v>
      </c>
      <c r="BF319" s="239">
        <f>IF(N319="snížená",J319,0)</f>
        <v>0</v>
      </c>
      <c r="BG319" s="239">
        <f>IF(N319="zákl. přenesená",J319,0)</f>
        <v>0</v>
      </c>
      <c r="BH319" s="239">
        <f>IF(N319="sníž. přenesená",J319,0)</f>
        <v>0</v>
      </c>
      <c r="BI319" s="239">
        <f>IF(N319="nulová",J319,0)</f>
        <v>0</v>
      </c>
      <c r="BJ319" s="17" t="s">
        <v>84</v>
      </c>
      <c r="BK319" s="239">
        <f>ROUND(I319*H319,2)</f>
        <v>0</v>
      </c>
      <c r="BL319" s="17" t="s">
        <v>178</v>
      </c>
      <c r="BM319" s="238" t="s">
        <v>1948</v>
      </c>
    </row>
    <row r="320" s="2" customFormat="1" ht="16.5" customHeight="1">
      <c r="A320" s="38"/>
      <c r="B320" s="39"/>
      <c r="C320" s="226" t="s">
        <v>1239</v>
      </c>
      <c r="D320" s="226" t="s">
        <v>175</v>
      </c>
      <c r="E320" s="227" t="s">
        <v>2321</v>
      </c>
      <c r="F320" s="228" t="s">
        <v>2322</v>
      </c>
      <c r="G320" s="229" t="s">
        <v>1211</v>
      </c>
      <c r="H320" s="230">
        <v>1</v>
      </c>
      <c r="I320" s="231"/>
      <c r="J320" s="232">
        <f>ROUND(I320*H320,2)</f>
        <v>0</v>
      </c>
      <c r="K320" s="233"/>
      <c r="L320" s="44"/>
      <c r="M320" s="234" t="s">
        <v>1</v>
      </c>
      <c r="N320" s="235" t="s">
        <v>41</v>
      </c>
      <c r="O320" s="91"/>
      <c r="P320" s="236">
        <f>O320*H320</f>
        <v>0</v>
      </c>
      <c r="Q320" s="236">
        <v>0</v>
      </c>
      <c r="R320" s="236">
        <f>Q320*H320</f>
        <v>0</v>
      </c>
      <c r="S320" s="236">
        <v>0</v>
      </c>
      <c r="T320" s="237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8" t="s">
        <v>178</v>
      </c>
      <c r="AT320" s="238" t="s">
        <v>175</v>
      </c>
      <c r="AU320" s="238" t="s">
        <v>86</v>
      </c>
      <c r="AY320" s="17" t="s">
        <v>174</v>
      </c>
      <c r="BE320" s="239">
        <f>IF(N320="základní",J320,0)</f>
        <v>0</v>
      </c>
      <c r="BF320" s="239">
        <f>IF(N320="snížená",J320,0)</f>
        <v>0</v>
      </c>
      <c r="BG320" s="239">
        <f>IF(N320="zákl. přenesená",J320,0)</f>
        <v>0</v>
      </c>
      <c r="BH320" s="239">
        <f>IF(N320="sníž. přenesená",J320,0)</f>
        <v>0</v>
      </c>
      <c r="BI320" s="239">
        <f>IF(N320="nulová",J320,0)</f>
        <v>0</v>
      </c>
      <c r="BJ320" s="17" t="s">
        <v>84</v>
      </c>
      <c r="BK320" s="239">
        <f>ROUND(I320*H320,2)</f>
        <v>0</v>
      </c>
      <c r="BL320" s="17" t="s">
        <v>178</v>
      </c>
      <c r="BM320" s="238" t="s">
        <v>1957</v>
      </c>
    </row>
    <row r="321" s="2" customFormat="1" ht="16.5" customHeight="1">
      <c r="A321" s="38"/>
      <c r="B321" s="39"/>
      <c r="C321" s="226" t="s">
        <v>1244</v>
      </c>
      <c r="D321" s="226" t="s">
        <v>175</v>
      </c>
      <c r="E321" s="227" t="s">
        <v>2337</v>
      </c>
      <c r="F321" s="228" t="s">
        <v>2338</v>
      </c>
      <c r="G321" s="229" t="s">
        <v>236</v>
      </c>
      <c r="H321" s="230">
        <v>1</v>
      </c>
      <c r="I321" s="231"/>
      <c r="J321" s="232">
        <f>ROUND(I321*H321,2)</f>
        <v>0</v>
      </c>
      <c r="K321" s="233"/>
      <c r="L321" s="44"/>
      <c r="M321" s="234" t="s">
        <v>1</v>
      </c>
      <c r="N321" s="235" t="s">
        <v>41</v>
      </c>
      <c r="O321" s="91"/>
      <c r="P321" s="236">
        <f>O321*H321</f>
        <v>0</v>
      </c>
      <c r="Q321" s="236">
        <v>0</v>
      </c>
      <c r="R321" s="236">
        <f>Q321*H321</f>
        <v>0</v>
      </c>
      <c r="S321" s="236">
        <v>0</v>
      </c>
      <c r="T321" s="237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8" t="s">
        <v>178</v>
      </c>
      <c r="AT321" s="238" t="s">
        <v>175</v>
      </c>
      <c r="AU321" s="238" t="s">
        <v>86</v>
      </c>
      <c r="AY321" s="17" t="s">
        <v>174</v>
      </c>
      <c r="BE321" s="239">
        <f>IF(N321="základní",J321,0)</f>
        <v>0</v>
      </c>
      <c r="BF321" s="239">
        <f>IF(N321="snížená",J321,0)</f>
        <v>0</v>
      </c>
      <c r="BG321" s="239">
        <f>IF(N321="zákl. přenesená",J321,0)</f>
        <v>0</v>
      </c>
      <c r="BH321" s="239">
        <f>IF(N321="sníž. přenesená",J321,0)</f>
        <v>0</v>
      </c>
      <c r="BI321" s="239">
        <f>IF(N321="nulová",J321,0)</f>
        <v>0</v>
      </c>
      <c r="BJ321" s="17" t="s">
        <v>84</v>
      </c>
      <c r="BK321" s="239">
        <f>ROUND(I321*H321,2)</f>
        <v>0</v>
      </c>
      <c r="BL321" s="17" t="s">
        <v>178</v>
      </c>
      <c r="BM321" s="238" t="s">
        <v>1967</v>
      </c>
    </row>
    <row r="322" s="2" customFormat="1" ht="16.5" customHeight="1">
      <c r="A322" s="38"/>
      <c r="B322" s="39"/>
      <c r="C322" s="226" t="s">
        <v>1249</v>
      </c>
      <c r="D322" s="226" t="s">
        <v>175</v>
      </c>
      <c r="E322" s="227" t="s">
        <v>2093</v>
      </c>
      <c r="F322" s="228" t="s">
        <v>2094</v>
      </c>
      <c r="G322" s="229" t="s">
        <v>236</v>
      </c>
      <c r="H322" s="230">
        <v>1</v>
      </c>
      <c r="I322" s="231"/>
      <c r="J322" s="232">
        <f>ROUND(I322*H322,2)</f>
        <v>0</v>
      </c>
      <c r="K322" s="233"/>
      <c r="L322" s="44"/>
      <c r="M322" s="234" t="s">
        <v>1</v>
      </c>
      <c r="N322" s="235" t="s">
        <v>41</v>
      </c>
      <c r="O322" s="91"/>
      <c r="P322" s="236">
        <f>O322*H322</f>
        <v>0</v>
      </c>
      <c r="Q322" s="236">
        <v>0</v>
      </c>
      <c r="R322" s="236">
        <f>Q322*H322</f>
        <v>0</v>
      </c>
      <c r="S322" s="236">
        <v>0</v>
      </c>
      <c r="T322" s="237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8" t="s">
        <v>178</v>
      </c>
      <c r="AT322" s="238" t="s">
        <v>175</v>
      </c>
      <c r="AU322" s="238" t="s">
        <v>86</v>
      </c>
      <c r="AY322" s="17" t="s">
        <v>174</v>
      </c>
      <c r="BE322" s="239">
        <f>IF(N322="základní",J322,0)</f>
        <v>0</v>
      </c>
      <c r="BF322" s="239">
        <f>IF(N322="snížená",J322,0)</f>
        <v>0</v>
      </c>
      <c r="BG322" s="239">
        <f>IF(N322="zákl. přenesená",J322,0)</f>
        <v>0</v>
      </c>
      <c r="BH322" s="239">
        <f>IF(N322="sníž. přenesená",J322,0)</f>
        <v>0</v>
      </c>
      <c r="BI322" s="239">
        <f>IF(N322="nulová",J322,0)</f>
        <v>0</v>
      </c>
      <c r="BJ322" s="17" t="s">
        <v>84</v>
      </c>
      <c r="BK322" s="239">
        <f>ROUND(I322*H322,2)</f>
        <v>0</v>
      </c>
      <c r="BL322" s="17" t="s">
        <v>178</v>
      </c>
      <c r="BM322" s="238" t="s">
        <v>1978</v>
      </c>
    </row>
    <row r="323" s="2" customFormat="1" ht="16.5" customHeight="1">
      <c r="A323" s="38"/>
      <c r="B323" s="39"/>
      <c r="C323" s="226" t="s">
        <v>1254</v>
      </c>
      <c r="D323" s="226" t="s">
        <v>175</v>
      </c>
      <c r="E323" s="227" t="s">
        <v>2323</v>
      </c>
      <c r="F323" s="228" t="s">
        <v>2324</v>
      </c>
      <c r="G323" s="229" t="s">
        <v>1211</v>
      </c>
      <c r="H323" s="230">
        <v>1</v>
      </c>
      <c r="I323" s="231"/>
      <c r="J323" s="232">
        <f>ROUND(I323*H323,2)</f>
        <v>0</v>
      </c>
      <c r="K323" s="233"/>
      <c r="L323" s="44"/>
      <c r="M323" s="234" t="s">
        <v>1</v>
      </c>
      <c r="N323" s="235" t="s">
        <v>41</v>
      </c>
      <c r="O323" s="91"/>
      <c r="P323" s="236">
        <f>O323*H323</f>
        <v>0</v>
      </c>
      <c r="Q323" s="236">
        <v>0</v>
      </c>
      <c r="R323" s="236">
        <f>Q323*H323</f>
        <v>0</v>
      </c>
      <c r="S323" s="236">
        <v>0</v>
      </c>
      <c r="T323" s="237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38" t="s">
        <v>178</v>
      </c>
      <c r="AT323" s="238" t="s">
        <v>175</v>
      </c>
      <c r="AU323" s="238" t="s">
        <v>86</v>
      </c>
      <c r="AY323" s="17" t="s">
        <v>174</v>
      </c>
      <c r="BE323" s="239">
        <f>IF(N323="základní",J323,0)</f>
        <v>0</v>
      </c>
      <c r="BF323" s="239">
        <f>IF(N323="snížená",J323,0)</f>
        <v>0</v>
      </c>
      <c r="BG323" s="239">
        <f>IF(N323="zákl. přenesená",J323,0)</f>
        <v>0</v>
      </c>
      <c r="BH323" s="239">
        <f>IF(N323="sníž. přenesená",J323,0)</f>
        <v>0</v>
      </c>
      <c r="BI323" s="239">
        <f>IF(N323="nulová",J323,0)</f>
        <v>0</v>
      </c>
      <c r="BJ323" s="17" t="s">
        <v>84</v>
      </c>
      <c r="BK323" s="239">
        <f>ROUND(I323*H323,2)</f>
        <v>0</v>
      </c>
      <c r="BL323" s="17" t="s">
        <v>178</v>
      </c>
      <c r="BM323" s="238" t="s">
        <v>1988</v>
      </c>
    </row>
    <row r="324" s="2" customFormat="1" ht="24.15" customHeight="1">
      <c r="A324" s="38"/>
      <c r="B324" s="39"/>
      <c r="C324" s="226" t="s">
        <v>1258</v>
      </c>
      <c r="D324" s="226" t="s">
        <v>175</v>
      </c>
      <c r="E324" s="227" t="s">
        <v>2339</v>
      </c>
      <c r="F324" s="228" t="s">
        <v>2340</v>
      </c>
      <c r="G324" s="229" t="s">
        <v>1211</v>
      </c>
      <c r="H324" s="230">
        <v>1</v>
      </c>
      <c r="I324" s="231"/>
      <c r="J324" s="232">
        <f>ROUND(I324*H324,2)</f>
        <v>0</v>
      </c>
      <c r="K324" s="233"/>
      <c r="L324" s="44"/>
      <c r="M324" s="234" t="s">
        <v>1</v>
      </c>
      <c r="N324" s="235" t="s">
        <v>41</v>
      </c>
      <c r="O324" s="91"/>
      <c r="P324" s="236">
        <f>O324*H324</f>
        <v>0</v>
      </c>
      <c r="Q324" s="236">
        <v>0</v>
      </c>
      <c r="R324" s="236">
        <f>Q324*H324</f>
        <v>0</v>
      </c>
      <c r="S324" s="236">
        <v>0</v>
      </c>
      <c r="T324" s="237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8" t="s">
        <v>178</v>
      </c>
      <c r="AT324" s="238" t="s">
        <v>175</v>
      </c>
      <c r="AU324" s="238" t="s">
        <v>86</v>
      </c>
      <c r="AY324" s="17" t="s">
        <v>174</v>
      </c>
      <c r="BE324" s="239">
        <f>IF(N324="základní",J324,0)</f>
        <v>0</v>
      </c>
      <c r="BF324" s="239">
        <f>IF(N324="snížená",J324,0)</f>
        <v>0</v>
      </c>
      <c r="BG324" s="239">
        <f>IF(N324="zákl. přenesená",J324,0)</f>
        <v>0</v>
      </c>
      <c r="BH324" s="239">
        <f>IF(N324="sníž. přenesená",J324,0)</f>
        <v>0</v>
      </c>
      <c r="BI324" s="239">
        <f>IF(N324="nulová",J324,0)</f>
        <v>0</v>
      </c>
      <c r="BJ324" s="17" t="s">
        <v>84</v>
      </c>
      <c r="BK324" s="239">
        <f>ROUND(I324*H324,2)</f>
        <v>0</v>
      </c>
      <c r="BL324" s="17" t="s">
        <v>178</v>
      </c>
      <c r="BM324" s="238" t="s">
        <v>2341</v>
      </c>
    </row>
    <row r="325" s="2" customFormat="1" ht="24.15" customHeight="1">
      <c r="A325" s="38"/>
      <c r="B325" s="39"/>
      <c r="C325" s="226" t="s">
        <v>1262</v>
      </c>
      <c r="D325" s="226" t="s">
        <v>175</v>
      </c>
      <c r="E325" s="227" t="s">
        <v>2342</v>
      </c>
      <c r="F325" s="228" t="s">
        <v>2343</v>
      </c>
      <c r="G325" s="229" t="s">
        <v>236</v>
      </c>
      <c r="H325" s="230">
        <v>1</v>
      </c>
      <c r="I325" s="231"/>
      <c r="J325" s="232">
        <f>ROUND(I325*H325,2)</f>
        <v>0</v>
      </c>
      <c r="K325" s="233"/>
      <c r="L325" s="44"/>
      <c r="M325" s="234" t="s">
        <v>1</v>
      </c>
      <c r="N325" s="235" t="s">
        <v>41</v>
      </c>
      <c r="O325" s="91"/>
      <c r="P325" s="236">
        <f>O325*H325</f>
        <v>0</v>
      </c>
      <c r="Q325" s="236">
        <v>0</v>
      </c>
      <c r="R325" s="236">
        <f>Q325*H325</f>
        <v>0</v>
      </c>
      <c r="S325" s="236">
        <v>0</v>
      </c>
      <c r="T325" s="237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38" t="s">
        <v>178</v>
      </c>
      <c r="AT325" s="238" t="s">
        <v>175</v>
      </c>
      <c r="AU325" s="238" t="s">
        <v>86</v>
      </c>
      <c r="AY325" s="17" t="s">
        <v>174</v>
      </c>
      <c r="BE325" s="239">
        <f>IF(N325="základní",J325,0)</f>
        <v>0</v>
      </c>
      <c r="BF325" s="239">
        <f>IF(N325="snížená",J325,0)</f>
        <v>0</v>
      </c>
      <c r="BG325" s="239">
        <f>IF(N325="zákl. přenesená",J325,0)</f>
        <v>0</v>
      </c>
      <c r="BH325" s="239">
        <f>IF(N325="sníž. přenesená",J325,0)</f>
        <v>0</v>
      </c>
      <c r="BI325" s="239">
        <f>IF(N325="nulová",J325,0)</f>
        <v>0</v>
      </c>
      <c r="BJ325" s="17" t="s">
        <v>84</v>
      </c>
      <c r="BK325" s="239">
        <f>ROUND(I325*H325,2)</f>
        <v>0</v>
      </c>
      <c r="BL325" s="17" t="s">
        <v>178</v>
      </c>
      <c r="BM325" s="238" t="s">
        <v>2344</v>
      </c>
    </row>
    <row r="326" s="12" customFormat="1" ht="22.8" customHeight="1">
      <c r="A326" s="12"/>
      <c r="B326" s="212"/>
      <c r="C326" s="213"/>
      <c r="D326" s="214" t="s">
        <v>75</v>
      </c>
      <c r="E326" s="284" t="s">
        <v>2345</v>
      </c>
      <c r="F326" s="284" t="s">
        <v>2346</v>
      </c>
      <c r="G326" s="213"/>
      <c r="H326" s="213"/>
      <c r="I326" s="216"/>
      <c r="J326" s="285">
        <f>BK326</f>
        <v>0</v>
      </c>
      <c r="K326" s="213"/>
      <c r="L326" s="218"/>
      <c r="M326" s="219"/>
      <c r="N326" s="220"/>
      <c r="O326" s="220"/>
      <c r="P326" s="221">
        <f>SUM(P327:P331)</f>
        <v>0</v>
      </c>
      <c r="Q326" s="220"/>
      <c r="R326" s="221">
        <f>SUM(R327:R331)</f>
        <v>0</v>
      </c>
      <c r="S326" s="220"/>
      <c r="T326" s="222">
        <f>SUM(T327:T331)</f>
        <v>0</v>
      </c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R326" s="223" t="s">
        <v>84</v>
      </c>
      <c r="AT326" s="224" t="s">
        <v>75</v>
      </c>
      <c r="AU326" s="224" t="s">
        <v>84</v>
      </c>
      <c r="AY326" s="223" t="s">
        <v>174</v>
      </c>
      <c r="BK326" s="225">
        <f>SUM(BK327:BK331)</f>
        <v>0</v>
      </c>
    </row>
    <row r="327" s="2" customFormat="1" ht="55.5" customHeight="1">
      <c r="A327" s="38"/>
      <c r="B327" s="39"/>
      <c r="C327" s="226" t="s">
        <v>1266</v>
      </c>
      <c r="D327" s="226" t="s">
        <v>175</v>
      </c>
      <c r="E327" s="227" t="s">
        <v>2347</v>
      </c>
      <c r="F327" s="228" t="s">
        <v>2348</v>
      </c>
      <c r="G327" s="229" t="s">
        <v>1211</v>
      </c>
      <c r="H327" s="230">
        <v>2</v>
      </c>
      <c r="I327" s="231"/>
      <c r="J327" s="232">
        <f>ROUND(I327*H327,2)</f>
        <v>0</v>
      </c>
      <c r="K327" s="233"/>
      <c r="L327" s="44"/>
      <c r="M327" s="234" t="s">
        <v>1</v>
      </c>
      <c r="N327" s="235" t="s">
        <v>41</v>
      </c>
      <c r="O327" s="91"/>
      <c r="P327" s="236">
        <f>O327*H327</f>
        <v>0</v>
      </c>
      <c r="Q327" s="236">
        <v>0</v>
      </c>
      <c r="R327" s="236">
        <f>Q327*H327</f>
        <v>0</v>
      </c>
      <c r="S327" s="236">
        <v>0</v>
      </c>
      <c r="T327" s="237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8" t="s">
        <v>178</v>
      </c>
      <c r="AT327" s="238" t="s">
        <v>175</v>
      </c>
      <c r="AU327" s="238" t="s">
        <v>86</v>
      </c>
      <c r="AY327" s="17" t="s">
        <v>174</v>
      </c>
      <c r="BE327" s="239">
        <f>IF(N327="základní",J327,0)</f>
        <v>0</v>
      </c>
      <c r="BF327" s="239">
        <f>IF(N327="snížená",J327,0)</f>
        <v>0</v>
      </c>
      <c r="BG327" s="239">
        <f>IF(N327="zákl. přenesená",J327,0)</f>
        <v>0</v>
      </c>
      <c r="BH327" s="239">
        <f>IF(N327="sníž. přenesená",J327,0)</f>
        <v>0</v>
      </c>
      <c r="BI327" s="239">
        <f>IF(N327="nulová",J327,0)</f>
        <v>0</v>
      </c>
      <c r="BJ327" s="17" t="s">
        <v>84</v>
      </c>
      <c r="BK327" s="239">
        <f>ROUND(I327*H327,2)</f>
        <v>0</v>
      </c>
      <c r="BL327" s="17" t="s">
        <v>178</v>
      </c>
      <c r="BM327" s="238" t="s">
        <v>2349</v>
      </c>
    </row>
    <row r="328" s="2" customFormat="1" ht="16.5" customHeight="1">
      <c r="A328" s="38"/>
      <c r="B328" s="39"/>
      <c r="C328" s="226" t="s">
        <v>1270</v>
      </c>
      <c r="D328" s="226" t="s">
        <v>175</v>
      </c>
      <c r="E328" s="227" t="s">
        <v>2350</v>
      </c>
      <c r="F328" s="228" t="s">
        <v>2351</v>
      </c>
      <c r="G328" s="229" t="s">
        <v>236</v>
      </c>
      <c r="H328" s="230">
        <v>2</v>
      </c>
      <c r="I328" s="231"/>
      <c r="J328" s="232">
        <f>ROUND(I328*H328,2)</f>
        <v>0</v>
      </c>
      <c r="K328" s="233"/>
      <c r="L328" s="44"/>
      <c r="M328" s="234" t="s">
        <v>1</v>
      </c>
      <c r="N328" s="235" t="s">
        <v>41</v>
      </c>
      <c r="O328" s="91"/>
      <c r="P328" s="236">
        <f>O328*H328</f>
        <v>0</v>
      </c>
      <c r="Q328" s="236">
        <v>0</v>
      </c>
      <c r="R328" s="236">
        <f>Q328*H328</f>
        <v>0</v>
      </c>
      <c r="S328" s="236">
        <v>0</v>
      </c>
      <c r="T328" s="237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38" t="s">
        <v>178</v>
      </c>
      <c r="AT328" s="238" t="s">
        <v>175</v>
      </c>
      <c r="AU328" s="238" t="s">
        <v>86</v>
      </c>
      <c r="AY328" s="17" t="s">
        <v>174</v>
      </c>
      <c r="BE328" s="239">
        <f>IF(N328="základní",J328,0)</f>
        <v>0</v>
      </c>
      <c r="BF328" s="239">
        <f>IF(N328="snížená",J328,0)</f>
        <v>0</v>
      </c>
      <c r="BG328" s="239">
        <f>IF(N328="zákl. přenesená",J328,0)</f>
        <v>0</v>
      </c>
      <c r="BH328" s="239">
        <f>IF(N328="sníž. přenesená",J328,0)</f>
        <v>0</v>
      </c>
      <c r="BI328" s="239">
        <f>IF(N328="nulová",J328,0)</f>
        <v>0</v>
      </c>
      <c r="BJ328" s="17" t="s">
        <v>84</v>
      </c>
      <c r="BK328" s="239">
        <f>ROUND(I328*H328,2)</f>
        <v>0</v>
      </c>
      <c r="BL328" s="17" t="s">
        <v>178</v>
      </c>
      <c r="BM328" s="238" t="s">
        <v>2352</v>
      </c>
    </row>
    <row r="329" s="2" customFormat="1" ht="21.75" customHeight="1">
      <c r="A329" s="38"/>
      <c r="B329" s="39"/>
      <c r="C329" s="226" t="s">
        <v>1275</v>
      </c>
      <c r="D329" s="226" t="s">
        <v>175</v>
      </c>
      <c r="E329" s="227" t="s">
        <v>2353</v>
      </c>
      <c r="F329" s="228" t="s">
        <v>2354</v>
      </c>
      <c r="G329" s="229" t="s">
        <v>236</v>
      </c>
      <c r="H329" s="230">
        <v>2</v>
      </c>
      <c r="I329" s="231"/>
      <c r="J329" s="232">
        <f>ROUND(I329*H329,2)</f>
        <v>0</v>
      </c>
      <c r="K329" s="233"/>
      <c r="L329" s="44"/>
      <c r="M329" s="234" t="s">
        <v>1</v>
      </c>
      <c r="N329" s="235" t="s">
        <v>41</v>
      </c>
      <c r="O329" s="91"/>
      <c r="P329" s="236">
        <f>O329*H329</f>
        <v>0</v>
      </c>
      <c r="Q329" s="236">
        <v>0</v>
      </c>
      <c r="R329" s="236">
        <f>Q329*H329</f>
        <v>0</v>
      </c>
      <c r="S329" s="236">
        <v>0</v>
      </c>
      <c r="T329" s="237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8" t="s">
        <v>178</v>
      </c>
      <c r="AT329" s="238" t="s">
        <v>175</v>
      </c>
      <c r="AU329" s="238" t="s">
        <v>86</v>
      </c>
      <c r="AY329" s="17" t="s">
        <v>174</v>
      </c>
      <c r="BE329" s="239">
        <f>IF(N329="základní",J329,0)</f>
        <v>0</v>
      </c>
      <c r="BF329" s="239">
        <f>IF(N329="snížená",J329,0)</f>
        <v>0</v>
      </c>
      <c r="BG329" s="239">
        <f>IF(N329="zákl. přenesená",J329,0)</f>
        <v>0</v>
      </c>
      <c r="BH329" s="239">
        <f>IF(N329="sníž. přenesená",J329,0)</f>
        <v>0</v>
      </c>
      <c r="BI329" s="239">
        <f>IF(N329="nulová",J329,0)</f>
        <v>0</v>
      </c>
      <c r="BJ329" s="17" t="s">
        <v>84</v>
      </c>
      <c r="BK329" s="239">
        <f>ROUND(I329*H329,2)</f>
        <v>0</v>
      </c>
      <c r="BL329" s="17" t="s">
        <v>178</v>
      </c>
      <c r="BM329" s="238" t="s">
        <v>2355</v>
      </c>
    </row>
    <row r="330" s="2" customFormat="1" ht="24.15" customHeight="1">
      <c r="A330" s="38"/>
      <c r="B330" s="39"/>
      <c r="C330" s="226" t="s">
        <v>1281</v>
      </c>
      <c r="D330" s="226" t="s">
        <v>175</v>
      </c>
      <c r="E330" s="227" t="s">
        <v>2356</v>
      </c>
      <c r="F330" s="228" t="s">
        <v>2357</v>
      </c>
      <c r="G330" s="229" t="s">
        <v>1211</v>
      </c>
      <c r="H330" s="230">
        <v>2</v>
      </c>
      <c r="I330" s="231"/>
      <c r="J330" s="232">
        <f>ROUND(I330*H330,2)</f>
        <v>0</v>
      </c>
      <c r="K330" s="233"/>
      <c r="L330" s="44"/>
      <c r="M330" s="234" t="s">
        <v>1</v>
      </c>
      <c r="N330" s="235" t="s">
        <v>41</v>
      </c>
      <c r="O330" s="91"/>
      <c r="P330" s="236">
        <f>O330*H330</f>
        <v>0</v>
      </c>
      <c r="Q330" s="236">
        <v>0</v>
      </c>
      <c r="R330" s="236">
        <f>Q330*H330</f>
        <v>0</v>
      </c>
      <c r="S330" s="236">
        <v>0</v>
      </c>
      <c r="T330" s="237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38" t="s">
        <v>178</v>
      </c>
      <c r="AT330" s="238" t="s">
        <v>175</v>
      </c>
      <c r="AU330" s="238" t="s">
        <v>86</v>
      </c>
      <c r="AY330" s="17" t="s">
        <v>174</v>
      </c>
      <c r="BE330" s="239">
        <f>IF(N330="základní",J330,0)</f>
        <v>0</v>
      </c>
      <c r="BF330" s="239">
        <f>IF(N330="snížená",J330,0)</f>
        <v>0</v>
      </c>
      <c r="BG330" s="239">
        <f>IF(N330="zákl. přenesená",J330,0)</f>
        <v>0</v>
      </c>
      <c r="BH330" s="239">
        <f>IF(N330="sníž. přenesená",J330,0)</f>
        <v>0</v>
      </c>
      <c r="BI330" s="239">
        <f>IF(N330="nulová",J330,0)</f>
        <v>0</v>
      </c>
      <c r="BJ330" s="17" t="s">
        <v>84</v>
      </c>
      <c r="BK330" s="239">
        <f>ROUND(I330*H330,2)</f>
        <v>0</v>
      </c>
      <c r="BL330" s="17" t="s">
        <v>178</v>
      </c>
      <c r="BM330" s="238" t="s">
        <v>2358</v>
      </c>
    </row>
    <row r="331" s="2" customFormat="1" ht="16.5" customHeight="1">
      <c r="A331" s="38"/>
      <c r="B331" s="39"/>
      <c r="C331" s="226" t="s">
        <v>1286</v>
      </c>
      <c r="D331" s="226" t="s">
        <v>175</v>
      </c>
      <c r="E331" s="227" t="s">
        <v>2321</v>
      </c>
      <c r="F331" s="228" t="s">
        <v>2322</v>
      </c>
      <c r="G331" s="229" t="s">
        <v>1211</v>
      </c>
      <c r="H331" s="230">
        <v>2</v>
      </c>
      <c r="I331" s="231"/>
      <c r="J331" s="232">
        <f>ROUND(I331*H331,2)</f>
        <v>0</v>
      </c>
      <c r="K331" s="233"/>
      <c r="L331" s="44"/>
      <c r="M331" s="234" t="s">
        <v>1</v>
      </c>
      <c r="N331" s="235" t="s">
        <v>41</v>
      </c>
      <c r="O331" s="91"/>
      <c r="P331" s="236">
        <f>O331*H331</f>
        <v>0</v>
      </c>
      <c r="Q331" s="236">
        <v>0</v>
      </c>
      <c r="R331" s="236">
        <f>Q331*H331</f>
        <v>0</v>
      </c>
      <c r="S331" s="236">
        <v>0</v>
      </c>
      <c r="T331" s="237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8" t="s">
        <v>178</v>
      </c>
      <c r="AT331" s="238" t="s">
        <v>175</v>
      </c>
      <c r="AU331" s="238" t="s">
        <v>86</v>
      </c>
      <c r="AY331" s="17" t="s">
        <v>174</v>
      </c>
      <c r="BE331" s="239">
        <f>IF(N331="základní",J331,0)</f>
        <v>0</v>
      </c>
      <c r="BF331" s="239">
        <f>IF(N331="snížená",J331,0)</f>
        <v>0</v>
      </c>
      <c r="BG331" s="239">
        <f>IF(N331="zákl. přenesená",J331,0)</f>
        <v>0</v>
      </c>
      <c r="BH331" s="239">
        <f>IF(N331="sníž. přenesená",J331,0)</f>
        <v>0</v>
      </c>
      <c r="BI331" s="239">
        <f>IF(N331="nulová",J331,0)</f>
        <v>0</v>
      </c>
      <c r="BJ331" s="17" t="s">
        <v>84</v>
      </c>
      <c r="BK331" s="239">
        <f>ROUND(I331*H331,2)</f>
        <v>0</v>
      </c>
      <c r="BL331" s="17" t="s">
        <v>178</v>
      </c>
      <c r="BM331" s="238" t="s">
        <v>2359</v>
      </c>
    </row>
    <row r="332" s="12" customFormat="1" ht="22.8" customHeight="1">
      <c r="A332" s="12"/>
      <c r="B332" s="212"/>
      <c r="C332" s="213"/>
      <c r="D332" s="214" t="s">
        <v>75</v>
      </c>
      <c r="E332" s="284" t="s">
        <v>2360</v>
      </c>
      <c r="F332" s="284" t="s">
        <v>2361</v>
      </c>
      <c r="G332" s="213"/>
      <c r="H332" s="213"/>
      <c r="I332" s="216"/>
      <c r="J332" s="285">
        <f>BK332</f>
        <v>0</v>
      </c>
      <c r="K332" s="213"/>
      <c r="L332" s="218"/>
      <c r="M332" s="219"/>
      <c r="N332" s="220"/>
      <c r="O332" s="220"/>
      <c r="P332" s="221">
        <f>SUM(P333:P338)</f>
        <v>0</v>
      </c>
      <c r="Q332" s="220"/>
      <c r="R332" s="221">
        <f>SUM(R333:R338)</f>
        <v>0</v>
      </c>
      <c r="S332" s="220"/>
      <c r="T332" s="222">
        <f>SUM(T333:T338)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23" t="s">
        <v>84</v>
      </c>
      <c r="AT332" s="224" t="s">
        <v>75</v>
      </c>
      <c r="AU332" s="224" t="s">
        <v>84</v>
      </c>
      <c r="AY332" s="223" t="s">
        <v>174</v>
      </c>
      <c r="BK332" s="225">
        <f>SUM(BK333:BK338)</f>
        <v>0</v>
      </c>
    </row>
    <row r="333" s="2" customFormat="1" ht="37.8" customHeight="1">
      <c r="A333" s="38"/>
      <c r="B333" s="39"/>
      <c r="C333" s="226" t="s">
        <v>1292</v>
      </c>
      <c r="D333" s="226" t="s">
        <v>175</v>
      </c>
      <c r="E333" s="227" t="s">
        <v>2362</v>
      </c>
      <c r="F333" s="228" t="s">
        <v>2363</v>
      </c>
      <c r="G333" s="229" t="s">
        <v>1211</v>
      </c>
      <c r="H333" s="230">
        <v>2</v>
      </c>
      <c r="I333" s="231"/>
      <c r="J333" s="232">
        <f>ROUND(I333*H333,2)</f>
        <v>0</v>
      </c>
      <c r="K333" s="233"/>
      <c r="L333" s="44"/>
      <c r="M333" s="234" t="s">
        <v>1</v>
      </c>
      <c r="N333" s="235" t="s">
        <v>41</v>
      </c>
      <c r="O333" s="91"/>
      <c r="P333" s="236">
        <f>O333*H333</f>
        <v>0</v>
      </c>
      <c r="Q333" s="236">
        <v>0</v>
      </c>
      <c r="R333" s="236">
        <f>Q333*H333</f>
        <v>0</v>
      </c>
      <c r="S333" s="236">
        <v>0</v>
      </c>
      <c r="T333" s="237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38" t="s">
        <v>178</v>
      </c>
      <c r="AT333" s="238" t="s">
        <v>175</v>
      </c>
      <c r="AU333" s="238" t="s">
        <v>86</v>
      </c>
      <c r="AY333" s="17" t="s">
        <v>174</v>
      </c>
      <c r="BE333" s="239">
        <f>IF(N333="základní",J333,0)</f>
        <v>0</v>
      </c>
      <c r="BF333" s="239">
        <f>IF(N333="snížená",J333,0)</f>
        <v>0</v>
      </c>
      <c r="BG333" s="239">
        <f>IF(N333="zákl. přenesená",J333,0)</f>
        <v>0</v>
      </c>
      <c r="BH333" s="239">
        <f>IF(N333="sníž. přenesená",J333,0)</f>
        <v>0</v>
      </c>
      <c r="BI333" s="239">
        <f>IF(N333="nulová",J333,0)</f>
        <v>0</v>
      </c>
      <c r="BJ333" s="17" t="s">
        <v>84</v>
      </c>
      <c r="BK333" s="239">
        <f>ROUND(I333*H333,2)</f>
        <v>0</v>
      </c>
      <c r="BL333" s="17" t="s">
        <v>178</v>
      </c>
      <c r="BM333" s="238" t="s">
        <v>2364</v>
      </c>
    </row>
    <row r="334" s="2" customFormat="1" ht="16.5" customHeight="1">
      <c r="A334" s="38"/>
      <c r="B334" s="39"/>
      <c r="C334" s="226" t="s">
        <v>1296</v>
      </c>
      <c r="D334" s="226" t="s">
        <v>175</v>
      </c>
      <c r="E334" s="227" t="s">
        <v>2365</v>
      </c>
      <c r="F334" s="228" t="s">
        <v>2366</v>
      </c>
      <c r="G334" s="229" t="s">
        <v>1211</v>
      </c>
      <c r="H334" s="230">
        <v>2</v>
      </c>
      <c r="I334" s="231"/>
      <c r="J334" s="232">
        <f>ROUND(I334*H334,2)</f>
        <v>0</v>
      </c>
      <c r="K334" s="233"/>
      <c r="L334" s="44"/>
      <c r="M334" s="234" t="s">
        <v>1</v>
      </c>
      <c r="N334" s="235" t="s">
        <v>41</v>
      </c>
      <c r="O334" s="91"/>
      <c r="P334" s="236">
        <f>O334*H334</f>
        <v>0</v>
      </c>
      <c r="Q334" s="236">
        <v>0</v>
      </c>
      <c r="R334" s="236">
        <f>Q334*H334</f>
        <v>0</v>
      </c>
      <c r="S334" s="236">
        <v>0</v>
      </c>
      <c r="T334" s="237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238" t="s">
        <v>178</v>
      </c>
      <c r="AT334" s="238" t="s">
        <v>175</v>
      </c>
      <c r="AU334" s="238" t="s">
        <v>86</v>
      </c>
      <c r="AY334" s="17" t="s">
        <v>174</v>
      </c>
      <c r="BE334" s="239">
        <f>IF(N334="základní",J334,0)</f>
        <v>0</v>
      </c>
      <c r="BF334" s="239">
        <f>IF(N334="snížená",J334,0)</f>
        <v>0</v>
      </c>
      <c r="BG334" s="239">
        <f>IF(N334="zákl. přenesená",J334,0)</f>
        <v>0</v>
      </c>
      <c r="BH334" s="239">
        <f>IF(N334="sníž. přenesená",J334,0)</f>
        <v>0</v>
      </c>
      <c r="BI334" s="239">
        <f>IF(N334="nulová",J334,0)</f>
        <v>0</v>
      </c>
      <c r="BJ334" s="17" t="s">
        <v>84</v>
      </c>
      <c r="BK334" s="239">
        <f>ROUND(I334*H334,2)</f>
        <v>0</v>
      </c>
      <c r="BL334" s="17" t="s">
        <v>178</v>
      </c>
      <c r="BM334" s="238" t="s">
        <v>2367</v>
      </c>
    </row>
    <row r="335" s="2" customFormat="1" ht="49.05" customHeight="1">
      <c r="A335" s="38"/>
      <c r="B335" s="39"/>
      <c r="C335" s="226" t="s">
        <v>1301</v>
      </c>
      <c r="D335" s="226" t="s">
        <v>175</v>
      </c>
      <c r="E335" s="227" t="s">
        <v>2368</v>
      </c>
      <c r="F335" s="228" t="s">
        <v>2369</v>
      </c>
      <c r="G335" s="229" t="s">
        <v>1211</v>
      </c>
      <c r="H335" s="230">
        <v>2</v>
      </c>
      <c r="I335" s="231"/>
      <c r="J335" s="232">
        <f>ROUND(I335*H335,2)</f>
        <v>0</v>
      </c>
      <c r="K335" s="233"/>
      <c r="L335" s="44"/>
      <c r="M335" s="234" t="s">
        <v>1</v>
      </c>
      <c r="N335" s="235" t="s">
        <v>41</v>
      </c>
      <c r="O335" s="91"/>
      <c r="P335" s="236">
        <f>O335*H335</f>
        <v>0</v>
      </c>
      <c r="Q335" s="236">
        <v>0</v>
      </c>
      <c r="R335" s="236">
        <f>Q335*H335</f>
        <v>0</v>
      </c>
      <c r="S335" s="236">
        <v>0</v>
      </c>
      <c r="T335" s="237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8" t="s">
        <v>178</v>
      </c>
      <c r="AT335" s="238" t="s">
        <v>175</v>
      </c>
      <c r="AU335" s="238" t="s">
        <v>86</v>
      </c>
      <c r="AY335" s="17" t="s">
        <v>174</v>
      </c>
      <c r="BE335" s="239">
        <f>IF(N335="základní",J335,0)</f>
        <v>0</v>
      </c>
      <c r="BF335" s="239">
        <f>IF(N335="snížená",J335,0)</f>
        <v>0</v>
      </c>
      <c r="BG335" s="239">
        <f>IF(N335="zákl. přenesená",J335,0)</f>
        <v>0</v>
      </c>
      <c r="BH335" s="239">
        <f>IF(N335="sníž. přenesená",J335,0)</f>
        <v>0</v>
      </c>
      <c r="BI335" s="239">
        <f>IF(N335="nulová",J335,0)</f>
        <v>0</v>
      </c>
      <c r="BJ335" s="17" t="s">
        <v>84</v>
      </c>
      <c r="BK335" s="239">
        <f>ROUND(I335*H335,2)</f>
        <v>0</v>
      </c>
      <c r="BL335" s="17" t="s">
        <v>178</v>
      </c>
      <c r="BM335" s="238" t="s">
        <v>2370</v>
      </c>
    </row>
    <row r="336" s="2" customFormat="1" ht="16.5" customHeight="1">
      <c r="A336" s="38"/>
      <c r="B336" s="39"/>
      <c r="C336" s="226" t="s">
        <v>1306</v>
      </c>
      <c r="D336" s="226" t="s">
        <v>175</v>
      </c>
      <c r="E336" s="227" t="s">
        <v>2321</v>
      </c>
      <c r="F336" s="228" t="s">
        <v>2322</v>
      </c>
      <c r="G336" s="229" t="s">
        <v>1211</v>
      </c>
      <c r="H336" s="230">
        <v>2</v>
      </c>
      <c r="I336" s="231"/>
      <c r="J336" s="232">
        <f>ROUND(I336*H336,2)</f>
        <v>0</v>
      </c>
      <c r="K336" s="233"/>
      <c r="L336" s="44"/>
      <c r="M336" s="234" t="s">
        <v>1</v>
      </c>
      <c r="N336" s="235" t="s">
        <v>41</v>
      </c>
      <c r="O336" s="91"/>
      <c r="P336" s="236">
        <f>O336*H336</f>
        <v>0</v>
      </c>
      <c r="Q336" s="236">
        <v>0</v>
      </c>
      <c r="R336" s="236">
        <f>Q336*H336</f>
        <v>0</v>
      </c>
      <c r="S336" s="236">
        <v>0</v>
      </c>
      <c r="T336" s="237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8" t="s">
        <v>178</v>
      </c>
      <c r="AT336" s="238" t="s">
        <v>175</v>
      </c>
      <c r="AU336" s="238" t="s">
        <v>86</v>
      </c>
      <c r="AY336" s="17" t="s">
        <v>174</v>
      </c>
      <c r="BE336" s="239">
        <f>IF(N336="základní",J336,0)</f>
        <v>0</v>
      </c>
      <c r="BF336" s="239">
        <f>IF(N336="snížená",J336,0)</f>
        <v>0</v>
      </c>
      <c r="BG336" s="239">
        <f>IF(N336="zákl. přenesená",J336,0)</f>
        <v>0</v>
      </c>
      <c r="BH336" s="239">
        <f>IF(N336="sníž. přenesená",J336,0)</f>
        <v>0</v>
      </c>
      <c r="BI336" s="239">
        <f>IF(N336="nulová",J336,0)</f>
        <v>0</v>
      </c>
      <c r="BJ336" s="17" t="s">
        <v>84</v>
      </c>
      <c r="BK336" s="239">
        <f>ROUND(I336*H336,2)</f>
        <v>0</v>
      </c>
      <c r="BL336" s="17" t="s">
        <v>178</v>
      </c>
      <c r="BM336" s="238" t="s">
        <v>2371</v>
      </c>
    </row>
    <row r="337" s="2" customFormat="1" ht="24.15" customHeight="1">
      <c r="A337" s="38"/>
      <c r="B337" s="39"/>
      <c r="C337" s="226" t="s">
        <v>1310</v>
      </c>
      <c r="D337" s="226" t="s">
        <v>175</v>
      </c>
      <c r="E337" s="227" t="s">
        <v>2372</v>
      </c>
      <c r="F337" s="228" t="s">
        <v>2373</v>
      </c>
      <c r="G337" s="229" t="s">
        <v>1211</v>
      </c>
      <c r="H337" s="230">
        <v>2</v>
      </c>
      <c r="I337" s="231"/>
      <c r="J337" s="232">
        <f>ROUND(I337*H337,2)</f>
        <v>0</v>
      </c>
      <c r="K337" s="233"/>
      <c r="L337" s="44"/>
      <c r="M337" s="234" t="s">
        <v>1</v>
      </c>
      <c r="N337" s="235" t="s">
        <v>41</v>
      </c>
      <c r="O337" s="91"/>
      <c r="P337" s="236">
        <f>O337*H337</f>
        <v>0</v>
      </c>
      <c r="Q337" s="236">
        <v>0</v>
      </c>
      <c r="R337" s="236">
        <f>Q337*H337</f>
        <v>0</v>
      </c>
      <c r="S337" s="236">
        <v>0</v>
      </c>
      <c r="T337" s="237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8" t="s">
        <v>178</v>
      </c>
      <c r="AT337" s="238" t="s">
        <v>175</v>
      </c>
      <c r="AU337" s="238" t="s">
        <v>86</v>
      </c>
      <c r="AY337" s="17" t="s">
        <v>174</v>
      </c>
      <c r="BE337" s="239">
        <f>IF(N337="základní",J337,0)</f>
        <v>0</v>
      </c>
      <c r="BF337" s="239">
        <f>IF(N337="snížená",J337,0)</f>
        <v>0</v>
      </c>
      <c r="BG337" s="239">
        <f>IF(N337="zákl. přenesená",J337,0)</f>
        <v>0</v>
      </c>
      <c r="BH337" s="239">
        <f>IF(N337="sníž. přenesená",J337,0)</f>
        <v>0</v>
      </c>
      <c r="BI337" s="239">
        <f>IF(N337="nulová",J337,0)</f>
        <v>0</v>
      </c>
      <c r="BJ337" s="17" t="s">
        <v>84</v>
      </c>
      <c r="BK337" s="239">
        <f>ROUND(I337*H337,2)</f>
        <v>0</v>
      </c>
      <c r="BL337" s="17" t="s">
        <v>178</v>
      </c>
      <c r="BM337" s="238" t="s">
        <v>2374</v>
      </c>
    </row>
    <row r="338" s="2" customFormat="1" ht="21.75" customHeight="1">
      <c r="A338" s="38"/>
      <c r="B338" s="39"/>
      <c r="C338" s="226" t="s">
        <v>1314</v>
      </c>
      <c r="D338" s="226" t="s">
        <v>175</v>
      </c>
      <c r="E338" s="227" t="s">
        <v>2375</v>
      </c>
      <c r="F338" s="228" t="s">
        <v>2376</v>
      </c>
      <c r="G338" s="229" t="s">
        <v>236</v>
      </c>
      <c r="H338" s="230">
        <v>2</v>
      </c>
      <c r="I338" s="231"/>
      <c r="J338" s="232">
        <f>ROUND(I338*H338,2)</f>
        <v>0</v>
      </c>
      <c r="K338" s="233"/>
      <c r="L338" s="44"/>
      <c r="M338" s="234" t="s">
        <v>1</v>
      </c>
      <c r="N338" s="235" t="s">
        <v>41</v>
      </c>
      <c r="O338" s="91"/>
      <c r="P338" s="236">
        <f>O338*H338</f>
        <v>0</v>
      </c>
      <c r="Q338" s="236">
        <v>0</v>
      </c>
      <c r="R338" s="236">
        <f>Q338*H338</f>
        <v>0</v>
      </c>
      <c r="S338" s="236">
        <v>0</v>
      </c>
      <c r="T338" s="237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8" t="s">
        <v>178</v>
      </c>
      <c r="AT338" s="238" t="s">
        <v>175</v>
      </c>
      <c r="AU338" s="238" t="s">
        <v>86</v>
      </c>
      <c r="AY338" s="17" t="s">
        <v>174</v>
      </c>
      <c r="BE338" s="239">
        <f>IF(N338="základní",J338,0)</f>
        <v>0</v>
      </c>
      <c r="BF338" s="239">
        <f>IF(N338="snížená",J338,0)</f>
        <v>0</v>
      </c>
      <c r="BG338" s="239">
        <f>IF(N338="zákl. přenesená",J338,0)</f>
        <v>0</v>
      </c>
      <c r="BH338" s="239">
        <f>IF(N338="sníž. přenesená",J338,0)</f>
        <v>0</v>
      </c>
      <c r="BI338" s="239">
        <f>IF(N338="nulová",J338,0)</f>
        <v>0</v>
      </c>
      <c r="BJ338" s="17" t="s">
        <v>84</v>
      </c>
      <c r="BK338" s="239">
        <f>ROUND(I338*H338,2)</f>
        <v>0</v>
      </c>
      <c r="BL338" s="17" t="s">
        <v>178</v>
      </c>
      <c r="BM338" s="238" t="s">
        <v>2377</v>
      </c>
    </row>
    <row r="339" s="12" customFormat="1" ht="22.8" customHeight="1">
      <c r="A339" s="12"/>
      <c r="B339" s="212"/>
      <c r="C339" s="213"/>
      <c r="D339" s="214" t="s">
        <v>75</v>
      </c>
      <c r="E339" s="284" t="s">
        <v>2378</v>
      </c>
      <c r="F339" s="284" t="s">
        <v>2379</v>
      </c>
      <c r="G339" s="213"/>
      <c r="H339" s="213"/>
      <c r="I339" s="216"/>
      <c r="J339" s="285">
        <f>BK339</f>
        <v>0</v>
      </c>
      <c r="K339" s="213"/>
      <c r="L339" s="218"/>
      <c r="M339" s="219"/>
      <c r="N339" s="220"/>
      <c r="O339" s="220"/>
      <c r="P339" s="221">
        <f>SUM(P340:P344)</f>
        <v>0</v>
      </c>
      <c r="Q339" s="220"/>
      <c r="R339" s="221">
        <f>SUM(R340:R344)</f>
        <v>0</v>
      </c>
      <c r="S339" s="220"/>
      <c r="T339" s="222">
        <f>SUM(T340:T344)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23" t="s">
        <v>84</v>
      </c>
      <c r="AT339" s="224" t="s">
        <v>75</v>
      </c>
      <c r="AU339" s="224" t="s">
        <v>84</v>
      </c>
      <c r="AY339" s="223" t="s">
        <v>174</v>
      </c>
      <c r="BK339" s="225">
        <f>SUM(BK340:BK344)</f>
        <v>0</v>
      </c>
    </row>
    <row r="340" s="2" customFormat="1" ht="24.15" customHeight="1">
      <c r="A340" s="38"/>
      <c r="B340" s="39"/>
      <c r="C340" s="226" t="s">
        <v>1318</v>
      </c>
      <c r="D340" s="226" t="s">
        <v>175</v>
      </c>
      <c r="E340" s="227" t="s">
        <v>2380</v>
      </c>
      <c r="F340" s="228" t="s">
        <v>2381</v>
      </c>
      <c r="G340" s="229" t="s">
        <v>1211</v>
      </c>
      <c r="H340" s="230">
        <v>1</v>
      </c>
      <c r="I340" s="231"/>
      <c r="J340" s="232">
        <f>ROUND(I340*H340,2)</f>
        <v>0</v>
      </c>
      <c r="K340" s="233"/>
      <c r="L340" s="44"/>
      <c r="M340" s="234" t="s">
        <v>1</v>
      </c>
      <c r="N340" s="235" t="s">
        <v>41</v>
      </c>
      <c r="O340" s="91"/>
      <c r="P340" s="236">
        <f>O340*H340</f>
        <v>0</v>
      </c>
      <c r="Q340" s="236">
        <v>0</v>
      </c>
      <c r="R340" s="236">
        <f>Q340*H340</f>
        <v>0</v>
      </c>
      <c r="S340" s="236">
        <v>0</v>
      </c>
      <c r="T340" s="237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38" t="s">
        <v>178</v>
      </c>
      <c r="AT340" s="238" t="s">
        <v>175</v>
      </c>
      <c r="AU340" s="238" t="s">
        <v>86</v>
      </c>
      <c r="AY340" s="17" t="s">
        <v>174</v>
      </c>
      <c r="BE340" s="239">
        <f>IF(N340="základní",J340,0)</f>
        <v>0</v>
      </c>
      <c r="BF340" s="239">
        <f>IF(N340="snížená",J340,0)</f>
        <v>0</v>
      </c>
      <c r="BG340" s="239">
        <f>IF(N340="zákl. přenesená",J340,0)</f>
        <v>0</v>
      </c>
      <c r="BH340" s="239">
        <f>IF(N340="sníž. přenesená",J340,0)</f>
        <v>0</v>
      </c>
      <c r="BI340" s="239">
        <f>IF(N340="nulová",J340,0)</f>
        <v>0</v>
      </c>
      <c r="BJ340" s="17" t="s">
        <v>84</v>
      </c>
      <c r="BK340" s="239">
        <f>ROUND(I340*H340,2)</f>
        <v>0</v>
      </c>
      <c r="BL340" s="17" t="s">
        <v>178</v>
      </c>
      <c r="BM340" s="238" t="s">
        <v>2382</v>
      </c>
    </row>
    <row r="341" s="2" customFormat="1" ht="37.8" customHeight="1">
      <c r="A341" s="38"/>
      <c r="B341" s="39"/>
      <c r="C341" s="226" t="s">
        <v>1323</v>
      </c>
      <c r="D341" s="226" t="s">
        <v>175</v>
      </c>
      <c r="E341" s="227" t="s">
        <v>2383</v>
      </c>
      <c r="F341" s="228" t="s">
        <v>2384</v>
      </c>
      <c r="G341" s="229" t="s">
        <v>236</v>
      </c>
      <c r="H341" s="230">
        <v>1</v>
      </c>
      <c r="I341" s="231"/>
      <c r="J341" s="232">
        <f>ROUND(I341*H341,2)</f>
        <v>0</v>
      </c>
      <c r="K341" s="233"/>
      <c r="L341" s="44"/>
      <c r="M341" s="234" t="s">
        <v>1</v>
      </c>
      <c r="N341" s="235" t="s">
        <v>41</v>
      </c>
      <c r="O341" s="91"/>
      <c r="P341" s="236">
        <f>O341*H341</f>
        <v>0</v>
      </c>
      <c r="Q341" s="236">
        <v>0</v>
      </c>
      <c r="R341" s="236">
        <f>Q341*H341</f>
        <v>0</v>
      </c>
      <c r="S341" s="236">
        <v>0</v>
      </c>
      <c r="T341" s="237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8" t="s">
        <v>178</v>
      </c>
      <c r="AT341" s="238" t="s">
        <v>175</v>
      </c>
      <c r="AU341" s="238" t="s">
        <v>86</v>
      </c>
      <c r="AY341" s="17" t="s">
        <v>174</v>
      </c>
      <c r="BE341" s="239">
        <f>IF(N341="základní",J341,0)</f>
        <v>0</v>
      </c>
      <c r="BF341" s="239">
        <f>IF(N341="snížená",J341,0)</f>
        <v>0</v>
      </c>
      <c r="BG341" s="239">
        <f>IF(N341="zákl. přenesená",J341,0)</f>
        <v>0</v>
      </c>
      <c r="BH341" s="239">
        <f>IF(N341="sníž. přenesená",J341,0)</f>
        <v>0</v>
      </c>
      <c r="BI341" s="239">
        <f>IF(N341="nulová",J341,0)</f>
        <v>0</v>
      </c>
      <c r="BJ341" s="17" t="s">
        <v>84</v>
      </c>
      <c r="BK341" s="239">
        <f>ROUND(I341*H341,2)</f>
        <v>0</v>
      </c>
      <c r="BL341" s="17" t="s">
        <v>178</v>
      </c>
      <c r="BM341" s="238" t="s">
        <v>2385</v>
      </c>
    </row>
    <row r="342" s="2" customFormat="1" ht="21.75" customHeight="1">
      <c r="A342" s="38"/>
      <c r="B342" s="39"/>
      <c r="C342" s="226" t="s">
        <v>1327</v>
      </c>
      <c r="D342" s="226" t="s">
        <v>175</v>
      </c>
      <c r="E342" s="227" t="s">
        <v>2386</v>
      </c>
      <c r="F342" s="228" t="s">
        <v>2387</v>
      </c>
      <c r="G342" s="229" t="s">
        <v>1211</v>
      </c>
      <c r="H342" s="230">
        <v>1</v>
      </c>
      <c r="I342" s="231"/>
      <c r="J342" s="232">
        <f>ROUND(I342*H342,2)</f>
        <v>0</v>
      </c>
      <c r="K342" s="233"/>
      <c r="L342" s="44"/>
      <c r="M342" s="234" t="s">
        <v>1</v>
      </c>
      <c r="N342" s="235" t="s">
        <v>41</v>
      </c>
      <c r="O342" s="91"/>
      <c r="P342" s="236">
        <f>O342*H342</f>
        <v>0</v>
      </c>
      <c r="Q342" s="236">
        <v>0</v>
      </c>
      <c r="R342" s="236">
        <f>Q342*H342</f>
        <v>0</v>
      </c>
      <c r="S342" s="236">
        <v>0</v>
      </c>
      <c r="T342" s="237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8" t="s">
        <v>178</v>
      </c>
      <c r="AT342" s="238" t="s">
        <v>175</v>
      </c>
      <c r="AU342" s="238" t="s">
        <v>86</v>
      </c>
      <c r="AY342" s="17" t="s">
        <v>174</v>
      </c>
      <c r="BE342" s="239">
        <f>IF(N342="základní",J342,0)</f>
        <v>0</v>
      </c>
      <c r="BF342" s="239">
        <f>IF(N342="snížená",J342,0)</f>
        <v>0</v>
      </c>
      <c r="BG342" s="239">
        <f>IF(N342="zákl. přenesená",J342,0)</f>
        <v>0</v>
      </c>
      <c r="BH342" s="239">
        <f>IF(N342="sníž. přenesená",J342,0)</f>
        <v>0</v>
      </c>
      <c r="BI342" s="239">
        <f>IF(N342="nulová",J342,0)</f>
        <v>0</v>
      </c>
      <c r="BJ342" s="17" t="s">
        <v>84</v>
      </c>
      <c r="BK342" s="239">
        <f>ROUND(I342*H342,2)</f>
        <v>0</v>
      </c>
      <c r="BL342" s="17" t="s">
        <v>178</v>
      </c>
      <c r="BM342" s="238" t="s">
        <v>2388</v>
      </c>
    </row>
    <row r="343" s="2" customFormat="1" ht="55.5" customHeight="1">
      <c r="A343" s="38"/>
      <c r="B343" s="39"/>
      <c r="C343" s="226" t="s">
        <v>1332</v>
      </c>
      <c r="D343" s="226" t="s">
        <v>175</v>
      </c>
      <c r="E343" s="227" t="s">
        <v>2389</v>
      </c>
      <c r="F343" s="228" t="s">
        <v>2390</v>
      </c>
      <c r="G343" s="229" t="s">
        <v>1211</v>
      </c>
      <c r="H343" s="230">
        <v>1</v>
      </c>
      <c r="I343" s="231"/>
      <c r="J343" s="232">
        <f>ROUND(I343*H343,2)</f>
        <v>0</v>
      </c>
      <c r="K343" s="233"/>
      <c r="L343" s="44"/>
      <c r="M343" s="234" t="s">
        <v>1</v>
      </c>
      <c r="N343" s="235" t="s">
        <v>41</v>
      </c>
      <c r="O343" s="91"/>
      <c r="P343" s="236">
        <f>O343*H343</f>
        <v>0</v>
      </c>
      <c r="Q343" s="236">
        <v>0</v>
      </c>
      <c r="R343" s="236">
        <f>Q343*H343</f>
        <v>0</v>
      </c>
      <c r="S343" s="236">
        <v>0</v>
      </c>
      <c r="T343" s="237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38" t="s">
        <v>178</v>
      </c>
      <c r="AT343" s="238" t="s">
        <v>175</v>
      </c>
      <c r="AU343" s="238" t="s">
        <v>86</v>
      </c>
      <c r="AY343" s="17" t="s">
        <v>174</v>
      </c>
      <c r="BE343" s="239">
        <f>IF(N343="základní",J343,0)</f>
        <v>0</v>
      </c>
      <c r="BF343" s="239">
        <f>IF(N343="snížená",J343,0)</f>
        <v>0</v>
      </c>
      <c r="BG343" s="239">
        <f>IF(N343="zákl. přenesená",J343,0)</f>
        <v>0</v>
      </c>
      <c r="BH343" s="239">
        <f>IF(N343="sníž. přenesená",J343,0)</f>
        <v>0</v>
      </c>
      <c r="BI343" s="239">
        <f>IF(N343="nulová",J343,0)</f>
        <v>0</v>
      </c>
      <c r="BJ343" s="17" t="s">
        <v>84</v>
      </c>
      <c r="BK343" s="239">
        <f>ROUND(I343*H343,2)</f>
        <v>0</v>
      </c>
      <c r="BL343" s="17" t="s">
        <v>178</v>
      </c>
      <c r="BM343" s="238" t="s">
        <v>2391</v>
      </c>
    </row>
    <row r="344" s="2" customFormat="1" ht="21.75" customHeight="1">
      <c r="A344" s="38"/>
      <c r="B344" s="39"/>
      <c r="C344" s="226" t="s">
        <v>1336</v>
      </c>
      <c r="D344" s="226" t="s">
        <v>175</v>
      </c>
      <c r="E344" s="227" t="s">
        <v>2392</v>
      </c>
      <c r="F344" s="228" t="s">
        <v>2393</v>
      </c>
      <c r="G344" s="229" t="s">
        <v>1211</v>
      </c>
      <c r="H344" s="230">
        <v>1</v>
      </c>
      <c r="I344" s="231"/>
      <c r="J344" s="232">
        <f>ROUND(I344*H344,2)</f>
        <v>0</v>
      </c>
      <c r="K344" s="233"/>
      <c r="L344" s="44"/>
      <c r="M344" s="234" t="s">
        <v>1</v>
      </c>
      <c r="N344" s="235" t="s">
        <v>41</v>
      </c>
      <c r="O344" s="91"/>
      <c r="P344" s="236">
        <f>O344*H344</f>
        <v>0</v>
      </c>
      <c r="Q344" s="236">
        <v>0</v>
      </c>
      <c r="R344" s="236">
        <f>Q344*H344</f>
        <v>0</v>
      </c>
      <c r="S344" s="236">
        <v>0</v>
      </c>
      <c r="T344" s="237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38" t="s">
        <v>178</v>
      </c>
      <c r="AT344" s="238" t="s">
        <v>175</v>
      </c>
      <c r="AU344" s="238" t="s">
        <v>86</v>
      </c>
      <c r="AY344" s="17" t="s">
        <v>174</v>
      </c>
      <c r="BE344" s="239">
        <f>IF(N344="základní",J344,0)</f>
        <v>0</v>
      </c>
      <c r="BF344" s="239">
        <f>IF(N344="snížená",J344,0)</f>
        <v>0</v>
      </c>
      <c r="BG344" s="239">
        <f>IF(N344="zákl. přenesená",J344,0)</f>
        <v>0</v>
      </c>
      <c r="BH344" s="239">
        <f>IF(N344="sníž. přenesená",J344,0)</f>
        <v>0</v>
      </c>
      <c r="BI344" s="239">
        <f>IF(N344="nulová",J344,0)</f>
        <v>0</v>
      </c>
      <c r="BJ344" s="17" t="s">
        <v>84</v>
      </c>
      <c r="BK344" s="239">
        <f>ROUND(I344*H344,2)</f>
        <v>0</v>
      </c>
      <c r="BL344" s="17" t="s">
        <v>178</v>
      </c>
      <c r="BM344" s="238" t="s">
        <v>2394</v>
      </c>
    </row>
    <row r="345" s="12" customFormat="1" ht="22.8" customHeight="1">
      <c r="A345" s="12"/>
      <c r="B345" s="212"/>
      <c r="C345" s="213"/>
      <c r="D345" s="214" t="s">
        <v>75</v>
      </c>
      <c r="E345" s="284" t="s">
        <v>2395</v>
      </c>
      <c r="F345" s="284" t="s">
        <v>2396</v>
      </c>
      <c r="G345" s="213"/>
      <c r="H345" s="213"/>
      <c r="I345" s="216"/>
      <c r="J345" s="285">
        <f>BK345</f>
        <v>0</v>
      </c>
      <c r="K345" s="213"/>
      <c r="L345" s="218"/>
      <c r="M345" s="219"/>
      <c r="N345" s="220"/>
      <c r="O345" s="220"/>
      <c r="P345" s="221">
        <f>SUM(P346:P351)</f>
        <v>0</v>
      </c>
      <c r="Q345" s="220"/>
      <c r="R345" s="221">
        <f>SUM(R346:R351)</f>
        <v>0</v>
      </c>
      <c r="S345" s="220"/>
      <c r="T345" s="222">
        <f>SUM(T346:T351)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23" t="s">
        <v>84</v>
      </c>
      <c r="AT345" s="224" t="s">
        <v>75</v>
      </c>
      <c r="AU345" s="224" t="s">
        <v>84</v>
      </c>
      <c r="AY345" s="223" t="s">
        <v>174</v>
      </c>
      <c r="BK345" s="225">
        <f>SUM(BK346:BK351)</f>
        <v>0</v>
      </c>
    </row>
    <row r="346" s="2" customFormat="1" ht="37.8" customHeight="1">
      <c r="A346" s="38"/>
      <c r="B346" s="39"/>
      <c r="C346" s="226" t="s">
        <v>1341</v>
      </c>
      <c r="D346" s="226" t="s">
        <v>175</v>
      </c>
      <c r="E346" s="227" t="s">
        <v>2397</v>
      </c>
      <c r="F346" s="228" t="s">
        <v>2398</v>
      </c>
      <c r="G346" s="229" t="s">
        <v>1211</v>
      </c>
      <c r="H346" s="230">
        <v>3</v>
      </c>
      <c r="I346" s="231"/>
      <c r="J346" s="232">
        <f>ROUND(I346*H346,2)</f>
        <v>0</v>
      </c>
      <c r="K346" s="233"/>
      <c r="L346" s="44"/>
      <c r="M346" s="234" t="s">
        <v>1</v>
      </c>
      <c r="N346" s="235" t="s">
        <v>41</v>
      </c>
      <c r="O346" s="91"/>
      <c r="P346" s="236">
        <f>O346*H346</f>
        <v>0</v>
      </c>
      <c r="Q346" s="236">
        <v>0</v>
      </c>
      <c r="R346" s="236">
        <f>Q346*H346</f>
        <v>0</v>
      </c>
      <c r="S346" s="236">
        <v>0</v>
      </c>
      <c r="T346" s="237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8" t="s">
        <v>178</v>
      </c>
      <c r="AT346" s="238" t="s">
        <v>175</v>
      </c>
      <c r="AU346" s="238" t="s">
        <v>86</v>
      </c>
      <c r="AY346" s="17" t="s">
        <v>174</v>
      </c>
      <c r="BE346" s="239">
        <f>IF(N346="základní",J346,0)</f>
        <v>0</v>
      </c>
      <c r="BF346" s="239">
        <f>IF(N346="snížená",J346,0)</f>
        <v>0</v>
      </c>
      <c r="BG346" s="239">
        <f>IF(N346="zákl. přenesená",J346,0)</f>
        <v>0</v>
      </c>
      <c r="BH346" s="239">
        <f>IF(N346="sníž. přenesená",J346,0)</f>
        <v>0</v>
      </c>
      <c r="BI346" s="239">
        <f>IF(N346="nulová",J346,0)</f>
        <v>0</v>
      </c>
      <c r="BJ346" s="17" t="s">
        <v>84</v>
      </c>
      <c r="BK346" s="239">
        <f>ROUND(I346*H346,2)</f>
        <v>0</v>
      </c>
      <c r="BL346" s="17" t="s">
        <v>178</v>
      </c>
      <c r="BM346" s="238" t="s">
        <v>2399</v>
      </c>
    </row>
    <row r="347" s="2" customFormat="1" ht="21.75" customHeight="1">
      <c r="A347" s="38"/>
      <c r="B347" s="39"/>
      <c r="C347" s="226" t="s">
        <v>1345</v>
      </c>
      <c r="D347" s="226" t="s">
        <v>175</v>
      </c>
      <c r="E347" s="227" t="s">
        <v>2400</v>
      </c>
      <c r="F347" s="228" t="s">
        <v>2401</v>
      </c>
      <c r="G347" s="229" t="s">
        <v>1211</v>
      </c>
      <c r="H347" s="230">
        <v>3</v>
      </c>
      <c r="I347" s="231"/>
      <c r="J347" s="232">
        <f>ROUND(I347*H347,2)</f>
        <v>0</v>
      </c>
      <c r="K347" s="233"/>
      <c r="L347" s="44"/>
      <c r="M347" s="234" t="s">
        <v>1</v>
      </c>
      <c r="N347" s="235" t="s">
        <v>41</v>
      </c>
      <c r="O347" s="91"/>
      <c r="P347" s="236">
        <f>O347*H347</f>
        <v>0</v>
      </c>
      <c r="Q347" s="236">
        <v>0</v>
      </c>
      <c r="R347" s="236">
        <f>Q347*H347</f>
        <v>0</v>
      </c>
      <c r="S347" s="236">
        <v>0</v>
      </c>
      <c r="T347" s="237">
        <f>S347*H347</f>
        <v>0</v>
      </c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R347" s="238" t="s">
        <v>178</v>
      </c>
      <c r="AT347" s="238" t="s">
        <v>175</v>
      </c>
      <c r="AU347" s="238" t="s">
        <v>86</v>
      </c>
      <c r="AY347" s="17" t="s">
        <v>174</v>
      </c>
      <c r="BE347" s="239">
        <f>IF(N347="základní",J347,0)</f>
        <v>0</v>
      </c>
      <c r="BF347" s="239">
        <f>IF(N347="snížená",J347,0)</f>
        <v>0</v>
      </c>
      <c r="BG347" s="239">
        <f>IF(N347="zákl. přenesená",J347,0)</f>
        <v>0</v>
      </c>
      <c r="BH347" s="239">
        <f>IF(N347="sníž. přenesená",J347,0)</f>
        <v>0</v>
      </c>
      <c r="BI347" s="239">
        <f>IF(N347="nulová",J347,0)</f>
        <v>0</v>
      </c>
      <c r="BJ347" s="17" t="s">
        <v>84</v>
      </c>
      <c r="BK347" s="239">
        <f>ROUND(I347*H347,2)</f>
        <v>0</v>
      </c>
      <c r="BL347" s="17" t="s">
        <v>178</v>
      </c>
      <c r="BM347" s="238" t="s">
        <v>2402</v>
      </c>
    </row>
    <row r="348" s="2" customFormat="1" ht="33" customHeight="1">
      <c r="A348" s="38"/>
      <c r="B348" s="39"/>
      <c r="C348" s="226" t="s">
        <v>1350</v>
      </c>
      <c r="D348" s="226" t="s">
        <v>175</v>
      </c>
      <c r="E348" s="227" t="s">
        <v>2403</v>
      </c>
      <c r="F348" s="228" t="s">
        <v>2404</v>
      </c>
      <c r="G348" s="229" t="s">
        <v>1211</v>
      </c>
      <c r="H348" s="230">
        <v>3</v>
      </c>
      <c r="I348" s="231"/>
      <c r="J348" s="232">
        <f>ROUND(I348*H348,2)</f>
        <v>0</v>
      </c>
      <c r="K348" s="233"/>
      <c r="L348" s="44"/>
      <c r="M348" s="234" t="s">
        <v>1</v>
      </c>
      <c r="N348" s="235" t="s">
        <v>41</v>
      </c>
      <c r="O348" s="91"/>
      <c r="P348" s="236">
        <f>O348*H348</f>
        <v>0</v>
      </c>
      <c r="Q348" s="236">
        <v>0</v>
      </c>
      <c r="R348" s="236">
        <f>Q348*H348</f>
        <v>0</v>
      </c>
      <c r="S348" s="236">
        <v>0</v>
      </c>
      <c r="T348" s="237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8" t="s">
        <v>178</v>
      </c>
      <c r="AT348" s="238" t="s">
        <v>175</v>
      </c>
      <c r="AU348" s="238" t="s">
        <v>86</v>
      </c>
      <c r="AY348" s="17" t="s">
        <v>174</v>
      </c>
      <c r="BE348" s="239">
        <f>IF(N348="základní",J348,0)</f>
        <v>0</v>
      </c>
      <c r="BF348" s="239">
        <f>IF(N348="snížená",J348,0)</f>
        <v>0</v>
      </c>
      <c r="BG348" s="239">
        <f>IF(N348="zákl. přenesená",J348,0)</f>
        <v>0</v>
      </c>
      <c r="BH348" s="239">
        <f>IF(N348="sníž. přenesená",J348,0)</f>
        <v>0</v>
      </c>
      <c r="BI348" s="239">
        <f>IF(N348="nulová",J348,0)</f>
        <v>0</v>
      </c>
      <c r="BJ348" s="17" t="s">
        <v>84</v>
      </c>
      <c r="BK348" s="239">
        <f>ROUND(I348*H348,2)</f>
        <v>0</v>
      </c>
      <c r="BL348" s="17" t="s">
        <v>178</v>
      </c>
      <c r="BM348" s="238" t="s">
        <v>2405</v>
      </c>
    </row>
    <row r="349" s="2" customFormat="1" ht="16.5" customHeight="1">
      <c r="A349" s="38"/>
      <c r="B349" s="39"/>
      <c r="C349" s="226" t="s">
        <v>1355</v>
      </c>
      <c r="D349" s="226" t="s">
        <v>175</v>
      </c>
      <c r="E349" s="227" t="s">
        <v>2321</v>
      </c>
      <c r="F349" s="228" t="s">
        <v>2322</v>
      </c>
      <c r="G349" s="229" t="s">
        <v>1211</v>
      </c>
      <c r="H349" s="230">
        <v>3</v>
      </c>
      <c r="I349" s="231"/>
      <c r="J349" s="232">
        <f>ROUND(I349*H349,2)</f>
        <v>0</v>
      </c>
      <c r="K349" s="233"/>
      <c r="L349" s="44"/>
      <c r="M349" s="234" t="s">
        <v>1</v>
      </c>
      <c r="N349" s="235" t="s">
        <v>41</v>
      </c>
      <c r="O349" s="91"/>
      <c r="P349" s="236">
        <f>O349*H349</f>
        <v>0</v>
      </c>
      <c r="Q349" s="236">
        <v>0</v>
      </c>
      <c r="R349" s="236">
        <f>Q349*H349</f>
        <v>0</v>
      </c>
      <c r="S349" s="236">
        <v>0</v>
      </c>
      <c r="T349" s="237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8" t="s">
        <v>178</v>
      </c>
      <c r="AT349" s="238" t="s">
        <v>175</v>
      </c>
      <c r="AU349" s="238" t="s">
        <v>86</v>
      </c>
      <c r="AY349" s="17" t="s">
        <v>174</v>
      </c>
      <c r="BE349" s="239">
        <f>IF(N349="základní",J349,0)</f>
        <v>0</v>
      </c>
      <c r="BF349" s="239">
        <f>IF(N349="snížená",J349,0)</f>
        <v>0</v>
      </c>
      <c r="BG349" s="239">
        <f>IF(N349="zákl. přenesená",J349,0)</f>
        <v>0</v>
      </c>
      <c r="BH349" s="239">
        <f>IF(N349="sníž. přenesená",J349,0)</f>
        <v>0</v>
      </c>
      <c r="BI349" s="239">
        <f>IF(N349="nulová",J349,0)</f>
        <v>0</v>
      </c>
      <c r="BJ349" s="17" t="s">
        <v>84</v>
      </c>
      <c r="BK349" s="239">
        <f>ROUND(I349*H349,2)</f>
        <v>0</v>
      </c>
      <c r="BL349" s="17" t="s">
        <v>178</v>
      </c>
      <c r="BM349" s="238" t="s">
        <v>2406</v>
      </c>
    </row>
    <row r="350" s="2" customFormat="1" ht="49.05" customHeight="1">
      <c r="A350" s="38"/>
      <c r="B350" s="39"/>
      <c r="C350" s="226" t="s">
        <v>1360</v>
      </c>
      <c r="D350" s="226" t="s">
        <v>175</v>
      </c>
      <c r="E350" s="227" t="s">
        <v>2407</v>
      </c>
      <c r="F350" s="228" t="s">
        <v>2408</v>
      </c>
      <c r="G350" s="229" t="s">
        <v>1211</v>
      </c>
      <c r="H350" s="230">
        <v>3</v>
      </c>
      <c r="I350" s="231"/>
      <c r="J350" s="232">
        <f>ROUND(I350*H350,2)</f>
        <v>0</v>
      </c>
      <c r="K350" s="233"/>
      <c r="L350" s="44"/>
      <c r="M350" s="234" t="s">
        <v>1</v>
      </c>
      <c r="N350" s="235" t="s">
        <v>41</v>
      </c>
      <c r="O350" s="91"/>
      <c r="P350" s="236">
        <f>O350*H350</f>
        <v>0</v>
      </c>
      <c r="Q350" s="236">
        <v>0</v>
      </c>
      <c r="R350" s="236">
        <f>Q350*H350</f>
        <v>0</v>
      </c>
      <c r="S350" s="236">
        <v>0</v>
      </c>
      <c r="T350" s="237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8" t="s">
        <v>178</v>
      </c>
      <c r="AT350" s="238" t="s">
        <v>175</v>
      </c>
      <c r="AU350" s="238" t="s">
        <v>86</v>
      </c>
      <c r="AY350" s="17" t="s">
        <v>174</v>
      </c>
      <c r="BE350" s="239">
        <f>IF(N350="základní",J350,0)</f>
        <v>0</v>
      </c>
      <c r="BF350" s="239">
        <f>IF(N350="snížená",J350,0)</f>
        <v>0</v>
      </c>
      <c r="BG350" s="239">
        <f>IF(N350="zákl. přenesená",J350,0)</f>
        <v>0</v>
      </c>
      <c r="BH350" s="239">
        <f>IF(N350="sníž. přenesená",J350,0)</f>
        <v>0</v>
      </c>
      <c r="BI350" s="239">
        <f>IF(N350="nulová",J350,0)</f>
        <v>0</v>
      </c>
      <c r="BJ350" s="17" t="s">
        <v>84</v>
      </c>
      <c r="BK350" s="239">
        <f>ROUND(I350*H350,2)</f>
        <v>0</v>
      </c>
      <c r="BL350" s="17" t="s">
        <v>178</v>
      </c>
      <c r="BM350" s="238" t="s">
        <v>2409</v>
      </c>
    </row>
    <row r="351" s="2" customFormat="1" ht="24.15" customHeight="1">
      <c r="A351" s="38"/>
      <c r="B351" s="39"/>
      <c r="C351" s="226" t="s">
        <v>1365</v>
      </c>
      <c r="D351" s="226" t="s">
        <v>175</v>
      </c>
      <c r="E351" s="227" t="s">
        <v>2410</v>
      </c>
      <c r="F351" s="228" t="s">
        <v>2411</v>
      </c>
      <c r="G351" s="229" t="s">
        <v>236</v>
      </c>
      <c r="H351" s="230">
        <v>3</v>
      </c>
      <c r="I351" s="231"/>
      <c r="J351" s="232">
        <f>ROUND(I351*H351,2)</f>
        <v>0</v>
      </c>
      <c r="K351" s="233"/>
      <c r="L351" s="44"/>
      <c r="M351" s="234" t="s">
        <v>1</v>
      </c>
      <c r="N351" s="235" t="s">
        <v>41</v>
      </c>
      <c r="O351" s="91"/>
      <c r="P351" s="236">
        <f>O351*H351</f>
        <v>0</v>
      </c>
      <c r="Q351" s="236">
        <v>0</v>
      </c>
      <c r="R351" s="236">
        <f>Q351*H351</f>
        <v>0</v>
      </c>
      <c r="S351" s="236">
        <v>0</v>
      </c>
      <c r="T351" s="237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38" t="s">
        <v>178</v>
      </c>
      <c r="AT351" s="238" t="s">
        <v>175</v>
      </c>
      <c r="AU351" s="238" t="s">
        <v>86</v>
      </c>
      <c r="AY351" s="17" t="s">
        <v>174</v>
      </c>
      <c r="BE351" s="239">
        <f>IF(N351="základní",J351,0)</f>
        <v>0</v>
      </c>
      <c r="BF351" s="239">
        <f>IF(N351="snížená",J351,0)</f>
        <v>0</v>
      </c>
      <c r="BG351" s="239">
        <f>IF(N351="zákl. přenesená",J351,0)</f>
        <v>0</v>
      </c>
      <c r="BH351" s="239">
        <f>IF(N351="sníž. přenesená",J351,0)</f>
        <v>0</v>
      </c>
      <c r="BI351" s="239">
        <f>IF(N351="nulová",J351,0)</f>
        <v>0</v>
      </c>
      <c r="BJ351" s="17" t="s">
        <v>84</v>
      </c>
      <c r="BK351" s="239">
        <f>ROUND(I351*H351,2)</f>
        <v>0</v>
      </c>
      <c r="BL351" s="17" t="s">
        <v>178</v>
      </c>
      <c r="BM351" s="238" t="s">
        <v>2412</v>
      </c>
    </row>
    <row r="352" s="12" customFormat="1" ht="22.8" customHeight="1">
      <c r="A352" s="12"/>
      <c r="B352" s="212"/>
      <c r="C352" s="213"/>
      <c r="D352" s="214" t="s">
        <v>75</v>
      </c>
      <c r="E352" s="284" t="s">
        <v>2413</v>
      </c>
      <c r="F352" s="284" t="s">
        <v>2414</v>
      </c>
      <c r="G352" s="213"/>
      <c r="H352" s="213"/>
      <c r="I352" s="216"/>
      <c r="J352" s="285">
        <f>BK352</f>
        <v>0</v>
      </c>
      <c r="K352" s="213"/>
      <c r="L352" s="218"/>
      <c r="M352" s="219"/>
      <c r="N352" s="220"/>
      <c r="O352" s="220"/>
      <c r="P352" s="221">
        <f>SUM(P353:P358)</f>
        <v>0</v>
      </c>
      <c r="Q352" s="220"/>
      <c r="R352" s="221">
        <f>SUM(R353:R358)</f>
        <v>0</v>
      </c>
      <c r="S352" s="220"/>
      <c r="T352" s="222">
        <f>SUM(T353:T358)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23" t="s">
        <v>84</v>
      </c>
      <c r="AT352" s="224" t="s">
        <v>75</v>
      </c>
      <c r="AU352" s="224" t="s">
        <v>84</v>
      </c>
      <c r="AY352" s="223" t="s">
        <v>174</v>
      </c>
      <c r="BK352" s="225">
        <f>SUM(BK353:BK358)</f>
        <v>0</v>
      </c>
    </row>
    <row r="353" s="2" customFormat="1" ht="37.8" customHeight="1">
      <c r="A353" s="38"/>
      <c r="B353" s="39"/>
      <c r="C353" s="226" t="s">
        <v>1370</v>
      </c>
      <c r="D353" s="226" t="s">
        <v>175</v>
      </c>
      <c r="E353" s="227" t="s">
        <v>2415</v>
      </c>
      <c r="F353" s="228" t="s">
        <v>2416</v>
      </c>
      <c r="G353" s="229" t="s">
        <v>1211</v>
      </c>
      <c r="H353" s="230">
        <v>7</v>
      </c>
      <c r="I353" s="231"/>
      <c r="J353" s="232">
        <f>ROUND(I353*H353,2)</f>
        <v>0</v>
      </c>
      <c r="K353" s="233"/>
      <c r="L353" s="44"/>
      <c r="M353" s="234" t="s">
        <v>1</v>
      </c>
      <c r="N353" s="235" t="s">
        <v>41</v>
      </c>
      <c r="O353" s="91"/>
      <c r="P353" s="236">
        <f>O353*H353</f>
        <v>0</v>
      </c>
      <c r="Q353" s="236">
        <v>0</v>
      </c>
      <c r="R353" s="236">
        <f>Q353*H353</f>
        <v>0</v>
      </c>
      <c r="S353" s="236">
        <v>0</v>
      </c>
      <c r="T353" s="237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38" t="s">
        <v>178</v>
      </c>
      <c r="AT353" s="238" t="s">
        <v>175</v>
      </c>
      <c r="AU353" s="238" t="s">
        <v>86</v>
      </c>
      <c r="AY353" s="17" t="s">
        <v>174</v>
      </c>
      <c r="BE353" s="239">
        <f>IF(N353="základní",J353,0)</f>
        <v>0</v>
      </c>
      <c r="BF353" s="239">
        <f>IF(N353="snížená",J353,0)</f>
        <v>0</v>
      </c>
      <c r="BG353" s="239">
        <f>IF(N353="zákl. přenesená",J353,0)</f>
        <v>0</v>
      </c>
      <c r="BH353" s="239">
        <f>IF(N353="sníž. přenesená",J353,0)</f>
        <v>0</v>
      </c>
      <c r="BI353" s="239">
        <f>IF(N353="nulová",J353,0)</f>
        <v>0</v>
      </c>
      <c r="BJ353" s="17" t="s">
        <v>84</v>
      </c>
      <c r="BK353" s="239">
        <f>ROUND(I353*H353,2)</f>
        <v>0</v>
      </c>
      <c r="BL353" s="17" t="s">
        <v>178</v>
      </c>
      <c r="BM353" s="238" t="s">
        <v>2417</v>
      </c>
    </row>
    <row r="354" s="2" customFormat="1" ht="21.75" customHeight="1">
      <c r="A354" s="38"/>
      <c r="B354" s="39"/>
      <c r="C354" s="226" t="s">
        <v>1374</v>
      </c>
      <c r="D354" s="226" t="s">
        <v>175</v>
      </c>
      <c r="E354" s="227" t="s">
        <v>2400</v>
      </c>
      <c r="F354" s="228" t="s">
        <v>2401</v>
      </c>
      <c r="G354" s="229" t="s">
        <v>1211</v>
      </c>
      <c r="H354" s="230">
        <v>7</v>
      </c>
      <c r="I354" s="231"/>
      <c r="J354" s="232">
        <f>ROUND(I354*H354,2)</f>
        <v>0</v>
      </c>
      <c r="K354" s="233"/>
      <c r="L354" s="44"/>
      <c r="M354" s="234" t="s">
        <v>1</v>
      </c>
      <c r="N354" s="235" t="s">
        <v>41</v>
      </c>
      <c r="O354" s="91"/>
      <c r="P354" s="236">
        <f>O354*H354</f>
        <v>0</v>
      </c>
      <c r="Q354" s="236">
        <v>0</v>
      </c>
      <c r="R354" s="236">
        <f>Q354*H354</f>
        <v>0</v>
      </c>
      <c r="S354" s="236">
        <v>0</v>
      </c>
      <c r="T354" s="237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8" t="s">
        <v>178</v>
      </c>
      <c r="AT354" s="238" t="s">
        <v>175</v>
      </c>
      <c r="AU354" s="238" t="s">
        <v>86</v>
      </c>
      <c r="AY354" s="17" t="s">
        <v>174</v>
      </c>
      <c r="BE354" s="239">
        <f>IF(N354="základní",J354,0)</f>
        <v>0</v>
      </c>
      <c r="BF354" s="239">
        <f>IF(N354="snížená",J354,0)</f>
        <v>0</v>
      </c>
      <c r="BG354" s="239">
        <f>IF(N354="zákl. přenesená",J354,0)</f>
        <v>0</v>
      </c>
      <c r="BH354" s="239">
        <f>IF(N354="sníž. přenesená",J354,0)</f>
        <v>0</v>
      </c>
      <c r="BI354" s="239">
        <f>IF(N354="nulová",J354,0)</f>
        <v>0</v>
      </c>
      <c r="BJ354" s="17" t="s">
        <v>84</v>
      </c>
      <c r="BK354" s="239">
        <f>ROUND(I354*H354,2)</f>
        <v>0</v>
      </c>
      <c r="BL354" s="17" t="s">
        <v>178</v>
      </c>
      <c r="BM354" s="238" t="s">
        <v>2418</v>
      </c>
    </row>
    <row r="355" s="2" customFormat="1" ht="33" customHeight="1">
      <c r="A355" s="38"/>
      <c r="B355" s="39"/>
      <c r="C355" s="226" t="s">
        <v>1380</v>
      </c>
      <c r="D355" s="226" t="s">
        <v>175</v>
      </c>
      <c r="E355" s="227" t="s">
        <v>2403</v>
      </c>
      <c r="F355" s="228" t="s">
        <v>2404</v>
      </c>
      <c r="G355" s="229" t="s">
        <v>1211</v>
      </c>
      <c r="H355" s="230">
        <v>3</v>
      </c>
      <c r="I355" s="231"/>
      <c r="J355" s="232">
        <f>ROUND(I355*H355,2)</f>
        <v>0</v>
      </c>
      <c r="K355" s="233"/>
      <c r="L355" s="44"/>
      <c r="M355" s="234" t="s">
        <v>1</v>
      </c>
      <c r="N355" s="235" t="s">
        <v>41</v>
      </c>
      <c r="O355" s="91"/>
      <c r="P355" s="236">
        <f>O355*H355</f>
        <v>0</v>
      </c>
      <c r="Q355" s="236">
        <v>0</v>
      </c>
      <c r="R355" s="236">
        <f>Q355*H355</f>
        <v>0</v>
      </c>
      <c r="S355" s="236">
        <v>0</v>
      </c>
      <c r="T355" s="237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8" t="s">
        <v>178</v>
      </c>
      <c r="AT355" s="238" t="s">
        <v>175</v>
      </c>
      <c r="AU355" s="238" t="s">
        <v>86</v>
      </c>
      <c r="AY355" s="17" t="s">
        <v>174</v>
      </c>
      <c r="BE355" s="239">
        <f>IF(N355="základní",J355,0)</f>
        <v>0</v>
      </c>
      <c r="BF355" s="239">
        <f>IF(N355="snížená",J355,0)</f>
        <v>0</v>
      </c>
      <c r="BG355" s="239">
        <f>IF(N355="zákl. přenesená",J355,0)</f>
        <v>0</v>
      </c>
      <c r="BH355" s="239">
        <f>IF(N355="sníž. přenesená",J355,0)</f>
        <v>0</v>
      </c>
      <c r="BI355" s="239">
        <f>IF(N355="nulová",J355,0)</f>
        <v>0</v>
      </c>
      <c r="BJ355" s="17" t="s">
        <v>84</v>
      </c>
      <c r="BK355" s="239">
        <f>ROUND(I355*H355,2)</f>
        <v>0</v>
      </c>
      <c r="BL355" s="17" t="s">
        <v>178</v>
      </c>
      <c r="BM355" s="238" t="s">
        <v>2419</v>
      </c>
    </row>
    <row r="356" s="2" customFormat="1" ht="16.5" customHeight="1">
      <c r="A356" s="38"/>
      <c r="B356" s="39"/>
      <c r="C356" s="226" t="s">
        <v>1385</v>
      </c>
      <c r="D356" s="226" t="s">
        <v>175</v>
      </c>
      <c r="E356" s="227" t="s">
        <v>2321</v>
      </c>
      <c r="F356" s="228" t="s">
        <v>2322</v>
      </c>
      <c r="G356" s="229" t="s">
        <v>1211</v>
      </c>
      <c r="H356" s="230">
        <v>3</v>
      </c>
      <c r="I356" s="231"/>
      <c r="J356" s="232">
        <f>ROUND(I356*H356,2)</f>
        <v>0</v>
      </c>
      <c r="K356" s="233"/>
      <c r="L356" s="44"/>
      <c r="M356" s="234" t="s">
        <v>1</v>
      </c>
      <c r="N356" s="235" t="s">
        <v>41</v>
      </c>
      <c r="O356" s="91"/>
      <c r="P356" s="236">
        <f>O356*H356</f>
        <v>0</v>
      </c>
      <c r="Q356" s="236">
        <v>0</v>
      </c>
      <c r="R356" s="236">
        <f>Q356*H356</f>
        <v>0</v>
      </c>
      <c r="S356" s="236">
        <v>0</v>
      </c>
      <c r="T356" s="237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8" t="s">
        <v>178</v>
      </c>
      <c r="AT356" s="238" t="s">
        <v>175</v>
      </c>
      <c r="AU356" s="238" t="s">
        <v>86</v>
      </c>
      <c r="AY356" s="17" t="s">
        <v>174</v>
      </c>
      <c r="BE356" s="239">
        <f>IF(N356="základní",J356,0)</f>
        <v>0</v>
      </c>
      <c r="BF356" s="239">
        <f>IF(N356="snížená",J356,0)</f>
        <v>0</v>
      </c>
      <c r="BG356" s="239">
        <f>IF(N356="zákl. přenesená",J356,0)</f>
        <v>0</v>
      </c>
      <c r="BH356" s="239">
        <f>IF(N356="sníž. přenesená",J356,0)</f>
        <v>0</v>
      </c>
      <c r="BI356" s="239">
        <f>IF(N356="nulová",J356,0)</f>
        <v>0</v>
      </c>
      <c r="BJ356" s="17" t="s">
        <v>84</v>
      </c>
      <c r="BK356" s="239">
        <f>ROUND(I356*H356,2)</f>
        <v>0</v>
      </c>
      <c r="BL356" s="17" t="s">
        <v>178</v>
      </c>
      <c r="BM356" s="238" t="s">
        <v>2420</v>
      </c>
    </row>
    <row r="357" s="2" customFormat="1" ht="62.7" customHeight="1">
      <c r="A357" s="38"/>
      <c r="B357" s="39"/>
      <c r="C357" s="226" t="s">
        <v>1391</v>
      </c>
      <c r="D357" s="226" t="s">
        <v>175</v>
      </c>
      <c r="E357" s="227" t="s">
        <v>2421</v>
      </c>
      <c r="F357" s="228" t="s">
        <v>2422</v>
      </c>
      <c r="G357" s="229" t="s">
        <v>1211</v>
      </c>
      <c r="H357" s="230">
        <v>7</v>
      </c>
      <c r="I357" s="231"/>
      <c r="J357" s="232">
        <f>ROUND(I357*H357,2)</f>
        <v>0</v>
      </c>
      <c r="K357" s="233"/>
      <c r="L357" s="44"/>
      <c r="M357" s="234" t="s">
        <v>1</v>
      </c>
      <c r="N357" s="235" t="s">
        <v>41</v>
      </c>
      <c r="O357" s="91"/>
      <c r="P357" s="236">
        <f>O357*H357</f>
        <v>0</v>
      </c>
      <c r="Q357" s="236">
        <v>0</v>
      </c>
      <c r="R357" s="236">
        <f>Q357*H357</f>
        <v>0</v>
      </c>
      <c r="S357" s="236">
        <v>0</v>
      </c>
      <c r="T357" s="237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8" t="s">
        <v>178</v>
      </c>
      <c r="AT357" s="238" t="s">
        <v>175</v>
      </c>
      <c r="AU357" s="238" t="s">
        <v>86</v>
      </c>
      <c r="AY357" s="17" t="s">
        <v>174</v>
      </c>
      <c r="BE357" s="239">
        <f>IF(N357="základní",J357,0)</f>
        <v>0</v>
      </c>
      <c r="BF357" s="239">
        <f>IF(N357="snížená",J357,0)</f>
        <v>0</v>
      </c>
      <c r="BG357" s="239">
        <f>IF(N357="zákl. přenesená",J357,0)</f>
        <v>0</v>
      </c>
      <c r="BH357" s="239">
        <f>IF(N357="sníž. přenesená",J357,0)</f>
        <v>0</v>
      </c>
      <c r="BI357" s="239">
        <f>IF(N357="nulová",J357,0)</f>
        <v>0</v>
      </c>
      <c r="BJ357" s="17" t="s">
        <v>84</v>
      </c>
      <c r="BK357" s="239">
        <f>ROUND(I357*H357,2)</f>
        <v>0</v>
      </c>
      <c r="BL357" s="17" t="s">
        <v>178</v>
      </c>
      <c r="BM357" s="238" t="s">
        <v>2423</v>
      </c>
    </row>
    <row r="358" s="2" customFormat="1" ht="24.15" customHeight="1">
      <c r="A358" s="38"/>
      <c r="B358" s="39"/>
      <c r="C358" s="226" t="s">
        <v>1397</v>
      </c>
      <c r="D358" s="226" t="s">
        <v>175</v>
      </c>
      <c r="E358" s="227" t="s">
        <v>2410</v>
      </c>
      <c r="F358" s="228" t="s">
        <v>2411</v>
      </c>
      <c r="G358" s="229" t="s">
        <v>236</v>
      </c>
      <c r="H358" s="230">
        <v>7</v>
      </c>
      <c r="I358" s="231"/>
      <c r="J358" s="232">
        <f>ROUND(I358*H358,2)</f>
        <v>0</v>
      </c>
      <c r="K358" s="233"/>
      <c r="L358" s="44"/>
      <c r="M358" s="234" t="s">
        <v>1</v>
      </c>
      <c r="N358" s="235" t="s">
        <v>41</v>
      </c>
      <c r="O358" s="91"/>
      <c r="P358" s="236">
        <f>O358*H358</f>
        <v>0</v>
      </c>
      <c r="Q358" s="236">
        <v>0</v>
      </c>
      <c r="R358" s="236">
        <f>Q358*H358</f>
        <v>0</v>
      </c>
      <c r="S358" s="236">
        <v>0</v>
      </c>
      <c r="T358" s="237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8" t="s">
        <v>178</v>
      </c>
      <c r="AT358" s="238" t="s">
        <v>175</v>
      </c>
      <c r="AU358" s="238" t="s">
        <v>86</v>
      </c>
      <c r="AY358" s="17" t="s">
        <v>174</v>
      </c>
      <c r="BE358" s="239">
        <f>IF(N358="základní",J358,0)</f>
        <v>0</v>
      </c>
      <c r="BF358" s="239">
        <f>IF(N358="snížená",J358,0)</f>
        <v>0</v>
      </c>
      <c r="BG358" s="239">
        <f>IF(N358="zákl. přenesená",J358,0)</f>
        <v>0</v>
      </c>
      <c r="BH358" s="239">
        <f>IF(N358="sníž. přenesená",J358,0)</f>
        <v>0</v>
      </c>
      <c r="BI358" s="239">
        <f>IF(N358="nulová",J358,0)</f>
        <v>0</v>
      </c>
      <c r="BJ358" s="17" t="s">
        <v>84</v>
      </c>
      <c r="BK358" s="239">
        <f>ROUND(I358*H358,2)</f>
        <v>0</v>
      </c>
      <c r="BL358" s="17" t="s">
        <v>178</v>
      </c>
      <c r="BM358" s="238" t="s">
        <v>2424</v>
      </c>
    </row>
    <row r="359" s="12" customFormat="1" ht="22.8" customHeight="1">
      <c r="A359" s="12"/>
      <c r="B359" s="212"/>
      <c r="C359" s="213"/>
      <c r="D359" s="214" t="s">
        <v>75</v>
      </c>
      <c r="E359" s="284" t="s">
        <v>2425</v>
      </c>
      <c r="F359" s="284" t="s">
        <v>2426</v>
      </c>
      <c r="G359" s="213"/>
      <c r="H359" s="213"/>
      <c r="I359" s="216"/>
      <c r="J359" s="285">
        <f>BK359</f>
        <v>0</v>
      </c>
      <c r="K359" s="213"/>
      <c r="L359" s="218"/>
      <c r="M359" s="219"/>
      <c r="N359" s="220"/>
      <c r="O359" s="220"/>
      <c r="P359" s="221">
        <f>SUM(P360:P363)</f>
        <v>0</v>
      </c>
      <c r="Q359" s="220"/>
      <c r="R359" s="221">
        <f>SUM(R360:R363)</f>
        <v>0</v>
      </c>
      <c r="S359" s="220"/>
      <c r="T359" s="222">
        <f>SUM(T360:T363)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23" t="s">
        <v>84</v>
      </c>
      <c r="AT359" s="224" t="s">
        <v>75</v>
      </c>
      <c r="AU359" s="224" t="s">
        <v>84</v>
      </c>
      <c r="AY359" s="223" t="s">
        <v>174</v>
      </c>
      <c r="BK359" s="225">
        <f>SUM(BK360:BK363)</f>
        <v>0</v>
      </c>
    </row>
    <row r="360" s="2" customFormat="1" ht="37.8" customHeight="1">
      <c r="A360" s="38"/>
      <c r="B360" s="39"/>
      <c r="C360" s="226" t="s">
        <v>1401</v>
      </c>
      <c r="D360" s="226" t="s">
        <v>175</v>
      </c>
      <c r="E360" s="227" t="s">
        <v>2427</v>
      </c>
      <c r="F360" s="228" t="s">
        <v>2428</v>
      </c>
      <c r="G360" s="229" t="s">
        <v>1211</v>
      </c>
      <c r="H360" s="230">
        <v>1</v>
      </c>
      <c r="I360" s="231"/>
      <c r="J360" s="232">
        <f>ROUND(I360*H360,2)</f>
        <v>0</v>
      </c>
      <c r="K360" s="233"/>
      <c r="L360" s="44"/>
      <c r="M360" s="234" t="s">
        <v>1</v>
      </c>
      <c r="N360" s="235" t="s">
        <v>41</v>
      </c>
      <c r="O360" s="91"/>
      <c r="P360" s="236">
        <f>O360*H360</f>
        <v>0</v>
      </c>
      <c r="Q360" s="236">
        <v>0</v>
      </c>
      <c r="R360" s="236">
        <f>Q360*H360</f>
        <v>0</v>
      </c>
      <c r="S360" s="236">
        <v>0</v>
      </c>
      <c r="T360" s="237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8" t="s">
        <v>178</v>
      </c>
      <c r="AT360" s="238" t="s">
        <v>175</v>
      </c>
      <c r="AU360" s="238" t="s">
        <v>86</v>
      </c>
      <c r="AY360" s="17" t="s">
        <v>174</v>
      </c>
      <c r="BE360" s="239">
        <f>IF(N360="základní",J360,0)</f>
        <v>0</v>
      </c>
      <c r="BF360" s="239">
        <f>IF(N360="snížená",J360,0)</f>
        <v>0</v>
      </c>
      <c r="BG360" s="239">
        <f>IF(N360="zákl. přenesená",J360,0)</f>
        <v>0</v>
      </c>
      <c r="BH360" s="239">
        <f>IF(N360="sníž. přenesená",J360,0)</f>
        <v>0</v>
      </c>
      <c r="BI360" s="239">
        <f>IF(N360="nulová",J360,0)</f>
        <v>0</v>
      </c>
      <c r="BJ360" s="17" t="s">
        <v>84</v>
      </c>
      <c r="BK360" s="239">
        <f>ROUND(I360*H360,2)</f>
        <v>0</v>
      </c>
      <c r="BL360" s="17" t="s">
        <v>178</v>
      </c>
      <c r="BM360" s="238" t="s">
        <v>2429</v>
      </c>
    </row>
    <row r="361" s="2" customFormat="1" ht="21.75" customHeight="1">
      <c r="A361" s="38"/>
      <c r="B361" s="39"/>
      <c r="C361" s="226" t="s">
        <v>1406</v>
      </c>
      <c r="D361" s="226" t="s">
        <v>175</v>
      </c>
      <c r="E361" s="227" t="s">
        <v>2400</v>
      </c>
      <c r="F361" s="228" t="s">
        <v>2401</v>
      </c>
      <c r="G361" s="229" t="s">
        <v>1211</v>
      </c>
      <c r="H361" s="230">
        <v>1</v>
      </c>
      <c r="I361" s="231"/>
      <c r="J361" s="232">
        <f>ROUND(I361*H361,2)</f>
        <v>0</v>
      </c>
      <c r="K361" s="233"/>
      <c r="L361" s="44"/>
      <c r="M361" s="234" t="s">
        <v>1</v>
      </c>
      <c r="N361" s="235" t="s">
        <v>41</v>
      </c>
      <c r="O361" s="91"/>
      <c r="P361" s="236">
        <f>O361*H361</f>
        <v>0</v>
      </c>
      <c r="Q361" s="236">
        <v>0</v>
      </c>
      <c r="R361" s="236">
        <f>Q361*H361</f>
        <v>0</v>
      </c>
      <c r="S361" s="236">
        <v>0</v>
      </c>
      <c r="T361" s="237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38" t="s">
        <v>178</v>
      </c>
      <c r="AT361" s="238" t="s">
        <v>175</v>
      </c>
      <c r="AU361" s="238" t="s">
        <v>86</v>
      </c>
      <c r="AY361" s="17" t="s">
        <v>174</v>
      </c>
      <c r="BE361" s="239">
        <f>IF(N361="základní",J361,0)</f>
        <v>0</v>
      </c>
      <c r="BF361" s="239">
        <f>IF(N361="snížená",J361,0)</f>
        <v>0</v>
      </c>
      <c r="BG361" s="239">
        <f>IF(N361="zákl. přenesená",J361,0)</f>
        <v>0</v>
      </c>
      <c r="BH361" s="239">
        <f>IF(N361="sníž. přenesená",J361,0)</f>
        <v>0</v>
      </c>
      <c r="BI361" s="239">
        <f>IF(N361="nulová",J361,0)</f>
        <v>0</v>
      </c>
      <c r="BJ361" s="17" t="s">
        <v>84</v>
      </c>
      <c r="BK361" s="239">
        <f>ROUND(I361*H361,2)</f>
        <v>0</v>
      </c>
      <c r="BL361" s="17" t="s">
        <v>178</v>
      </c>
      <c r="BM361" s="238" t="s">
        <v>2430</v>
      </c>
    </row>
    <row r="362" s="2" customFormat="1" ht="49.05" customHeight="1">
      <c r="A362" s="38"/>
      <c r="B362" s="39"/>
      <c r="C362" s="226" t="s">
        <v>1411</v>
      </c>
      <c r="D362" s="226" t="s">
        <v>175</v>
      </c>
      <c r="E362" s="227" t="s">
        <v>2407</v>
      </c>
      <c r="F362" s="228" t="s">
        <v>2408</v>
      </c>
      <c r="G362" s="229" t="s">
        <v>1211</v>
      </c>
      <c r="H362" s="230">
        <v>1</v>
      </c>
      <c r="I362" s="231"/>
      <c r="J362" s="232">
        <f>ROUND(I362*H362,2)</f>
        <v>0</v>
      </c>
      <c r="K362" s="233"/>
      <c r="L362" s="44"/>
      <c r="M362" s="234" t="s">
        <v>1</v>
      </c>
      <c r="N362" s="235" t="s">
        <v>41</v>
      </c>
      <c r="O362" s="91"/>
      <c r="P362" s="236">
        <f>O362*H362</f>
        <v>0</v>
      </c>
      <c r="Q362" s="236">
        <v>0</v>
      </c>
      <c r="R362" s="236">
        <f>Q362*H362</f>
        <v>0</v>
      </c>
      <c r="S362" s="236">
        <v>0</v>
      </c>
      <c r="T362" s="237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8" t="s">
        <v>178</v>
      </c>
      <c r="AT362" s="238" t="s">
        <v>175</v>
      </c>
      <c r="AU362" s="238" t="s">
        <v>86</v>
      </c>
      <c r="AY362" s="17" t="s">
        <v>174</v>
      </c>
      <c r="BE362" s="239">
        <f>IF(N362="základní",J362,0)</f>
        <v>0</v>
      </c>
      <c r="BF362" s="239">
        <f>IF(N362="snížená",J362,0)</f>
        <v>0</v>
      </c>
      <c r="BG362" s="239">
        <f>IF(N362="zákl. přenesená",J362,0)</f>
        <v>0</v>
      </c>
      <c r="BH362" s="239">
        <f>IF(N362="sníž. přenesená",J362,0)</f>
        <v>0</v>
      </c>
      <c r="BI362" s="239">
        <f>IF(N362="nulová",J362,0)</f>
        <v>0</v>
      </c>
      <c r="BJ362" s="17" t="s">
        <v>84</v>
      </c>
      <c r="BK362" s="239">
        <f>ROUND(I362*H362,2)</f>
        <v>0</v>
      </c>
      <c r="BL362" s="17" t="s">
        <v>178</v>
      </c>
      <c r="BM362" s="238" t="s">
        <v>2431</v>
      </c>
    </row>
    <row r="363" s="2" customFormat="1" ht="24.15" customHeight="1">
      <c r="A363" s="38"/>
      <c r="B363" s="39"/>
      <c r="C363" s="226" t="s">
        <v>1415</v>
      </c>
      <c r="D363" s="226" t="s">
        <v>175</v>
      </c>
      <c r="E363" s="227" t="s">
        <v>2410</v>
      </c>
      <c r="F363" s="228" t="s">
        <v>2411</v>
      </c>
      <c r="G363" s="229" t="s">
        <v>236</v>
      </c>
      <c r="H363" s="230">
        <v>1</v>
      </c>
      <c r="I363" s="231"/>
      <c r="J363" s="232">
        <f>ROUND(I363*H363,2)</f>
        <v>0</v>
      </c>
      <c r="K363" s="233"/>
      <c r="L363" s="44"/>
      <c r="M363" s="234" t="s">
        <v>1</v>
      </c>
      <c r="N363" s="235" t="s">
        <v>41</v>
      </c>
      <c r="O363" s="91"/>
      <c r="P363" s="236">
        <f>O363*H363</f>
        <v>0</v>
      </c>
      <c r="Q363" s="236">
        <v>0</v>
      </c>
      <c r="R363" s="236">
        <f>Q363*H363</f>
        <v>0</v>
      </c>
      <c r="S363" s="236">
        <v>0</v>
      </c>
      <c r="T363" s="237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38" t="s">
        <v>178</v>
      </c>
      <c r="AT363" s="238" t="s">
        <v>175</v>
      </c>
      <c r="AU363" s="238" t="s">
        <v>86</v>
      </c>
      <c r="AY363" s="17" t="s">
        <v>174</v>
      </c>
      <c r="BE363" s="239">
        <f>IF(N363="základní",J363,0)</f>
        <v>0</v>
      </c>
      <c r="BF363" s="239">
        <f>IF(N363="snížená",J363,0)</f>
        <v>0</v>
      </c>
      <c r="BG363" s="239">
        <f>IF(N363="zákl. přenesená",J363,0)</f>
        <v>0</v>
      </c>
      <c r="BH363" s="239">
        <f>IF(N363="sníž. přenesená",J363,0)</f>
        <v>0</v>
      </c>
      <c r="BI363" s="239">
        <f>IF(N363="nulová",J363,0)</f>
        <v>0</v>
      </c>
      <c r="BJ363" s="17" t="s">
        <v>84</v>
      </c>
      <c r="BK363" s="239">
        <f>ROUND(I363*H363,2)</f>
        <v>0</v>
      </c>
      <c r="BL363" s="17" t="s">
        <v>178</v>
      </c>
      <c r="BM363" s="238" t="s">
        <v>2432</v>
      </c>
    </row>
    <row r="364" s="12" customFormat="1" ht="22.8" customHeight="1">
      <c r="A364" s="12"/>
      <c r="B364" s="212"/>
      <c r="C364" s="213"/>
      <c r="D364" s="214" t="s">
        <v>75</v>
      </c>
      <c r="E364" s="284" t="s">
        <v>2433</v>
      </c>
      <c r="F364" s="284" t="s">
        <v>2434</v>
      </c>
      <c r="G364" s="213"/>
      <c r="H364" s="213"/>
      <c r="I364" s="216"/>
      <c r="J364" s="285">
        <f>BK364</f>
        <v>0</v>
      </c>
      <c r="K364" s="213"/>
      <c r="L364" s="218"/>
      <c r="M364" s="219"/>
      <c r="N364" s="220"/>
      <c r="O364" s="220"/>
      <c r="P364" s="221">
        <f>SUM(P365:P371)</f>
        <v>0</v>
      </c>
      <c r="Q364" s="220"/>
      <c r="R364" s="221">
        <f>SUM(R365:R371)</f>
        <v>0</v>
      </c>
      <c r="S364" s="220"/>
      <c r="T364" s="222">
        <f>SUM(T365:T371)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23" t="s">
        <v>84</v>
      </c>
      <c r="AT364" s="224" t="s">
        <v>75</v>
      </c>
      <c r="AU364" s="224" t="s">
        <v>84</v>
      </c>
      <c r="AY364" s="223" t="s">
        <v>174</v>
      </c>
      <c r="BK364" s="225">
        <f>SUM(BK365:BK371)</f>
        <v>0</v>
      </c>
    </row>
    <row r="365" s="2" customFormat="1" ht="24.15" customHeight="1">
      <c r="A365" s="38"/>
      <c r="B365" s="39"/>
      <c r="C365" s="226" t="s">
        <v>1419</v>
      </c>
      <c r="D365" s="226" t="s">
        <v>175</v>
      </c>
      <c r="E365" s="227" t="s">
        <v>2435</v>
      </c>
      <c r="F365" s="228" t="s">
        <v>2436</v>
      </c>
      <c r="G365" s="229" t="s">
        <v>236</v>
      </c>
      <c r="H365" s="230">
        <v>1</v>
      </c>
      <c r="I365" s="231"/>
      <c r="J365" s="232">
        <f>ROUND(I365*H365,2)</f>
        <v>0</v>
      </c>
      <c r="K365" s="233"/>
      <c r="L365" s="44"/>
      <c r="M365" s="234" t="s">
        <v>1</v>
      </c>
      <c r="N365" s="235" t="s">
        <v>41</v>
      </c>
      <c r="O365" s="91"/>
      <c r="P365" s="236">
        <f>O365*H365</f>
        <v>0</v>
      </c>
      <c r="Q365" s="236">
        <v>0</v>
      </c>
      <c r="R365" s="236">
        <f>Q365*H365</f>
        <v>0</v>
      </c>
      <c r="S365" s="236">
        <v>0</v>
      </c>
      <c r="T365" s="237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8" t="s">
        <v>178</v>
      </c>
      <c r="AT365" s="238" t="s">
        <v>175</v>
      </c>
      <c r="AU365" s="238" t="s">
        <v>86</v>
      </c>
      <c r="AY365" s="17" t="s">
        <v>174</v>
      </c>
      <c r="BE365" s="239">
        <f>IF(N365="základní",J365,0)</f>
        <v>0</v>
      </c>
      <c r="BF365" s="239">
        <f>IF(N365="snížená",J365,0)</f>
        <v>0</v>
      </c>
      <c r="BG365" s="239">
        <f>IF(N365="zákl. přenesená",J365,0)</f>
        <v>0</v>
      </c>
      <c r="BH365" s="239">
        <f>IF(N365="sníž. přenesená",J365,0)</f>
        <v>0</v>
      </c>
      <c r="BI365" s="239">
        <f>IF(N365="nulová",J365,0)</f>
        <v>0</v>
      </c>
      <c r="BJ365" s="17" t="s">
        <v>84</v>
      </c>
      <c r="BK365" s="239">
        <f>ROUND(I365*H365,2)</f>
        <v>0</v>
      </c>
      <c r="BL365" s="17" t="s">
        <v>178</v>
      </c>
      <c r="BM365" s="238" t="s">
        <v>2437</v>
      </c>
    </row>
    <row r="366" s="2" customFormat="1" ht="16.5" customHeight="1">
      <c r="A366" s="38"/>
      <c r="B366" s="39"/>
      <c r="C366" s="226" t="s">
        <v>1423</v>
      </c>
      <c r="D366" s="226" t="s">
        <v>175</v>
      </c>
      <c r="E366" s="227" t="s">
        <v>2438</v>
      </c>
      <c r="F366" s="228" t="s">
        <v>2439</v>
      </c>
      <c r="G366" s="229" t="s">
        <v>236</v>
      </c>
      <c r="H366" s="230">
        <v>1</v>
      </c>
      <c r="I366" s="231"/>
      <c r="J366" s="232">
        <f>ROUND(I366*H366,2)</f>
        <v>0</v>
      </c>
      <c r="K366" s="233"/>
      <c r="L366" s="44"/>
      <c r="M366" s="234" t="s">
        <v>1</v>
      </c>
      <c r="N366" s="235" t="s">
        <v>41</v>
      </c>
      <c r="O366" s="91"/>
      <c r="P366" s="236">
        <f>O366*H366</f>
        <v>0</v>
      </c>
      <c r="Q366" s="236">
        <v>0</v>
      </c>
      <c r="R366" s="236">
        <f>Q366*H366</f>
        <v>0</v>
      </c>
      <c r="S366" s="236">
        <v>0</v>
      </c>
      <c r="T366" s="237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238" t="s">
        <v>178</v>
      </c>
      <c r="AT366" s="238" t="s">
        <v>175</v>
      </c>
      <c r="AU366" s="238" t="s">
        <v>86</v>
      </c>
      <c r="AY366" s="17" t="s">
        <v>174</v>
      </c>
      <c r="BE366" s="239">
        <f>IF(N366="základní",J366,0)</f>
        <v>0</v>
      </c>
      <c r="BF366" s="239">
        <f>IF(N366="snížená",J366,0)</f>
        <v>0</v>
      </c>
      <c r="BG366" s="239">
        <f>IF(N366="zákl. přenesená",J366,0)</f>
        <v>0</v>
      </c>
      <c r="BH366" s="239">
        <f>IF(N366="sníž. přenesená",J366,0)</f>
        <v>0</v>
      </c>
      <c r="BI366" s="239">
        <f>IF(N366="nulová",J366,0)</f>
        <v>0</v>
      </c>
      <c r="BJ366" s="17" t="s">
        <v>84</v>
      </c>
      <c r="BK366" s="239">
        <f>ROUND(I366*H366,2)</f>
        <v>0</v>
      </c>
      <c r="BL366" s="17" t="s">
        <v>178</v>
      </c>
      <c r="BM366" s="238" t="s">
        <v>2440</v>
      </c>
    </row>
    <row r="367" s="2" customFormat="1" ht="44.25" customHeight="1">
      <c r="A367" s="38"/>
      <c r="B367" s="39"/>
      <c r="C367" s="226" t="s">
        <v>1427</v>
      </c>
      <c r="D367" s="226" t="s">
        <v>175</v>
      </c>
      <c r="E367" s="227" t="s">
        <v>2441</v>
      </c>
      <c r="F367" s="228" t="s">
        <v>2442</v>
      </c>
      <c r="G367" s="229" t="s">
        <v>236</v>
      </c>
      <c r="H367" s="230">
        <v>1</v>
      </c>
      <c r="I367" s="231"/>
      <c r="J367" s="232">
        <f>ROUND(I367*H367,2)</f>
        <v>0</v>
      </c>
      <c r="K367" s="233"/>
      <c r="L367" s="44"/>
      <c r="M367" s="234" t="s">
        <v>1</v>
      </c>
      <c r="N367" s="235" t="s">
        <v>41</v>
      </c>
      <c r="O367" s="91"/>
      <c r="P367" s="236">
        <f>O367*H367</f>
        <v>0</v>
      </c>
      <c r="Q367" s="236">
        <v>0</v>
      </c>
      <c r="R367" s="236">
        <f>Q367*H367</f>
        <v>0</v>
      </c>
      <c r="S367" s="236">
        <v>0</v>
      </c>
      <c r="T367" s="237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38" t="s">
        <v>178</v>
      </c>
      <c r="AT367" s="238" t="s">
        <v>175</v>
      </c>
      <c r="AU367" s="238" t="s">
        <v>86</v>
      </c>
      <c r="AY367" s="17" t="s">
        <v>174</v>
      </c>
      <c r="BE367" s="239">
        <f>IF(N367="základní",J367,0)</f>
        <v>0</v>
      </c>
      <c r="BF367" s="239">
        <f>IF(N367="snížená",J367,0)</f>
        <v>0</v>
      </c>
      <c r="BG367" s="239">
        <f>IF(N367="zákl. přenesená",J367,0)</f>
        <v>0</v>
      </c>
      <c r="BH367" s="239">
        <f>IF(N367="sníž. přenesená",J367,0)</f>
        <v>0</v>
      </c>
      <c r="BI367" s="239">
        <f>IF(N367="nulová",J367,0)</f>
        <v>0</v>
      </c>
      <c r="BJ367" s="17" t="s">
        <v>84</v>
      </c>
      <c r="BK367" s="239">
        <f>ROUND(I367*H367,2)</f>
        <v>0</v>
      </c>
      <c r="BL367" s="17" t="s">
        <v>178</v>
      </c>
      <c r="BM367" s="238" t="s">
        <v>2443</v>
      </c>
    </row>
    <row r="368" s="2" customFormat="1" ht="24.15" customHeight="1">
      <c r="A368" s="38"/>
      <c r="B368" s="39"/>
      <c r="C368" s="226" t="s">
        <v>1431</v>
      </c>
      <c r="D368" s="226" t="s">
        <v>175</v>
      </c>
      <c r="E368" s="227" t="s">
        <v>2444</v>
      </c>
      <c r="F368" s="228" t="s">
        <v>2445</v>
      </c>
      <c r="G368" s="229" t="s">
        <v>236</v>
      </c>
      <c r="H368" s="230">
        <v>1</v>
      </c>
      <c r="I368" s="231"/>
      <c r="J368" s="232">
        <f>ROUND(I368*H368,2)</f>
        <v>0</v>
      </c>
      <c r="K368" s="233"/>
      <c r="L368" s="44"/>
      <c r="M368" s="234" t="s">
        <v>1</v>
      </c>
      <c r="N368" s="235" t="s">
        <v>41</v>
      </c>
      <c r="O368" s="91"/>
      <c r="P368" s="236">
        <f>O368*H368</f>
        <v>0</v>
      </c>
      <c r="Q368" s="236">
        <v>0</v>
      </c>
      <c r="R368" s="236">
        <f>Q368*H368</f>
        <v>0</v>
      </c>
      <c r="S368" s="236">
        <v>0</v>
      </c>
      <c r="T368" s="237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8" t="s">
        <v>178</v>
      </c>
      <c r="AT368" s="238" t="s">
        <v>175</v>
      </c>
      <c r="AU368" s="238" t="s">
        <v>86</v>
      </c>
      <c r="AY368" s="17" t="s">
        <v>174</v>
      </c>
      <c r="BE368" s="239">
        <f>IF(N368="základní",J368,0)</f>
        <v>0</v>
      </c>
      <c r="BF368" s="239">
        <f>IF(N368="snížená",J368,0)</f>
        <v>0</v>
      </c>
      <c r="BG368" s="239">
        <f>IF(N368="zákl. přenesená",J368,0)</f>
        <v>0</v>
      </c>
      <c r="BH368" s="239">
        <f>IF(N368="sníž. přenesená",J368,0)</f>
        <v>0</v>
      </c>
      <c r="BI368" s="239">
        <f>IF(N368="nulová",J368,0)</f>
        <v>0</v>
      </c>
      <c r="BJ368" s="17" t="s">
        <v>84</v>
      </c>
      <c r="BK368" s="239">
        <f>ROUND(I368*H368,2)</f>
        <v>0</v>
      </c>
      <c r="BL368" s="17" t="s">
        <v>178</v>
      </c>
      <c r="BM368" s="238" t="s">
        <v>2446</v>
      </c>
    </row>
    <row r="369" s="2" customFormat="1" ht="24.15" customHeight="1">
      <c r="A369" s="38"/>
      <c r="B369" s="39"/>
      <c r="C369" s="226" t="s">
        <v>1435</v>
      </c>
      <c r="D369" s="226" t="s">
        <v>175</v>
      </c>
      <c r="E369" s="227" t="s">
        <v>2447</v>
      </c>
      <c r="F369" s="228" t="s">
        <v>2448</v>
      </c>
      <c r="G369" s="229" t="s">
        <v>1211</v>
      </c>
      <c r="H369" s="230">
        <v>1</v>
      </c>
      <c r="I369" s="231"/>
      <c r="J369" s="232">
        <f>ROUND(I369*H369,2)</f>
        <v>0</v>
      </c>
      <c r="K369" s="233"/>
      <c r="L369" s="44"/>
      <c r="M369" s="234" t="s">
        <v>1</v>
      </c>
      <c r="N369" s="235" t="s">
        <v>41</v>
      </c>
      <c r="O369" s="91"/>
      <c r="P369" s="236">
        <f>O369*H369</f>
        <v>0</v>
      </c>
      <c r="Q369" s="236">
        <v>0</v>
      </c>
      <c r="R369" s="236">
        <f>Q369*H369</f>
        <v>0</v>
      </c>
      <c r="S369" s="236">
        <v>0</v>
      </c>
      <c r="T369" s="237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38" t="s">
        <v>178</v>
      </c>
      <c r="AT369" s="238" t="s">
        <v>175</v>
      </c>
      <c r="AU369" s="238" t="s">
        <v>86</v>
      </c>
      <c r="AY369" s="17" t="s">
        <v>174</v>
      </c>
      <c r="BE369" s="239">
        <f>IF(N369="základní",J369,0)</f>
        <v>0</v>
      </c>
      <c r="BF369" s="239">
        <f>IF(N369="snížená",J369,0)</f>
        <v>0</v>
      </c>
      <c r="BG369" s="239">
        <f>IF(N369="zákl. přenesená",J369,0)</f>
        <v>0</v>
      </c>
      <c r="BH369" s="239">
        <f>IF(N369="sníž. přenesená",J369,0)</f>
        <v>0</v>
      </c>
      <c r="BI369" s="239">
        <f>IF(N369="nulová",J369,0)</f>
        <v>0</v>
      </c>
      <c r="BJ369" s="17" t="s">
        <v>84</v>
      </c>
      <c r="BK369" s="239">
        <f>ROUND(I369*H369,2)</f>
        <v>0</v>
      </c>
      <c r="BL369" s="17" t="s">
        <v>178</v>
      </c>
      <c r="BM369" s="238" t="s">
        <v>2449</v>
      </c>
    </row>
    <row r="370" s="2" customFormat="1" ht="16.5" customHeight="1">
      <c r="A370" s="38"/>
      <c r="B370" s="39"/>
      <c r="C370" s="226" t="s">
        <v>1439</v>
      </c>
      <c r="D370" s="226" t="s">
        <v>175</v>
      </c>
      <c r="E370" s="227" t="s">
        <v>2450</v>
      </c>
      <c r="F370" s="228" t="s">
        <v>2451</v>
      </c>
      <c r="G370" s="229" t="s">
        <v>236</v>
      </c>
      <c r="H370" s="230">
        <v>1</v>
      </c>
      <c r="I370" s="231"/>
      <c r="J370" s="232">
        <f>ROUND(I370*H370,2)</f>
        <v>0</v>
      </c>
      <c r="K370" s="233"/>
      <c r="L370" s="44"/>
      <c r="M370" s="234" t="s">
        <v>1</v>
      </c>
      <c r="N370" s="235" t="s">
        <v>41</v>
      </c>
      <c r="O370" s="91"/>
      <c r="P370" s="236">
        <f>O370*H370</f>
        <v>0</v>
      </c>
      <c r="Q370" s="236">
        <v>0</v>
      </c>
      <c r="R370" s="236">
        <f>Q370*H370</f>
        <v>0</v>
      </c>
      <c r="S370" s="236">
        <v>0</v>
      </c>
      <c r="T370" s="237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38" t="s">
        <v>178</v>
      </c>
      <c r="AT370" s="238" t="s">
        <v>175</v>
      </c>
      <c r="AU370" s="238" t="s">
        <v>86</v>
      </c>
      <c r="AY370" s="17" t="s">
        <v>174</v>
      </c>
      <c r="BE370" s="239">
        <f>IF(N370="základní",J370,0)</f>
        <v>0</v>
      </c>
      <c r="BF370" s="239">
        <f>IF(N370="snížená",J370,0)</f>
        <v>0</v>
      </c>
      <c r="BG370" s="239">
        <f>IF(N370="zákl. přenesená",J370,0)</f>
        <v>0</v>
      </c>
      <c r="BH370" s="239">
        <f>IF(N370="sníž. přenesená",J370,0)</f>
        <v>0</v>
      </c>
      <c r="BI370" s="239">
        <f>IF(N370="nulová",J370,0)</f>
        <v>0</v>
      </c>
      <c r="BJ370" s="17" t="s">
        <v>84</v>
      </c>
      <c r="BK370" s="239">
        <f>ROUND(I370*H370,2)</f>
        <v>0</v>
      </c>
      <c r="BL370" s="17" t="s">
        <v>178</v>
      </c>
      <c r="BM370" s="238" t="s">
        <v>2452</v>
      </c>
    </row>
    <row r="371" s="2" customFormat="1" ht="24.15" customHeight="1">
      <c r="A371" s="38"/>
      <c r="B371" s="39"/>
      <c r="C371" s="226" t="s">
        <v>1443</v>
      </c>
      <c r="D371" s="226" t="s">
        <v>175</v>
      </c>
      <c r="E371" s="227" t="s">
        <v>2453</v>
      </c>
      <c r="F371" s="228" t="s">
        <v>2454</v>
      </c>
      <c r="G371" s="229" t="s">
        <v>1112</v>
      </c>
      <c r="H371" s="294"/>
      <c r="I371" s="231"/>
      <c r="J371" s="232">
        <f>ROUND(I371*H371,2)</f>
        <v>0</v>
      </c>
      <c r="K371" s="233"/>
      <c r="L371" s="44"/>
      <c r="M371" s="234" t="s">
        <v>1</v>
      </c>
      <c r="N371" s="235" t="s">
        <v>41</v>
      </c>
      <c r="O371" s="91"/>
      <c r="P371" s="236">
        <f>O371*H371</f>
        <v>0</v>
      </c>
      <c r="Q371" s="236">
        <v>0</v>
      </c>
      <c r="R371" s="236">
        <f>Q371*H371</f>
        <v>0</v>
      </c>
      <c r="S371" s="236">
        <v>0</v>
      </c>
      <c r="T371" s="237">
        <f>S371*H371</f>
        <v>0</v>
      </c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38" t="s">
        <v>178</v>
      </c>
      <c r="AT371" s="238" t="s">
        <v>175</v>
      </c>
      <c r="AU371" s="238" t="s">
        <v>86</v>
      </c>
      <c r="AY371" s="17" t="s">
        <v>174</v>
      </c>
      <c r="BE371" s="239">
        <f>IF(N371="základní",J371,0)</f>
        <v>0</v>
      </c>
      <c r="BF371" s="239">
        <f>IF(N371="snížená",J371,0)</f>
        <v>0</v>
      </c>
      <c r="BG371" s="239">
        <f>IF(N371="zákl. přenesená",J371,0)</f>
        <v>0</v>
      </c>
      <c r="BH371" s="239">
        <f>IF(N371="sníž. přenesená",J371,0)</f>
        <v>0</v>
      </c>
      <c r="BI371" s="239">
        <f>IF(N371="nulová",J371,0)</f>
        <v>0</v>
      </c>
      <c r="BJ371" s="17" t="s">
        <v>84</v>
      </c>
      <c r="BK371" s="239">
        <f>ROUND(I371*H371,2)</f>
        <v>0</v>
      </c>
      <c r="BL371" s="17" t="s">
        <v>178</v>
      </c>
      <c r="BM371" s="238" t="s">
        <v>2455</v>
      </c>
    </row>
    <row r="372" s="12" customFormat="1" ht="25.92" customHeight="1">
      <c r="A372" s="12"/>
      <c r="B372" s="212"/>
      <c r="C372" s="213"/>
      <c r="D372" s="214" t="s">
        <v>75</v>
      </c>
      <c r="E372" s="215" t="s">
        <v>2456</v>
      </c>
      <c r="F372" s="215" t="s">
        <v>2457</v>
      </c>
      <c r="G372" s="213"/>
      <c r="H372" s="213"/>
      <c r="I372" s="216"/>
      <c r="J372" s="217">
        <f>BK372</f>
        <v>0</v>
      </c>
      <c r="K372" s="213"/>
      <c r="L372" s="218"/>
      <c r="M372" s="219"/>
      <c r="N372" s="220"/>
      <c r="O372" s="220"/>
      <c r="P372" s="221">
        <f>P373+P382</f>
        <v>0</v>
      </c>
      <c r="Q372" s="220"/>
      <c r="R372" s="221">
        <f>R373+R382</f>
        <v>0</v>
      </c>
      <c r="S372" s="220"/>
      <c r="T372" s="222">
        <f>T373+T382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23" t="s">
        <v>84</v>
      </c>
      <c r="AT372" s="224" t="s">
        <v>75</v>
      </c>
      <c r="AU372" s="224" t="s">
        <v>76</v>
      </c>
      <c r="AY372" s="223" t="s">
        <v>174</v>
      </c>
      <c r="BK372" s="225">
        <f>BK373+BK382</f>
        <v>0</v>
      </c>
    </row>
    <row r="373" s="12" customFormat="1" ht="22.8" customHeight="1">
      <c r="A373" s="12"/>
      <c r="B373" s="212"/>
      <c r="C373" s="213"/>
      <c r="D373" s="214" t="s">
        <v>75</v>
      </c>
      <c r="E373" s="284" t="s">
        <v>2023</v>
      </c>
      <c r="F373" s="284" t="s">
        <v>2024</v>
      </c>
      <c r="G373" s="213"/>
      <c r="H373" s="213"/>
      <c r="I373" s="216"/>
      <c r="J373" s="285">
        <f>BK373</f>
        <v>0</v>
      </c>
      <c r="K373" s="213"/>
      <c r="L373" s="218"/>
      <c r="M373" s="219"/>
      <c r="N373" s="220"/>
      <c r="O373" s="220"/>
      <c r="P373" s="221">
        <f>SUM(P374:P381)</f>
        <v>0</v>
      </c>
      <c r="Q373" s="220"/>
      <c r="R373" s="221">
        <f>SUM(R374:R381)</f>
        <v>0</v>
      </c>
      <c r="S373" s="220"/>
      <c r="T373" s="222">
        <f>SUM(T374:T381)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23" t="s">
        <v>84</v>
      </c>
      <c r="AT373" s="224" t="s">
        <v>75</v>
      </c>
      <c r="AU373" s="224" t="s">
        <v>84</v>
      </c>
      <c r="AY373" s="223" t="s">
        <v>174</v>
      </c>
      <c r="BK373" s="225">
        <f>SUM(BK374:BK381)</f>
        <v>0</v>
      </c>
    </row>
    <row r="374" s="2" customFormat="1" ht="21.75" customHeight="1">
      <c r="A374" s="38"/>
      <c r="B374" s="39"/>
      <c r="C374" s="226" t="s">
        <v>1447</v>
      </c>
      <c r="D374" s="226" t="s">
        <v>175</v>
      </c>
      <c r="E374" s="227" t="s">
        <v>2458</v>
      </c>
      <c r="F374" s="228" t="s">
        <v>2459</v>
      </c>
      <c r="G374" s="229" t="s">
        <v>243</v>
      </c>
      <c r="H374" s="230">
        <v>61</v>
      </c>
      <c r="I374" s="231"/>
      <c r="J374" s="232">
        <f>ROUND(I374*H374,2)</f>
        <v>0</v>
      </c>
      <c r="K374" s="233"/>
      <c r="L374" s="44"/>
      <c r="M374" s="234" t="s">
        <v>1</v>
      </c>
      <c r="N374" s="235" t="s">
        <v>41</v>
      </c>
      <c r="O374" s="91"/>
      <c r="P374" s="236">
        <f>O374*H374</f>
        <v>0</v>
      </c>
      <c r="Q374" s="236">
        <v>0</v>
      </c>
      <c r="R374" s="236">
        <f>Q374*H374</f>
        <v>0</v>
      </c>
      <c r="S374" s="236">
        <v>0</v>
      </c>
      <c r="T374" s="237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38" t="s">
        <v>178</v>
      </c>
      <c r="AT374" s="238" t="s">
        <v>175</v>
      </c>
      <c r="AU374" s="238" t="s">
        <v>86</v>
      </c>
      <c r="AY374" s="17" t="s">
        <v>174</v>
      </c>
      <c r="BE374" s="239">
        <f>IF(N374="základní",J374,0)</f>
        <v>0</v>
      </c>
      <c r="BF374" s="239">
        <f>IF(N374="snížená",J374,0)</f>
        <v>0</v>
      </c>
      <c r="BG374" s="239">
        <f>IF(N374="zákl. přenesená",J374,0)</f>
        <v>0</v>
      </c>
      <c r="BH374" s="239">
        <f>IF(N374="sníž. přenesená",J374,0)</f>
        <v>0</v>
      </c>
      <c r="BI374" s="239">
        <f>IF(N374="nulová",J374,0)</f>
        <v>0</v>
      </c>
      <c r="BJ374" s="17" t="s">
        <v>84</v>
      </c>
      <c r="BK374" s="239">
        <f>ROUND(I374*H374,2)</f>
        <v>0</v>
      </c>
      <c r="BL374" s="17" t="s">
        <v>178</v>
      </c>
      <c r="BM374" s="238" t="s">
        <v>2460</v>
      </c>
    </row>
    <row r="375" s="2" customFormat="1" ht="16.5" customHeight="1">
      <c r="A375" s="38"/>
      <c r="B375" s="39"/>
      <c r="C375" s="226" t="s">
        <v>1453</v>
      </c>
      <c r="D375" s="226" t="s">
        <v>175</v>
      </c>
      <c r="E375" s="227" t="s">
        <v>2461</v>
      </c>
      <c r="F375" s="228" t="s">
        <v>2462</v>
      </c>
      <c r="G375" s="229" t="s">
        <v>243</v>
      </c>
      <c r="H375" s="230">
        <v>70</v>
      </c>
      <c r="I375" s="231"/>
      <c r="J375" s="232">
        <f>ROUND(I375*H375,2)</f>
        <v>0</v>
      </c>
      <c r="K375" s="233"/>
      <c r="L375" s="44"/>
      <c r="M375" s="234" t="s">
        <v>1</v>
      </c>
      <c r="N375" s="235" t="s">
        <v>41</v>
      </c>
      <c r="O375" s="91"/>
      <c r="P375" s="236">
        <f>O375*H375</f>
        <v>0</v>
      </c>
      <c r="Q375" s="236">
        <v>0</v>
      </c>
      <c r="R375" s="236">
        <f>Q375*H375</f>
        <v>0</v>
      </c>
      <c r="S375" s="236">
        <v>0</v>
      </c>
      <c r="T375" s="237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8" t="s">
        <v>178</v>
      </c>
      <c r="AT375" s="238" t="s">
        <v>175</v>
      </c>
      <c r="AU375" s="238" t="s">
        <v>86</v>
      </c>
      <c r="AY375" s="17" t="s">
        <v>174</v>
      </c>
      <c r="BE375" s="239">
        <f>IF(N375="základní",J375,0)</f>
        <v>0</v>
      </c>
      <c r="BF375" s="239">
        <f>IF(N375="snížená",J375,0)</f>
        <v>0</v>
      </c>
      <c r="BG375" s="239">
        <f>IF(N375="zákl. přenesená",J375,0)</f>
        <v>0</v>
      </c>
      <c r="BH375" s="239">
        <f>IF(N375="sníž. přenesená",J375,0)</f>
        <v>0</v>
      </c>
      <c r="BI375" s="239">
        <f>IF(N375="nulová",J375,0)</f>
        <v>0</v>
      </c>
      <c r="BJ375" s="17" t="s">
        <v>84</v>
      </c>
      <c r="BK375" s="239">
        <f>ROUND(I375*H375,2)</f>
        <v>0</v>
      </c>
      <c r="BL375" s="17" t="s">
        <v>178</v>
      </c>
      <c r="BM375" s="238" t="s">
        <v>2463</v>
      </c>
    </row>
    <row r="376" s="2" customFormat="1" ht="16.5" customHeight="1">
      <c r="A376" s="38"/>
      <c r="B376" s="39"/>
      <c r="C376" s="226" t="s">
        <v>1458</v>
      </c>
      <c r="D376" s="226" t="s">
        <v>175</v>
      </c>
      <c r="E376" s="227" t="s">
        <v>2464</v>
      </c>
      <c r="F376" s="228" t="s">
        <v>2465</v>
      </c>
      <c r="G376" s="229" t="s">
        <v>243</v>
      </c>
      <c r="H376" s="230">
        <v>15</v>
      </c>
      <c r="I376" s="231"/>
      <c r="J376" s="232">
        <f>ROUND(I376*H376,2)</f>
        <v>0</v>
      </c>
      <c r="K376" s="233"/>
      <c r="L376" s="44"/>
      <c r="M376" s="234" t="s">
        <v>1</v>
      </c>
      <c r="N376" s="235" t="s">
        <v>41</v>
      </c>
      <c r="O376" s="91"/>
      <c r="P376" s="236">
        <f>O376*H376</f>
        <v>0</v>
      </c>
      <c r="Q376" s="236">
        <v>0</v>
      </c>
      <c r="R376" s="236">
        <f>Q376*H376</f>
        <v>0</v>
      </c>
      <c r="S376" s="236">
        <v>0</v>
      </c>
      <c r="T376" s="237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38" t="s">
        <v>178</v>
      </c>
      <c r="AT376" s="238" t="s">
        <v>175</v>
      </c>
      <c r="AU376" s="238" t="s">
        <v>86</v>
      </c>
      <c r="AY376" s="17" t="s">
        <v>174</v>
      </c>
      <c r="BE376" s="239">
        <f>IF(N376="základní",J376,0)</f>
        <v>0</v>
      </c>
      <c r="BF376" s="239">
        <f>IF(N376="snížená",J376,0)</f>
        <v>0</v>
      </c>
      <c r="BG376" s="239">
        <f>IF(N376="zákl. přenesená",J376,0)</f>
        <v>0</v>
      </c>
      <c r="BH376" s="239">
        <f>IF(N376="sníž. přenesená",J376,0)</f>
        <v>0</v>
      </c>
      <c r="BI376" s="239">
        <f>IF(N376="nulová",J376,0)</f>
        <v>0</v>
      </c>
      <c r="BJ376" s="17" t="s">
        <v>84</v>
      </c>
      <c r="BK376" s="239">
        <f>ROUND(I376*H376,2)</f>
        <v>0</v>
      </c>
      <c r="BL376" s="17" t="s">
        <v>178</v>
      </c>
      <c r="BM376" s="238" t="s">
        <v>2466</v>
      </c>
    </row>
    <row r="377" s="2" customFormat="1" ht="16.5" customHeight="1">
      <c r="A377" s="38"/>
      <c r="B377" s="39"/>
      <c r="C377" s="226" t="s">
        <v>1463</v>
      </c>
      <c r="D377" s="226" t="s">
        <v>175</v>
      </c>
      <c r="E377" s="227" t="s">
        <v>2467</v>
      </c>
      <c r="F377" s="228" t="s">
        <v>2468</v>
      </c>
      <c r="G377" s="229" t="s">
        <v>1211</v>
      </c>
      <c r="H377" s="230">
        <v>13</v>
      </c>
      <c r="I377" s="231"/>
      <c r="J377" s="232">
        <f>ROUND(I377*H377,2)</f>
        <v>0</v>
      </c>
      <c r="K377" s="233"/>
      <c r="L377" s="44"/>
      <c r="M377" s="234" t="s">
        <v>1</v>
      </c>
      <c r="N377" s="235" t="s">
        <v>41</v>
      </c>
      <c r="O377" s="91"/>
      <c r="P377" s="236">
        <f>O377*H377</f>
        <v>0</v>
      </c>
      <c r="Q377" s="236">
        <v>0</v>
      </c>
      <c r="R377" s="236">
        <f>Q377*H377</f>
        <v>0</v>
      </c>
      <c r="S377" s="236">
        <v>0</v>
      </c>
      <c r="T377" s="237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38" t="s">
        <v>178</v>
      </c>
      <c r="AT377" s="238" t="s">
        <v>175</v>
      </c>
      <c r="AU377" s="238" t="s">
        <v>86</v>
      </c>
      <c r="AY377" s="17" t="s">
        <v>174</v>
      </c>
      <c r="BE377" s="239">
        <f>IF(N377="základní",J377,0)</f>
        <v>0</v>
      </c>
      <c r="BF377" s="239">
        <f>IF(N377="snížená",J377,0)</f>
        <v>0</v>
      </c>
      <c r="BG377" s="239">
        <f>IF(N377="zákl. přenesená",J377,0)</f>
        <v>0</v>
      </c>
      <c r="BH377" s="239">
        <f>IF(N377="sníž. přenesená",J377,0)</f>
        <v>0</v>
      </c>
      <c r="BI377" s="239">
        <f>IF(N377="nulová",J377,0)</f>
        <v>0</v>
      </c>
      <c r="BJ377" s="17" t="s">
        <v>84</v>
      </c>
      <c r="BK377" s="239">
        <f>ROUND(I377*H377,2)</f>
        <v>0</v>
      </c>
      <c r="BL377" s="17" t="s">
        <v>178</v>
      </c>
      <c r="BM377" s="238" t="s">
        <v>2469</v>
      </c>
    </row>
    <row r="378" s="2" customFormat="1" ht="16.5" customHeight="1">
      <c r="A378" s="38"/>
      <c r="B378" s="39"/>
      <c r="C378" s="226" t="s">
        <v>1469</v>
      </c>
      <c r="D378" s="226" t="s">
        <v>175</v>
      </c>
      <c r="E378" s="227" t="s">
        <v>2470</v>
      </c>
      <c r="F378" s="228" t="s">
        <v>2471</v>
      </c>
      <c r="G378" s="229" t="s">
        <v>1211</v>
      </c>
      <c r="H378" s="230">
        <v>5</v>
      </c>
      <c r="I378" s="231"/>
      <c r="J378" s="232">
        <f>ROUND(I378*H378,2)</f>
        <v>0</v>
      </c>
      <c r="K378" s="233"/>
      <c r="L378" s="44"/>
      <c r="M378" s="234" t="s">
        <v>1</v>
      </c>
      <c r="N378" s="235" t="s">
        <v>41</v>
      </c>
      <c r="O378" s="91"/>
      <c r="P378" s="236">
        <f>O378*H378</f>
        <v>0</v>
      </c>
      <c r="Q378" s="236">
        <v>0</v>
      </c>
      <c r="R378" s="236">
        <f>Q378*H378</f>
        <v>0</v>
      </c>
      <c r="S378" s="236">
        <v>0</v>
      </c>
      <c r="T378" s="237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38" t="s">
        <v>178</v>
      </c>
      <c r="AT378" s="238" t="s">
        <v>175</v>
      </c>
      <c r="AU378" s="238" t="s">
        <v>86</v>
      </c>
      <c r="AY378" s="17" t="s">
        <v>174</v>
      </c>
      <c r="BE378" s="239">
        <f>IF(N378="základní",J378,0)</f>
        <v>0</v>
      </c>
      <c r="BF378" s="239">
        <f>IF(N378="snížená",J378,0)</f>
        <v>0</v>
      </c>
      <c r="BG378" s="239">
        <f>IF(N378="zákl. přenesená",J378,0)</f>
        <v>0</v>
      </c>
      <c r="BH378" s="239">
        <f>IF(N378="sníž. přenesená",J378,0)</f>
        <v>0</v>
      </c>
      <c r="BI378" s="239">
        <f>IF(N378="nulová",J378,0)</f>
        <v>0</v>
      </c>
      <c r="BJ378" s="17" t="s">
        <v>84</v>
      </c>
      <c r="BK378" s="239">
        <f>ROUND(I378*H378,2)</f>
        <v>0</v>
      </c>
      <c r="BL378" s="17" t="s">
        <v>178</v>
      </c>
      <c r="BM378" s="238" t="s">
        <v>2472</v>
      </c>
    </row>
    <row r="379" s="2" customFormat="1" ht="16.5" customHeight="1">
      <c r="A379" s="38"/>
      <c r="B379" s="39"/>
      <c r="C379" s="226" t="s">
        <v>1473</v>
      </c>
      <c r="D379" s="226" t="s">
        <v>175</v>
      </c>
      <c r="E379" s="227" t="s">
        <v>2473</v>
      </c>
      <c r="F379" s="228" t="s">
        <v>2474</v>
      </c>
      <c r="G379" s="229" t="s">
        <v>1211</v>
      </c>
      <c r="H379" s="230">
        <v>1</v>
      </c>
      <c r="I379" s="231"/>
      <c r="J379" s="232">
        <f>ROUND(I379*H379,2)</f>
        <v>0</v>
      </c>
      <c r="K379" s="233"/>
      <c r="L379" s="44"/>
      <c r="M379" s="234" t="s">
        <v>1</v>
      </c>
      <c r="N379" s="235" t="s">
        <v>41</v>
      </c>
      <c r="O379" s="91"/>
      <c r="P379" s="236">
        <f>O379*H379</f>
        <v>0</v>
      </c>
      <c r="Q379" s="236">
        <v>0</v>
      </c>
      <c r="R379" s="236">
        <f>Q379*H379</f>
        <v>0</v>
      </c>
      <c r="S379" s="236">
        <v>0</v>
      </c>
      <c r="T379" s="237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38" t="s">
        <v>178</v>
      </c>
      <c r="AT379" s="238" t="s">
        <v>175</v>
      </c>
      <c r="AU379" s="238" t="s">
        <v>86</v>
      </c>
      <c r="AY379" s="17" t="s">
        <v>174</v>
      </c>
      <c r="BE379" s="239">
        <f>IF(N379="základní",J379,0)</f>
        <v>0</v>
      </c>
      <c r="BF379" s="239">
        <f>IF(N379="snížená",J379,0)</f>
        <v>0</v>
      </c>
      <c r="BG379" s="239">
        <f>IF(N379="zákl. přenesená",J379,0)</f>
        <v>0</v>
      </c>
      <c r="BH379" s="239">
        <f>IF(N379="sníž. přenesená",J379,0)</f>
        <v>0</v>
      </c>
      <c r="BI379" s="239">
        <f>IF(N379="nulová",J379,0)</f>
        <v>0</v>
      </c>
      <c r="BJ379" s="17" t="s">
        <v>84</v>
      </c>
      <c r="BK379" s="239">
        <f>ROUND(I379*H379,2)</f>
        <v>0</v>
      </c>
      <c r="BL379" s="17" t="s">
        <v>178</v>
      </c>
      <c r="BM379" s="238" t="s">
        <v>2475</v>
      </c>
    </row>
    <row r="380" s="2" customFormat="1" ht="24.15" customHeight="1">
      <c r="A380" s="38"/>
      <c r="B380" s="39"/>
      <c r="C380" s="226" t="s">
        <v>1477</v>
      </c>
      <c r="D380" s="226" t="s">
        <v>175</v>
      </c>
      <c r="E380" s="227" t="s">
        <v>2476</v>
      </c>
      <c r="F380" s="228" t="s">
        <v>2477</v>
      </c>
      <c r="G380" s="229" t="s">
        <v>1211</v>
      </c>
      <c r="H380" s="230">
        <v>1</v>
      </c>
      <c r="I380" s="231"/>
      <c r="J380" s="232">
        <f>ROUND(I380*H380,2)</f>
        <v>0</v>
      </c>
      <c r="K380" s="233"/>
      <c r="L380" s="44"/>
      <c r="M380" s="234" t="s">
        <v>1</v>
      </c>
      <c r="N380" s="235" t="s">
        <v>41</v>
      </c>
      <c r="O380" s="91"/>
      <c r="P380" s="236">
        <f>O380*H380</f>
        <v>0</v>
      </c>
      <c r="Q380" s="236">
        <v>0</v>
      </c>
      <c r="R380" s="236">
        <f>Q380*H380</f>
        <v>0</v>
      </c>
      <c r="S380" s="236">
        <v>0</v>
      </c>
      <c r="T380" s="237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38" t="s">
        <v>178</v>
      </c>
      <c r="AT380" s="238" t="s">
        <v>175</v>
      </c>
      <c r="AU380" s="238" t="s">
        <v>86</v>
      </c>
      <c r="AY380" s="17" t="s">
        <v>174</v>
      </c>
      <c r="BE380" s="239">
        <f>IF(N380="základní",J380,0)</f>
        <v>0</v>
      </c>
      <c r="BF380" s="239">
        <f>IF(N380="snížená",J380,0)</f>
        <v>0</v>
      </c>
      <c r="BG380" s="239">
        <f>IF(N380="zákl. přenesená",J380,0)</f>
        <v>0</v>
      </c>
      <c r="BH380" s="239">
        <f>IF(N380="sníž. přenesená",J380,0)</f>
        <v>0</v>
      </c>
      <c r="BI380" s="239">
        <f>IF(N380="nulová",J380,0)</f>
        <v>0</v>
      </c>
      <c r="BJ380" s="17" t="s">
        <v>84</v>
      </c>
      <c r="BK380" s="239">
        <f>ROUND(I380*H380,2)</f>
        <v>0</v>
      </c>
      <c r="BL380" s="17" t="s">
        <v>178</v>
      </c>
      <c r="BM380" s="238" t="s">
        <v>2478</v>
      </c>
    </row>
    <row r="381" s="2" customFormat="1" ht="16.5" customHeight="1">
      <c r="A381" s="38"/>
      <c r="B381" s="39"/>
      <c r="C381" s="226" t="s">
        <v>1481</v>
      </c>
      <c r="D381" s="226" t="s">
        <v>175</v>
      </c>
      <c r="E381" s="227" t="s">
        <v>2479</v>
      </c>
      <c r="F381" s="228" t="s">
        <v>2480</v>
      </c>
      <c r="G381" s="229" t="s">
        <v>1211</v>
      </c>
      <c r="H381" s="230">
        <v>1</v>
      </c>
      <c r="I381" s="231"/>
      <c r="J381" s="232">
        <f>ROUND(I381*H381,2)</f>
        <v>0</v>
      </c>
      <c r="K381" s="233"/>
      <c r="L381" s="44"/>
      <c r="M381" s="234" t="s">
        <v>1</v>
      </c>
      <c r="N381" s="235" t="s">
        <v>41</v>
      </c>
      <c r="O381" s="91"/>
      <c r="P381" s="236">
        <f>O381*H381</f>
        <v>0</v>
      </c>
      <c r="Q381" s="236">
        <v>0</v>
      </c>
      <c r="R381" s="236">
        <f>Q381*H381</f>
        <v>0</v>
      </c>
      <c r="S381" s="236">
        <v>0</v>
      </c>
      <c r="T381" s="237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38" t="s">
        <v>178</v>
      </c>
      <c r="AT381" s="238" t="s">
        <v>175</v>
      </c>
      <c r="AU381" s="238" t="s">
        <v>86</v>
      </c>
      <c r="AY381" s="17" t="s">
        <v>174</v>
      </c>
      <c r="BE381" s="239">
        <f>IF(N381="základní",J381,0)</f>
        <v>0</v>
      </c>
      <c r="BF381" s="239">
        <f>IF(N381="snížená",J381,0)</f>
        <v>0</v>
      </c>
      <c r="BG381" s="239">
        <f>IF(N381="zákl. přenesená",J381,0)</f>
        <v>0</v>
      </c>
      <c r="BH381" s="239">
        <f>IF(N381="sníž. přenesená",J381,0)</f>
        <v>0</v>
      </c>
      <c r="BI381" s="239">
        <f>IF(N381="nulová",J381,0)</f>
        <v>0</v>
      </c>
      <c r="BJ381" s="17" t="s">
        <v>84</v>
      </c>
      <c r="BK381" s="239">
        <f>ROUND(I381*H381,2)</f>
        <v>0</v>
      </c>
      <c r="BL381" s="17" t="s">
        <v>178</v>
      </c>
      <c r="BM381" s="238" t="s">
        <v>2481</v>
      </c>
    </row>
    <row r="382" s="12" customFormat="1" ht="22.8" customHeight="1">
      <c r="A382" s="12"/>
      <c r="B382" s="212"/>
      <c r="C382" s="213"/>
      <c r="D382" s="214" t="s">
        <v>75</v>
      </c>
      <c r="E382" s="284" t="s">
        <v>2150</v>
      </c>
      <c r="F382" s="284" t="s">
        <v>2151</v>
      </c>
      <c r="G382" s="213"/>
      <c r="H382" s="213"/>
      <c r="I382" s="216"/>
      <c r="J382" s="285">
        <f>BK382</f>
        <v>0</v>
      </c>
      <c r="K382" s="213"/>
      <c r="L382" s="218"/>
      <c r="M382" s="219"/>
      <c r="N382" s="220"/>
      <c r="O382" s="220"/>
      <c r="P382" s="221">
        <f>SUM(P383:P392)</f>
        <v>0</v>
      </c>
      <c r="Q382" s="220"/>
      <c r="R382" s="221">
        <f>SUM(R383:R392)</f>
        <v>0</v>
      </c>
      <c r="S382" s="220"/>
      <c r="T382" s="222">
        <f>SUM(T383:T392)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23" t="s">
        <v>84</v>
      </c>
      <c r="AT382" s="224" t="s">
        <v>75</v>
      </c>
      <c r="AU382" s="224" t="s">
        <v>84</v>
      </c>
      <c r="AY382" s="223" t="s">
        <v>174</v>
      </c>
      <c r="BK382" s="225">
        <f>SUM(BK383:BK392)</f>
        <v>0</v>
      </c>
    </row>
    <row r="383" s="2" customFormat="1" ht="16.5" customHeight="1">
      <c r="A383" s="38"/>
      <c r="B383" s="39"/>
      <c r="C383" s="226" t="s">
        <v>1485</v>
      </c>
      <c r="D383" s="226" t="s">
        <v>175</v>
      </c>
      <c r="E383" s="227" t="s">
        <v>2482</v>
      </c>
      <c r="F383" s="228" t="s">
        <v>2483</v>
      </c>
      <c r="G383" s="229" t="s">
        <v>243</v>
      </c>
      <c r="H383" s="230">
        <v>135</v>
      </c>
      <c r="I383" s="231"/>
      <c r="J383" s="232">
        <f>ROUND(I383*H383,2)</f>
        <v>0</v>
      </c>
      <c r="K383" s="233"/>
      <c r="L383" s="44"/>
      <c r="M383" s="234" t="s">
        <v>1</v>
      </c>
      <c r="N383" s="235" t="s">
        <v>41</v>
      </c>
      <c r="O383" s="91"/>
      <c r="P383" s="236">
        <f>O383*H383</f>
        <v>0</v>
      </c>
      <c r="Q383" s="236">
        <v>0</v>
      </c>
      <c r="R383" s="236">
        <f>Q383*H383</f>
        <v>0</v>
      </c>
      <c r="S383" s="236">
        <v>0</v>
      </c>
      <c r="T383" s="237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38" t="s">
        <v>178</v>
      </c>
      <c r="AT383" s="238" t="s">
        <v>175</v>
      </c>
      <c r="AU383" s="238" t="s">
        <v>86</v>
      </c>
      <c r="AY383" s="17" t="s">
        <v>174</v>
      </c>
      <c r="BE383" s="239">
        <f>IF(N383="základní",J383,0)</f>
        <v>0</v>
      </c>
      <c r="BF383" s="239">
        <f>IF(N383="snížená",J383,0)</f>
        <v>0</v>
      </c>
      <c r="BG383" s="239">
        <f>IF(N383="zákl. přenesená",J383,0)</f>
        <v>0</v>
      </c>
      <c r="BH383" s="239">
        <f>IF(N383="sníž. přenesená",J383,0)</f>
        <v>0</v>
      </c>
      <c r="BI383" s="239">
        <f>IF(N383="nulová",J383,0)</f>
        <v>0</v>
      </c>
      <c r="BJ383" s="17" t="s">
        <v>84</v>
      </c>
      <c r="BK383" s="239">
        <f>ROUND(I383*H383,2)</f>
        <v>0</v>
      </c>
      <c r="BL383" s="17" t="s">
        <v>178</v>
      </c>
      <c r="BM383" s="238" t="s">
        <v>2484</v>
      </c>
    </row>
    <row r="384" s="2" customFormat="1" ht="24.15" customHeight="1">
      <c r="A384" s="38"/>
      <c r="B384" s="39"/>
      <c r="C384" s="226" t="s">
        <v>1491</v>
      </c>
      <c r="D384" s="226" t="s">
        <v>175</v>
      </c>
      <c r="E384" s="227" t="s">
        <v>2485</v>
      </c>
      <c r="F384" s="228" t="s">
        <v>2486</v>
      </c>
      <c r="G384" s="229" t="s">
        <v>243</v>
      </c>
      <c r="H384" s="230">
        <v>7</v>
      </c>
      <c r="I384" s="231"/>
      <c r="J384" s="232">
        <f>ROUND(I384*H384,2)</f>
        <v>0</v>
      </c>
      <c r="K384" s="233"/>
      <c r="L384" s="44"/>
      <c r="M384" s="234" t="s">
        <v>1</v>
      </c>
      <c r="N384" s="235" t="s">
        <v>41</v>
      </c>
      <c r="O384" s="91"/>
      <c r="P384" s="236">
        <f>O384*H384</f>
        <v>0</v>
      </c>
      <c r="Q384" s="236">
        <v>0</v>
      </c>
      <c r="R384" s="236">
        <f>Q384*H384</f>
        <v>0</v>
      </c>
      <c r="S384" s="236">
        <v>0</v>
      </c>
      <c r="T384" s="237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38" t="s">
        <v>178</v>
      </c>
      <c r="AT384" s="238" t="s">
        <v>175</v>
      </c>
      <c r="AU384" s="238" t="s">
        <v>86</v>
      </c>
      <c r="AY384" s="17" t="s">
        <v>174</v>
      </c>
      <c r="BE384" s="239">
        <f>IF(N384="základní",J384,0)</f>
        <v>0</v>
      </c>
      <c r="BF384" s="239">
        <f>IF(N384="snížená",J384,0)</f>
        <v>0</v>
      </c>
      <c r="BG384" s="239">
        <f>IF(N384="zákl. přenesená",J384,0)</f>
        <v>0</v>
      </c>
      <c r="BH384" s="239">
        <f>IF(N384="sníž. přenesená",J384,0)</f>
        <v>0</v>
      </c>
      <c r="BI384" s="239">
        <f>IF(N384="nulová",J384,0)</f>
        <v>0</v>
      </c>
      <c r="BJ384" s="17" t="s">
        <v>84</v>
      </c>
      <c r="BK384" s="239">
        <f>ROUND(I384*H384,2)</f>
        <v>0</v>
      </c>
      <c r="BL384" s="17" t="s">
        <v>178</v>
      </c>
      <c r="BM384" s="238" t="s">
        <v>2487</v>
      </c>
    </row>
    <row r="385" s="2" customFormat="1" ht="16.5" customHeight="1">
      <c r="A385" s="38"/>
      <c r="B385" s="39"/>
      <c r="C385" s="226" t="s">
        <v>1496</v>
      </c>
      <c r="D385" s="226" t="s">
        <v>175</v>
      </c>
      <c r="E385" s="227" t="s">
        <v>2488</v>
      </c>
      <c r="F385" s="228" t="s">
        <v>2489</v>
      </c>
      <c r="G385" s="229" t="s">
        <v>243</v>
      </c>
      <c r="H385" s="230">
        <v>135</v>
      </c>
      <c r="I385" s="231"/>
      <c r="J385" s="232">
        <f>ROUND(I385*H385,2)</f>
        <v>0</v>
      </c>
      <c r="K385" s="233"/>
      <c r="L385" s="44"/>
      <c r="M385" s="234" t="s">
        <v>1</v>
      </c>
      <c r="N385" s="235" t="s">
        <v>41</v>
      </c>
      <c r="O385" s="91"/>
      <c r="P385" s="236">
        <f>O385*H385</f>
        <v>0</v>
      </c>
      <c r="Q385" s="236">
        <v>0</v>
      </c>
      <c r="R385" s="236">
        <f>Q385*H385</f>
        <v>0</v>
      </c>
      <c r="S385" s="236">
        <v>0</v>
      </c>
      <c r="T385" s="237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38" t="s">
        <v>178</v>
      </c>
      <c r="AT385" s="238" t="s">
        <v>175</v>
      </c>
      <c r="AU385" s="238" t="s">
        <v>86</v>
      </c>
      <c r="AY385" s="17" t="s">
        <v>174</v>
      </c>
      <c r="BE385" s="239">
        <f>IF(N385="základní",J385,0)</f>
        <v>0</v>
      </c>
      <c r="BF385" s="239">
        <f>IF(N385="snížená",J385,0)</f>
        <v>0</v>
      </c>
      <c r="BG385" s="239">
        <f>IF(N385="zákl. přenesená",J385,0)</f>
        <v>0</v>
      </c>
      <c r="BH385" s="239">
        <f>IF(N385="sníž. přenesená",J385,0)</f>
        <v>0</v>
      </c>
      <c r="BI385" s="239">
        <f>IF(N385="nulová",J385,0)</f>
        <v>0</v>
      </c>
      <c r="BJ385" s="17" t="s">
        <v>84</v>
      </c>
      <c r="BK385" s="239">
        <f>ROUND(I385*H385,2)</f>
        <v>0</v>
      </c>
      <c r="BL385" s="17" t="s">
        <v>178</v>
      </c>
      <c r="BM385" s="238" t="s">
        <v>2490</v>
      </c>
    </row>
    <row r="386" s="2" customFormat="1" ht="21.75" customHeight="1">
      <c r="A386" s="38"/>
      <c r="B386" s="39"/>
      <c r="C386" s="226" t="s">
        <v>1500</v>
      </c>
      <c r="D386" s="226" t="s">
        <v>175</v>
      </c>
      <c r="E386" s="227" t="s">
        <v>2491</v>
      </c>
      <c r="F386" s="228" t="s">
        <v>2492</v>
      </c>
      <c r="G386" s="229" t="s">
        <v>236</v>
      </c>
      <c r="H386" s="230">
        <v>10</v>
      </c>
      <c r="I386" s="231"/>
      <c r="J386" s="232">
        <f>ROUND(I386*H386,2)</f>
        <v>0</v>
      </c>
      <c r="K386" s="233"/>
      <c r="L386" s="44"/>
      <c r="M386" s="234" t="s">
        <v>1</v>
      </c>
      <c r="N386" s="235" t="s">
        <v>41</v>
      </c>
      <c r="O386" s="91"/>
      <c r="P386" s="236">
        <f>O386*H386</f>
        <v>0</v>
      </c>
      <c r="Q386" s="236">
        <v>0</v>
      </c>
      <c r="R386" s="236">
        <f>Q386*H386</f>
        <v>0</v>
      </c>
      <c r="S386" s="236">
        <v>0</v>
      </c>
      <c r="T386" s="237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38" t="s">
        <v>178</v>
      </c>
      <c r="AT386" s="238" t="s">
        <v>175</v>
      </c>
      <c r="AU386" s="238" t="s">
        <v>86</v>
      </c>
      <c r="AY386" s="17" t="s">
        <v>174</v>
      </c>
      <c r="BE386" s="239">
        <f>IF(N386="základní",J386,0)</f>
        <v>0</v>
      </c>
      <c r="BF386" s="239">
        <f>IF(N386="snížená",J386,0)</f>
        <v>0</v>
      </c>
      <c r="BG386" s="239">
        <f>IF(N386="zákl. přenesená",J386,0)</f>
        <v>0</v>
      </c>
      <c r="BH386" s="239">
        <f>IF(N386="sníž. přenesená",J386,0)</f>
        <v>0</v>
      </c>
      <c r="BI386" s="239">
        <f>IF(N386="nulová",J386,0)</f>
        <v>0</v>
      </c>
      <c r="BJ386" s="17" t="s">
        <v>84</v>
      </c>
      <c r="BK386" s="239">
        <f>ROUND(I386*H386,2)</f>
        <v>0</v>
      </c>
      <c r="BL386" s="17" t="s">
        <v>178</v>
      </c>
      <c r="BM386" s="238" t="s">
        <v>2493</v>
      </c>
    </row>
    <row r="387" s="2" customFormat="1" ht="16.5" customHeight="1">
      <c r="A387" s="38"/>
      <c r="B387" s="39"/>
      <c r="C387" s="226" t="s">
        <v>1506</v>
      </c>
      <c r="D387" s="226" t="s">
        <v>175</v>
      </c>
      <c r="E387" s="227" t="s">
        <v>2494</v>
      </c>
      <c r="F387" s="228" t="s">
        <v>2495</v>
      </c>
      <c r="G387" s="229" t="s">
        <v>1211</v>
      </c>
      <c r="H387" s="230">
        <v>14</v>
      </c>
      <c r="I387" s="231"/>
      <c r="J387" s="232">
        <f>ROUND(I387*H387,2)</f>
        <v>0</v>
      </c>
      <c r="K387" s="233"/>
      <c r="L387" s="44"/>
      <c r="M387" s="234" t="s">
        <v>1</v>
      </c>
      <c r="N387" s="235" t="s">
        <v>41</v>
      </c>
      <c r="O387" s="91"/>
      <c r="P387" s="236">
        <f>O387*H387</f>
        <v>0</v>
      </c>
      <c r="Q387" s="236">
        <v>0</v>
      </c>
      <c r="R387" s="236">
        <f>Q387*H387</f>
        <v>0</v>
      </c>
      <c r="S387" s="236">
        <v>0</v>
      </c>
      <c r="T387" s="237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38" t="s">
        <v>178</v>
      </c>
      <c r="AT387" s="238" t="s">
        <v>175</v>
      </c>
      <c r="AU387" s="238" t="s">
        <v>86</v>
      </c>
      <c r="AY387" s="17" t="s">
        <v>174</v>
      </c>
      <c r="BE387" s="239">
        <f>IF(N387="základní",J387,0)</f>
        <v>0</v>
      </c>
      <c r="BF387" s="239">
        <f>IF(N387="snížená",J387,0)</f>
        <v>0</v>
      </c>
      <c r="BG387" s="239">
        <f>IF(N387="zákl. přenesená",J387,0)</f>
        <v>0</v>
      </c>
      <c r="BH387" s="239">
        <f>IF(N387="sníž. přenesená",J387,0)</f>
        <v>0</v>
      </c>
      <c r="BI387" s="239">
        <f>IF(N387="nulová",J387,0)</f>
        <v>0</v>
      </c>
      <c r="BJ387" s="17" t="s">
        <v>84</v>
      </c>
      <c r="BK387" s="239">
        <f>ROUND(I387*H387,2)</f>
        <v>0</v>
      </c>
      <c r="BL387" s="17" t="s">
        <v>178</v>
      </c>
      <c r="BM387" s="238" t="s">
        <v>2496</v>
      </c>
    </row>
    <row r="388" s="2" customFormat="1" ht="16.5" customHeight="1">
      <c r="A388" s="38"/>
      <c r="B388" s="39"/>
      <c r="C388" s="226" t="s">
        <v>1512</v>
      </c>
      <c r="D388" s="226" t="s">
        <v>175</v>
      </c>
      <c r="E388" s="227" t="s">
        <v>2497</v>
      </c>
      <c r="F388" s="228" t="s">
        <v>2498</v>
      </c>
      <c r="G388" s="229" t="s">
        <v>1211</v>
      </c>
      <c r="H388" s="230">
        <v>4</v>
      </c>
      <c r="I388" s="231"/>
      <c r="J388" s="232">
        <f>ROUND(I388*H388,2)</f>
        <v>0</v>
      </c>
      <c r="K388" s="233"/>
      <c r="L388" s="44"/>
      <c r="M388" s="234" t="s">
        <v>1</v>
      </c>
      <c r="N388" s="235" t="s">
        <v>41</v>
      </c>
      <c r="O388" s="91"/>
      <c r="P388" s="236">
        <f>O388*H388</f>
        <v>0</v>
      </c>
      <c r="Q388" s="236">
        <v>0</v>
      </c>
      <c r="R388" s="236">
        <f>Q388*H388</f>
        <v>0</v>
      </c>
      <c r="S388" s="236">
        <v>0</v>
      </c>
      <c r="T388" s="237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38" t="s">
        <v>178</v>
      </c>
      <c r="AT388" s="238" t="s">
        <v>175</v>
      </c>
      <c r="AU388" s="238" t="s">
        <v>86</v>
      </c>
      <c r="AY388" s="17" t="s">
        <v>174</v>
      </c>
      <c r="BE388" s="239">
        <f>IF(N388="základní",J388,0)</f>
        <v>0</v>
      </c>
      <c r="BF388" s="239">
        <f>IF(N388="snížená",J388,0)</f>
        <v>0</v>
      </c>
      <c r="BG388" s="239">
        <f>IF(N388="zákl. přenesená",J388,0)</f>
        <v>0</v>
      </c>
      <c r="BH388" s="239">
        <f>IF(N388="sníž. přenesená",J388,0)</f>
        <v>0</v>
      </c>
      <c r="BI388" s="239">
        <f>IF(N388="nulová",J388,0)</f>
        <v>0</v>
      </c>
      <c r="BJ388" s="17" t="s">
        <v>84</v>
      </c>
      <c r="BK388" s="239">
        <f>ROUND(I388*H388,2)</f>
        <v>0</v>
      </c>
      <c r="BL388" s="17" t="s">
        <v>178</v>
      </c>
      <c r="BM388" s="238" t="s">
        <v>2499</v>
      </c>
    </row>
    <row r="389" s="2" customFormat="1" ht="16.5" customHeight="1">
      <c r="A389" s="38"/>
      <c r="B389" s="39"/>
      <c r="C389" s="226" t="s">
        <v>1518</v>
      </c>
      <c r="D389" s="226" t="s">
        <v>175</v>
      </c>
      <c r="E389" s="227" t="s">
        <v>2500</v>
      </c>
      <c r="F389" s="228" t="s">
        <v>2501</v>
      </c>
      <c r="G389" s="229" t="s">
        <v>236</v>
      </c>
      <c r="H389" s="230">
        <v>33</v>
      </c>
      <c r="I389" s="231"/>
      <c r="J389" s="232">
        <f>ROUND(I389*H389,2)</f>
        <v>0</v>
      </c>
      <c r="K389" s="233"/>
      <c r="L389" s="44"/>
      <c r="M389" s="234" t="s">
        <v>1</v>
      </c>
      <c r="N389" s="235" t="s">
        <v>41</v>
      </c>
      <c r="O389" s="91"/>
      <c r="P389" s="236">
        <f>O389*H389</f>
        <v>0</v>
      </c>
      <c r="Q389" s="236">
        <v>0</v>
      </c>
      <c r="R389" s="236">
        <f>Q389*H389</f>
        <v>0</v>
      </c>
      <c r="S389" s="236">
        <v>0</v>
      </c>
      <c r="T389" s="237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8" t="s">
        <v>178</v>
      </c>
      <c r="AT389" s="238" t="s">
        <v>175</v>
      </c>
      <c r="AU389" s="238" t="s">
        <v>86</v>
      </c>
      <c r="AY389" s="17" t="s">
        <v>174</v>
      </c>
      <c r="BE389" s="239">
        <f>IF(N389="základní",J389,0)</f>
        <v>0</v>
      </c>
      <c r="BF389" s="239">
        <f>IF(N389="snížená",J389,0)</f>
        <v>0</v>
      </c>
      <c r="BG389" s="239">
        <f>IF(N389="zákl. přenesená",J389,0)</f>
        <v>0</v>
      </c>
      <c r="BH389" s="239">
        <f>IF(N389="sníž. přenesená",J389,0)</f>
        <v>0</v>
      </c>
      <c r="BI389" s="239">
        <f>IF(N389="nulová",J389,0)</f>
        <v>0</v>
      </c>
      <c r="BJ389" s="17" t="s">
        <v>84</v>
      </c>
      <c r="BK389" s="239">
        <f>ROUND(I389*H389,2)</f>
        <v>0</v>
      </c>
      <c r="BL389" s="17" t="s">
        <v>178</v>
      </c>
      <c r="BM389" s="238" t="s">
        <v>2502</v>
      </c>
    </row>
    <row r="390" s="2" customFormat="1" ht="21.75" customHeight="1">
      <c r="A390" s="38"/>
      <c r="B390" s="39"/>
      <c r="C390" s="226" t="s">
        <v>1524</v>
      </c>
      <c r="D390" s="226" t="s">
        <v>175</v>
      </c>
      <c r="E390" s="227" t="s">
        <v>2503</v>
      </c>
      <c r="F390" s="228" t="s">
        <v>2504</v>
      </c>
      <c r="G390" s="229" t="s">
        <v>236</v>
      </c>
      <c r="H390" s="230">
        <v>1</v>
      </c>
      <c r="I390" s="231"/>
      <c r="J390" s="232">
        <f>ROUND(I390*H390,2)</f>
        <v>0</v>
      </c>
      <c r="K390" s="233"/>
      <c r="L390" s="44"/>
      <c r="M390" s="234" t="s">
        <v>1</v>
      </c>
      <c r="N390" s="235" t="s">
        <v>41</v>
      </c>
      <c r="O390" s="91"/>
      <c r="P390" s="236">
        <f>O390*H390</f>
        <v>0</v>
      </c>
      <c r="Q390" s="236">
        <v>0</v>
      </c>
      <c r="R390" s="236">
        <f>Q390*H390</f>
        <v>0</v>
      </c>
      <c r="S390" s="236">
        <v>0</v>
      </c>
      <c r="T390" s="237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38" t="s">
        <v>178</v>
      </c>
      <c r="AT390" s="238" t="s">
        <v>175</v>
      </c>
      <c r="AU390" s="238" t="s">
        <v>86</v>
      </c>
      <c r="AY390" s="17" t="s">
        <v>174</v>
      </c>
      <c r="BE390" s="239">
        <f>IF(N390="základní",J390,0)</f>
        <v>0</v>
      </c>
      <c r="BF390" s="239">
        <f>IF(N390="snížená",J390,0)</f>
        <v>0</v>
      </c>
      <c r="BG390" s="239">
        <f>IF(N390="zákl. přenesená",J390,0)</f>
        <v>0</v>
      </c>
      <c r="BH390" s="239">
        <f>IF(N390="sníž. přenesená",J390,0)</f>
        <v>0</v>
      </c>
      <c r="BI390" s="239">
        <f>IF(N390="nulová",J390,0)</f>
        <v>0</v>
      </c>
      <c r="BJ390" s="17" t="s">
        <v>84</v>
      </c>
      <c r="BK390" s="239">
        <f>ROUND(I390*H390,2)</f>
        <v>0</v>
      </c>
      <c r="BL390" s="17" t="s">
        <v>178</v>
      </c>
      <c r="BM390" s="238" t="s">
        <v>2505</v>
      </c>
    </row>
    <row r="391" s="2" customFormat="1" ht="16.5" customHeight="1">
      <c r="A391" s="38"/>
      <c r="B391" s="39"/>
      <c r="C391" s="226" t="s">
        <v>1528</v>
      </c>
      <c r="D391" s="226" t="s">
        <v>175</v>
      </c>
      <c r="E391" s="227" t="s">
        <v>2506</v>
      </c>
      <c r="F391" s="228" t="s">
        <v>2507</v>
      </c>
      <c r="G391" s="229" t="s">
        <v>236</v>
      </c>
      <c r="H391" s="230">
        <v>2</v>
      </c>
      <c r="I391" s="231"/>
      <c r="J391" s="232">
        <f>ROUND(I391*H391,2)</f>
        <v>0</v>
      </c>
      <c r="K391" s="233"/>
      <c r="L391" s="44"/>
      <c r="M391" s="234" t="s">
        <v>1</v>
      </c>
      <c r="N391" s="235" t="s">
        <v>41</v>
      </c>
      <c r="O391" s="91"/>
      <c r="P391" s="236">
        <f>O391*H391</f>
        <v>0</v>
      </c>
      <c r="Q391" s="236">
        <v>0</v>
      </c>
      <c r="R391" s="236">
        <f>Q391*H391</f>
        <v>0</v>
      </c>
      <c r="S391" s="236">
        <v>0</v>
      </c>
      <c r="T391" s="237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38" t="s">
        <v>178</v>
      </c>
      <c r="AT391" s="238" t="s">
        <v>175</v>
      </c>
      <c r="AU391" s="238" t="s">
        <v>86</v>
      </c>
      <c r="AY391" s="17" t="s">
        <v>174</v>
      </c>
      <c r="BE391" s="239">
        <f>IF(N391="základní",J391,0)</f>
        <v>0</v>
      </c>
      <c r="BF391" s="239">
        <f>IF(N391="snížená",J391,0)</f>
        <v>0</v>
      </c>
      <c r="BG391" s="239">
        <f>IF(N391="zákl. přenesená",J391,0)</f>
        <v>0</v>
      </c>
      <c r="BH391" s="239">
        <f>IF(N391="sníž. přenesená",J391,0)</f>
        <v>0</v>
      </c>
      <c r="BI391" s="239">
        <f>IF(N391="nulová",J391,0)</f>
        <v>0</v>
      </c>
      <c r="BJ391" s="17" t="s">
        <v>84</v>
      </c>
      <c r="BK391" s="239">
        <f>ROUND(I391*H391,2)</f>
        <v>0</v>
      </c>
      <c r="BL391" s="17" t="s">
        <v>178</v>
      </c>
      <c r="BM391" s="238" t="s">
        <v>2508</v>
      </c>
    </row>
    <row r="392" s="2" customFormat="1" ht="24.15" customHeight="1">
      <c r="A392" s="38"/>
      <c r="B392" s="39"/>
      <c r="C392" s="226" t="s">
        <v>1534</v>
      </c>
      <c r="D392" s="226" t="s">
        <v>175</v>
      </c>
      <c r="E392" s="227" t="s">
        <v>2509</v>
      </c>
      <c r="F392" s="228" t="s">
        <v>2510</v>
      </c>
      <c r="G392" s="229" t="s">
        <v>1112</v>
      </c>
      <c r="H392" s="294"/>
      <c r="I392" s="231"/>
      <c r="J392" s="232">
        <f>ROUND(I392*H392,2)</f>
        <v>0</v>
      </c>
      <c r="K392" s="233"/>
      <c r="L392" s="44"/>
      <c r="M392" s="234" t="s">
        <v>1</v>
      </c>
      <c r="N392" s="235" t="s">
        <v>41</v>
      </c>
      <c r="O392" s="91"/>
      <c r="P392" s="236">
        <f>O392*H392</f>
        <v>0</v>
      </c>
      <c r="Q392" s="236">
        <v>0</v>
      </c>
      <c r="R392" s="236">
        <f>Q392*H392</f>
        <v>0</v>
      </c>
      <c r="S392" s="236">
        <v>0</v>
      </c>
      <c r="T392" s="237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38" t="s">
        <v>178</v>
      </c>
      <c r="AT392" s="238" t="s">
        <v>175</v>
      </c>
      <c r="AU392" s="238" t="s">
        <v>86</v>
      </c>
      <c r="AY392" s="17" t="s">
        <v>174</v>
      </c>
      <c r="BE392" s="239">
        <f>IF(N392="základní",J392,0)</f>
        <v>0</v>
      </c>
      <c r="BF392" s="239">
        <f>IF(N392="snížená",J392,0)</f>
        <v>0</v>
      </c>
      <c r="BG392" s="239">
        <f>IF(N392="zákl. přenesená",J392,0)</f>
        <v>0</v>
      </c>
      <c r="BH392" s="239">
        <f>IF(N392="sníž. přenesená",J392,0)</f>
        <v>0</v>
      </c>
      <c r="BI392" s="239">
        <f>IF(N392="nulová",J392,0)</f>
        <v>0</v>
      </c>
      <c r="BJ392" s="17" t="s">
        <v>84</v>
      </c>
      <c r="BK392" s="239">
        <f>ROUND(I392*H392,2)</f>
        <v>0</v>
      </c>
      <c r="BL392" s="17" t="s">
        <v>178</v>
      </c>
      <c r="BM392" s="238" t="s">
        <v>2511</v>
      </c>
    </row>
    <row r="393" s="12" customFormat="1" ht="25.92" customHeight="1">
      <c r="A393" s="12"/>
      <c r="B393" s="212"/>
      <c r="C393" s="213"/>
      <c r="D393" s="214" t="s">
        <v>75</v>
      </c>
      <c r="E393" s="215" t="s">
        <v>2512</v>
      </c>
      <c r="F393" s="215" t="s">
        <v>2513</v>
      </c>
      <c r="G393" s="213"/>
      <c r="H393" s="213"/>
      <c r="I393" s="216"/>
      <c r="J393" s="217">
        <f>BK393</f>
        <v>0</v>
      </c>
      <c r="K393" s="213"/>
      <c r="L393" s="218"/>
      <c r="M393" s="219"/>
      <c r="N393" s="220"/>
      <c r="O393" s="220"/>
      <c r="P393" s="221">
        <f>SUM(P394:P399)</f>
        <v>0</v>
      </c>
      <c r="Q393" s="220"/>
      <c r="R393" s="221">
        <f>SUM(R394:R399)</f>
        <v>0</v>
      </c>
      <c r="S393" s="220"/>
      <c r="T393" s="222">
        <f>SUM(T394:T399)</f>
        <v>0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23" t="s">
        <v>84</v>
      </c>
      <c r="AT393" s="224" t="s">
        <v>75</v>
      </c>
      <c r="AU393" s="224" t="s">
        <v>76</v>
      </c>
      <c r="AY393" s="223" t="s">
        <v>174</v>
      </c>
      <c r="BK393" s="225">
        <f>SUM(BK394:BK399)</f>
        <v>0</v>
      </c>
    </row>
    <row r="394" s="2" customFormat="1" ht="37.8" customHeight="1">
      <c r="A394" s="38"/>
      <c r="B394" s="39"/>
      <c r="C394" s="226" t="s">
        <v>1538</v>
      </c>
      <c r="D394" s="226" t="s">
        <v>175</v>
      </c>
      <c r="E394" s="227" t="s">
        <v>2514</v>
      </c>
      <c r="F394" s="228" t="s">
        <v>2515</v>
      </c>
      <c r="G394" s="229" t="s">
        <v>2516</v>
      </c>
      <c r="H394" s="230">
        <v>5</v>
      </c>
      <c r="I394" s="231"/>
      <c r="J394" s="232">
        <f>ROUND(I394*H394,2)</f>
        <v>0</v>
      </c>
      <c r="K394" s="233"/>
      <c r="L394" s="44"/>
      <c r="M394" s="234" t="s">
        <v>1</v>
      </c>
      <c r="N394" s="235" t="s">
        <v>41</v>
      </c>
      <c r="O394" s="91"/>
      <c r="P394" s="236">
        <f>O394*H394</f>
        <v>0</v>
      </c>
      <c r="Q394" s="236">
        <v>0</v>
      </c>
      <c r="R394" s="236">
        <f>Q394*H394</f>
        <v>0</v>
      </c>
      <c r="S394" s="236">
        <v>0</v>
      </c>
      <c r="T394" s="237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38" t="s">
        <v>178</v>
      </c>
      <c r="AT394" s="238" t="s">
        <v>175</v>
      </c>
      <c r="AU394" s="238" t="s">
        <v>84</v>
      </c>
      <c r="AY394" s="17" t="s">
        <v>174</v>
      </c>
      <c r="BE394" s="239">
        <f>IF(N394="základní",J394,0)</f>
        <v>0</v>
      </c>
      <c r="BF394" s="239">
        <f>IF(N394="snížená",J394,0)</f>
        <v>0</v>
      </c>
      <c r="BG394" s="239">
        <f>IF(N394="zákl. přenesená",J394,0)</f>
        <v>0</v>
      </c>
      <c r="BH394" s="239">
        <f>IF(N394="sníž. přenesená",J394,0)</f>
        <v>0</v>
      </c>
      <c r="BI394" s="239">
        <f>IF(N394="nulová",J394,0)</f>
        <v>0</v>
      </c>
      <c r="BJ394" s="17" t="s">
        <v>84</v>
      </c>
      <c r="BK394" s="239">
        <f>ROUND(I394*H394,2)</f>
        <v>0</v>
      </c>
      <c r="BL394" s="17" t="s">
        <v>178</v>
      </c>
      <c r="BM394" s="238" t="s">
        <v>2517</v>
      </c>
    </row>
    <row r="395" s="2" customFormat="1" ht="16.5" customHeight="1">
      <c r="A395" s="38"/>
      <c r="B395" s="39"/>
      <c r="C395" s="226" t="s">
        <v>1543</v>
      </c>
      <c r="D395" s="226" t="s">
        <v>175</v>
      </c>
      <c r="E395" s="227" t="s">
        <v>2518</v>
      </c>
      <c r="F395" s="228" t="s">
        <v>2519</v>
      </c>
      <c r="G395" s="229" t="s">
        <v>2516</v>
      </c>
      <c r="H395" s="230">
        <v>5</v>
      </c>
      <c r="I395" s="231"/>
      <c r="J395" s="232">
        <f>ROUND(I395*H395,2)</f>
        <v>0</v>
      </c>
      <c r="K395" s="233"/>
      <c r="L395" s="44"/>
      <c r="M395" s="234" t="s">
        <v>1</v>
      </c>
      <c r="N395" s="235" t="s">
        <v>41</v>
      </c>
      <c r="O395" s="91"/>
      <c r="P395" s="236">
        <f>O395*H395</f>
        <v>0</v>
      </c>
      <c r="Q395" s="236">
        <v>0</v>
      </c>
      <c r="R395" s="236">
        <f>Q395*H395</f>
        <v>0</v>
      </c>
      <c r="S395" s="236">
        <v>0</v>
      </c>
      <c r="T395" s="237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38" t="s">
        <v>178</v>
      </c>
      <c r="AT395" s="238" t="s">
        <v>175</v>
      </c>
      <c r="AU395" s="238" t="s">
        <v>84</v>
      </c>
      <c r="AY395" s="17" t="s">
        <v>174</v>
      </c>
      <c r="BE395" s="239">
        <f>IF(N395="základní",J395,0)</f>
        <v>0</v>
      </c>
      <c r="BF395" s="239">
        <f>IF(N395="snížená",J395,0)</f>
        <v>0</v>
      </c>
      <c r="BG395" s="239">
        <f>IF(N395="zákl. přenesená",J395,0)</f>
        <v>0</v>
      </c>
      <c r="BH395" s="239">
        <f>IF(N395="sníž. přenesená",J395,0)</f>
        <v>0</v>
      </c>
      <c r="BI395" s="239">
        <f>IF(N395="nulová",J395,0)</f>
        <v>0</v>
      </c>
      <c r="BJ395" s="17" t="s">
        <v>84</v>
      </c>
      <c r="BK395" s="239">
        <f>ROUND(I395*H395,2)</f>
        <v>0</v>
      </c>
      <c r="BL395" s="17" t="s">
        <v>178</v>
      </c>
      <c r="BM395" s="238" t="s">
        <v>2520</v>
      </c>
    </row>
    <row r="396" s="2" customFormat="1" ht="24.15" customHeight="1">
      <c r="A396" s="38"/>
      <c r="B396" s="39"/>
      <c r="C396" s="226" t="s">
        <v>1547</v>
      </c>
      <c r="D396" s="226" t="s">
        <v>175</v>
      </c>
      <c r="E396" s="227" t="s">
        <v>2521</v>
      </c>
      <c r="F396" s="228" t="s">
        <v>2522</v>
      </c>
      <c r="G396" s="229" t="s">
        <v>2516</v>
      </c>
      <c r="H396" s="230">
        <v>2</v>
      </c>
      <c r="I396" s="231"/>
      <c r="J396" s="232">
        <f>ROUND(I396*H396,2)</f>
        <v>0</v>
      </c>
      <c r="K396" s="233"/>
      <c r="L396" s="44"/>
      <c r="M396" s="234" t="s">
        <v>1</v>
      </c>
      <c r="N396" s="235" t="s">
        <v>41</v>
      </c>
      <c r="O396" s="91"/>
      <c r="P396" s="236">
        <f>O396*H396</f>
        <v>0</v>
      </c>
      <c r="Q396" s="236">
        <v>0</v>
      </c>
      <c r="R396" s="236">
        <f>Q396*H396</f>
        <v>0</v>
      </c>
      <c r="S396" s="236">
        <v>0</v>
      </c>
      <c r="T396" s="237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38" t="s">
        <v>178</v>
      </c>
      <c r="AT396" s="238" t="s">
        <v>175</v>
      </c>
      <c r="AU396" s="238" t="s">
        <v>84</v>
      </c>
      <c r="AY396" s="17" t="s">
        <v>174</v>
      </c>
      <c r="BE396" s="239">
        <f>IF(N396="základní",J396,0)</f>
        <v>0</v>
      </c>
      <c r="BF396" s="239">
        <f>IF(N396="snížená",J396,0)</f>
        <v>0</v>
      </c>
      <c r="BG396" s="239">
        <f>IF(N396="zákl. přenesená",J396,0)</f>
        <v>0</v>
      </c>
      <c r="BH396" s="239">
        <f>IF(N396="sníž. přenesená",J396,0)</f>
        <v>0</v>
      </c>
      <c r="BI396" s="239">
        <f>IF(N396="nulová",J396,0)</f>
        <v>0</v>
      </c>
      <c r="BJ396" s="17" t="s">
        <v>84</v>
      </c>
      <c r="BK396" s="239">
        <f>ROUND(I396*H396,2)</f>
        <v>0</v>
      </c>
      <c r="BL396" s="17" t="s">
        <v>178</v>
      </c>
      <c r="BM396" s="238" t="s">
        <v>2523</v>
      </c>
    </row>
    <row r="397" s="2" customFormat="1" ht="24.15" customHeight="1">
      <c r="A397" s="38"/>
      <c r="B397" s="39"/>
      <c r="C397" s="226" t="s">
        <v>1552</v>
      </c>
      <c r="D397" s="226" t="s">
        <v>175</v>
      </c>
      <c r="E397" s="227" t="s">
        <v>2524</v>
      </c>
      <c r="F397" s="228" t="s">
        <v>2525</v>
      </c>
      <c r="G397" s="229" t="s">
        <v>1466</v>
      </c>
      <c r="H397" s="230">
        <v>1</v>
      </c>
      <c r="I397" s="231"/>
      <c r="J397" s="232">
        <f>ROUND(I397*H397,2)</f>
        <v>0</v>
      </c>
      <c r="K397" s="233"/>
      <c r="L397" s="44"/>
      <c r="M397" s="234" t="s">
        <v>1</v>
      </c>
      <c r="N397" s="235" t="s">
        <v>41</v>
      </c>
      <c r="O397" s="91"/>
      <c r="P397" s="236">
        <f>O397*H397</f>
        <v>0</v>
      </c>
      <c r="Q397" s="236">
        <v>0</v>
      </c>
      <c r="R397" s="236">
        <f>Q397*H397</f>
        <v>0</v>
      </c>
      <c r="S397" s="236">
        <v>0</v>
      </c>
      <c r="T397" s="237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38" t="s">
        <v>178</v>
      </c>
      <c r="AT397" s="238" t="s">
        <v>175</v>
      </c>
      <c r="AU397" s="238" t="s">
        <v>84</v>
      </c>
      <c r="AY397" s="17" t="s">
        <v>174</v>
      </c>
      <c r="BE397" s="239">
        <f>IF(N397="základní",J397,0)</f>
        <v>0</v>
      </c>
      <c r="BF397" s="239">
        <f>IF(N397="snížená",J397,0)</f>
        <v>0</v>
      </c>
      <c r="BG397" s="239">
        <f>IF(N397="zákl. přenesená",J397,0)</f>
        <v>0</v>
      </c>
      <c r="BH397" s="239">
        <f>IF(N397="sníž. přenesená",J397,0)</f>
        <v>0</v>
      </c>
      <c r="BI397" s="239">
        <f>IF(N397="nulová",J397,0)</f>
        <v>0</v>
      </c>
      <c r="BJ397" s="17" t="s">
        <v>84</v>
      </c>
      <c r="BK397" s="239">
        <f>ROUND(I397*H397,2)</f>
        <v>0</v>
      </c>
      <c r="BL397" s="17" t="s">
        <v>178</v>
      </c>
      <c r="BM397" s="238" t="s">
        <v>2526</v>
      </c>
    </row>
    <row r="398" s="2" customFormat="1" ht="44.25" customHeight="1">
      <c r="A398" s="38"/>
      <c r="B398" s="39"/>
      <c r="C398" s="226" t="s">
        <v>1556</v>
      </c>
      <c r="D398" s="226" t="s">
        <v>175</v>
      </c>
      <c r="E398" s="227" t="s">
        <v>2527</v>
      </c>
      <c r="F398" s="228" t="s">
        <v>2528</v>
      </c>
      <c r="G398" s="229" t="s">
        <v>1211</v>
      </c>
      <c r="H398" s="230">
        <v>1</v>
      </c>
      <c r="I398" s="231"/>
      <c r="J398" s="232">
        <f>ROUND(I398*H398,2)</f>
        <v>0</v>
      </c>
      <c r="K398" s="233"/>
      <c r="L398" s="44"/>
      <c r="M398" s="234" t="s">
        <v>1</v>
      </c>
      <c r="N398" s="235" t="s">
        <v>41</v>
      </c>
      <c r="O398" s="91"/>
      <c r="P398" s="236">
        <f>O398*H398</f>
        <v>0</v>
      </c>
      <c r="Q398" s="236">
        <v>0</v>
      </c>
      <c r="R398" s="236">
        <f>Q398*H398</f>
        <v>0</v>
      </c>
      <c r="S398" s="236">
        <v>0</v>
      </c>
      <c r="T398" s="237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38" t="s">
        <v>178</v>
      </c>
      <c r="AT398" s="238" t="s">
        <v>175</v>
      </c>
      <c r="AU398" s="238" t="s">
        <v>84</v>
      </c>
      <c r="AY398" s="17" t="s">
        <v>174</v>
      </c>
      <c r="BE398" s="239">
        <f>IF(N398="základní",J398,0)</f>
        <v>0</v>
      </c>
      <c r="BF398" s="239">
        <f>IF(N398="snížená",J398,0)</f>
        <v>0</v>
      </c>
      <c r="BG398" s="239">
        <f>IF(N398="zákl. přenesená",J398,0)</f>
        <v>0</v>
      </c>
      <c r="BH398" s="239">
        <f>IF(N398="sníž. přenesená",J398,0)</f>
        <v>0</v>
      </c>
      <c r="BI398" s="239">
        <f>IF(N398="nulová",J398,0)</f>
        <v>0</v>
      </c>
      <c r="BJ398" s="17" t="s">
        <v>84</v>
      </c>
      <c r="BK398" s="239">
        <f>ROUND(I398*H398,2)</f>
        <v>0</v>
      </c>
      <c r="BL398" s="17" t="s">
        <v>178</v>
      </c>
      <c r="BM398" s="238" t="s">
        <v>2529</v>
      </c>
    </row>
    <row r="399" s="2" customFormat="1" ht="16.5" customHeight="1">
      <c r="A399" s="38"/>
      <c r="B399" s="39"/>
      <c r="C399" s="226" t="s">
        <v>1561</v>
      </c>
      <c r="D399" s="226" t="s">
        <v>175</v>
      </c>
      <c r="E399" s="227" t="s">
        <v>2530</v>
      </c>
      <c r="F399" s="228" t="s">
        <v>2531</v>
      </c>
      <c r="G399" s="229" t="s">
        <v>1466</v>
      </c>
      <c r="H399" s="230">
        <v>1</v>
      </c>
      <c r="I399" s="231"/>
      <c r="J399" s="232">
        <f>ROUND(I399*H399,2)</f>
        <v>0</v>
      </c>
      <c r="K399" s="233"/>
      <c r="L399" s="44"/>
      <c r="M399" s="295" t="s">
        <v>1</v>
      </c>
      <c r="N399" s="296" t="s">
        <v>41</v>
      </c>
      <c r="O399" s="297"/>
      <c r="P399" s="298">
        <f>O399*H399</f>
        <v>0</v>
      </c>
      <c r="Q399" s="298">
        <v>0</v>
      </c>
      <c r="R399" s="298">
        <f>Q399*H399</f>
        <v>0</v>
      </c>
      <c r="S399" s="298">
        <v>0</v>
      </c>
      <c r="T399" s="299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38" t="s">
        <v>178</v>
      </c>
      <c r="AT399" s="238" t="s">
        <v>175</v>
      </c>
      <c r="AU399" s="238" t="s">
        <v>84</v>
      </c>
      <c r="AY399" s="17" t="s">
        <v>174</v>
      </c>
      <c r="BE399" s="239">
        <f>IF(N399="základní",J399,0)</f>
        <v>0</v>
      </c>
      <c r="BF399" s="239">
        <f>IF(N399="snížená",J399,0)</f>
        <v>0</v>
      </c>
      <c r="BG399" s="239">
        <f>IF(N399="zákl. přenesená",J399,0)</f>
        <v>0</v>
      </c>
      <c r="BH399" s="239">
        <f>IF(N399="sníž. přenesená",J399,0)</f>
        <v>0</v>
      </c>
      <c r="BI399" s="239">
        <f>IF(N399="nulová",J399,0)</f>
        <v>0</v>
      </c>
      <c r="BJ399" s="17" t="s">
        <v>84</v>
      </c>
      <c r="BK399" s="239">
        <f>ROUND(I399*H399,2)</f>
        <v>0</v>
      </c>
      <c r="BL399" s="17" t="s">
        <v>178</v>
      </c>
      <c r="BM399" s="238" t="s">
        <v>2532</v>
      </c>
    </row>
    <row r="400" s="2" customFormat="1" ht="6.96" customHeight="1">
      <c r="A400" s="38"/>
      <c r="B400" s="66"/>
      <c r="C400" s="67"/>
      <c r="D400" s="67"/>
      <c r="E400" s="67"/>
      <c r="F400" s="67"/>
      <c r="G400" s="67"/>
      <c r="H400" s="67"/>
      <c r="I400" s="67"/>
      <c r="J400" s="67"/>
      <c r="K400" s="67"/>
      <c r="L400" s="44"/>
      <c r="M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</row>
  </sheetData>
  <sheetProtection sheet="1" autoFilter="0" formatColumns="0" formatRows="0" objects="1" scenarios="1" spinCount="100000" saltValue="QR5OvAIUVE/sC9/cgwuI83pffGXdQLVNK8gcfNaZE/ZwHbVUWMBjLxenlWQRilJM30sFJlavrlqBFCP73XojPw==" hashValue="NPdR6UJHcrm2tfNckC/s4SBz+xmU2Cq/gcAemRwmbE7aGGz7XtSSktguOTXM5OxBCeW4qb21esSCAmq7IQPnZQ==" algorithmName="SHA-512" password="C569"/>
  <autoFilter ref="C147:K399"/>
  <mergeCells count="9">
    <mergeCell ref="E7:H7"/>
    <mergeCell ref="E9:H9"/>
    <mergeCell ref="E18:H18"/>
    <mergeCell ref="E27:H27"/>
    <mergeCell ref="E85:H85"/>
    <mergeCell ref="E87:H87"/>
    <mergeCell ref="E138:H138"/>
    <mergeCell ref="E140:H14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129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Stavební úpravy - Družina ZŠ Zborovská, Tábor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2533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27. 2. 2025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1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31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36</v>
      </c>
      <c r="E30" s="38"/>
      <c r="F30" s="38"/>
      <c r="G30" s="38"/>
      <c r="H30" s="38"/>
      <c r="I30" s="38"/>
      <c r="J30" s="16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38</v>
      </c>
      <c r="G32" s="38"/>
      <c r="H32" s="38"/>
      <c r="I32" s="162" t="s">
        <v>37</v>
      </c>
      <c r="J32" s="16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40</v>
      </c>
      <c r="E33" s="151" t="s">
        <v>41</v>
      </c>
      <c r="F33" s="164">
        <f>ROUND((SUM(BE121:BE136)),  2)</f>
        <v>0</v>
      </c>
      <c r="G33" s="38"/>
      <c r="H33" s="38"/>
      <c r="I33" s="165">
        <v>0.20999999999999999</v>
      </c>
      <c r="J33" s="164">
        <f>ROUND(((SUM(BE121:BE136))*I33),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42</v>
      </c>
      <c r="F34" s="164">
        <f>ROUND((SUM(BF121:BF136)),  2)</f>
        <v>0</v>
      </c>
      <c r="G34" s="38"/>
      <c r="H34" s="38"/>
      <c r="I34" s="165">
        <v>0.12</v>
      </c>
      <c r="J34" s="164">
        <f>ROUND(((SUM(BF121:BF136))*I34),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43</v>
      </c>
      <c r="F35" s="164">
        <f>ROUND((SUM(BG121:BG136)),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44</v>
      </c>
      <c r="F36" s="164">
        <f>ROUND((SUM(BH121:BH136)),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45</v>
      </c>
      <c r="F37" s="164">
        <f>ROUND((SUM(BI121:BI136)),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46</v>
      </c>
      <c r="E39" s="168"/>
      <c r="F39" s="168"/>
      <c r="G39" s="169" t="s">
        <v>47</v>
      </c>
      <c r="H39" s="170" t="s">
        <v>48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Stavební úpravy - Družina ZŠ Zborovská, Tábor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04 - vzduchotechnika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p.č. 1502/99, 1502/463 k.ú. Tábor</v>
      </c>
      <c r="G89" s="40"/>
      <c r="H89" s="40"/>
      <c r="I89" s="32" t="s">
        <v>22</v>
      </c>
      <c r="J89" s="79" t="str">
        <f>IF(J12="","",J12)</f>
        <v>27. 2. 2025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Tábor</v>
      </c>
      <c r="G91" s="40"/>
      <c r="H91" s="40"/>
      <c r="I91" s="32" t="s">
        <v>30</v>
      </c>
      <c r="J91" s="36" t="str">
        <f>E21</f>
        <v>KOSTKA PROJEKT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KOSTKA PROJEKT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139</v>
      </c>
      <c r="D94" s="186"/>
      <c r="E94" s="186"/>
      <c r="F94" s="186"/>
      <c r="G94" s="186"/>
      <c r="H94" s="186"/>
      <c r="I94" s="186"/>
      <c r="J94" s="187" t="s">
        <v>140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141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142</v>
      </c>
    </row>
    <row r="97" s="9" customFormat="1" ht="24.96" customHeight="1">
      <c r="A97" s="9"/>
      <c r="B97" s="189"/>
      <c r="C97" s="190"/>
      <c r="D97" s="191" t="s">
        <v>2534</v>
      </c>
      <c r="E97" s="192"/>
      <c r="F97" s="192"/>
      <c r="G97" s="192"/>
      <c r="H97" s="192"/>
      <c r="I97" s="192"/>
      <c r="J97" s="193">
        <f>J122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9"/>
      <c r="C98" s="190"/>
      <c r="D98" s="191" t="s">
        <v>2535</v>
      </c>
      <c r="E98" s="192"/>
      <c r="F98" s="192"/>
      <c r="G98" s="192"/>
      <c r="H98" s="192"/>
      <c r="I98" s="192"/>
      <c r="J98" s="193">
        <f>J126</f>
        <v>0</v>
      </c>
      <c r="K98" s="190"/>
      <c r="L98" s="19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9"/>
      <c r="C99" s="190"/>
      <c r="D99" s="191" t="s">
        <v>2536</v>
      </c>
      <c r="E99" s="192"/>
      <c r="F99" s="192"/>
      <c r="G99" s="192"/>
      <c r="H99" s="192"/>
      <c r="I99" s="192"/>
      <c r="J99" s="193">
        <f>J130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2537</v>
      </c>
      <c r="E100" s="192"/>
      <c r="F100" s="192"/>
      <c r="G100" s="192"/>
      <c r="H100" s="192"/>
      <c r="I100" s="192"/>
      <c r="J100" s="193">
        <f>J132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2538</v>
      </c>
      <c r="E101" s="192"/>
      <c r="F101" s="192"/>
      <c r="G101" s="192"/>
      <c r="H101" s="192"/>
      <c r="I101" s="192"/>
      <c r="J101" s="193">
        <f>J134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160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84" t="str">
        <f>E7</f>
        <v>Stavební úpravy - Družina ZŠ Zborovská, Tábor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136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04 - vzduchotechnika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p.č. 1502/99, 1502/463 k.ú. Tábor</v>
      </c>
      <c r="G115" s="40"/>
      <c r="H115" s="40"/>
      <c r="I115" s="32" t="s">
        <v>22</v>
      </c>
      <c r="J115" s="79" t="str">
        <f>IF(J12="","",J12)</f>
        <v>27. 2. 2025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5.65" customHeight="1">
      <c r="A117" s="38"/>
      <c r="B117" s="39"/>
      <c r="C117" s="32" t="s">
        <v>24</v>
      </c>
      <c r="D117" s="40"/>
      <c r="E117" s="40"/>
      <c r="F117" s="27" t="str">
        <f>E15</f>
        <v>Město Tábor</v>
      </c>
      <c r="G117" s="40"/>
      <c r="H117" s="40"/>
      <c r="I117" s="32" t="s">
        <v>30</v>
      </c>
      <c r="J117" s="36" t="str">
        <f>E21</f>
        <v>KOSTKA PROJEKT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33</v>
      </c>
      <c r="J118" s="36" t="str">
        <f>E24</f>
        <v>KOSTKA PROJEKT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200"/>
      <c r="B120" s="201"/>
      <c r="C120" s="202" t="s">
        <v>161</v>
      </c>
      <c r="D120" s="203" t="s">
        <v>61</v>
      </c>
      <c r="E120" s="203" t="s">
        <v>57</v>
      </c>
      <c r="F120" s="203" t="s">
        <v>58</v>
      </c>
      <c r="G120" s="203" t="s">
        <v>162</v>
      </c>
      <c r="H120" s="203" t="s">
        <v>163</v>
      </c>
      <c r="I120" s="203" t="s">
        <v>164</v>
      </c>
      <c r="J120" s="204" t="s">
        <v>140</v>
      </c>
      <c r="K120" s="205" t="s">
        <v>165</v>
      </c>
      <c r="L120" s="206"/>
      <c r="M120" s="100" t="s">
        <v>1</v>
      </c>
      <c r="N120" s="101" t="s">
        <v>40</v>
      </c>
      <c r="O120" s="101" t="s">
        <v>166</v>
      </c>
      <c r="P120" s="101" t="s">
        <v>167</v>
      </c>
      <c r="Q120" s="101" t="s">
        <v>168</v>
      </c>
      <c r="R120" s="101" t="s">
        <v>169</v>
      </c>
      <c r="S120" s="101" t="s">
        <v>170</v>
      </c>
      <c r="T120" s="102" t="s">
        <v>171</v>
      </c>
      <c r="U120" s="200"/>
      <c r="V120" s="200"/>
      <c r="W120" s="200"/>
      <c r="X120" s="200"/>
      <c r="Y120" s="200"/>
      <c r="Z120" s="200"/>
      <c r="AA120" s="200"/>
      <c r="AB120" s="200"/>
      <c r="AC120" s="200"/>
      <c r="AD120" s="200"/>
      <c r="AE120" s="200"/>
    </row>
    <row r="121" s="2" customFormat="1" ht="22.8" customHeight="1">
      <c r="A121" s="38"/>
      <c r="B121" s="39"/>
      <c r="C121" s="107" t="s">
        <v>172</v>
      </c>
      <c r="D121" s="40"/>
      <c r="E121" s="40"/>
      <c r="F121" s="40"/>
      <c r="G121" s="40"/>
      <c r="H121" s="40"/>
      <c r="I121" s="40"/>
      <c r="J121" s="207">
        <f>BK121</f>
        <v>0</v>
      </c>
      <c r="K121" s="40"/>
      <c r="L121" s="44"/>
      <c r="M121" s="103"/>
      <c r="N121" s="208"/>
      <c r="O121" s="104"/>
      <c r="P121" s="209">
        <f>P122+P126+P130+P132+P134</f>
        <v>0</v>
      </c>
      <c r="Q121" s="104"/>
      <c r="R121" s="209">
        <f>R122+R126+R130+R132+R134</f>
        <v>0</v>
      </c>
      <c r="S121" s="104"/>
      <c r="T121" s="210">
        <f>T122+T126+T130+T132+T134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75</v>
      </c>
      <c r="AU121" s="17" t="s">
        <v>142</v>
      </c>
      <c r="BK121" s="211">
        <f>BK122+BK126+BK130+BK132+BK134</f>
        <v>0</v>
      </c>
    </row>
    <row r="122" s="12" customFormat="1" ht="25.92" customHeight="1">
      <c r="A122" s="12"/>
      <c r="B122" s="212"/>
      <c r="C122" s="213"/>
      <c r="D122" s="214" t="s">
        <v>75</v>
      </c>
      <c r="E122" s="215" t="s">
        <v>2023</v>
      </c>
      <c r="F122" s="215" t="s">
        <v>2539</v>
      </c>
      <c r="G122" s="213"/>
      <c r="H122" s="213"/>
      <c r="I122" s="216"/>
      <c r="J122" s="217">
        <f>BK122</f>
        <v>0</v>
      </c>
      <c r="K122" s="213"/>
      <c r="L122" s="218"/>
      <c r="M122" s="219"/>
      <c r="N122" s="220"/>
      <c r="O122" s="220"/>
      <c r="P122" s="221">
        <f>SUM(P123:P125)</f>
        <v>0</v>
      </c>
      <c r="Q122" s="220"/>
      <c r="R122" s="221">
        <f>SUM(R123:R125)</f>
        <v>0</v>
      </c>
      <c r="S122" s="220"/>
      <c r="T122" s="222">
        <f>SUM(T123:T125)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3" t="s">
        <v>84</v>
      </c>
      <c r="AT122" s="224" t="s">
        <v>75</v>
      </c>
      <c r="AU122" s="224" t="s">
        <v>76</v>
      </c>
      <c r="AY122" s="223" t="s">
        <v>174</v>
      </c>
      <c r="BK122" s="225">
        <f>SUM(BK123:BK125)</f>
        <v>0</v>
      </c>
    </row>
    <row r="123" s="2" customFormat="1" ht="24.15" customHeight="1">
      <c r="A123" s="38"/>
      <c r="B123" s="39"/>
      <c r="C123" s="226" t="s">
        <v>84</v>
      </c>
      <c r="D123" s="226" t="s">
        <v>175</v>
      </c>
      <c r="E123" s="227" t="s">
        <v>2540</v>
      </c>
      <c r="F123" s="228" t="s">
        <v>2541</v>
      </c>
      <c r="G123" s="229" t="s">
        <v>691</v>
      </c>
      <c r="H123" s="230">
        <v>3</v>
      </c>
      <c r="I123" s="231"/>
      <c r="J123" s="232">
        <f>ROUND(I123*H123,2)</f>
        <v>0</v>
      </c>
      <c r="K123" s="233"/>
      <c r="L123" s="44"/>
      <c r="M123" s="234" t="s">
        <v>1</v>
      </c>
      <c r="N123" s="235" t="s">
        <v>41</v>
      </c>
      <c r="O123" s="91"/>
      <c r="P123" s="236">
        <f>O123*H123</f>
        <v>0</v>
      </c>
      <c r="Q123" s="236">
        <v>0</v>
      </c>
      <c r="R123" s="236">
        <f>Q123*H123</f>
        <v>0</v>
      </c>
      <c r="S123" s="236">
        <v>0</v>
      </c>
      <c r="T123" s="237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8" t="s">
        <v>178</v>
      </c>
      <c r="AT123" s="238" t="s">
        <v>175</v>
      </c>
      <c r="AU123" s="238" t="s">
        <v>84</v>
      </c>
      <c r="AY123" s="17" t="s">
        <v>174</v>
      </c>
      <c r="BE123" s="239">
        <f>IF(N123="základní",J123,0)</f>
        <v>0</v>
      </c>
      <c r="BF123" s="239">
        <f>IF(N123="snížená",J123,0)</f>
        <v>0</v>
      </c>
      <c r="BG123" s="239">
        <f>IF(N123="zákl. přenesená",J123,0)</f>
        <v>0</v>
      </c>
      <c r="BH123" s="239">
        <f>IF(N123="sníž. přenesená",J123,0)</f>
        <v>0</v>
      </c>
      <c r="BI123" s="239">
        <f>IF(N123="nulová",J123,0)</f>
        <v>0</v>
      </c>
      <c r="BJ123" s="17" t="s">
        <v>84</v>
      </c>
      <c r="BK123" s="239">
        <f>ROUND(I123*H123,2)</f>
        <v>0</v>
      </c>
      <c r="BL123" s="17" t="s">
        <v>178</v>
      </c>
      <c r="BM123" s="238" t="s">
        <v>86</v>
      </c>
    </row>
    <row r="124" s="2" customFormat="1" ht="24.15" customHeight="1">
      <c r="A124" s="38"/>
      <c r="B124" s="39"/>
      <c r="C124" s="226" t="s">
        <v>86</v>
      </c>
      <c r="D124" s="226" t="s">
        <v>175</v>
      </c>
      <c r="E124" s="227" t="s">
        <v>2542</v>
      </c>
      <c r="F124" s="228" t="s">
        <v>2543</v>
      </c>
      <c r="G124" s="229" t="s">
        <v>2544</v>
      </c>
      <c r="H124" s="230">
        <v>3</v>
      </c>
      <c r="I124" s="231"/>
      <c r="J124" s="232">
        <f>ROUND(I124*H124,2)</f>
        <v>0</v>
      </c>
      <c r="K124" s="233"/>
      <c r="L124" s="44"/>
      <c r="M124" s="234" t="s">
        <v>1</v>
      </c>
      <c r="N124" s="235" t="s">
        <v>41</v>
      </c>
      <c r="O124" s="91"/>
      <c r="P124" s="236">
        <f>O124*H124</f>
        <v>0</v>
      </c>
      <c r="Q124" s="236">
        <v>0</v>
      </c>
      <c r="R124" s="236">
        <f>Q124*H124</f>
        <v>0</v>
      </c>
      <c r="S124" s="236">
        <v>0</v>
      </c>
      <c r="T124" s="237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38" t="s">
        <v>178</v>
      </c>
      <c r="AT124" s="238" t="s">
        <v>175</v>
      </c>
      <c r="AU124" s="238" t="s">
        <v>84</v>
      </c>
      <c r="AY124" s="17" t="s">
        <v>174</v>
      </c>
      <c r="BE124" s="239">
        <f>IF(N124="základní",J124,0)</f>
        <v>0</v>
      </c>
      <c r="BF124" s="239">
        <f>IF(N124="snížená",J124,0)</f>
        <v>0</v>
      </c>
      <c r="BG124" s="239">
        <f>IF(N124="zákl. přenesená",J124,0)</f>
        <v>0</v>
      </c>
      <c r="BH124" s="239">
        <f>IF(N124="sníž. přenesená",J124,0)</f>
        <v>0</v>
      </c>
      <c r="BI124" s="239">
        <f>IF(N124="nulová",J124,0)</f>
        <v>0</v>
      </c>
      <c r="BJ124" s="17" t="s">
        <v>84</v>
      </c>
      <c r="BK124" s="239">
        <f>ROUND(I124*H124,2)</f>
        <v>0</v>
      </c>
      <c r="BL124" s="17" t="s">
        <v>178</v>
      </c>
      <c r="BM124" s="238" t="s">
        <v>178</v>
      </c>
    </row>
    <row r="125" s="2" customFormat="1" ht="16.5" customHeight="1">
      <c r="A125" s="38"/>
      <c r="B125" s="39"/>
      <c r="C125" s="226" t="s">
        <v>125</v>
      </c>
      <c r="D125" s="226" t="s">
        <v>175</v>
      </c>
      <c r="E125" s="227" t="s">
        <v>2545</v>
      </c>
      <c r="F125" s="228" t="s">
        <v>2546</v>
      </c>
      <c r="G125" s="229" t="s">
        <v>2544</v>
      </c>
      <c r="H125" s="230">
        <v>12</v>
      </c>
      <c r="I125" s="231"/>
      <c r="J125" s="232">
        <f>ROUND(I125*H125,2)</f>
        <v>0</v>
      </c>
      <c r="K125" s="233"/>
      <c r="L125" s="44"/>
      <c r="M125" s="234" t="s">
        <v>1</v>
      </c>
      <c r="N125" s="235" t="s">
        <v>41</v>
      </c>
      <c r="O125" s="91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8" t="s">
        <v>178</v>
      </c>
      <c r="AT125" s="238" t="s">
        <v>175</v>
      </c>
      <c r="AU125" s="238" t="s">
        <v>84</v>
      </c>
      <c r="AY125" s="17" t="s">
        <v>174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7" t="s">
        <v>84</v>
      </c>
      <c r="BK125" s="239">
        <f>ROUND(I125*H125,2)</f>
        <v>0</v>
      </c>
      <c r="BL125" s="17" t="s">
        <v>178</v>
      </c>
      <c r="BM125" s="238" t="s">
        <v>2547</v>
      </c>
    </row>
    <row r="126" s="12" customFormat="1" ht="25.92" customHeight="1">
      <c r="A126" s="12"/>
      <c r="B126" s="212"/>
      <c r="C126" s="213"/>
      <c r="D126" s="214" t="s">
        <v>75</v>
      </c>
      <c r="E126" s="215" t="s">
        <v>2025</v>
      </c>
      <c r="F126" s="215" t="s">
        <v>2548</v>
      </c>
      <c r="G126" s="213"/>
      <c r="H126" s="213"/>
      <c r="I126" s="216"/>
      <c r="J126" s="217">
        <f>BK126</f>
        <v>0</v>
      </c>
      <c r="K126" s="213"/>
      <c r="L126" s="218"/>
      <c r="M126" s="219"/>
      <c r="N126" s="220"/>
      <c r="O126" s="220"/>
      <c r="P126" s="221">
        <f>SUM(P127:P129)</f>
        <v>0</v>
      </c>
      <c r="Q126" s="220"/>
      <c r="R126" s="221">
        <f>SUM(R127:R129)</f>
        <v>0</v>
      </c>
      <c r="S126" s="220"/>
      <c r="T126" s="222">
        <f>SUM(T127:T129)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3" t="s">
        <v>84</v>
      </c>
      <c r="AT126" s="224" t="s">
        <v>75</v>
      </c>
      <c r="AU126" s="224" t="s">
        <v>76</v>
      </c>
      <c r="AY126" s="223" t="s">
        <v>174</v>
      </c>
      <c r="BK126" s="225">
        <f>SUM(BK127:BK129)</f>
        <v>0</v>
      </c>
    </row>
    <row r="127" s="2" customFormat="1" ht="24.15" customHeight="1">
      <c r="A127" s="38"/>
      <c r="B127" s="39"/>
      <c r="C127" s="226" t="s">
        <v>178</v>
      </c>
      <c r="D127" s="226" t="s">
        <v>175</v>
      </c>
      <c r="E127" s="227" t="s">
        <v>2549</v>
      </c>
      <c r="F127" s="228" t="s">
        <v>2541</v>
      </c>
      <c r="G127" s="229" t="s">
        <v>691</v>
      </c>
      <c r="H127" s="230">
        <v>3</v>
      </c>
      <c r="I127" s="231"/>
      <c r="J127" s="232">
        <f>ROUND(I127*H127,2)</f>
        <v>0</v>
      </c>
      <c r="K127" s="233"/>
      <c r="L127" s="44"/>
      <c r="M127" s="234" t="s">
        <v>1</v>
      </c>
      <c r="N127" s="235" t="s">
        <v>41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178</v>
      </c>
      <c r="AT127" s="238" t="s">
        <v>175</v>
      </c>
      <c r="AU127" s="238" t="s">
        <v>84</v>
      </c>
      <c r="AY127" s="17" t="s">
        <v>174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84</v>
      </c>
      <c r="BK127" s="239">
        <f>ROUND(I127*H127,2)</f>
        <v>0</v>
      </c>
      <c r="BL127" s="17" t="s">
        <v>178</v>
      </c>
      <c r="BM127" s="238" t="s">
        <v>205</v>
      </c>
    </row>
    <row r="128" s="2" customFormat="1" ht="24.15" customHeight="1">
      <c r="A128" s="38"/>
      <c r="B128" s="39"/>
      <c r="C128" s="226" t="s">
        <v>199</v>
      </c>
      <c r="D128" s="226" t="s">
        <v>175</v>
      </c>
      <c r="E128" s="227" t="s">
        <v>2550</v>
      </c>
      <c r="F128" s="228" t="s">
        <v>2543</v>
      </c>
      <c r="G128" s="229" t="s">
        <v>2544</v>
      </c>
      <c r="H128" s="230">
        <v>5</v>
      </c>
      <c r="I128" s="231"/>
      <c r="J128" s="232">
        <f>ROUND(I128*H128,2)</f>
        <v>0</v>
      </c>
      <c r="K128" s="233"/>
      <c r="L128" s="44"/>
      <c r="M128" s="234" t="s">
        <v>1</v>
      </c>
      <c r="N128" s="235" t="s">
        <v>41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178</v>
      </c>
      <c r="AT128" s="238" t="s">
        <v>175</v>
      </c>
      <c r="AU128" s="238" t="s">
        <v>84</v>
      </c>
      <c r="AY128" s="17" t="s">
        <v>174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84</v>
      </c>
      <c r="BK128" s="239">
        <f>ROUND(I128*H128,2)</f>
        <v>0</v>
      </c>
      <c r="BL128" s="17" t="s">
        <v>178</v>
      </c>
      <c r="BM128" s="238" t="s">
        <v>213</v>
      </c>
    </row>
    <row r="129" s="2" customFormat="1" ht="16.5" customHeight="1">
      <c r="A129" s="38"/>
      <c r="B129" s="39"/>
      <c r="C129" s="226" t="s">
        <v>205</v>
      </c>
      <c r="D129" s="226" t="s">
        <v>175</v>
      </c>
      <c r="E129" s="227" t="s">
        <v>2551</v>
      </c>
      <c r="F129" s="228" t="s">
        <v>2546</v>
      </c>
      <c r="G129" s="229" t="s">
        <v>2544</v>
      </c>
      <c r="H129" s="230">
        <v>5</v>
      </c>
      <c r="I129" s="231"/>
      <c r="J129" s="232">
        <f>ROUND(I129*H129,2)</f>
        <v>0</v>
      </c>
      <c r="K129" s="233"/>
      <c r="L129" s="44"/>
      <c r="M129" s="234" t="s">
        <v>1</v>
      </c>
      <c r="N129" s="235" t="s">
        <v>41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178</v>
      </c>
      <c r="AT129" s="238" t="s">
        <v>175</v>
      </c>
      <c r="AU129" s="238" t="s">
        <v>84</v>
      </c>
      <c r="AY129" s="17" t="s">
        <v>174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84</v>
      </c>
      <c r="BK129" s="239">
        <f>ROUND(I129*H129,2)</f>
        <v>0</v>
      </c>
      <c r="BL129" s="17" t="s">
        <v>178</v>
      </c>
      <c r="BM129" s="238" t="s">
        <v>2552</v>
      </c>
    </row>
    <row r="130" s="12" customFormat="1" ht="25.92" customHeight="1">
      <c r="A130" s="12"/>
      <c r="B130" s="212"/>
      <c r="C130" s="213"/>
      <c r="D130" s="214" t="s">
        <v>75</v>
      </c>
      <c r="E130" s="215" t="s">
        <v>2063</v>
      </c>
      <c r="F130" s="215" t="s">
        <v>2553</v>
      </c>
      <c r="G130" s="213"/>
      <c r="H130" s="213"/>
      <c r="I130" s="216"/>
      <c r="J130" s="217">
        <f>BK130</f>
        <v>0</v>
      </c>
      <c r="K130" s="213"/>
      <c r="L130" s="218"/>
      <c r="M130" s="219"/>
      <c r="N130" s="220"/>
      <c r="O130" s="220"/>
      <c r="P130" s="221">
        <f>P131</f>
        <v>0</v>
      </c>
      <c r="Q130" s="220"/>
      <c r="R130" s="221">
        <f>R131</f>
        <v>0</v>
      </c>
      <c r="S130" s="220"/>
      <c r="T130" s="222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3" t="s">
        <v>84</v>
      </c>
      <c r="AT130" s="224" t="s">
        <v>75</v>
      </c>
      <c r="AU130" s="224" t="s">
        <v>76</v>
      </c>
      <c r="AY130" s="223" t="s">
        <v>174</v>
      </c>
      <c r="BK130" s="225">
        <f>BK131</f>
        <v>0</v>
      </c>
    </row>
    <row r="131" s="2" customFormat="1" ht="16.5" customHeight="1">
      <c r="A131" s="38"/>
      <c r="B131" s="39"/>
      <c r="C131" s="226" t="s">
        <v>209</v>
      </c>
      <c r="D131" s="226" t="s">
        <v>175</v>
      </c>
      <c r="E131" s="227" t="s">
        <v>2554</v>
      </c>
      <c r="F131" s="228" t="s">
        <v>2555</v>
      </c>
      <c r="G131" s="229" t="s">
        <v>2544</v>
      </c>
      <c r="H131" s="230">
        <v>10</v>
      </c>
      <c r="I131" s="231"/>
      <c r="J131" s="232">
        <f>ROUND(I131*H131,2)</f>
        <v>0</v>
      </c>
      <c r="K131" s="233"/>
      <c r="L131" s="44"/>
      <c r="M131" s="234" t="s">
        <v>1</v>
      </c>
      <c r="N131" s="235" t="s">
        <v>41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178</v>
      </c>
      <c r="AT131" s="238" t="s">
        <v>175</v>
      </c>
      <c r="AU131" s="238" t="s">
        <v>84</v>
      </c>
      <c r="AY131" s="17" t="s">
        <v>174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84</v>
      </c>
      <c r="BK131" s="239">
        <f>ROUND(I131*H131,2)</f>
        <v>0</v>
      </c>
      <c r="BL131" s="17" t="s">
        <v>178</v>
      </c>
      <c r="BM131" s="238" t="s">
        <v>223</v>
      </c>
    </row>
    <row r="132" s="12" customFormat="1" ht="25.92" customHeight="1">
      <c r="A132" s="12"/>
      <c r="B132" s="212"/>
      <c r="C132" s="213"/>
      <c r="D132" s="214" t="s">
        <v>75</v>
      </c>
      <c r="E132" s="215" t="s">
        <v>2081</v>
      </c>
      <c r="F132" s="215" t="s">
        <v>2556</v>
      </c>
      <c r="G132" s="213"/>
      <c r="H132" s="213"/>
      <c r="I132" s="216"/>
      <c r="J132" s="217">
        <f>BK132</f>
        <v>0</v>
      </c>
      <c r="K132" s="213"/>
      <c r="L132" s="218"/>
      <c r="M132" s="219"/>
      <c r="N132" s="220"/>
      <c r="O132" s="220"/>
      <c r="P132" s="221">
        <f>P133</f>
        <v>0</v>
      </c>
      <c r="Q132" s="220"/>
      <c r="R132" s="221">
        <f>R133</f>
        <v>0</v>
      </c>
      <c r="S132" s="220"/>
      <c r="T132" s="222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3" t="s">
        <v>84</v>
      </c>
      <c r="AT132" s="224" t="s">
        <v>75</v>
      </c>
      <c r="AU132" s="224" t="s">
        <v>76</v>
      </c>
      <c r="AY132" s="223" t="s">
        <v>174</v>
      </c>
      <c r="BK132" s="225">
        <f>BK133</f>
        <v>0</v>
      </c>
    </row>
    <row r="133" s="2" customFormat="1" ht="16.5" customHeight="1">
      <c r="A133" s="38"/>
      <c r="B133" s="39"/>
      <c r="C133" s="226" t="s">
        <v>213</v>
      </c>
      <c r="D133" s="226" t="s">
        <v>175</v>
      </c>
      <c r="E133" s="227" t="s">
        <v>2530</v>
      </c>
      <c r="F133" s="228" t="s">
        <v>2557</v>
      </c>
      <c r="G133" s="229" t="s">
        <v>1466</v>
      </c>
      <c r="H133" s="230">
        <v>1</v>
      </c>
      <c r="I133" s="231"/>
      <c r="J133" s="232">
        <f>ROUND(I133*H133,2)</f>
        <v>0</v>
      </c>
      <c r="K133" s="233"/>
      <c r="L133" s="44"/>
      <c r="M133" s="234" t="s">
        <v>1</v>
      </c>
      <c r="N133" s="235" t="s">
        <v>41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178</v>
      </c>
      <c r="AT133" s="238" t="s">
        <v>175</v>
      </c>
      <c r="AU133" s="238" t="s">
        <v>84</v>
      </c>
      <c r="AY133" s="17" t="s">
        <v>174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84</v>
      </c>
      <c r="BK133" s="239">
        <f>ROUND(I133*H133,2)</f>
        <v>0</v>
      </c>
      <c r="BL133" s="17" t="s">
        <v>178</v>
      </c>
      <c r="BM133" s="238" t="s">
        <v>8</v>
      </c>
    </row>
    <row r="134" s="12" customFormat="1" ht="25.92" customHeight="1">
      <c r="A134" s="12"/>
      <c r="B134" s="212"/>
      <c r="C134" s="213"/>
      <c r="D134" s="214" t="s">
        <v>75</v>
      </c>
      <c r="E134" s="215" t="s">
        <v>2101</v>
      </c>
      <c r="F134" s="215" t="s">
        <v>2558</v>
      </c>
      <c r="G134" s="213"/>
      <c r="H134" s="213"/>
      <c r="I134" s="216"/>
      <c r="J134" s="217">
        <f>BK134</f>
        <v>0</v>
      </c>
      <c r="K134" s="213"/>
      <c r="L134" s="218"/>
      <c r="M134" s="219"/>
      <c r="N134" s="220"/>
      <c r="O134" s="220"/>
      <c r="P134" s="221">
        <f>SUM(P135:P136)</f>
        <v>0</v>
      </c>
      <c r="Q134" s="220"/>
      <c r="R134" s="221">
        <f>SUM(R135:R136)</f>
        <v>0</v>
      </c>
      <c r="S134" s="220"/>
      <c r="T134" s="222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3" t="s">
        <v>84</v>
      </c>
      <c r="AT134" s="224" t="s">
        <v>75</v>
      </c>
      <c r="AU134" s="224" t="s">
        <v>76</v>
      </c>
      <c r="AY134" s="223" t="s">
        <v>174</v>
      </c>
      <c r="BK134" s="225">
        <f>SUM(BK135:BK136)</f>
        <v>0</v>
      </c>
    </row>
    <row r="135" s="2" customFormat="1" ht="16.5" customHeight="1">
      <c r="A135" s="38"/>
      <c r="B135" s="39"/>
      <c r="C135" s="226" t="s">
        <v>218</v>
      </c>
      <c r="D135" s="226" t="s">
        <v>175</v>
      </c>
      <c r="E135" s="227" t="s">
        <v>2559</v>
      </c>
      <c r="F135" s="228" t="s">
        <v>2560</v>
      </c>
      <c r="G135" s="229" t="s">
        <v>1466</v>
      </c>
      <c r="H135" s="230">
        <v>1</v>
      </c>
      <c r="I135" s="231"/>
      <c r="J135" s="232">
        <f>ROUND(I135*H135,2)</f>
        <v>0</v>
      </c>
      <c r="K135" s="233"/>
      <c r="L135" s="44"/>
      <c r="M135" s="234" t="s">
        <v>1</v>
      </c>
      <c r="N135" s="235" t="s">
        <v>41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178</v>
      </c>
      <c r="AT135" s="238" t="s">
        <v>175</v>
      </c>
      <c r="AU135" s="238" t="s">
        <v>84</v>
      </c>
      <c r="AY135" s="17" t="s">
        <v>174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84</v>
      </c>
      <c r="BK135" s="239">
        <f>ROUND(I135*H135,2)</f>
        <v>0</v>
      </c>
      <c r="BL135" s="17" t="s">
        <v>178</v>
      </c>
      <c r="BM135" s="238" t="s">
        <v>246</v>
      </c>
    </row>
    <row r="136" s="2" customFormat="1" ht="16.5" customHeight="1">
      <c r="A136" s="38"/>
      <c r="B136" s="39"/>
      <c r="C136" s="226" t="s">
        <v>223</v>
      </c>
      <c r="D136" s="226" t="s">
        <v>175</v>
      </c>
      <c r="E136" s="227" t="s">
        <v>2561</v>
      </c>
      <c r="F136" s="228" t="s">
        <v>2562</v>
      </c>
      <c r="G136" s="229" t="s">
        <v>1466</v>
      </c>
      <c r="H136" s="230">
        <v>1</v>
      </c>
      <c r="I136" s="231"/>
      <c r="J136" s="232">
        <f>ROUND(I136*H136,2)</f>
        <v>0</v>
      </c>
      <c r="K136" s="233"/>
      <c r="L136" s="44"/>
      <c r="M136" s="295" t="s">
        <v>1</v>
      </c>
      <c r="N136" s="296" t="s">
        <v>41</v>
      </c>
      <c r="O136" s="297"/>
      <c r="P136" s="298">
        <f>O136*H136</f>
        <v>0</v>
      </c>
      <c r="Q136" s="298">
        <v>0</v>
      </c>
      <c r="R136" s="298">
        <f>Q136*H136</f>
        <v>0</v>
      </c>
      <c r="S136" s="298">
        <v>0</v>
      </c>
      <c r="T136" s="299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178</v>
      </c>
      <c r="AT136" s="238" t="s">
        <v>175</v>
      </c>
      <c r="AU136" s="238" t="s">
        <v>84</v>
      </c>
      <c r="AY136" s="17" t="s">
        <v>174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84</v>
      </c>
      <c r="BK136" s="239">
        <f>ROUND(I136*H136,2)</f>
        <v>0</v>
      </c>
      <c r="BL136" s="17" t="s">
        <v>178</v>
      </c>
      <c r="BM136" s="238" t="s">
        <v>263</v>
      </c>
    </row>
    <row r="137" s="2" customFormat="1" ht="6.96" customHeight="1">
      <c r="A137" s="38"/>
      <c r="B137" s="66"/>
      <c r="C137" s="67"/>
      <c r="D137" s="67"/>
      <c r="E137" s="67"/>
      <c r="F137" s="67"/>
      <c r="G137" s="67"/>
      <c r="H137" s="67"/>
      <c r="I137" s="67"/>
      <c r="J137" s="67"/>
      <c r="K137" s="67"/>
      <c r="L137" s="44"/>
      <c r="M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</sheetData>
  <sheetProtection sheet="1" autoFilter="0" formatColumns="0" formatRows="0" objects="1" scenarios="1" spinCount="100000" saltValue="SQQh9FnCz6Q3hokfiIGANuS9D0f4FIdEPeUdA8lSh0mXGRZoUV9vCF9Vbq2hc4mifZeLK2x0j7Ovjpg8A+u7tQ==" hashValue="xZT6g23DO7mjvKzkwM2A45/6Uecy6nI3xNEWhfTB8xwHYVE6Lr7Iwtxw046AAhIiflizdpMOGqSEgAIAQOzOkQ==" algorithmName="SHA-512" password="C569"/>
  <autoFilter ref="C120:K136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129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Stavební úpravy - Družina ZŠ Zborovská, Tábor</v>
      </c>
      <c r="F7" s="151"/>
      <c r="G7" s="151"/>
      <c r="H7" s="151"/>
      <c r="L7" s="20"/>
    </row>
    <row r="8" s="2" customFormat="1" ht="12" customHeight="1">
      <c r="A8" s="38"/>
      <c r="B8" s="44"/>
      <c r="C8" s="38"/>
      <c r="D8" s="151" t="s">
        <v>136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3" t="s">
        <v>2563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1" t="s">
        <v>18</v>
      </c>
      <c r="E11" s="38"/>
      <c r="F11" s="141" t="s">
        <v>1</v>
      </c>
      <c r="G11" s="38"/>
      <c r="H11" s="38"/>
      <c r="I11" s="151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1" t="s">
        <v>20</v>
      </c>
      <c r="E12" s="38"/>
      <c r="F12" s="141" t="s">
        <v>21</v>
      </c>
      <c r="G12" s="38"/>
      <c r="H12" s="38"/>
      <c r="I12" s="151" t="s">
        <v>22</v>
      </c>
      <c r="J12" s="154" t="str">
        <f>'Rekapitulace stavby'!AN8</f>
        <v>27. 2. 2025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24</v>
      </c>
      <c r="E14" s="38"/>
      <c r="F14" s="38"/>
      <c r="G14" s="38"/>
      <c r="H14" s="38"/>
      <c r="I14" s="151" t="s">
        <v>25</v>
      </c>
      <c r="J14" s="141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">
        <v>26</v>
      </c>
      <c r="F15" s="38"/>
      <c r="G15" s="38"/>
      <c r="H15" s="38"/>
      <c r="I15" s="151" t="s">
        <v>27</v>
      </c>
      <c r="J15" s="141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1" t="s">
        <v>28</v>
      </c>
      <c r="E17" s="38"/>
      <c r="F17" s="38"/>
      <c r="G17" s="38"/>
      <c r="H17" s="38"/>
      <c r="I17" s="151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1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1" t="s">
        <v>30</v>
      </c>
      <c r="E20" s="38"/>
      <c r="F20" s="38"/>
      <c r="G20" s="38"/>
      <c r="H20" s="38"/>
      <c r="I20" s="151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1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1" t="s">
        <v>33</v>
      </c>
      <c r="E23" s="38"/>
      <c r="F23" s="38"/>
      <c r="G23" s="38"/>
      <c r="H23" s="38"/>
      <c r="I23" s="151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31</v>
      </c>
      <c r="F24" s="38"/>
      <c r="G24" s="38"/>
      <c r="H24" s="38"/>
      <c r="I24" s="151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1" t="s">
        <v>34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5"/>
      <c r="B27" s="156"/>
      <c r="C27" s="155"/>
      <c r="D27" s="155"/>
      <c r="E27" s="157" t="s">
        <v>1</v>
      </c>
      <c r="F27" s="157"/>
      <c r="G27" s="157"/>
      <c r="H27" s="157"/>
      <c r="I27" s="155"/>
      <c r="J27" s="155"/>
      <c r="K27" s="155"/>
      <c r="L27" s="158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9"/>
      <c r="E29" s="159"/>
      <c r="F29" s="159"/>
      <c r="G29" s="159"/>
      <c r="H29" s="159"/>
      <c r="I29" s="159"/>
      <c r="J29" s="159"/>
      <c r="K29" s="15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60" t="s">
        <v>36</v>
      </c>
      <c r="E30" s="38"/>
      <c r="F30" s="38"/>
      <c r="G30" s="38"/>
      <c r="H30" s="38"/>
      <c r="I30" s="38"/>
      <c r="J30" s="16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2" t="s">
        <v>38</v>
      </c>
      <c r="G32" s="38"/>
      <c r="H32" s="38"/>
      <c r="I32" s="162" t="s">
        <v>37</v>
      </c>
      <c r="J32" s="16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3" t="s">
        <v>40</v>
      </c>
      <c r="E33" s="151" t="s">
        <v>41</v>
      </c>
      <c r="F33" s="164">
        <f>ROUND((SUM(BE125:BE201)),  2)</f>
        <v>0</v>
      </c>
      <c r="G33" s="38"/>
      <c r="H33" s="38"/>
      <c r="I33" s="165">
        <v>0.20999999999999999</v>
      </c>
      <c r="J33" s="164">
        <f>ROUND(((SUM(BE125:BE201))*I33),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1" t="s">
        <v>42</v>
      </c>
      <c r="F34" s="164">
        <f>ROUND((SUM(BF125:BF201)),  2)</f>
        <v>0</v>
      </c>
      <c r="G34" s="38"/>
      <c r="H34" s="38"/>
      <c r="I34" s="165">
        <v>0.12</v>
      </c>
      <c r="J34" s="164">
        <f>ROUND(((SUM(BF125:BF201))*I34),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1" t="s">
        <v>43</v>
      </c>
      <c r="F35" s="164">
        <f>ROUND((SUM(BG125:BG201)),  2)</f>
        <v>0</v>
      </c>
      <c r="G35" s="38"/>
      <c r="H35" s="38"/>
      <c r="I35" s="165">
        <v>0.20999999999999999</v>
      </c>
      <c r="J35" s="16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1" t="s">
        <v>44</v>
      </c>
      <c r="F36" s="164">
        <f>ROUND((SUM(BH125:BH201)),  2)</f>
        <v>0</v>
      </c>
      <c r="G36" s="38"/>
      <c r="H36" s="38"/>
      <c r="I36" s="165">
        <v>0.12</v>
      </c>
      <c r="J36" s="16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45</v>
      </c>
      <c r="F37" s="164">
        <f>ROUND((SUM(BI125:BI201)),  2)</f>
        <v>0</v>
      </c>
      <c r="G37" s="38"/>
      <c r="H37" s="38"/>
      <c r="I37" s="165">
        <v>0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46</v>
      </c>
      <c r="E39" s="168"/>
      <c r="F39" s="168"/>
      <c r="G39" s="169" t="s">
        <v>47</v>
      </c>
      <c r="H39" s="170" t="s">
        <v>48</v>
      </c>
      <c r="I39" s="168"/>
      <c r="J39" s="171">
        <f>SUM(J30:J37)</f>
        <v>0</v>
      </c>
      <c r="K39" s="17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Stavební úpravy - Družina ZŠ Zborovská, Tábor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136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05 - vytápění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p.č. 1502/99, 1502/463 k.ú. Tábor</v>
      </c>
      <c r="G89" s="40"/>
      <c r="H89" s="40"/>
      <c r="I89" s="32" t="s">
        <v>22</v>
      </c>
      <c r="J89" s="79" t="str">
        <f>IF(J12="","",J12)</f>
        <v>27. 2. 2025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Tábor</v>
      </c>
      <c r="G91" s="40"/>
      <c r="H91" s="40"/>
      <c r="I91" s="32" t="s">
        <v>30</v>
      </c>
      <c r="J91" s="36" t="str">
        <f>E21</f>
        <v>KOSTKA PROJEKT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5.6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KOSTKA PROJEKT s.r.o.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139</v>
      </c>
      <c r="D94" s="186"/>
      <c r="E94" s="186"/>
      <c r="F94" s="186"/>
      <c r="G94" s="186"/>
      <c r="H94" s="186"/>
      <c r="I94" s="186"/>
      <c r="J94" s="187" t="s">
        <v>140</v>
      </c>
      <c r="K94" s="18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141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142</v>
      </c>
    </row>
    <row r="97" s="9" customFormat="1" ht="24.96" customHeight="1">
      <c r="A97" s="9"/>
      <c r="B97" s="189"/>
      <c r="C97" s="190"/>
      <c r="D97" s="191" t="s">
        <v>2564</v>
      </c>
      <c r="E97" s="192"/>
      <c r="F97" s="192"/>
      <c r="G97" s="192"/>
      <c r="H97" s="192"/>
      <c r="I97" s="192"/>
      <c r="J97" s="193">
        <f>J126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9"/>
      <c r="C98" s="190"/>
      <c r="D98" s="191" t="s">
        <v>2565</v>
      </c>
      <c r="E98" s="192"/>
      <c r="F98" s="192"/>
      <c r="G98" s="192"/>
      <c r="H98" s="192"/>
      <c r="I98" s="192"/>
      <c r="J98" s="193">
        <f>J136</f>
        <v>0</v>
      </c>
      <c r="K98" s="190"/>
      <c r="L98" s="19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9"/>
      <c r="C99" s="190"/>
      <c r="D99" s="191" t="s">
        <v>2566</v>
      </c>
      <c r="E99" s="192"/>
      <c r="F99" s="192"/>
      <c r="G99" s="192"/>
      <c r="H99" s="192"/>
      <c r="I99" s="192"/>
      <c r="J99" s="193">
        <f>J140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9"/>
      <c r="C100" s="190"/>
      <c r="D100" s="191" t="s">
        <v>2567</v>
      </c>
      <c r="E100" s="192"/>
      <c r="F100" s="192"/>
      <c r="G100" s="192"/>
      <c r="H100" s="192"/>
      <c r="I100" s="192"/>
      <c r="J100" s="193">
        <f>J149</f>
        <v>0</v>
      </c>
      <c r="K100" s="190"/>
      <c r="L100" s="19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9"/>
      <c r="C101" s="190"/>
      <c r="D101" s="191" t="s">
        <v>2568</v>
      </c>
      <c r="E101" s="192"/>
      <c r="F101" s="192"/>
      <c r="G101" s="192"/>
      <c r="H101" s="192"/>
      <c r="I101" s="192"/>
      <c r="J101" s="193">
        <f>J162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9"/>
      <c r="C102" s="190"/>
      <c r="D102" s="191" t="s">
        <v>2569</v>
      </c>
      <c r="E102" s="192"/>
      <c r="F102" s="192"/>
      <c r="G102" s="192"/>
      <c r="H102" s="192"/>
      <c r="I102" s="192"/>
      <c r="J102" s="193">
        <f>J183</f>
        <v>0</v>
      </c>
      <c r="K102" s="190"/>
      <c r="L102" s="19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9"/>
      <c r="C103" s="190"/>
      <c r="D103" s="191" t="s">
        <v>2570</v>
      </c>
      <c r="E103" s="192"/>
      <c r="F103" s="192"/>
      <c r="G103" s="192"/>
      <c r="H103" s="192"/>
      <c r="I103" s="192"/>
      <c r="J103" s="193">
        <f>J186</f>
        <v>0</v>
      </c>
      <c r="K103" s="190"/>
      <c r="L103" s="19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89"/>
      <c r="C104" s="190"/>
      <c r="D104" s="191" t="s">
        <v>2571</v>
      </c>
      <c r="E104" s="192"/>
      <c r="F104" s="192"/>
      <c r="G104" s="192"/>
      <c r="H104" s="192"/>
      <c r="I104" s="192"/>
      <c r="J104" s="193">
        <f>J195</f>
        <v>0</v>
      </c>
      <c r="K104" s="190"/>
      <c r="L104" s="19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89"/>
      <c r="C105" s="190"/>
      <c r="D105" s="191" t="s">
        <v>2572</v>
      </c>
      <c r="E105" s="192"/>
      <c r="F105" s="192"/>
      <c r="G105" s="192"/>
      <c r="H105" s="192"/>
      <c r="I105" s="192"/>
      <c r="J105" s="193">
        <f>J199</f>
        <v>0</v>
      </c>
      <c r="K105" s="190"/>
      <c r="L105" s="19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160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84" t="str">
        <f>E7</f>
        <v>Stavební úpravy - Družina ZŠ Zborovská, Tábor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136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05 - vytápění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>p.č. 1502/99, 1502/463 k.ú. Tábor</v>
      </c>
      <c r="G119" s="40"/>
      <c r="H119" s="40"/>
      <c r="I119" s="32" t="s">
        <v>22</v>
      </c>
      <c r="J119" s="79" t="str">
        <f>IF(J12="","",J12)</f>
        <v>27. 2. 2025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24</v>
      </c>
      <c r="D121" s="40"/>
      <c r="E121" s="40"/>
      <c r="F121" s="27" t="str">
        <f>E15</f>
        <v>Město Tábor</v>
      </c>
      <c r="G121" s="40"/>
      <c r="H121" s="40"/>
      <c r="I121" s="32" t="s">
        <v>30</v>
      </c>
      <c r="J121" s="36" t="str">
        <f>E21</f>
        <v>KOSTKA PROJEKT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5.6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33</v>
      </c>
      <c r="J122" s="36" t="str">
        <f>E24</f>
        <v>KOSTKA PROJEKT s.r.o.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200"/>
      <c r="B124" s="201"/>
      <c r="C124" s="202" t="s">
        <v>161</v>
      </c>
      <c r="D124" s="203" t="s">
        <v>61</v>
      </c>
      <c r="E124" s="203" t="s">
        <v>57</v>
      </c>
      <c r="F124" s="203" t="s">
        <v>58</v>
      </c>
      <c r="G124" s="203" t="s">
        <v>162</v>
      </c>
      <c r="H124" s="203" t="s">
        <v>163</v>
      </c>
      <c r="I124" s="203" t="s">
        <v>164</v>
      </c>
      <c r="J124" s="204" t="s">
        <v>140</v>
      </c>
      <c r="K124" s="205" t="s">
        <v>165</v>
      </c>
      <c r="L124" s="206"/>
      <c r="M124" s="100" t="s">
        <v>1</v>
      </c>
      <c r="N124" s="101" t="s">
        <v>40</v>
      </c>
      <c r="O124" s="101" t="s">
        <v>166</v>
      </c>
      <c r="P124" s="101" t="s">
        <v>167</v>
      </c>
      <c r="Q124" s="101" t="s">
        <v>168</v>
      </c>
      <c r="R124" s="101" t="s">
        <v>169</v>
      </c>
      <c r="S124" s="101" t="s">
        <v>170</v>
      </c>
      <c r="T124" s="102" t="s">
        <v>171</v>
      </c>
      <c r="U124" s="200"/>
      <c r="V124" s="200"/>
      <c r="W124" s="200"/>
      <c r="X124" s="200"/>
      <c r="Y124" s="200"/>
      <c r="Z124" s="200"/>
      <c r="AA124" s="200"/>
      <c r="AB124" s="200"/>
      <c r="AC124" s="200"/>
      <c r="AD124" s="200"/>
      <c r="AE124" s="200"/>
    </row>
    <row r="125" s="2" customFormat="1" ht="22.8" customHeight="1">
      <c r="A125" s="38"/>
      <c r="B125" s="39"/>
      <c r="C125" s="107" t="s">
        <v>172</v>
      </c>
      <c r="D125" s="40"/>
      <c r="E125" s="40"/>
      <c r="F125" s="40"/>
      <c r="G125" s="40"/>
      <c r="H125" s="40"/>
      <c r="I125" s="40"/>
      <c r="J125" s="207">
        <f>BK125</f>
        <v>0</v>
      </c>
      <c r="K125" s="40"/>
      <c r="L125" s="44"/>
      <c r="M125" s="103"/>
      <c r="N125" s="208"/>
      <c r="O125" s="104"/>
      <c r="P125" s="209">
        <f>P126+P136+P140+P149+P162+P183+P186+P195+P199</f>
        <v>0</v>
      </c>
      <c r="Q125" s="104"/>
      <c r="R125" s="209">
        <f>R126+R136+R140+R149+R162+R183+R186+R195+R199</f>
        <v>0</v>
      </c>
      <c r="S125" s="104"/>
      <c r="T125" s="210">
        <f>T126+T136+T140+T149+T162+T183+T186+T195+T199</f>
        <v>3.2331500000000002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142</v>
      </c>
      <c r="BK125" s="211">
        <f>BK126+BK136+BK140+BK149+BK162+BK183+BK186+BK195+BK199</f>
        <v>0</v>
      </c>
    </row>
    <row r="126" s="12" customFormat="1" ht="25.92" customHeight="1">
      <c r="A126" s="12"/>
      <c r="B126" s="212"/>
      <c r="C126" s="213"/>
      <c r="D126" s="214" t="s">
        <v>75</v>
      </c>
      <c r="E126" s="215" t="s">
        <v>1154</v>
      </c>
      <c r="F126" s="215" t="s">
        <v>1155</v>
      </c>
      <c r="G126" s="213"/>
      <c r="H126" s="213"/>
      <c r="I126" s="216"/>
      <c r="J126" s="217">
        <f>BK126</f>
        <v>0</v>
      </c>
      <c r="K126" s="213"/>
      <c r="L126" s="218"/>
      <c r="M126" s="219"/>
      <c r="N126" s="220"/>
      <c r="O126" s="220"/>
      <c r="P126" s="221">
        <f>SUM(P127:P135)</f>
        <v>0</v>
      </c>
      <c r="Q126" s="220"/>
      <c r="R126" s="221">
        <f>SUM(R127:R135)</f>
        <v>0</v>
      </c>
      <c r="S126" s="220"/>
      <c r="T126" s="222">
        <f>SUM(T127:T135)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3" t="s">
        <v>86</v>
      </c>
      <c r="AT126" s="224" t="s">
        <v>75</v>
      </c>
      <c r="AU126" s="224" t="s">
        <v>76</v>
      </c>
      <c r="AY126" s="223" t="s">
        <v>174</v>
      </c>
      <c r="BK126" s="225">
        <f>SUM(BK127:BK135)</f>
        <v>0</v>
      </c>
    </row>
    <row r="127" s="2" customFormat="1" ht="24.15" customHeight="1">
      <c r="A127" s="38"/>
      <c r="B127" s="39"/>
      <c r="C127" s="226" t="s">
        <v>84</v>
      </c>
      <c r="D127" s="226" t="s">
        <v>175</v>
      </c>
      <c r="E127" s="227" t="s">
        <v>2573</v>
      </c>
      <c r="F127" s="228" t="s">
        <v>2574</v>
      </c>
      <c r="G127" s="229" t="s">
        <v>243</v>
      </c>
      <c r="H127" s="230">
        <v>69</v>
      </c>
      <c r="I127" s="231"/>
      <c r="J127" s="232">
        <f>ROUND(I127*H127,2)</f>
        <v>0</v>
      </c>
      <c r="K127" s="233"/>
      <c r="L127" s="44"/>
      <c r="M127" s="234" t="s">
        <v>1</v>
      </c>
      <c r="N127" s="235" t="s">
        <v>41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263</v>
      </c>
      <c r="AT127" s="238" t="s">
        <v>175</v>
      </c>
      <c r="AU127" s="238" t="s">
        <v>84</v>
      </c>
      <c r="AY127" s="17" t="s">
        <v>174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84</v>
      </c>
      <c r="BK127" s="239">
        <f>ROUND(I127*H127,2)</f>
        <v>0</v>
      </c>
      <c r="BL127" s="17" t="s">
        <v>263</v>
      </c>
      <c r="BM127" s="238" t="s">
        <v>86</v>
      </c>
    </row>
    <row r="128" s="2" customFormat="1" ht="24.15" customHeight="1">
      <c r="A128" s="38"/>
      <c r="B128" s="39"/>
      <c r="C128" s="226" t="s">
        <v>86</v>
      </c>
      <c r="D128" s="226" t="s">
        <v>175</v>
      </c>
      <c r="E128" s="227" t="s">
        <v>2575</v>
      </c>
      <c r="F128" s="228" t="s">
        <v>2576</v>
      </c>
      <c r="G128" s="229" t="s">
        <v>243</v>
      </c>
      <c r="H128" s="230">
        <v>109</v>
      </c>
      <c r="I128" s="231"/>
      <c r="J128" s="232">
        <f>ROUND(I128*H128,2)</f>
        <v>0</v>
      </c>
      <c r="K128" s="233"/>
      <c r="L128" s="44"/>
      <c r="M128" s="234" t="s">
        <v>1</v>
      </c>
      <c r="N128" s="235" t="s">
        <v>41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263</v>
      </c>
      <c r="AT128" s="238" t="s">
        <v>175</v>
      </c>
      <c r="AU128" s="238" t="s">
        <v>84</v>
      </c>
      <c r="AY128" s="17" t="s">
        <v>174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84</v>
      </c>
      <c r="BK128" s="239">
        <f>ROUND(I128*H128,2)</f>
        <v>0</v>
      </c>
      <c r="BL128" s="17" t="s">
        <v>263</v>
      </c>
      <c r="BM128" s="238" t="s">
        <v>178</v>
      </c>
    </row>
    <row r="129" s="2" customFormat="1" ht="24.15" customHeight="1">
      <c r="A129" s="38"/>
      <c r="B129" s="39"/>
      <c r="C129" s="226" t="s">
        <v>125</v>
      </c>
      <c r="D129" s="226" t="s">
        <v>175</v>
      </c>
      <c r="E129" s="227" t="s">
        <v>2577</v>
      </c>
      <c r="F129" s="228" t="s">
        <v>2578</v>
      </c>
      <c r="G129" s="229" t="s">
        <v>243</v>
      </c>
      <c r="H129" s="230">
        <v>54</v>
      </c>
      <c r="I129" s="231"/>
      <c r="J129" s="232">
        <f>ROUND(I129*H129,2)</f>
        <v>0</v>
      </c>
      <c r="K129" s="233"/>
      <c r="L129" s="44"/>
      <c r="M129" s="234" t="s">
        <v>1</v>
      </c>
      <c r="N129" s="235" t="s">
        <v>41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263</v>
      </c>
      <c r="AT129" s="238" t="s">
        <v>175</v>
      </c>
      <c r="AU129" s="238" t="s">
        <v>84</v>
      </c>
      <c r="AY129" s="17" t="s">
        <v>174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84</v>
      </c>
      <c r="BK129" s="239">
        <f>ROUND(I129*H129,2)</f>
        <v>0</v>
      </c>
      <c r="BL129" s="17" t="s">
        <v>263</v>
      </c>
      <c r="BM129" s="238" t="s">
        <v>205</v>
      </c>
    </row>
    <row r="130" s="2" customFormat="1" ht="24.15" customHeight="1">
      <c r="A130" s="38"/>
      <c r="B130" s="39"/>
      <c r="C130" s="226" t="s">
        <v>178</v>
      </c>
      <c r="D130" s="226" t="s">
        <v>175</v>
      </c>
      <c r="E130" s="227" t="s">
        <v>2579</v>
      </c>
      <c r="F130" s="228" t="s">
        <v>2580</v>
      </c>
      <c r="G130" s="229" t="s">
        <v>243</v>
      </c>
      <c r="H130" s="230">
        <v>36</v>
      </c>
      <c r="I130" s="231"/>
      <c r="J130" s="232">
        <f>ROUND(I130*H130,2)</f>
        <v>0</v>
      </c>
      <c r="K130" s="233"/>
      <c r="L130" s="44"/>
      <c r="M130" s="234" t="s">
        <v>1</v>
      </c>
      <c r="N130" s="235" t="s">
        <v>41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263</v>
      </c>
      <c r="AT130" s="238" t="s">
        <v>175</v>
      </c>
      <c r="AU130" s="238" t="s">
        <v>84</v>
      </c>
      <c r="AY130" s="17" t="s">
        <v>174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84</v>
      </c>
      <c r="BK130" s="239">
        <f>ROUND(I130*H130,2)</f>
        <v>0</v>
      </c>
      <c r="BL130" s="17" t="s">
        <v>263</v>
      </c>
      <c r="BM130" s="238" t="s">
        <v>213</v>
      </c>
    </row>
    <row r="131" s="2" customFormat="1" ht="24.15" customHeight="1">
      <c r="A131" s="38"/>
      <c r="B131" s="39"/>
      <c r="C131" s="226" t="s">
        <v>199</v>
      </c>
      <c r="D131" s="226" t="s">
        <v>175</v>
      </c>
      <c r="E131" s="227" t="s">
        <v>2581</v>
      </c>
      <c r="F131" s="228" t="s">
        <v>2582</v>
      </c>
      <c r="G131" s="229" t="s">
        <v>243</v>
      </c>
      <c r="H131" s="230">
        <v>51</v>
      </c>
      <c r="I131" s="231"/>
      <c r="J131" s="232">
        <f>ROUND(I131*H131,2)</f>
        <v>0</v>
      </c>
      <c r="K131" s="233"/>
      <c r="L131" s="44"/>
      <c r="M131" s="234" t="s">
        <v>1</v>
      </c>
      <c r="N131" s="235" t="s">
        <v>41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263</v>
      </c>
      <c r="AT131" s="238" t="s">
        <v>175</v>
      </c>
      <c r="AU131" s="238" t="s">
        <v>84</v>
      </c>
      <c r="AY131" s="17" t="s">
        <v>174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84</v>
      </c>
      <c r="BK131" s="239">
        <f>ROUND(I131*H131,2)</f>
        <v>0</v>
      </c>
      <c r="BL131" s="17" t="s">
        <v>263</v>
      </c>
      <c r="BM131" s="238" t="s">
        <v>223</v>
      </c>
    </row>
    <row r="132" s="2" customFormat="1" ht="24.15" customHeight="1">
      <c r="A132" s="38"/>
      <c r="B132" s="39"/>
      <c r="C132" s="226" t="s">
        <v>205</v>
      </c>
      <c r="D132" s="226" t="s">
        <v>175</v>
      </c>
      <c r="E132" s="227" t="s">
        <v>2583</v>
      </c>
      <c r="F132" s="228" t="s">
        <v>2584</v>
      </c>
      <c r="G132" s="229" t="s">
        <v>243</v>
      </c>
      <c r="H132" s="230">
        <v>15</v>
      </c>
      <c r="I132" s="231"/>
      <c r="J132" s="232">
        <f>ROUND(I132*H132,2)</f>
        <v>0</v>
      </c>
      <c r="K132" s="233"/>
      <c r="L132" s="44"/>
      <c r="M132" s="234" t="s">
        <v>1</v>
      </c>
      <c r="N132" s="235" t="s">
        <v>41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263</v>
      </c>
      <c r="AT132" s="238" t="s">
        <v>175</v>
      </c>
      <c r="AU132" s="238" t="s">
        <v>84</v>
      </c>
      <c r="AY132" s="17" t="s">
        <v>174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84</v>
      </c>
      <c r="BK132" s="239">
        <f>ROUND(I132*H132,2)</f>
        <v>0</v>
      </c>
      <c r="BL132" s="17" t="s">
        <v>263</v>
      </c>
      <c r="BM132" s="238" t="s">
        <v>8</v>
      </c>
    </row>
    <row r="133" s="2" customFormat="1" ht="21.75" customHeight="1">
      <c r="A133" s="38"/>
      <c r="B133" s="39"/>
      <c r="C133" s="226" t="s">
        <v>209</v>
      </c>
      <c r="D133" s="226" t="s">
        <v>175</v>
      </c>
      <c r="E133" s="227" t="s">
        <v>2585</v>
      </c>
      <c r="F133" s="228" t="s">
        <v>2586</v>
      </c>
      <c r="G133" s="229" t="s">
        <v>243</v>
      </c>
      <c r="H133" s="230">
        <v>334</v>
      </c>
      <c r="I133" s="231"/>
      <c r="J133" s="232">
        <f>ROUND(I133*H133,2)</f>
        <v>0</v>
      </c>
      <c r="K133" s="233"/>
      <c r="L133" s="44"/>
      <c r="M133" s="234" t="s">
        <v>1</v>
      </c>
      <c r="N133" s="235" t="s">
        <v>41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263</v>
      </c>
      <c r="AT133" s="238" t="s">
        <v>175</v>
      </c>
      <c r="AU133" s="238" t="s">
        <v>84</v>
      </c>
      <c r="AY133" s="17" t="s">
        <v>174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84</v>
      </c>
      <c r="BK133" s="239">
        <f>ROUND(I133*H133,2)</f>
        <v>0</v>
      </c>
      <c r="BL133" s="17" t="s">
        <v>263</v>
      </c>
      <c r="BM133" s="238" t="s">
        <v>246</v>
      </c>
    </row>
    <row r="134" s="2" customFormat="1" ht="21.75" customHeight="1">
      <c r="A134" s="38"/>
      <c r="B134" s="39"/>
      <c r="C134" s="226" t="s">
        <v>213</v>
      </c>
      <c r="D134" s="226" t="s">
        <v>175</v>
      </c>
      <c r="E134" s="227" t="s">
        <v>2587</v>
      </c>
      <c r="F134" s="228" t="s">
        <v>2588</v>
      </c>
      <c r="G134" s="229" t="s">
        <v>236</v>
      </c>
      <c r="H134" s="230">
        <v>150</v>
      </c>
      <c r="I134" s="231"/>
      <c r="J134" s="232">
        <f>ROUND(I134*H134,2)</f>
        <v>0</v>
      </c>
      <c r="K134" s="233"/>
      <c r="L134" s="44"/>
      <c r="M134" s="234" t="s">
        <v>1</v>
      </c>
      <c r="N134" s="235" t="s">
        <v>41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263</v>
      </c>
      <c r="AT134" s="238" t="s">
        <v>175</v>
      </c>
      <c r="AU134" s="238" t="s">
        <v>84</v>
      </c>
      <c r="AY134" s="17" t="s">
        <v>174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84</v>
      </c>
      <c r="BK134" s="239">
        <f>ROUND(I134*H134,2)</f>
        <v>0</v>
      </c>
      <c r="BL134" s="17" t="s">
        <v>263</v>
      </c>
      <c r="BM134" s="238" t="s">
        <v>263</v>
      </c>
    </row>
    <row r="135" s="2" customFormat="1" ht="24.15" customHeight="1">
      <c r="A135" s="38"/>
      <c r="B135" s="39"/>
      <c r="C135" s="226" t="s">
        <v>218</v>
      </c>
      <c r="D135" s="226" t="s">
        <v>175</v>
      </c>
      <c r="E135" s="227" t="s">
        <v>2589</v>
      </c>
      <c r="F135" s="228" t="s">
        <v>2590</v>
      </c>
      <c r="G135" s="229" t="s">
        <v>243</v>
      </c>
      <c r="H135" s="230">
        <v>200</v>
      </c>
      <c r="I135" s="231"/>
      <c r="J135" s="232">
        <f>ROUND(I135*H135,2)</f>
        <v>0</v>
      </c>
      <c r="K135" s="233"/>
      <c r="L135" s="44"/>
      <c r="M135" s="234" t="s">
        <v>1</v>
      </c>
      <c r="N135" s="235" t="s">
        <v>41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263</v>
      </c>
      <c r="AT135" s="238" t="s">
        <v>175</v>
      </c>
      <c r="AU135" s="238" t="s">
        <v>84</v>
      </c>
      <c r="AY135" s="17" t="s">
        <v>174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84</v>
      </c>
      <c r="BK135" s="239">
        <f>ROUND(I135*H135,2)</f>
        <v>0</v>
      </c>
      <c r="BL135" s="17" t="s">
        <v>263</v>
      </c>
      <c r="BM135" s="238" t="s">
        <v>273</v>
      </c>
    </row>
    <row r="136" s="12" customFormat="1" ht="25.92" customHeight="1">
      <c r="A136" s="12"/>
      <c r="B136" s="212"/>
      <c r="C136" s="213"/>
      <c r="D136" s="214" t="s">
        <v>75</v>
      </c>
      <c r="E136" s="215" t="s">
        <v>2591</v>
      </c>
      <c r="F136" s="215" t="s">
        <v>2592</v>
      </c>
      <c r="G136" s="213"/>
      <c r="H136" s="213"/>
      <c r="I136" s="216"/>
      <c r="J136" s="217">
        <f>BK136</f>
        <v>0</v>
      </c>
      <c r="K136" s="213"/>
      <c r="L136" s="218"/>
      <c r="M136" s="219"/>
      <c r="N136" s="220"/>
      <c r="O136" s="220"/>
      <c r="P136" s="221">
        <f>SUM(P137:P139)</f>
        <v>0</v>
      </c>
      <c r="Q136" s="220"/>
      <c r="R136" s="221">
        <f>SUM(R137:R139)</f>
        <v>0</v>
      </c>
      <c r="S136" s="220"/>
      <c r="T136" s="222">
        <f>SUM(T137:T139)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3" t="s">
        <v>86</v>
      </c>
      <c r="AT136" s="224" t="s">
        <v>75</v>
      </c>
      <c r="AU136" s="224" t="s">
        <v>76</v>
      </c>
      <c r="AY136" s="223" t="s">
        <v>174</v>
      </c>
      <c r="BK136" s="225">
        <f>SUM(BK137:BK139)</f>
        <v>0</v>
      </c>
    </row>
    <row r="137" s="2" customFormat="1" ht="16.5" customHeight="1">
      <c r="A137" s="38"/>
      <c r="B137" s="39"/>
      <c r="C137" s="226" t="s">
        <v>223</v>
      </c>
      <c r="D137" s="226" t="s">
        <v>175</v>
      </c>
      <c r="E137" s="227" t="s">
        <v>2593</v>
      </c>
      <c r="F137" s="228" t="s">
        <v>2594</v>
      </c>
      <c r="G137" s="229" t="s">
        <v>1211</v>
      </c>
      <c r="H137" s="230">
        <v>1</v>
      </c>
      <c r="I137" s="231"/>
      <c r="J137" s="232">
        <f>ROUND(I137*H137,2)</f>
        <v>0</v>
      </c>
      <c r="K137" s="233"/>
      <c r="L137" s="44"/>
      <c r="M137" s="234" t="s">
        <v>1</v>
      </c>
      <c r="N137" s="235" t="s">
        <v>41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263</v>
      </c>
      <c r="AT137" s="238" t="s">
        <v>175</v>
      </c>
      <c r="AU137" s="238" t="s">
        <v>84</v>
      </c>
      <c r="AY137" s="17" t="s">
        <v>174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84</v>
      </c>
      <c r="BK137" s="239">
        <f>ROUND(I137*H137,2)</f>
        <v>0</v>
      </c>
      <c r="BL137" s="17" t="s">
        <v>263</v>
      </c>
      <c r="BM137" s="238" t="s">
        <v>283</v>
      </c>
    </row>
    <row r="138" s="2" customFormat="1" ht="24.15" customHeight="1">
      <c r="A138" s="38"/>
      <c r="B138" s="39"/>
      <c r="C138" s="226" t="s">
        <v>227</v>
      </c>
      <c r="D138" s="226" t="s">
        <v>175</v>
      </c>
      <c r="E138" s="227" t="s">
        <v>2595</v>
      </c>
      <c r="F138" s="228" t="s">
        <v>2596</v>
      </c>
      <c r="G138" s="229" t="s">
        <v>1211</v>
      </c>
      <c r="H138" s="230">
        <v>1</v>
      </c>
      <c r="I138" s="231"/>
      <c r="J138" s="232">
        <f>ROUND(I138*H138,2)</f>
        <v>0</v>
      </c>
      <c r="K138" s="233"/>
      <c r="L138" s="44"/>
      <c r="M138" s="234" t="s">
        <v>1</v>
      </c>
      <c r="N138" s="235" t="s">
        <v>41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263</v>
      </c>
      <c r="AT138" s="238" t="s">
        <v>175</v>
      </c>
      <c r="AU138" s="238" t="s">
        <v>84</v>
      </c>
      <c r="AY138" s="17" t="s">
        <v>174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84</v>
      </c>
      <c r="BK138" s="239">
        <f>ROUND(I138*H138,2)</f>
        <v>0</v>
      </c>
      <c r="BL138" s="17" t="s">
        <v>263</v>
      </c>
      <c r="BM138" s="238" t="s">
        <v>292</v>
      </c>
    </row>
    <row r="139" s="2" customFormat="1" ht="24.15" customHeight="1">
      <c r="A139" s="38"/>
      <c r="B139" s="39"/>
      <c r="C139" s="226" t="s">
        <v>8</v>
      </c>
      <c r="D139" s="226" t="s">
        <v>175</v>
      </c>
      <c r="E139" s="227" t="s">
        <v>2597</v>
      </c>
      <c r="F139" s="228" t="s">
        <v>2598</v>
      </c>
      <c r="G139" s="229" t="s">
        <v>691</v>
      </c>
      <c r="H139" s="230">
        <v>1</v>
      </c>
      <c r="I139" s="231"/>
      <c r="J139" s="232">
        <f>ROUND(I139*H139,2)</f>
        <v>0</v>
      </c>
      <c r="K139" s="233"/>
      <c r="L139" s="44"/>
      <c r="M139" s="234" t="s">
        <v>1</v>
      </c>
      <c r="N139" s="235" t="s">
        <v>41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263</v>
      </c>
      <c r="AT139" s="238" t="s">
        <v>175</v>
      </c>
      <c r="AU139" s="238" t="s">
        <v>84</v>
      </c>
      <c r="AY139" s="17" t="s">
        <v>174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84</v>
      </c>
      <c r="BK139" s="239">
        <f>ROUND(I139*H139,2)</f>
        <v>0</v>
      </c>
      <c r="BL139" s="17" t="s">
        <v>263</v>
      </c>
      <c r="BM139" s="238" t="s">
        <v>300</v>
      </c>
    </row>
    <row r="140" s="12" customFormat="1" ht="25.92" customHeight="1">
      <c r="A140" s="12"/>
      <c r="B140" s="212"/>
      <c r="C140" s="213"/>
      <c r="D140" s="214" t="s">
        <v>75</v>
      </c>
      <c r="E140" s="215" t="s">
        <v>2599</v>
      </c>
      <c r="F140" s="215" t="s">
        <v>2600</v>
      </c>
      <c r="G140" s="213"/>
      <c r="H140" s="213"/>
      <c r="I140" s="216"/>
      <c r="J140" s="217">
        <f>BK140</f>
        <v>0</v>
      </c>
      <c r="K140" s="213"/>
      <c r="L140" s="218"/>
      <c r="M140" s="219"/>
      <c r="N140" s="220"/>
      <c r="O140" s="220"/>
      <c r="P140" s="221">
        <f>SUM(P141:P148)</f>
        <v>0</v>
      </c>
      <c r="Q140" s="220"/>
      <c r="R140" s="221">
        <f>SUM(R141:R148)</f>
        <v>0</v>
      </c>
      <c r="S140" s="220"/>
      <c r="T140" s="222">
        <f>SUM(T141:T148)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3" t="s">
        <v>86</v>
      </c>
      <c r="AT140" s="224" t="s">
        <v>75</v>
      </c>
      <c r="AU140" s="224" t="s">
        <v>76</v>
      </c>
      <c r="AY140" s="223" t="s">
        <v>174</v>
      </c>
      <c r="BK140" s="225">
        <f>SUM(BK141:BK148)</f>
        <v>0</v>
      </c>
    </row>
    <row r="141" s="2" customFormat="1" ht="16.5" customHeight="1">
      <c r="A141" s="38"/>
      <c r="B141" s="39"/>
      <c r="C141" s="226" t="s">
        <v>239</v>
      </c>
      <c r="D141" s="226" t="s">
        <v>175</v>
      </c>
      <c r="E141" s="227" t="s">
        <v>2601</v>
      </c>
      <c r="F141" s="228" t="s">
        <v>2602</v>
      </c>
      <c r="G141" s="229" t="s">
        <v>243</v>
      </c>
      <c r="H141" s="230">
        <v>276</v>
      </c>
      <c r="I141" s="231"/>
      <c r="J141" s="232">
        <f>ROUND(I141*H141,2)</f>
        <v>0</v>
      </c>
      <c r="K141" s="233"/>
      <c r="L141" s="44"/>
      <c r="M141" s="234" t="s">
        <v>1</v>
      </c>
      <c r="N141" s="235" t="s">
        <v>41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263</v>
      </c>
      <c r="AT141" s="238" t="s">
        <v>175</v>
      </c>
      <c r="AU141" s="238" t="s">
        <v>84</v>
      </c>
      <c r="AY141" s="17" t="s">
        <v>174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84</v>
      </c>
      <c r="BK141" s="239">
        <f>ROUND(I141*H141,2)</f>
        <v>0</v>
      </c>
      <c r="BL141" s="17" t="s">
        <v>263</v>
      </c>
      <c r="BM141" s="238" t="s">
        <v>311</v>
      </c>
    </row>
    <row r="142" s="2" customFormat="1" ht="16.5" customHeight="1">
      <c r="A142" s="38"/>
      <c r="B142" s="39"/>
      <c r="C142" s="226" t="s">
        <v>246</v>
      </c>
      <c r="D142" s="226" t="s">
        <v>175</v>
      </c>
      <c r="E142" s="227" t="s">
        <v>2603</v>
      </c>
      <c r="F142" s="228" t="s">
        <v>2604</v>
      </c>
      <c r="G142" s="229" t="s">
        <v>243</v>
      </c>
      <c r="H142" s="230">
        <v>132</v>
      </c>
      <c r="I142" s="231"/>
      <c r="J142" s="232">
        <f>ROUND(I142*H142,2)</f>
        <v>0</v>
      </c>
      <c r="K142" s="233"/>
      <c r="L142" s="44"/>
      <c r="M142" s="234" t="s">
        <v>1</v>
      </c>
      <c r="N142" s="235" t="s">
        <v>41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263</v>
      </c>
      <c r="AT142" s="238" t="s">
        <v>175</v>
      </c>
      <c r="AU142" s="238" t="s">
        <v>84</v>
      </c>
      <c r="AY142" s="17" t="s">
        <v>174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84</v>
      </c>
      <c r="BK142" s="239">
        <f>ROUND(I142*H142,2)</f>
        <v>0</v>
      </c>
      <c r="BL142" s="17" t="s">
        <v>263</v>
      </c>
      <c r="BM142" s="238" t="s">
        <v>322</v>
      </c>
    </row>
    <row r="143" s="2" customFormat="1" ht="16.5" customHeight="1">
      <c r="A143" s="38"/>
      <c r="B143" s="39"/>
      <c r="C143" s="226" t="s">
        <v>251</v>
      </c>
      <c r="D143" s="226" t="s">
        <v>175</v>
      </c>
      <c r="E143" s="227" t="s">
        <v>2605</v>
      </c>
      <c r="F143" s="228" t="s">
        <v>2606</v>
      </c>
      <c r="G143" s="229" t="s">
        <v>243</v>
      </c>
      <c r="H143" s="230">
        <v>54</v>
      </c>
      <c r="I143" s="231"/>
      <c r="J143" s="232">
        <f>ROUND(I143*H143,2)</f>
        <v>0</v>
      </c>
      <c r="K143" s="233"/>
      <c r="L143" s="44"/>
      <c r="M143" s="234" t="s">
        <v>1</v>
      </c>
      <c r="N143" s="235" t="s">
        <v>41</v>
      </c>
      <c r="O143" s="91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263</v>
      </c>
      <c r="AT143" s="238" t="s">
        <v>175</v>
      </c>
      <c r="AU143" s="238" t="s">
        <v>84</v>
      </c>
      <c r="AY143" s="17" t="s">
        <v>174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84</v>
      </c>
      <c r="BK143" s="239">
        <f>ROUND(I143*H143,2)</f>
        <v>0</v>
      </c>
      <c r="BL143" s="17" t="s">
        <v>263</v>
      </c>
      <c r="BM143" s="238" t="s">
        <v>333</v>
      </c>
    </row>
    <row r="144" s="2" customFormat="1" ht="16.5" customHeight="1">
      <c r="A144" s="38"/>
      <c r="B144" s="39"/>
      <c r="C144" s="226" t="s">
        <v>263</v>
      </c>
      <c r="D144" s="226" t="s">
        <v>175</v>
      </c>
      <c r="E144" s="227" t="s">
        <v>2607</v>
      </c>
      <c r="F144" s="228" t="s">
        <v>2608</v>
      </c>
      <c r="G144" s="229" t="s">
        <v>243</v>
      </c>
      <c r="H144" s="230">
        <v>36</v>
      </c>
      <c r="I144" s="231"/>
      <c r="J144" s="232">
        <f>ROUND(I144*H144,2)</f>
        <v>0</v>
      </c>
      <c r="K144" s="233"/>
      <c r="L144" s="44"/>
      <c r="M144" s="234" t="s">
        <v>1</v>
      </c>
      <c r="N144" s="235" t="s">
        <v>41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263</v>
      </c>
      <c r="AT144" s="238" t="s">
        <v>175</v>
      </c>
      <c r="AU144" s="238" t="s">
        <v>84</v>
      </c>
      <c r="AY144" s="17" t="s">
        <v>174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84</v>
      </c>
      <c r="BK144" s="239">
        <f>ROUND(I144*H144,2)</f>
        <v>0</v>
      </c>
      <c r="BL144" s="17" t="s">
        <v>263</v>
      </c>
      <c r="BM144" s="238" t="s">
        <v>345</v>
      </c>
    </row>
    <row r="145" s="2" customFormat="1" ht="16.5" customHeight="1">
      <c r="A145" s="38"/>
      <c r="B145" s="39"/>
      <c r="C145" s="226" t="s">
        <v>268</v>
      </c>
      <c r="D145" s="226" t="s">
        <v>175</v>
      </c>
      <c r="E145" s="227" t="s">
        <v>2609</v>
      </c>
      <c r="F145" s="228" t="s">
        <v>2610</v>
      </c>
      <c r="G145" s="229" t="s">
        <v>243</v>
      </c>
      <c r="H145" s="230">
        <v>498</v>
      </c>
      <c r="I145" s="231"/>
      <c r="J145" s="232">
        <f>ROUND(I145*H145,2)</f>
        <v>0</v>
      </c>
      <c r="K145" s="233"/>
      <c r="L145" s="44"/>
      <c r="M145" s="234" t="s">
        <v>1</v>
      </c>
      <c r="N145" s="235" t="s">
        <v>41</v>
      </c>
      <c r="O145" s="91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263</v>
      </c>
      <c r="AT145" s="238" t="s">
        <v>175</v>
      </c>
      <c r="AU145" s="238" t="s">
        <v>84</v>
      </c>
      <c r="AY145" s="17" t="s">
        <v>174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84</v>
      </c>
      <c r="BK145" s="239">
        <f>ROUND(I145*H145,2)</f>
        <v>0</v>
      </c>
      <c r="BL145" s="17" t="s">
        <v>263</v>
      </c>
      <c r="BM145" s="238" t="s">
        <v>354</v>
      </c>
    </row>
    <row r="146" s="2" customFormat="1" ht="24.15" customHeight="1">
      <c r="A146" s="38"/>
      <c r="B146" s="39"/>
      <c r="C146" s="226" t="s">
        <v>273</v>
      </c>
      <c r="D146" s="226" t="s">
        <v>175</v>
      </c>
      <c r="E146" s="227" t="s">
        <v>2589</v>
      </c>
      <c r="F146" s="228" t="s">
        <v>2590</v>
      </c>
      <c r="G146" s="229" t="s">
        <v>243</v>
      </c>
      <c r="H146" s="230">
        <v>200</v>
      </c>
      <c r="I146" s="231"/>
      <c r="J146" s="232">
        <f>ROUND(I146*H146,2)</f>
        <v>0</v>
      </c>
      <c r="K146" s="233"/>
      <c r="L146" s="44"/>
      <c r="M146" s="234" t="s">
        <v>1</v>
      </c>
      <c r="N146" s="235" t="s">
        <v>41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263</v>
      </c>
      <c r="AT146" s="238" t="s">
        <v>175</v>
      </c>
      <c r="AU146" s="238" t="s">
        <v>84</v>
      </c>
      <c r="AY146" s="17" t="s">
        <v>174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84</v>
      </c>
      <c r="BK146" s="239">
        <f>ROUND(I146*H146,2)</f>
        <v>0</v>
      </c>
      <c r="BL146" s="17" t="s">
        <v>263</v>
      </c>
      <c r="BM146" s="238" t="s">
        <v>364</v>
      </c>
    </row>
    <row r="147" s="2" customFormat="1" ht="24.15" customHeight="1">
      <c r="A147" s="38"/>
      <c r="B147" s="39"/>
      <c r="C147" s="226" t="s">
        <v>278</v>
      </c>
      <c r="D147" s="226" t="s">
        <v>175</v>
      </c>
      <c r="E147" s="227" t="s">
        <v>2611</v>
      </c>
      <c r="F147" s="228" t="s">
        <v>2612</v>
      </c>
      <c r="G147" s="229" t="s">
        <v>1211</v>
      </c>
      <c r="H147" s="230">
        <v>1</v>
      </c>
      <c r="I147" s="231"/>
      <c r="J147" s="232">
        <f>ROUND(I147*H147,2)</f>
        <v>0</v>
      </c>
      <c r="K147" s="233"/>
      <c r="L147" s="44"/>
      <c r="M147" s="234" t="s">
        <v>1</v>
      </c>
      <c r="N147" s="235" t="s">
        <v>41</v>
      </c>
      <c r="O147" s="91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263</v>
      </c>
      <c r="AT147" s="238" t="s">
        <v>175</v>
      </c>
      <c r="AU147" s="238" t="s">
        <v>84</v>
      </c>
      <c r="AY147" s="17" t="s">
        <v>174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84</v>
      </c>
      <c r="BK147" s="239">
        <f>ROUND(I147*H147,2)</f>
        <v>0</v>
      </c>
      <c r="BL147" s="17" t="s">
        <v>263</v>
      </c>
      <c r="BM147" s="238" t="s">
        <v>374</v>
      </c>
    </row>
    <row r="148" s="2" customFormat="1" ht="16.5" customHeight="1">
      <c r="A148" s="38"/>
      <c r="B148" s="39"/>
      <c r="C148" s="226" t="s">
        <v>283</v>
      </c>
      <c r="D148" s="226" t="s">
        <v>175</v>
      </c>
      <c r="E148" s="227" t="s">
        <v>2613</v>
      </c>
      <c r="F148" s="228" t="s">
        <v>2614</v>
      </c>
      <c r="G148" s="229" t="s">
        <v>236</v>
      </c>
      <c r="H148" s="230">
        <v>86</v>
      </c>
      <c r="I148" s="231"/>
      <c r="J148" s="232">
        <f>ROUND(I148*H148,2)</f>
        <v>0</v>
      </c>
      <c r="K148" s="233"/>
      <c r="L148" s="44"/>
      <c r="M148" s="234" t="s">
        <v>1</v>
      </c>
      <c r="N148" s="235" t="s">
        <v>41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263</v>
      </c>
      <c r="AT148" s="238" t="s">
        <v>175</v>
      </c>
      <c r="AU148" s="238" t="s">
        <v>84</v>
      </c>
      <c r="AY148" s="17" t="s">
        <v>174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84</v>
      </c>
      <c r="BK148" s="239">
        <f>ROUND(I148*H148,2)</f>
        <v>0</v>
      </c>
      <c r="BL148" s="17" t="s">
        <v>263</v>
      </c>
      <c r="BM148" s="238" t="s">
        <v>383</v>
      </c>
    </row>
    <row r="149" s="12" customFormat="1" ht="25.92" customHeight="1">
      <c r="A149" s="12"/>
      <c r="B149" s="212"/>
      <c r="C149" s="213"/>
      <c r="D149" s="214" t="s">
        <v>75</v>
      </c>
      <c r="E149" s="215" t="s">
        <v>2615</v>
      </c>
      <c r="F149" s="215" t="s">
        <v>2227</v>
      </c>
      <c r="G149" s="213"/>
      <c r="H149" s="213"/>
      <c r="I149" s="216"/>
      <c r="J149" s="217">
        <f>BK149</f>
        <v>0</v>
      </c>
      <c r="K149" s="213"/>
      <c r="L149" s="218"/>
      <c r="M149" s="219"/>
      <c r="N149" s="220"/>
      <c r="O149" s="220"/>
      <c r="P149" s="221">
        <f>SUM(P150:P161)</f>
        <v>0</v>
      </c>
      <c r="Q149" s="220"/>
      <c r="R149" s="221">
        <f>SUM(R150:R161)</f>
        <v>0</v>
      </c>
      <c r="S149" s="220"/>
      <c r="T149" s="222">
        <f>SUM(T150:T161)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3" t="s">
        <v>86</v>
      </c>
      <c r="AT149" s="224" t="s">
        <v>75</v>
      </c>
      <c r="AU149" s="224" t="s">
        <v>76</v>
      </c>
      <c r="AY149" s="223" t="s">
        <v>174</v>
      </c>
      <c r="BK149" s="225">
        <f>SUM(BK150:BK161)</f>
        <v>0</v>
      </c>
    </row>
    <row r="150" s="2" customFormat="1" ht="24.15" customHeight="1">
      <c r="A150" s="38"/>
      <c r="B150" s="39"/>
      <c r="C150" s="226" t="s">
        <v>7</v>
      </c>
      <c r="D150" s="226" t="s">
        <v>175</v>
      </c>
      <c r="E150" s="227" t="s">
        <v>2616</v>
      </c>
      <c r="F150" s="228" t="s">
        <v>2617</v>
      </c>
      <c r="G150" s="229" t="s">
        <v>236</v>
      </c>
      <c r="H150" s="230">
        <v>33</v>
      </c>
      <c r="I150" s="231"/>
      <c r="J150" s="232">
        <f>ROUND(I150*H150,2)</f>
        <v>0</v>
      </c>
      <c r="K150" s="233"/>
      <c r="L150" s="44"/>
      <c r="M150" s="234" t="s">
        <v>1</v>
      </c>
      <c r="N150" s="235" t="s">
        <v>41</v>
      </c>
      <c r="O150" s="91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263</v>
      </c>
      <c r="AT150" s="238" t="s">
        <v>175</v>
      </c>
      <c r="AU150" s="238" t="s">
        <v>84</v>
      </c>
      <c r="AY150" s="17" t="s">
        <v>174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84</v>
      </c>
      <c r="BK150" s="239">
        <f>ROUND(I150*H150,2)</f>
        <v>0</v>
      </c>
      <c r="BL150" s="17" t="s">
        <v>263</v>
      </c>
      <c r="BM150" s="238" t="s">
        <v>398</v>
      </c>
    </row>
    <row r="151" s="2" customFormat="1" ht="24.15" customHeight="1">
      <c r="A151" s="38"/>
      <c r="B151" s="39"/>
      <c r="C151" s="226" t="s">
        <v>292</v>
      </c>
      <c r="D151" s="226" t="s">
        <v>175</v>
      </c>
      <c r="E151" s="227" t="s">
        <v>2618</v>
      </c>
      <c r="F151" s="228" t="s">
        <v>2619</v>
      </c>
      <c r="G151" s="229" t="s">
        <v>236</v>
      </c>
      <c r="H151" s="230">
        <v>33</v>
      </c>
      <c r="I151" s="231"/>
      <c r="J151" s="232">
        <f>ROUND(I151*H151,2)</f>
        <v>0</v>
      </c>
      <c r="K151" s="233"/>
      <c r="L151" s="44"/>
      <c r="M151" s="234" t="s">
        <v>1</v>
      </c>
      <c r="N151" s="235" t="s">
        <v>41</v>
      </c>
      <c r="O151" s="91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263</v>
      </c>
      <c r="AT151" s="238" t="s">
        <v>175</v>
      </c>
      <c r="AU151" s="238" t="s">
        <v>84</v>
      </c>
      <c r="AY151" s="17" t="s">
        <v>174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84</v>
      </c>
      <c r="BK151" s="239">
        <f>ROUND(I151*H151,2)</f>
        <v>0</v>
      </c>
      <c r="BL151" s="17" t="s">
        <v>263</v>
      </c>
      <c r="BM151" s="238" t="s">
        <v>411</v>
      </c>
    </row>
    <row r="152" s="2" customFormat="1" ht="24.15" customHeight="1">
      <c r="A152" s="38"/>
      <c r="B152" s="39"/>
      <c r="C152" s="226" t="s">
        <v>128</v>
      </c>
      <c r="D152" s="226" t="s">
        <v>175</v>
      </c>
      <c r="E152" s="227" t="s">
        <v>2620</v>
      </c>
      <c r="F152" s="228" t="s">
        <v>2621</v>
      </c>
      <c r="G152" s="229" t="s">
        <v>236</v>
      </c>
      <c r="H152" s="230">
        <v>2</v>
      </c>
      <c r="I152" s="231"/>
      <c r="J152" s="232">
        <f>ROUND(I152*H152,2)</f>
        <v>0</v>
      </c>
      <c r="K152" s="233"/>
      <c r="L152" s="44"/>
      <c r="M152" s="234" t="s">
        <v>1</v>
      </c>
      <c r="N152" s="235" t="s">
        <v>41</v>
      </c>
      <c r="O152" s="91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263</v>
      </c>
      <c r="AT152" s="238" t="s">
        <v>175</v>
      </c>
      <c r="AU152" s="238" t="s">
        <v>84</v>
      </c>
      <c r="AY152" s="17" t="s">
        <v>174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84</v>
      </c>
      <c r="BK152" s="239">
        <f>ROUND(I152*H152,2)</f>
        <v>0</v>
      </c>
      <c r="BL152" s="17" t="s">
        <v>263</v>
      </c>
      <c r="BM152" s="238" t="s">
        <v>422</v>
      </c>
    </row>
    <row r="153" s="2" customFormat="1" ht="24.15" customHeight="1">
      <c r="A153" s="38"/>
      <c r="B153" s="39"/>
      <c r="C153" s="226" t="s">
        <v>300</v>
      </c>
      <c r="D153" s="226" t="s">
        <v>175</v>
      </c>
      <c r="E153" s="227" t="s">
        <v>2622</v>
      </c>
      <c r="F153" s="228" t="s">
        <v>2623</v>
      </c>
      <c r="G153" s="229" t="s">
        <v>236</v>
      </c>
      <c r="H153" s="230">
        <v>35</v>
      </c>
      <c r="I153" s="231"/>
      <c r="J153" s="232">
        <f>ROUND(I153*H153,2)</f>
        <v>0</v>
      </c>
      <c r="K153" s="233"/>
      <c r="L153" s="44"/>
      <c r="M153" s="234" t="s">
        <v>1</v>
      </c>
      <c r="N153" s="235" t="s">
        <v>41</v>
      </c>
      <c r="O153" s="91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263</v>
      </c>
      <c r="AT153" s="238" t="s">
        <v>175</v>
      </c>
      <c r="AU153" s="238" t="s">
        <v>84</v>
      </c>
      <c r="AY153" s="17" t="s">
        <v>174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84</v>
      </c>
      <c r="BK153" s="239">
        <f>ROUND(I153*H153,2)</f>
        <v>0</v>
      </c>
      <c r="BL153" s="17" t="s">
        <v>263</v>
      </c>
      <c r="BM153" s="238" t="s">
        <v>434</v>
      </c>
    </row>
    <row r="154" s="2" customFormat="1" ht="16.5" customHeight="1">
      <c r="A154" s="38"/>
      <c r="B154" s="39"/>
      <c r="C154" s="226" t="s">
        <v>306</v>
      </c>
      <c r="D154" s="226" t="s">
        <v>175</v>
      </c>
      <c r="E154" s="227" t="s">
        <v>2624</v>
      </c>
      <c r="F154" s="228" t="s">
        <v>2625</v>
      </c>
      <c r="G154" s="229" t="s">
        <v>236</v>
      </c>
      <c r="H154" s="230">
        <v>1</v>
      </c>
      <c r="I154" s="231"/>
      <c r="J154" s="232">
        <f>ROUND(I154*H154,2)</f>
        <v>0</v>
      </c>
      <c r="K154" s="233"/>
      <c r="L154" s="44"/>
      <c r="M154" s="234" t="s">
        <v>1</v>
      </c>
      <c r="N154" s="235" t="s">
        <v>41</v>
      </c>
      <c r="O154" s="91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263</v>
      </c>
      <c r="AT154" s="238" t="s">
        <v>175</v>
      </c>
      <c r="AU154" s="238" t="s">
        <v>84</v>
      </c>
      <c r="AY154" s="17" t="s">
        <v>174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7" t="s">
        <v>84</v>
      </c>
      <c r="BK154" s="239">
        <f>ROUND(I154*H154,2)</f>
        <v>0</v>
      </c>
      <c r="BL154" s="17" t="s">
        <v>263</v>
      </c>
      <c r="BM154" s="238" t="s">
        <v>443</v>
      </c>
    </row>
    <row r="155" s="2" customFormat="1" ht="16.5" customHeight="1">
      <c r="A155" s="38"/>
      <c r="B155" s="39"/>
      <c r="C155" s="226" t="s">
        <v>311</v>
      </c>
      <c r="D155" s="226" t="s">
        <v>175</v>
      </c>
      <c r="E155" s="227" t="s">
        <v>2626</v>
      </c>
      <c r="F155" s="228" t="s">
        <v>2627</v>
      </c>
      <c r="G155" s="229" t="s">
        <v>236</v>
      </c>
      <c r="H155" s="230">
        <v>2</v>
      </c>
      <c r="I155" s="231"/>
      <c r="J155" s="232">
        <f>ROUND(I155*H155,2)</f>
        <v>0</v>
      </c>
      <c r="K155" s="233"/>
      <c r="L155" s="44"/>
      <c r="M155" s="234" t="s">
        <v>1</v>
      </c>
      <c r="N155" s="235" t="s">
        <v>41</v>
      </c>
      <c r="O155" s="91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263</v>
      </c>
      <c r="AT155" s="238" t="s">
        <v>175</v>
      </c>
      <c r="AU155" s="238" t="s">
        <v>84</v>
      </c>
      <c r="AY155" s="17" t="s">
        <v>174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84</v>
      </c>
      <c r="BK155" s="239">
        <f>ROUND(I155*H155,2)</f>
        <v>0</v>
      </c>
      <c r="BL155" s="17" t="s">
        <v>263</v>
      </c>
      <c r="BM155" s="238" t="s">
        <v>455</v>
      </c>
    </row>
    <row r="156" s="2" customFormat="1" ht="16.5" customHeight="1">
      <c r="A156" s="38"/>
      <c r="B156" s="39"/>
      <c r="C156" s="226" t="s">
        <v>124</v>
      </c>
      <c r="D156" s="226" t="s">
        <v>175</v>
      </c>
      <c r="E156" s="227" t="s">
        <v>2628</v>
      </c>
      <c r="F156" s="228" t="s">
        <v>2629</v>
      </c>
      <c r="G156" s="229" t="s">
        <v>236</v>
      </c>
      <c r="H156" s="230">
        <v>4</v>
      </c>
      <c r="I156" s="231"/>
      <c r="J156" s="232">
        <f>ROUND(I156*H156,2)</f>
        <v>0</v>
      </c>
      <c r="K156" s="233"/>
      <c r="L156" s="44"/>
      <c r="M156" s="234" t="s">
        <v>1</v>
      </c>
      <c r="N156" s="235" t="s">
        <v>41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263</v>
      </c>
      <c r="AT156" s="238" t="s">
        <v>175</v>
      </c>
      <c r="AU156" s="238" t="s">
        <v>84</v>
      </c>
      <c r="AY156" s="17" t="s">
        <v>174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84</v>
      </c>
      <c r="BK156" s="239">
        <f>ROUND(I156*H156,2)</f>
        <v>0</v>
      </c>
      <c r="BL156" s="17" t="s">
        <v>263</v>
      </c>
      <c r="BM156" s="238" t="s">
        <v>466</v>
      </c>
    </row>
    <row r="157" s="2" customFormat="1" ht="16.5" customHeight="1">
      <c r="A157" s="38"/>
      <c r="B157" s="39"/>
      <c r="C157" s="226" t="s">
        <v>322</v>
      </c>
      <c r="D157" s="226" t="s">
        <v>175</v>
      </c>
      <c r="E157" s="227" t="s">
        <v>2630</v>
      </c>
      <c r="F157" s="228" t="s">
        <v>2631</v>
      </c>
      <c r="G157" s="229" t="s">
        <v>236</v>
      </c>
      <c r="H157" s="230">
        <v>75</v>
      </c>
      <c r="I157" s="231"/>
      <c r="J157" s="232">
        <f>ROUND(I157*H157,2)</f>
        <v>0</v>
      </c>
      <c r="K157" s="233"/>
      <c r="L157" s="44"/>
      <c r="M157" s="234" t="s">
        <v>1</v>
      </c>
      <c r="N157" s="235" t="s">
        <v>41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263</v>
      </c>
      <c r="AT157" s="238" t="s">
        <v>175</v>
      </c>
      <c r="AU157" s="238" t="s">
        <v>84</v>
      </c>
      <c r="AY157" s="17" t="s">
        <v>174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84</v>
      </c>
      <c r="BK157" s="239">
        <f>ROUND(I157*H157,2)</f>
        <v>0</v>
      </c>
      <c r="BL157" s="17" t="s">
        <v>263</v>
      </c>
      <c r="BM157" s="238" t="s">
        <v>477</v>
      </c>
    </row>
    <row r="158" s="2" customFormat="1" ht="16.5" customHeight="1">
      <c r="A158" s="38"/>
      <c r="B158" s="39"/>
      <c r="C158" s="226" t="s">
        <v>328</v>
      </c>
      <c r="D158" s="226" t="s">
        <v>175</v>
      </c>
      <c r="E158" s="227" t="s">
        <v>2632</v>
      </c>
      <c r="F158" s="228" t="s">
        <v>2633</v>
      </c>
      <c r="G158" s="229" t="s">
        <v>236</v>
      </c>
      <c r="H158" s="230">
        <v>4</v>
      </c>
      <c r="I158" s="231"/>
      <c r="J158" s="232">
        <f>ROUND(I158*H158,2)</f>
        <v>0</v>
      </c>
      <c r="K158" s="233"/>
      <c r="L158" s="44"/>
      <c r="M158" s="234" t="s">
        <v>1</v>
      </c>
      <c r="N158" s="235" t="s">
        <v>41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263</v>
      </c>
      <c r="AT158" s="238" t="s">
        <v>175</v>
      </c>
      <c r="AU158" s="238" t="s">
        <v>84</v>
      </c>
      <c r="AY158" s="17" t="s">
        <v>174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84</v>
      </c>
      <c r="BK158" s="239">
        <f>ROUND(I158*H158,2)</f>
        <v>0</v>
      </c>
      <c r="BL158" s="17" t="s">
        <v>263</v>
      </c>
      <c r="BM158" s="238" t="s">
        <v>488</v>
      </c>
    </row>
    <row r="159" s="2" customFormat="1" ht="37.8" customHeight="1">
      <c r="A159" s="38"/>
      <c r="B159" s="39"/>
      <c r="C159" s="226" t="s">
        <v>333</v>
      </c>
      <c r="D159" s="226" t="s">
        <v>175</v>
      </c>
      <c r="E159" s="227" t="s">
        <v>2634</v>
      </c>
      <c r="F159" s="228" t="s">
        <v>2635</v>
      </c>
      <c r="G159" s="229" t="s">
        <v>1211</v>
      </c>
      <c r="H159" s="230">
        <v>1</v>
      </c>
      <c r="I159" s="231"/>
      <c r="J159" s="232">
        <f>ROUND(I159*H159,2)</f>
        <v>0</v>
      </c>
      <c r="K159" s="233"/>
      <c r="L159" s="44"/>
      <c r="M159" s="234" t="s">
        <v>1</v>
      </c>
      <c r="N159" s="235" t="s">
        <v>41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263</v>
      </c>
      <c r="AT159" s="238" t="s">
        <v>175</v>
      </c>
      <c r="AU159" s="238" t="s">
        <v>84</v>
      </c>
      <c r="AY159" s="17" t="s">
        <v>174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84</v>
      </c>
      <c r="BK159" s="239">
        <f>ROUND(I159*H159,2)</f>
        <v>0</v>
      </c>
      <c r="BL159" s="17" t="s">
        <v>263</v>
      </c>
      <c r="BM159" s="238" t="s">
        <v>499</v>
      </c>
    </row>
    <row r="160" s="2" customFormat="1" ht="16.5" customHeight="1">
      <c r="A160" s="38"/>
      <c r="B160" s="39"/>
      <c r="C160" s="226" t="s">
        <v>341</v>
      </c>
      <c r="D160" s="226" t="s">
        <v>175</v>
      </c>
      <c r="E160" s="227" t="s">
        <v>2636</v>
      </c>
      <c r="F160" s="228" t="s">
        <v>2637</v>
      </c>
      <c r="G160" s="229" t="s">
        <v>236</v>
      </c>
      <c r="H160" s="230">
        <v>5</v>
      </c>
      <c r="I160" s="231"/>
      <c r="J160" s="232">
        <f>ROUND(I160*H160,2)</f>
        <v>0</v>
      </c>
      <c r="K160" s="233"/>
      <c r="L160" s="44"/>
      <c r="M160" s="234" t="s">
        <v>1</v>
      </c>
      <c r="N160" s="235" t="s">
        <v>41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263</v>
      </c>
      <c r="AT160" s="238" t="s">
        <v>175</v>
      </c>
      <c r="AU160" s="238" t="s">
        <v>84</v>
      </c>
      <c r="AY160" s="17" t="s">
        <v>174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84</v>
      </c>
      <c r="BK160" s="239">
        <f>ROUND(I160*H160,2)</f>
        <v>0</v>
      </c>
      <c r="BL160" s="17" t="s">
        <v>263</v>
      </c>
      <c r="BM160" s="238" t="s">
        <v>509</v>
      </c>
    </row>
    <row r="161" s="2" customFormat="1" ht="37.8" customHeight="1">
      <c r="A161" s="38"/>
      <c r="B161" s="39"/>
      <c r="C161" s="226" t="s">
        <v>345</v>
      </c>
      <c r="D161" s="226" t="s">
        <v>175</v>
      </c>
      <c r="E161" s="227" t="s">
        <v>2638</v>
      </c>
      <c r="F161" s="228" t="s">
        <v>2639</v>
      </c>
      <c r="G161" s="229" t="s">
        <v>1211</v>
      </c>
      <c r="H161" s="230">
        <v>1</v>
      </c>
      <c r="I161" s="231"/>
      <c r="J161" s="232">
        <f>ROUND(I161*H161,2)</f>
        <v>0</v>
      </c>
      <c r="K161" s="233"/>
      <c r="L161" s="44"/>
      <c r="M161" s="234" t="s">
        <v>1</v>
      </c>
      <c r="N161" s="235" t="s">
        <v>41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263</v>
      </c>
      <c r="AT161" s="238" t="s">
        <v>175</v>
      </c>
      <c r="AU161" s="238" t="s">
        <v>84</v>
      </c>
      <c r="AY161" s="17" t="s">
        <v>174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84</v>
      </c>
      <c r="BK161" s="239">
        <f>ROUND(I161*H161,2)</f>
        <v>0</v>
      </c>
      <c r="BL161" s="17" t="s">
        <v>263</v>
      </c>
      <c r="BM161" s="238" t="s">
        <v>849</v>
      </c>
    </row>
    <row r="162" s="12" customFormat="1" ht="25.92" customHeight="1">
      <c r="A162" s="12"/>
      <c r="B162" s="212"/>
      <c r="C162" s="213"/>
      <c r="D162" s="214" t="s">
        <v>75</v>
      </c>
      <c r="E162" s="215" t="s">
        <v>2640</v>
      </c>
      <c r="F162" s="215" t="s">
        <v>2641</v>
      </c>
      <c r="G162" s="213"/>
      <c r="H162" s="213"/>
      <c r="I162" s="216"/>
      <c r="J162" s="217">
        <f>BK162</f>
        <v>0</v>
      </c>
      <c r="K162" s="213"/>
      <c r="L162" s="218"/>
      <c r="M162" s="219"/>
      <c r="N162" s="220"/>
      <c r="O162" s="220"/>
      <c r="P162" s="221">
        <f>SUM(P163:P182)</f>
        <v>0</v>
      </c>
      <c r="Q162" s="220"/>
      <c r="R162" s="221">
        <f>SUM(R163:R182)</f>
        <v>0</v>
      </c>
      <c r="S162" s="220"/>
      <c r="T162" s="222">
        <f>SUM(T163:T182)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3" t="s">
        <v>86</v>
      </c>
      <c r="AT162" s="224" t="s">
        <v>75</v>
      </c>
      <c r="AU162" s="224" t="s">
        <v>76</v>
      </c>
      <c r="AY162" s="223" t="s">
        <v>174</v>
      </c>
      <c r="BK162" s="225">
        <f>SUM(BK163:BK182)</f>
        <v>0</v>
      </c>
    </row>
    <row r="163" s="2" customFormat="1" ht="24.15" customHeight="1">
      <c r="A163" s="38"/>
      <c r="B163" s="39"/>
      <c r="C163" s="226" t="s">
        <v>349</v>
      </c>
      <c r="D163" s="226" t="s">
        <v>175</v>
      </c>
      <c r="E163" s="227" t="s">
        <v>2642</v>
      </c>
      <c r="F163" s="228" t="s">
        <v>2643</v>
      </c>
      <c r="G163" s="229" t="s">
        <v>236</v>
      </c>
      <c r="H163" s="230">
        <v>2</v>
      </c>
      <c r="I163" s="231"/>
      <c r="J163" s="232">
        <f>ROUND(I163*H163,2)</f>
        <v>0</v>
      </c>
      <c r="K163" s="233"/>
      <c r="L163" s="44"/>
      <c r="M163" s="234" t="s">
        <v>1</v>
      </c>
      <c r="N163" s="235" t="s">
        <v>41</v>
      </c>
      <c r="O163" s="91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263</v>
      </c>
      <c r="AT163" s="238" t="s">
        <v>175</v>
      </c>
      <c r="AU163" s="238" t="s">
        <v>84</v>
      </c>
      <c r="AY163" s="17" t="s">
        <v>174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84</v>
      </c>
      <c r="BK163" s="239">
        <f>ROUND(I163*H163,2)</f>
        <v>0</v>
      </c>
      <c r="BL163" s="17" t="s">
        <v>263</v>
      </c>
      <c r="BM163" s="238" t="s">
        <v>858</v>
      </c>
    </row>
    <row r="164" s="2" customFormat="1" ht="33" customHeight="1">
      <c r="A164" s="38"/>
      <c r="B164" s="39"/>
      <c r="C164" s="226" t="s">
        <v>354</v>
      </c>
      <c r="D164" s="226" t="s">
        <v>175</v>
      </c>
      <c r="E164" s="227" t="s">
        <v>2644</v>
      </c>
      <c r="F164" s="228" t="s">
        <v>2645</v>
      </c>
      <c r="G164" s="229" t="s">
        <v>236</v>
      </c>
      <c r="H164" s="230">
        <v>1</v>
      </c>
      <c r="I164" s="231"/>
      <c r="J164" s="232">
        <f>ROUND(I164*H164,2)</f>
        <v>0</v>
      </c>
      <c r="K164" s="233"/>
      <c r="L164" s="44"/>
      <c r="M164" s="234" t="s">
        <v>1</v>
      </c>
      <c r="N164" s="235" t="s">
        <v>41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263</v>
      </c>
      <c r="AT164" s="238" t="s">
        <v>175</v>
      </c>
      <c r="AU164" s="238" t="s">
        <v>84</v>
      </c>
      <c r="AY164" s="17" t="s">
        <v>174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84</v>
      </c>
      <c r="BK164" s="239">
        <f>ROUND(I164*H164,2)</f>
        <v>0</v>
      </c>
      <c r="BL164" s="17" t="s">
        <v>263</v>
      </c>
      <c r="BM164" s="238" t="s">
        <v>868</v>
      </c>
    </row>
    <row r="165" s="2" customFormat="1" ht="16.5" customHeight="1">
      <c r="A165" s="38"/>
      <c r="B165" s="39"/>
      <c r="C165" s="226" t="s">
        <v>359</v>
      </c>
      <c r="D165" s="226" t="s">
        <v>175</v>
      </c>
      <c r="E165" s="227" t="s">
        <v>2646</v>
      </c>
      <c r="F165" s="228" t="s">
        <v>2647</v>
      </c>
      <c r="G165" s="229" t="s">
        <v>236</v>
      </c>
      <c r="H165" s="230">
        <v>2</v>
      </c>
      <c r="I165" s="231"/>
      <c r="J165" s="232">
        <f>ROUND(I165*H165,2)</f>
        <v>0</v>
      </c>
      <c r="K165" s="233"/>
      <c r="L165" s="44"/>
      <c r="M165" s="234" t="s">
        <v>1</v>
      </c>
      <c r="N165" s="235" t="s">
        <v>41</v>
      </c>
      <c r="O165" s="91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263</v>
      </c>
      <c r="AT165" s="238" t="s">
        <v>175</v>
      </c>
      <c r="AU165" s="238" t="s">
        <v>84</v>
      </c>
      <c r="AY165" s="17" t="s">
        <v>174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84</v>
      </c>
      <c r="BK165" s="239">
        <f>ROUND(I165*H165,2)</f>
        <v>0</v>
      </c>
      <c r="BL165" s="17" t="s">
        <v>263</v>
      </c>
      <c r="BM165" s="238" t="s">
        <v>882</v>
      </c>
    </row>
    <row r="166" s="2" customFormat="1" ht="21.75" customHeight="1">
      <c r="A166" s="38"/>
      <c r="B166" s="39"/>
      <c r="C166" s="226" t="s">
        <v>364</v>
      </c>
      <c r="D166" s="226" t="s">
        <v>175</v>
      </c>
      <c r="E166" s="227" t="s">
        <v>2648</v>
      </c>
      <c r="F166" s="228" t="s">
        <v>2649</v>
      </c>
      <c r="G166" s="229" t="s">
        <v>236</v>
      </c>
      <c r="H166" s="230">
        <v>2</v>
      </c>
      <c r="I166" s="231"/>
      <c r="J166" s="232">
        <f>ROUND(I166*H166,2)</f>
        <v>0</v>
      </c>
      <c r="K166" s="233"/>
      <c r="L166" s="44"/>
      <c r="M166" s="234" t="s">
        <v>1</v>
      </c>
      <c r="N166" s="235" t="s">
        <v>41</v>
      </c>
      <c r="O166" s="91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263</v>
      </c>
      <c r="AT166" s="238" t="s">
        <v>175</v>
      </c>
      <c r="AU166" s="238" t="s">
        <v>84</v>
      </c>
      <c r="AY166" s="17" t="s">
        <v>174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84</v>
      </c>
      <c r="BK166" s="239">
        <f>ROUND(I166*H166,2)</f>
        <v>0</v>
      </c>
      <c r="BL166" s="17" t="s">
        <v>263</v>
      </c>
      <c r="BM166" s="238" t="s">
        <v>892</v>
      </c>
    </row>
    <row r="167" s="2" customFormat="1" ht="16.5" customHeight="1">
      <c r="A167" s="38"/>
      <c r="B167" s="39"/>
      <c r="C167" s="226" t="s">
        <v>369</v>
      </c>
      <c r="D167" s="226" t="s">
        <v>175</v>
      </c>
      <c r="E167" s="227" t="s">
        <v>2650</v>
      </c>
      <c r="F167" s="228" t="s">
        <v>2651</v>
      </c>
      <c r="G167" s="229" t="s">
        <v>236</v>
      </c>
      <c r="H167" s="230">
        <v>1</v>
      </c>
      <c r="I167" s="231"/>
      <c r="J167" s="232">
        <f>ROUND(I167*H167,2)</f>
        <v>0</v>
      </c>
      <c r="K167" s="233"/>
      <c r="L167" s="44"/>
      <c r="M167" s="234" t="s">
        <v>1</v>
      </c>
      <c r="N167" s="235" t="s">
        <v>41</v>
      </c>
      <c r="O167" s="91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263</v>
      </c>
      <c r="AT167" s="238" t="s">
        <v>175</v>
      </c>
      <c r="AU167" s="238" t="s">
        <v>84</v>
      </c>
      <c r="AY167" s="17" t="s">
        <v>174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84</v>
      </c>
      <c r="BK167" s="239">
        <f>ROUND(I167*H167,2)</f>
        <v>0</v>
      </c>
      <c r="BL167" s="17" t="s">
        <v>263</v>
      </c>
      <c r="BM167" s="238" t="s">
        <v>902</v>
      </c>
    </row>
    <row r="168" s="2" customFormat="1" ht="16.5" customHeight="1">
      <c r="A168" s="38"/>
      <c r="B168" s="39"/>
      <c r="C168" s="226" t="s">
        <v>374</v>
      </c>
      <c r="D168" s="226" t="s">
        <v>175</v>
      </c>
      <c r="E168" s="227" t="s">
        <v>2652</v>
      </c>
      <c r="F168" s="228" t="s">
        <v>2653</v>
      </c>
      <c r="G168" s="229" t="s">
        <v>236</v>
      </c>
      <c r="H168" s="230">
        <v>2</v>
      </c>
      <c r="I168" s="231"/>
      <c r="J168" s="232">
        <f>ROUND(I168*H168,2)</f>
        <v>0</v>
      </c>
      <c r="K168" s="233"/>
      <c r="L168" s="44"/>
      <c r="M168" s="234" t="s">
        <v>1</v>
      </c>
      <c r="N168" s="235" t="s">
        <v>41</v>
      </c>
      <c r="O168" s="91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8" t="s">
        <v>263</v>
      </c>
      <c r="AT168" s="238" t="s">
        <v>175</v>
      </c>
      <c r="AU168" s="238" t="s">
        <v>84</v>
      </c>
      <c r="AY168" s="17" t="s">
        <v>174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7" t="s">
        <v>84</v>
      </c>
      <c r="BK168" s="239">
        <f>ROUND(I168*H168,2)</f>
        <v>0</v>
      </c>
      <c r="BL168" s="17" t="s">
        <v>263</v>
      </c>
      <c r="BM168" s="238" t="s">
        <v>910</v>
      </c>
    </row>
    <row r="169" s="2" customFormat="1" ht="16.5" customHeight="1">
      <c r="A169" s="38"/>
      <c r="B169" s="39"/>
      <c r="C169" s="226" t="s">
        <v>378</v>
      </c>
      <c r="D169" s="226" t="s">
        <v>175</v>
      </c>
      <c r="E169" s="227" t="s">
        <v>2654</v>
      </c>
      <c r="F169" s="228" t="s">
        <v>2655</v>
      </c>
      <c r="G169" s="229" t="s">
        <v>236</v>
      </c>
      <c r="H169" s="230">
        <v>2</v>
      </c>
      <c r="I169" s="231"/>
      <c r="J169" s="232">
        <f>ROUND(I169*H169,2)</f>
        <v>0</v>
      </c>
      <c r="K169" s="233"/>
      <c r="L169" s="44"/>
      <c r="M169" s="234" t="s">
        <v>1</v>
      </c>
      <c r="N169" s="235" t="s">
        <v>41</v>
      </c>
      <c r="O169" s="91"/>
      <c r="P169" s="236">
        <f>O169*H169</f>
        <v>0</v>
      </c>
      <c r="Q169" s="236">
        <v>0</v>
      </c>
      <c r="R169" s="236">
        <f>Q169*H169</f>
        <v>0</v>
      </c>
      <c r="S169" s="236">
        <v>0</v>
      </c>
      <c r="T169" s="237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8" t="s">
        <v>263</v>
      </c>
      <c r="AT169" s="238" t="s">
        <v>175</v>
      </c>
      <c r="AU169" s="238" t="s">
        <v>84</v>
      </c>
      <c r="AY169" s="17" t="s">
        <v>174</v>
      </c>
      <c r="BE169" s="239">
        <f>IF(N169="základní",J169,0)</f>
        <v>0</v>
      </c>
      <c r="BF169" s="239">
        <f>IF(N169="snížená",J169,0)</f>
        <v>0</v>
      </c>
      <c r="BG169" s="239">
        <f>IF(N169="zákl. přenesená",J169,0)</f>
        <v>0</v>
      </c>
      <c r="BH169" s="239">
        <f>IF(N169="sníž. přenesená",J169,0)</f>
        <v>0</v>
      </c>
      <c r="BI169" s="239">
        <f>IF(N169="nulová",J169,0)</f>
        <v>0</v>
      </c>
      <c r="BJ169" s="17" t="s">
        <v>84</v>
      </c>
      <c r="BK169" s="239">
        <f>ROUND(I169*H169,2)</f>
        <v>0</v>
      </c>
      <c r="BL169" s="17" t="s">
        <v>263</v>
      </c>
      <c r="BM169" s="238" t="s">
        <v>920</v>
      </c>
    </row>
    <row r="170" s="2" customFormat="1" ht="16.5" customHeight="1">
      <c r="A170" s="38"/>
      <c r="B170" s="39"/>
      <c r="C170" s="226" t="s">
        <v>383</v>
      </c>
      <c r="D170" s="226" t="s">
        <v>175</v>
      </c>
      <c r="E170" s="227" t="s">
        <v>2656</v>
      </c>
      <c r="F170" s="228" t="s">
        <v>2657</v>
      </c>
      <c r="G170" s="229" t="s">
        <v>236</v>
      </c>
      <c r="H170" s="230">
        <v>1</v>
      </c>
      <c r="I170" s="231"/>
      <c r="J170" s="232">
        <f>ROUND(I170*H170,2)</f>
        <v>0</v>
      </c>
      <c r="K170" s="233"/>
      <c r="L170" s="44"/>
      <c r="M170" s="234" t="s">
        <v>1</v>
      </c>
      <c r="N170" s="235" t="s">
        <v>41</v>
      </c>
      <c r="O170" s="91"/>
      <c r="P170" s="236">
        <f>O170*H170</f>
        <v>0</v>
      </c>
      <c r="Q170" s="236">
        <v>0</v>
      </c>
      <c r="R170" s="236">
        <f>Q170*H170</f>
        <v>0</v>
      </c>
      <c r="S170" s="236">
        <v>0</v>
      </c>
      <c r="T170" s="237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8" t="s">
        <v>263</v>
      </c>
      <c r="AT170" s="238" t="s">
        <v>175</v>
      </c>
      <c r="AU170" s="238" t="s">
        <v>84</v>
      </c>
      <c r="AY170" s="17" t="s">
        <v>174</v>
      </c>
      <c r="BE170" s="239">
        <f>IF(N170="základní",J170,0)</f>
        <v>0</v>
      </c>
      <c r="BF170" s="239">
        <f>IF(N170="snížená",J170,0)</f>
        <v>0</v>
      </c>
      <c r="BG170" s="239">
        <f>IF(N170="zákl. přenesená",J170,0)</f>
        <v>0</v>
      </c>
      <c r="BH170" s="239">
        <f>IF(N170="sníž. přenesená",J170,0)</f>
        <v>0</v>
      </c>
      <c r="BI170" s="239">
        <f>IF(N170="nulová",J170,0)</f>
        <v>0</v>
      </c>
      <c r="BJ170" s="17" t="s">
        <v>84</v>
      </c>
      <c r="BK170" s="239">
        <f>ROUND(I170*H170,2)</f>
        <v>0</v>
      </c>
      <c r="BL170" s="17" t="s">
        <v>263</v>
      </c>
      <c r="BM170" s="238" t="s">
        <v>929</v>
      </c>
    </row>
    <row r="171" s="2" customFormat="1" ht="16.5" customHeight="1">
      <c r="A171" s="38"/>
      <c r="B171" s="39"/>
      <c r="C171" s="226" t="s">
        <v>390</v>
      </c>
      <c r="D171" s="226" t="s">
        <v>175</v>
      </c>
      <c r="E171" s="227" t="s">
        <v>2658</v>
      </c>
      <c r="F171" s="228" t="s">
        <v>2659</v>
      </c>
      <c r="G171" s="229" t="s">
        <v>236</v>
      </c>
      <c r="H171" s="230">
        <v>1</v>
      </c>
      <c r="I171" s="231"/>
      <c r="J171" s="232">
        <f>ROUND(I171*H171,2)</f>
        <v>0</v>
      </c>
      <c r="K171" s="233"/>
      <c r="L171" s="44"/>
      <c r="M171" s="234" t="s">
        <v>1</v>
      </c>
      <c r="N171" s="235" t="s">
        <v>41</v>
      </c>
      <c r="O171" s="91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263</v>
      </c>
      <c r="AT171" s="238" t="s">
        <v>175</v>
      </c>
      <c r="AU171" s="238" t="s">
        <v>84</v>
      </c>
      <c r="AY171" s="17" t="s">
        <v>174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7" t="s">
        <v>84</v>
      </c>
      <c r="BK171" s="239">
        <f>ROUND(I171*H171,2)</f>
        <v>0</v>
      </c>
      <c r="BL171" s="17" t="s">
        <v>263</v>
      </c>
      <c r="BM171" s="238" t="s">
        <v>937</v>
      </c>
    </row>
    <row r="172" s="2" customFormat="1" ht="16.5" customHeight="1">
      <c r="A172" s="38"/>
      <c r="B172" s="39"/>
      <c r="C172" s="226" t="s">
        <v>398</v>
      </c>
      <c r="D172" s="226" t="s">
        <v>175</v>
      </c>
      <c r="E172" s="227" t="s">
        <v>2660</v>
      </c>
      <c r="F172" s="228" t="s">
        <v>2661</v>
      </c>
      <c r="G172" s="229" t="s">
        <v>236</v>
      </c>
      <c r="H172" s="230">
        <v>1</v>
      </c>
      <c r="I172" s="231"/>
      <c r="J172" s="232">
        <f>ROUND(I172*H172,2)</f>
        <v>0</v>
      </c>
      <c r="K172" s="233"/>
      <c r="L172" s="44"/>
      <c r="M172" s="234" t="s">
        <v>1</v>
      </c>
      <c r="N172" s="235" t="s">
        <v>41</v>
      </c>
      <c r="O172" s="91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263</v>
      </c>
      <c r="AT172" s="238" t="s">
        <v>175</v>
      </c>
      <c r="AU172" s="238" t="s">
        <v>84</v>
      </c>
      <c r="AY172" s="17" t="s">
        <v>174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84</v>
      </c>
      <c r="BK172" s="239">
        <f>ROUND(I172*H172,2)</f>
        <v>0</v>
      </c>
      <c r="BL172" s="17" t="s">
        <v>263</v>
      </c>
      <c r="BM172" s="238" t="s">
        <v>946</v>
      </c>
    </row>
    <row r="173" s="2" customFormat="1" ht="16.5" customHeight="1">
      <c r="A173" s="38"/>
      <c r="B173" s="39"/>
      <c r="C173" s="226" t="s">
        <v>405</v>
      </c>
      <c r="D173" s="226" t="s">
        <v>175</v>
      </c>
      <c r="E173" s="227" t="s">
        <v>2662</v>
      </c>
      <c r="F173" s="228" t="s">
        <v>2663</v>
      </c>
      <c r="G173" s="229" t="s">
        <v>236</v>
      </c>
      <c r="H173" s="230">
        <v>1</v>
      </c>
      <c r="I173" s="231"/>
      <c r="J173" s="232">
        <f>ROUND(I173*H173,2)</f>
        <v>0</v>
      </c>
      <c r="K173" s="233"/>
      <c r="L173" s="44"/>
      <c r="M173" s="234" t="s">
        <v>1</v>
      </c>
      <c r="N173" s="235" t="s">
        <v>41</v>
      </c>
      <c r="O173" s="91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263</v>
      </c>
      <c r="AT173" s="238" t="s">
        <v>175</v>
      </c>
      <c r="AU173" s="238" t="s">
        <v>84</v>
      </c>
      <c r="AY173" s="17" t="s">
        <v>174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7" t="s">
        <v>84</v>
      </c>
      <c r="BK173" s="239">
        <f>ROUND(I173*H173,2)</f>
        <v>0</v>
      </c>
      <c r="BL173" s="17" t="s">
        <v>263</v>
      </c>
      <c r="BM173" s="238" t="s">
        <v>955</v>
      </c>
    </row>
    <row r="174" s="2" customFormat="1" ht="16.5" customHeight="1">
      <c r="A174" s="38"/>
      <c r="B174" s="39"/>
      <c r="C174" s="226" t="s">
        <v>411</v>
      </c>
      <c r="D174" s="226" t="s">
        <v>175</v>
      </c>
      <c r="E174" s="227" t="s">
        <v>2664</v>
      </c>
      <c r="F174" s="228" t="s">
        <v>2665</v>
      </c>
      <c r="G174" s="229" t="s">
        <v>236</v>
      </c>
      <c r="H174" s="230">
        <v>1</v>
      </c>
      <c r="I174" s="231"/>
      <c r="J174" s="232">
        <f>ROUND(I174*H174,2)</f>
        <v>0</v>
      </c>
      <c r="K174" s="233"/>
      <c r="L174" s="44"/>
      <c r="M174" s="234" t="s">
        <v>1</v>
      </c>
      <c r="N174" s="235" t="s">
        <v>41</v>
      </c>
      <c r="O174" s="91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8" t="s">
        <v>263</v>
      </c>
      <c r="AT174" s="238" t="s">
        <v>175</v>
      </c>
      <c r="AU174" s="238" t="s">
        <v>84</v>
      </c>
      <c r="AY174" s="17" t="s">
        <v>174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7" t="s">
        <v>84</v>
      </c>
      <c r="BK174" s="239">
        <f>ROUND(I174*H174,2)</f>
        <v>0</v>
      </c>
      <c r="BL174" s="17" t="s">
        <v>263</v>
      </c>
      <c r="BM174" s="238" t="s">
        <v>964</v>
      </c>
    </row>
    <row r="175" s="2" customFormat="1" ht="16.5" customHeight="1">
      <c r="A175" s="38"/>
      <c r="B175" s="39"/>
      <c r="C175" s="226" t="s">
        <v>418</v>
      </c>
      <c r="D175" s="226" t="s">
        <v>175</v>
      </c>
      <c r="E175" s="227" t="s">
        <v>2666</v>
      </c>
      <c r="F175" s="228" t="s">
        <v>2667</v>
      </c>
      <c r="G175" s="229" t="s">
        <v>236</v>
      </c>
      <c r="H175" s="230">
        <v>11</v>
      </c>
      <c r="I175" s="231"/>
      <c r="J175" s="232">
        <f>ROUND(I175*H175,2)</f>
        <v>0</v>
      </c>
      <c r="K175" s="233"/>
      <c r="L175" s="44"/>
      <c r="M175" s="234" t="s">
        <v>1</v>
      </c>
      <c r="N175" s="235" t="s">
        <v>41</v>
      </c>
      <c r="O175" s="91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263</v>
      </c>
      <c r="AT175" s="238" t="s">
        <v>175</v>
      </c>
      <c r="AU175" s="238" t="s">
        <v>84</v>
      </c>
      <c r="AY175" s="17" t="s">
        <v>174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7" t="s">
        <v>84</v>
      </c>
      <c r="BK175" s="239">
        <f>ROUND(I175*H175,2)</f>
        <v>0</v>
      </c>
      <c r="BL175" s="17" t="s">
        <v>263</v>
      </c>
      <c r="BM175" s="238" t="s">
        <v>972</v>
      </c>
    </row>
    <row r="176" s="2" customFormat="1" ht="16.5" customHeight="1">
      <c r="A176" s="38"/>
      <c r="B176" s="39"/>
      <c r="C176" s="226" t="s">
        <v>422</v>
      </c>
      <c r="D176" s="226" t="s">
        <v>175</v>
      </c>
      <c r="E176" s="227" t="s">
        <v>2668</v>
      </c>
      <c r="F176" s="228" t="s">
        <v>2669</v>
      </c>
      <c r="G176" s="229" t="s">
        <v>236</v>
      </c>
      <c r="H176" s="230">
        <v>1</v>
      </c>
      <c r="I176" s="231"/>
      <c r="J176" s="232">
        <f>ROUND(I176*H176,2)</f>
        <v>0</v>
      </c>
      <c r="K176" s="233"/>
      <c r="L176" s="44"/>
      <c r="M176" s="234" t="s">
        <v>1</v>
      </c>
      <c r="N176" s="235" t="s">
        <v>41</v>
      </c>
      <c r="O176" s="91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8" t="s">
        <v>263</v>
      </c>
      <c r="AT176" s="238" t="s">
        <v>175</v>
      </c>
      <c r="AU176" s="238" t="s">
        <v>84</v>
      </c>
      <c r="AY176" s="17" t="s">
        <v>174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7" t="s">
        <v>84</v>
      </c>
      <c r="BK176" s="239">
        <f>ROUND(I176*H176,2)</f>
        <v>0</v>
      </c>
      <c r="BL176" s="17" t="s">
        <v>263</v>
      </c>
      <c r="BM176" s="238" t="s">
        <v>980</v>
      </c>
    </row>
    <row r="177" s="2" customFormat="1" ht="16.5" customHeight="1">
      <c r="A177" s="38"/>
      <c r="B177" s="39"/>
      <c r="C177" s="226" t="s">
        <v>428</v>
      </c>
      <c r="D177" s="226" t="s">
        <v>175</v>
      </c>
      <c r="E177" s="227" t="s">
        <v>2670</v>
      </c>
      <c r="F177" s="228" t="s">
        <v>2671</v>
      </c>
      <c r="G177" s="229" t="s">
        <v>236</v>
      </c>
      <c r="H177" s="230">
        <v>1</v>
      </c>
      <c r="I177" s="231"/>
      <c r="J177" s="232">
        <f>ROUND(I177*H177,2)</f>
        <v>0</v>
      </c>
      <c r="K177" s="233"/>
      <c r="L177" s="44"/>
      <c r="M177" s="234" t="s">
        <v>1</v>
      </c>
      <c r="N177" s="235" t="s">
        <v>41</v>
      </c>
      <c r="O177" s="91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8" t="s">
        <v>263</v>
      </c>
      <c r="AT177" s="238" t="s">
        <v>175</v>
      </c>
      <c r="AU177" s="238" t="s">
        <v>84</v>
      </c>
      <c r="AY177" s="17" t="s">
        <v>174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7" t="s">
        <v>84</v>
      </c>
      <c r="BK177" s="239">
        <f>ROUND(I177*H177,2)</f>
        <v>0</v>
      </c>
      <c r="BL177" s="17" t="s">
        <v>263</v>
      </c>
      <c r="BM177" s="238" t="s">
        <v>988</v>
      </c>
    </row>
    <row r="178" s="2" customFormat="1" ht="16.5" customHeight="1">
      <c r="A178" s="38"/>
      <c r="B178" s="39"/>
      <c r="C178" s="226" t="s">
        <v>434</v>
      </c>
      <c r="D178" s="226" t="s">
        <v>175</v>
      </c>
      <c r="E178" s="227" t="s">
        <v>2672</v>
      </c>
      <c r="F178" s="228" t="s">
        <v>2673</v>
      </c>
      <c r="G178" s="229" t="s">
        <v>236</v>
      </c>
      <c r="H178" s="230">
        <v>23</v>
      </c>
      <c r="I178" s="231"/>
      <c r="J178" s="232">
        <f>ROUND(I178*H178,2)</f>
        <v>0</v>
      </c>
      <c r="K178" s="233"/>
      <c r="L178" s="44"/>
      <c r="M178" s="234" t="s">
        <v>1</v>
      </c>
      <c r="N178" s="235" t="s">
        <v>41</v>
      </c>
      <c r="O178" s="91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8" t="s">
        <v>263</v>
      </c>
      <c r="AT178" s="238" t="s">
        <v>175</v>
      </c>
      <c r="AU178" s="238" t="s">
        <v>84</v>
      </c>
      <c r="AY178" s="17" t="s">
        <v>174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7" t="s">
        <v>84</v>
      </c>
      <c r="BK178" s="239">
        <f>ROUND(I178*H178,2)</f>
        <v>0</v>
      </c>
      <c r="BL178" s="17" t="s">
        <v>263</v>
      </c>
      <c r="BM178" s="238" t="s">
        <v>997</v>
      </c>
    </row>
    <row r="179" s="2" customFormat="1" ht="16.5" customHeight="1">
      <c r="A179" s="38"/>
      <c r="B179" s="39"/>
      <c r="C179" s="226" t="s">
        <v>438</v>
      </c>
      <c r="D179" s="226" t="s">
        <v>175</v>
      </c>
      <c r="E179" s="227" t="s">
        <v>2674</v>
      </c>
      <c r="F179" s="228" t="s">
        <v>2675</v>
      </c>
      <c r="G179" s="229" t="s">
        <v>236</v>
      </c>
      <c r="H179" s="230">
        <v>9</v>
      </c>
      <c r="I179" s="231"/>
      <c r="J179" s="232">
        <f>ROUND(I179*H179,2)</f>
        <v>0</v>
      </c>
      <c r="K179" s="233"/>
      <c r="L179" s="44"/>
      <c r="M179" s="234" t="s">
        <v>1</v>
      </c>
      <c r="N179" s="235" t="s">
        <v>41</v>
      </c>
      <c r="O179" s="91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263</v>
      </c>
      <c r="AT179" s="238" t="s">
        <v>175</v>
      </c>
      <c r="AU179" s="238" t="s">
        <v>84</v>
      </c>
      <c r="AY179" s="17" t="s">
        <v>174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7" t="s">
        <v>84</v>
      </c>
      <c r="BK179" s="239">
        <f>ROUND(I179*H179,2)</f>
        <v>0</v>
      </c>
      <c r="BL179" s="17" t="s">
        <v>263</v>
      </c>
      <c r="BM179" s="238" t="s">
        <v>1005</v>
      </c>
    </row>
    <row r="180" s="2" customFormat="1" ht="16.5" customHeight="1">
      <c r="A180" s="38"/>
      <c r="B180" s="39"/>
      <c r="C180" s="226" t="s">
        <v>443</v>
      </c>
      <c r="D180" s="226" t="s">
        <v>175</v>
      </c>
      <c r="E180" s="227" t="s">
        <v>2676</v>
      </c>
      <c r="F180" s="228" t="s">
        <v>2677</v>
      </c>
      <c r="G180" s="229" t="s">
        <v>236</v>
      </c>
      <c r="H180" s="230">
        <v>1</v>
      </c>
      <c r="I180" s="231"/>
      <c r="J180" s="232">
        <f>ROUND(I180*H180,2)</f>
        <v>0</v>
      </c>
      <c r="K180" s="233"/>
      <c r="L180" s="44"/>
      <c r="M180" s="234" t="s">
        <v>1</v>
      </c>
      <c r="N180" s="235" t="s">
        <v>41</v>
      </c>
      <c r="O180" s="91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8" t="s">
        <v>263</v>
      </c>
      <c r="AT180" s="238" t="s">
        <v>175</v>
      </c>
      <c r="AU180" s="238" t="s">
        <v>84</v>
      </c>
      <c r="AY180" s="17" t="s">
        <v>174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7" t="s">
        <v>84</v>
      </c>
      <c r="BK180" s="239">
        <f>ROUND(I180*H180,2)</f>
        <v>0</v>
      </c>
      <c r="BL180" s="17" t="s">
        <v>263</v>
      </c>
      <c r="BM180" s="238" t="s">
        <v>1013</v>
      </c>
    </row>
    <row r="181" s="2" customFormat="1" ht="16.5" customHeight="1">
      <c r="A181" s="38"/>
      <c r="B181" s="39"/>
      <c r="C181" s="226" t="s">
        <v>450</v>
      </c>
      <c r="D181" s="226" t="s">
        <v>175</v>
      </c>
      <c r="E181" s="227" t="s">
        <v>2678</v>
      </c>
      <c r="F181" s="228" t="s">
        <v>2679</v>
      </c>
      <c r="G181" s="229" t="s">
        <v>236</v>
      </c>
      <c r="H181" s="230">
        <v>10</v>
      </c>
      <c r="I181" s="231"/>
      <c r="J181" s="232">
        <f>ROUND(I181*H181,2)</f>
        <v>0</v>
      </c>
      <c r="K181" s="233"/>
      <c r="L181" s="44"/>
      <c r="M181" s="234" t="s">
        <v>1</v>
      </c>
      <c r="N181" s="235" t="s">
        <v>41</v>
      </c>
      <c r="O181" s="91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263</v>
      </c>
      <c r="AT181" s="238" t="s">
        <v>175</v>
      </c>
      <c r="AU181" s="238" t="s">
        <v>84</v>
      </c>
      <c r="AY181" s="17" t="s">
        <v>174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84</v>
      </c>
      <c r="BK181" s="239">
        <f>ROUND(I181*H181,2)</f>
        <v>0</v>
      </c>
      <c r="BL181" s="17" t="s">
        <v>263</v>
      </c>
      <c r="BM181" s="238" t="s">
        <v>1021</v>
      </c>
    </row>
    <row r="182" s="2" customFormat="1" ht="16.5" customHeight="1">
      <c r="A182" s="38"/>
      <c r="B182" s="39"/>
      <c r="C182" s="226" t="s">
        <v>455</v>
      </c>
      <c r="D182" s="226" t="s">
        <v>175</v>
      </c>
      <c r="E182" s="227" t="s">
        <v>2680</v>
      </c>
      <c r="F182" s="228" t="s">
        <v>2681</v>
      </c>
      <c r="G182" s="229" t="s">
        <v>236</v>
      </c>
      <c r="H182" s="230">
        <v>33</v>
      </c>
      <c r="I182" s="231"/>
      <c r="J182" s="232">
        <f>ROUND(I182*H182,2)</f>
        <v>0</v>
      </c>
      <c r="K182" s="233"/>
      <c r="L182" s="44"/>
      <c r="M182" s="234" t="s">
        <v>1</v>
      </c>
      <c r="N182" s="235" t="s">
        <v>41</v>
      </c>
      <c r="O182" s="91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8" t="s">
        <v>263</v>
      </c>
      <c r="AT182" s="238" t="s">
        <v>175</v>
      </c>
      <c r="AU182" s="238" t="s">
        <v>84</v>
      </c>
      <c r="AY182" s="17" t="s">
        <v>174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7" t="s">
        <v>84</v>
      </c>
      <c r="BK182" s="239">
        <f>ROUND(I182*H182,2)</f>
        <v>0</v>
      </c>
      <c r="BL182" s="17" t="s">
        <v>263</v>
      </c>
      <c r="BM182" s="238" t="s">
        <v>1030</v>
      </c>
    </row>
    <row r="183" s="12" customFormat="1" ht="25.92" customHeight="1">
      <c r="A183" s="12"/>
      <c r="B183" s="212"/>
      <c r="C183" s="213"/>
      <c r="D183" s="214" t="s">
        <v>75</v>
      </c>
      <c r="E183" s="215" t="s">
        <v>1864</v>
      </c>
      <c r="F183" s="215" t="s">
        <v>2682</v>
      </c>
      <c r="G183" s="213"/>
      <c r="H183" s="213"/>
      <c r="I183" s="216"/>
      <c r="J183" s="217">
        <f>BK183</f>
        <v>0</v>
      </c>
      <c r="K183" s="213"/>
      <c r="L183" s="218"/>
      <c r="M183" s="219"/>
      <c r="N183" s="220"/>
      <c r="O183" s="220"/>
      <c r="P183" s="221">
        <f>SUM(P184:P185)</f>
        <v>0</v>
      </c>
      <c r="Q183" s="220"/>
      <c r="R183" s="221">
        <f>SUM(R184:R185)</f>
        <v>0</v>
      </c>
      <c r="S183" s="220"/>
      <c r="T183" s="222">
        <f>SUM(T184:T185)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23" t="s">
        <v>86</v>
      </c>
      <c r="AT183" s="224" t="s">
        <v>75</v>
      </c>
      <c r="AU183" s="224" t="s">
        <v>76</v>
      </c>
      <c r="AY183" s="223" t="s">
        <v>174</v>
      </c>
      <c r="BK183" s="225">
        <f>SUM(BK184:BK185)</f>
        <v>0</v>
      </c>
    </row>
    <row r="184" s="2" customFormat="1" ht="21.75" customHeight="1">
      <c r="A184" s="38"/>
      <c r="B184" s="39"/>
      <c r="C184" s="226" t="s">
        <v>462</v>
      </c>
      <c r="D184" s="226" t="s">
        <v>175</v>
      </c>
      <c r="E184" s="227" t="s">
        <v>2683</v>
      </c>
      <c r="F184" s="228" t="s">
        <v>2684</v>
      </c>
      <c r="G184" s="229" t="s">
        <v>243</v>
      </c>
      <c r="H184" s="230">
        <v>498</v>
      </c>
      <c r="I184" s="231"/>
      <c r="J184" s="232">
        <f>ROUND(I184*H184,2)</f>
        <v>0</v>
      </c>
      <c r="K184" s="233"/>
      <c r="L184" s="44"/>
      <c r="M184" s="234" t="s">
        <v>1</v>
      </c>
      <c r="N184" s="235" t="s">
        <v>41</v>
      </c>
      <c r="O184" s="91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8" t="s">
        <v>263</v>
      </c>
      <c r="AT184" s="238" t="s">
        <v>175</v>
      </c>
      <c r="AU184" s="238" t="s">
        <v>84</v>
      </c>
      <c r="AY184" s="17" t="s">
        <v>174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7" t="s">
        <v>84</v>
      </c>
      <c r="BK184" s="239">
        <f>ROUND(I184*H184,2)</f>
        <v>0</v>
      </c>
      <c r="BL184" s="17" t="s">
        <v>263</v>
      </c>
      <c r="BM184" s="238" t="s">
        <v>1042</v>
      </c>
    </row>
    <row r="185" s="2" customFormat="1" ht="24.15" customHeight="1">
      <c r="A185" s="38"/>
      <c r="B185" s="39"/>
      <c r="C185" s="226" t="s">
        <v>466</v>
      </c>
      <c r="D185" s="226" t="s">
        <v>175</v>
      </c>
      <c r="E185" s="227" t="s">
        <v>2589</v>
      </c>
      <c r="F185" s="228" t="s">
        <v>2590</v>
      </c>
      <c r="G185" s="229" t="s">
        <v>243</v>
      </c>
      <c r="H185" s="230">
        <v>200</v>
      </c>
      <c r="I185" s="231"/>
      <c r="J185" s="232">
        <f>ROUND(I185*H185,2)</f>
        <v>0</v>
      </c>
      <c r="K185" s="233"/>
      <c r="L185" s="44"/>
      <c r="M185" s="234" t="s">
        <v>1</v>
      </c>
      <c r="N185" s="235" t="s">
        <v>41</v>
      </c>
      <c r="O185" s="91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8" t="s">
        <v>263</v>
      </c>
      <c r="AT185" s="238" t="s">
        <v>175</v>
      </c>
      <c r="AU185" s="238" t="s">
        <v>84</v>
      </c>
      <c r="AY185" s="17" t="s">
        <v>174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7" t="s">
        <v>84</v>
      </c>
      <c r="BK185" s="239">
        <f>ROUND(I185*H185,2)</f>
        <v>0</v>
      </c>
      <c r="BL185" s="17" t="s">
        <v>263</v>
      </c>
      <c r="BM185" s="238" t="s">
        <v>1048</v>
      </c>
    </row>
    <row r="186" s="12" customFormat="1" ht="25.92" customHeight="1">
      <c r="A186" s="12"/>
      <c r="B186" s="212"/>
      <c r="C186" s="213"/>
      <c r="D186" s="214" t="s">
        <v>75</v>
      </c>
      <c r="E186" s="215" t="s">
        <v>2685</v>
      </c>
      <c r="F186" s="215" t="s">
        <v>2457</v>
      </c>
      <c r="G186" s="213"/>
      <c r="H186" s="213"/>
      <c r="I186" s="216"/>
      <c r="J186" s="217">
        <f>BK186</f>
        <v>0</v>
      </c>
      <c r="K186" s="213"/>
      <c r="L186" s="218"/>
      <c r="M186" s="219"/>
      <c r="N186" s="220"/>
      <c r="O186" s="220"/>
      <c r="P186" s="221">
        <f>SUM(P187:P194)</f>
        <v>0</v>
      </c>
      <c r="Q186" s="220"/>
      <c r="R186" s="221">
        <f>SUM(R187:R194)</f>
        <v>0</v>
      </c>
      <c r="S186" s="220"/>
      <c r="T186" s="222">
        <f>SUM(T187:T194)</f>
        <v>3.2331500000000002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23" t="s">
        <v>84</v>
      </c>
      <c r="AT186" s="224" t="s">
        <v>75</v>
      </c>
      <c r="AU186" s="224" t="s">
        <v>76</v>
      </c>
      <c r="AY186" s="223" t="s">
        <v>174</v>
      </c>
      <c r="BK186" s="225">
        <f>SUM(BK187:BK194)</f>
        <v>0</v>
      </c>
    </row>
    <row r="187" s="2" customFormat="1" ht="21.75" customHeight="1">
      <c r="A187" s="38"/>
      <c r="B187" s="39"/>
      <c r="C187" s="226" t="s">
        <v>473</v>
      </c>
      <c r="D187" s="226" t="s">
        <v>175</v>
      </c>
      <c r="E187" s="227" t="s">
        <v>2686</v>
      </c>
      <c r="F187" s="228" t="s">
        <v>2687</v>
      </c>
      <c r="G187" s="229" t="s">
        <v>243</v>
      </c>
      <c r="H187" s="230">
        <v>400</v>
      </c>
      <c r="I187" s="231"/>
      <c r="J187" s="232">
        <f>ROUND(I187*H187,2)</f>
        <v>0</v>
      </c>
      <c r="K187" s="233"/>
      <c r="L187" s="44"/>
      <c r="M187" s="234" t="s">
        <v>1</v>
      </c>
      <c r="N187" s="235" t="s">
        <v>41</v>
      </c>
      <c r="O187" s="91"/>
      <c r="P187" s="236">
        <f>O187*H187</f>
        <v>0</v>
      </c>
      <c r="Q187" s="236">
        <v>0</v>
      </c>
      <c r="R187" s="236">
        <f>Q187*H187</f>
        <v>0</v>
      </c>
      <c r="S187" s="236">
        <v>0.0032000000000000002</v>
      </c>
      <c r="T187" s="237">
        <f>S187*H187</f>
        <v>1.28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8" t="s">
        <v>178</v>
      </c>
      <c r="AT187" s="238" t="s">
        <v>175</v>
      </c>
      <c r="AU187" s="238" t="s">
        <v>84</v>
      </c>
      <c r="AY187" s="17" t="s">
        <v>174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7" t="s">
        <v>84</v>
      </c>
      <c r="BK187" s="239">
        <f>ROUND(I187*H187,2)</f>
        <v>0</v>
      </c>
      <c r="BL187" s="17" t="s">
        <v>178</v>
      </c>
      <c r="BM187" s="238" t="s">
        <v>1053</v>
      </c>
    </row>
    <row r="188" s="2" customFormat="1" ht="21.75" customHeight="1">
      <c r="A188" s="38"/>
      <c r="B188" s="39"/>
      <c r="C188" s="226" t="s">
        <v>477</v>
      </c>
      <c r="D188" s="226" t="s">
        <v>175</v>
      </c>
      <c r="E188" s="227" t="s">
        <v>2688</v>
      </c>
      <c r="F188" s="228" t="s">
        <v>2689</v>
      </c>
      <c r="G188" s="229" t="s">
        <v>243</v>
      </c>
      <c r="H188" s="230">
        <v>100</v>
      </c>
      <c r="I188" s="231"/>
      <c r="J188" s="232">
        <f>ROUND(I188*H188,2)</f>
        <v>0</v>
      </c>
      <c r="K188" s="233"/>
      <c r="L188" s="44"/>
      <c r="M188" s="234" t="s">
        <v>1</v>
      </c>
      <c r="N188" s="235" t="s">
        <v>41</v>
      </c>
      <c r="O188" s="91"/>
      <c r="P188" s="236">
        <f>O188*H188</f>
        <v>0</v>
      </c>
      <c r="Q188" s="236">
        <v>0</v>
      </c>
      <c r="R188" s="236">
        <f>Q188*H188</f>
        <v>0</v>
      </c>
      <c r="S188" s="236">
        <v>0.0053200000000000001</v>
      </c>
      <c r="T188" s="237">
        <f>S188*H188</f>
        <v>0.53200000000000003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8" t="s">
        <v>178</v>
      </c>
      <c r="AT188" s="238" t="s">
        <v>175</v>
      </c>
      <c r="AU188" s="238" t="s">
        <v>84</v>
      </c>
      <c r="AY188" s="17" t="s">
        <v>174</v>
      </c>
      <c r="BE188" s="239">
        <f>IF(N188="základní",J188,0)</f>
        <v>0</v>
      </c>
      <c r="BF188" s="239">
        <f>IF(N188="snížená",J188,0)</f>
        <v>0</v>
      </c>
      <c r="BG188" s="239">
        <f>IF(N188="zákl. přenesená",J188,0)</f>
        <v>0</v>
      </c>
      <c r="BH188" s="239">
        <f>IF(N188="sníž. přenesená",J188,0)</f>
        <v>0</v>
      </c>
      <c r="BI188" s="239">
        <f>IF(N188="nulová",J188,0)</f>
        <v>0</v>
      </c>
      <c r="BJ188" s="17" t="s">
        <v>84</v>
      </c>
      <c r="BK188" s="239">
        <f>ROUND(I188*H188,2)</f>
        <v>0</v>
      </c>
      <c r="BL188" s="17" t="s">
        <v>178</v>
      </c>
      <c r="BM188" s="238" t="s">
        <v>1060</v>
      </c>
    </row>
    <row r="189" s="2" customFormat="1" ht="16.5" customHeight="1">
      <c r="A189" s="38"/>
      <c r="B189" s="39"/>
      <c r="C189" s="226" t="s">
        <v>483</v>
      </c>
      <c r="D189" s="226" t="s">
        <v>175</v>
      </c>
      <c r="E189" s="227" t="s">
        <v>2690</v>
      </c>
      <c r="F189" s="228" t="s">
        <v>2691</v>
      </c>
      <c r="G189" s="229" t="s">
        <v>236</v>
      </c>
      <c r="H189" s="230">
        <v>35</v>
      </c>
      <c r="I189" s="231"/>
      <c r="J189" s="232">
        <f>ROUND(I189*H189,2)</f>
        <v>0</v>
      </c>
      <c r="K189" s="233"/>
      <c r="L189" s="44"/>
      <c r="M189" s="234" t="s">
        <v>1</v>
      </c>
      <c r="N189" s="235" t="s">
        <v>41</v>
      </c>
      <c r="O189" s="91"/>
      <c r="P189" s="236">
        <f>O189*H189</f>
        <v>0</v>
      </c>
      <c r="Q189" s="236">
        <v>0</v>
      </c>
      <c r="R189" s="236">
        <f>Q189*H189</f>
        <v>0</v>
      </c>
      <c r="S189" s="236">
        <v>0.037490000000000002</v>
      </c>
      <c r="T189" s="237">
        <f>S189*H189</f>
        <v>1.3121500000000002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8" t="s">
        <v>178</v>
      </c>
      <c r="AT189" s="238" t="s">
        <v>175</v>
      </c>
      <c r="AU189" s="238" t="s">
        <v>84</v>
      </c>
      <c r="AY189" s="17" t="s">
        <v>174</v>
      </c>
      <c r="BE189" s="239">
        <f>IF(N189="základní",J189,0)</f>
        <v>0</v>
      </c>
      <c r="BF189" s="239">
        <f>IF(N189="snížená",J189,0)</f>
        <v>0</v>
      </c>
      <c r="BG189" s="239">
        <f>IF(N189="zákl. přenesená",J189,0)</f>
        <v>0</v>
      </c>
      <c r="BH189" s="239">
        <f>IF(N189="sníž. přenesená",J189,0)</f>
        <v>0</v>
      </c>
      <c r="BI189" s="239">
        <f>IF(N189="nulová",J189,0)</f>
        <v>0</v>
      </c>
      <c r="BJ189" s="17" t="s">
        <v>84</v>
      </c>
      <c r="BK189" s="239">
        <f>ROUND(I189*H189,2)</f>
        <v>0</v>
      </c>
      <c r="BL189" s="17" t="s">
        <v>178</v>
      </c>
      <c r="BM189" s="238" t="s">
        <v>1071</v>
      </c>
    </row>
    <row r="190" s="2" customFormat="1" ht="16.5" customHeight="1">
      <c r="A190" s="38"/>
      <c r="B190" s="39"/>
      <c r="C190" s="226" t="s">
        <v>488</v>
      </c>
      <c r="D190" s="226" t="s">
        <v>175</v>
      </c>
      <c r="E190" s="227" t="s">
        <v>2692</v>
      </c>
      <c r="F190" s="228" t="s">
        <v>2693</v>
      </c>
      <c r="G190" s="229" t="s">
        <v>236</v>
      </c>
      <c r="H190" s="230">
        <v>75</v>
      </c>
      <c r="I190" s="231"/>
      <c r="J190" s="232">
        <f>ROUND(I190*H190,2)</f>
        <v>0</v>
      </c>
      <c r="K190" s="233"/>
      <c r="L190" s="44"/>
      <c r="M190" s="234" t="s">
        <v>1</v>
      </c>
      <c r="N190" s="235" t="s">
        <v>41</v>
      </c>
      <c r="O190" s="91"/>
      <c r="P190" s="236">
        <f>O190*H190</f>
        <v>0</v>
      </c>
      <c r="Q190" s="236">
        <v>0</v>
      </c>
      <c r="R190" s="236">
        <f>Q190*H190</f>
        <v>0</v>
      </c>
      <c r="S190" s="236">
        <v>0.0011000000000000001</v>
      </c>
      <c r="T190" s="237">
        <f>S190*H190</f>
        <v>0.082500000000000004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8" t="s">
        <v>178</v>
      </c>
      <c r="AT190" s="238" t="s">
        <v>175</v>
      </c>
      <c r="AU190" s="238" t="s">
        <v>84</v>
      </c>
      <c r="AY190" s="17" t="s">
        <v>174</v>
      </c>
      <c r="BE190" s="239">
        <f>IF(N190="základní",J190,0)</f>
        <v>0</v>
      </c>
      <c r="BF190" s="239">
        <f>IF(N190="snížená",J190,0)</f>
        <v>0</v>
      </c>
      <c r="BG190" s="239">
        <f>IF(N190="zákl. přenesená",J190,0)</f>
        <v>0</v>
      </c>
      <c r="BH190" s="239">
        <f>IF(N190="sníž. přenesená",J190,0)</f>
        <v>0</v>
      </c>
      <c r="BI190" s="239">
        <f>IF(N190="nulová",J190,0)</f>
        <v>0</v>
      </c>
      <c r="BJ190" s="17" t="s">
        <v>84</v>
      </c>
      <c r="BK190" s="239">
        <f>ROUND(I190*H190,2)</f>
        <v>0</v>
      </c>
      <c r="BL190" s="17" t="s">
        <v>178</v>
      </c>
      <c r="BM190" s="238" t="s">
        <v>1081</v>
      </c>
    </row>
    <row r="191" s="2" customFormat="1" ht="16.5" customHeight="1">
      <c r="A191" s="38"/>
      <c r="B191" s="39"/>
      <c r="C191" s="226" t="s">
        <v>495</v>
      </c>
      <c r="D191" s="226" t="s">
        <v>175</v>
      </c>
      <c r="E191" s="227" t="s">
        <v>2694</v>
      </c>
      <c r="F191" s="228" t="s">
        <v>2695</v>
      </c>
      <c r="G191" s="229" t="s">
        <v>236</v>
      </c>
      <c r="H191" s="230">
        <v>10</v>
      </c>
      <c r="I191" s="231"/>
      <c r="J191" s="232">
        <f>ROUND(I191*H191,2)</f>
        <v>0</v>
      </c>
      <c r="K191" s="233"/>
      <c r="L191" s="44"/>
      <c r="M191" s="234" t="s">
        <v>1</v>
      </c>
      <c r="N191" s="235" t="s">
        <v>41</v>
      </c>
      <c r="O191" s="91"/>
      <c r="P191" s="236">
        <f>O191*H191</f>
        <v>0</v>
      </c>
      <c r="Q191" s="236">
        <v>0</v>
      </c>
      <c r="R191" s="236">
        <f>Q191*H191</f>
        <v>0</v>
      </c>
      <c r="S191" s="236">
        <v>0.0022000000000000001</v>
      </c>
      <c r="T191" s="237">
        <f>S191*H191</f>
        <v>0.022000000000000002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8" t="s">
        <v>178</v>
      </c>
      <c r="AT191" s="238" t="s">
        <v>175</v>
      </c>
      <c r="AU191" s="238" t="s">
        <v>84</v>
      </c>
      <c r="AY191" s="17" t="s">
        <v>174</v>
      </c>
      <c r="BE191" s="239">
        <f>IF(N191="základní",J191,0)</f>
        <v>0</v>
      </c>
      <c r="BF191" s="239">
        <f>IF(N191="snížená",J191,0)</f>
        <v>0</v>
      </c>
      <c r="BG191" s="239">
        <f>IF(N191="zákl. přenesená",J191,0)</f>
        <v>0</v>
      </c>
      <c r="BH191" s="239">
        <f>IF(N191="sníž. přenesená",J191,0)</f>
        <v>0</v>
      </c>
      <c r="BI191" s="239">
        <f>IF(N191="nulová",J191,0)</f>
        <v>0</v>
      </c>
      <c r="BJ191" s="17" t="s">
        <v>84</v>
      </c>
      <c r="BK191" s="239">
        <f>ROUND(I191*H191,2)</f>
        <v>0</v>
      </c>
      <c r="BL191" s="17" t="s">
        <v>178</v>
      </c>
      <c r="BM191" s="238" t="s">
        <v>1090</v>
      </c>
    </row>
    <row r="192" s="2" customFormat="1" ht="16.5" customHeight="1">
      <c r="A192" s="38"/>
      <c r="B192" s="39"/>
      <c r="C192" s="226" t="s">
        <v>499</v>
      </c>
      <c r="D192" s="226" t="s">
        <v>175</v>
      </c>
      <c r="E192" s="227" t="s">
        <v>2696</v>
      </c>
      <c r="F192" s="228" t="s">
        <v>2697</v>
      </c>
      <c r="G192" s="229" t="s">
        <v>1211</v>
      </c>
      <c r="H192" s="230">
        <v>1</v>
      </c>
      <c r="I192" s="231"/>
      <c r="J192" s="232">
        <f>ROUND(I192*H192,2)</f>
        <v>0</v>
      </c>
      <c r="K192" s="233"/>
      <c r="L192" s="44"/>
      <c r="M192" s="234" t="s">
        <v>1</v>
      </c>
      <c r="N192" s="235" t="s">
        <v>41</v>
      </c>
      <c r="O192" s="91"/>
      <c r="P192" s="236">
        <f>O192*H192</f>
        <v>0</v>
      </c>
      <c r="Q192" s="236">
        <v>0</v>
      </c>
      <c r="R192" s="236">
        <f>Q192*H192</f>
        <v>0</v>
      </c>
      <c r="S192" s="236">
        <v>0</v>
      </c>
      <c r="T192" s="237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8" t="s">
        <v>178</v>
      </c>
      <c r="AT192" s="238" t="s">
        <v>175</v>
      </c>
      <c r="AU192" s="238" t="s">
        <v>84</v>
      </c>
      <c r="AY192" s="17" t="s">
        <v>174</v>
      </c>
      <c r="BE192" s="239">
        <f>IF(N192="základní",J192,0)</f>
        <v>0</v>
      </c>
      <c r="BF192" s="239">
        <f>IF(N192="snížená",J192,0)</f>
        <v>0</v>
      </c>
      <c r="BG192" s="239">
        <f>IF(N192="zákl. přenesená",J192,0)</f>
        <v>0</v>
      </c>
      <c r="BH192" s="239">
        <f>IF(N192="sníž. přenesená",J192,0)</f>
        <v>0</v>
      </c>
      <c r="BI192" s="239">
        <f>IF(N192="nulová",J192,0)</f>
        <v>0</v>
      </c>
      <c r="BJ192" s="17" t="s">
        <v>84</v>
      </c>
      <c r="BK192" s="239">
        <f>ROUND(I192*H192,2)</f>
        <v>0</v>
      </c>
      <c r="BL192" s="17" t="s">
        <v>178</v>
      </c>
      <c r="BM192" s="238" t="s">
        <v>1100</v>
      </c>
    </row>
    <row r="193" s="2" customFormat="1" ht="24.15" customHeight="1">
      <c r="A193" s="38"/>
      <c r="B193" s="39"/>
      <c r="C193" s="226" t="s">
        <v>504</v>
      </c>
      <c r="D193" s="226" t="s">
        <v>175</v>
      </c>
      <c r="E193" s="227" t="s">
        <v>2698</v>
      </c>
      <c r="F193" s="228" t="s">
        <v>2699</v>
      </c>
      <c r="G193" s="229" t="s">
        <v>1211</v>
      </c>
      <c r="H193" s="230">
        <v>1</v>
      </c>
      <c r="I193" s="231"/>
      <c r="J193" s="232">
        <f>ROUND(I193*H193,2)</f>
        <v>0</v>
      </c>
      <c r="K193" s="233"/>
      <c r="L193" s="44"/>
      <c r="M193" s="234" t="s">
        <v>1</v>
      </c>
      <c r="N193" s="235" t="s">
        <v>41</v>
      </c>
      <c r="O193" s="91"/>
      <c r="P193" s="236">
        <f>O193*H193</f>
        <v>0</v>
      </c>
      <c r="Q193" s="236">
        <v>0</v>
      </c>
      <c r="R193" s="236">
        <f>Q193*H193</f>
        <v>0</v>
      </c>
      <c r="S193" s="236">
        <v>0</v>
      </c>
      <c r="T193" s="237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8" t="s">
        <v>178</v>
      </c>
      <c r="AT193" s="238" t="s">
        <v>175</v>
      </c>
      <c r="AU193" s="238" t="s">
        <v>84</v>
      </c>
      <c r="AY193" s="17" t="s">
        <v>174</v>
      </c>
      <c r="BE193" s="239">
        <f>IF(N193="základní",J193,0)</f>
        <v>0</v>
      </c>
      <c r="BF193" s="239">
        <f>IF(N193="snížená",J193,0)</f>
        <v>0</v>
      </c>
      <c r="BG193" s="239">
        <f>IF(N193="zákl. přenesená",J193,0)</f>
        <v>0</v>
      </c>
      <c r="BH193" s="239">
        <f>IF(N193="sníž. přenesená",J193,0)</f>
        <v>0</v>
      </c>
      <c r="BI193" s="239">
        <f>IF(N193="nulová",J193,0)</f>
        <v>0</v>
      </c>
      <c r="BJ193" s="17" t="s">
        <v>84</v>
      </c>
      <c r="BK193" s="239">
        <f>ROUND(I193*H193,2)</f>
        <v>0</v>
      </c>
      <c r="BL193" s="17" t="s">
        <v>178</v>
      </c>
      <c r="BM193" s="238" t="s">
        <v>1109</v>
      </c>
    </row>
    <row r="194" s="2" customFormat="1" ht="16.5" customHeight="1">
      <c r="A194" s="38"/>
      <c r="B194" s="39"/>
      <c r="C194" s="226" t="s">
        <v>509</v>
      </c>
      <c r="D194" s="226" t="s">
        <v>175</v>
      </c>
      <c r="E194" s="227" t="s">
        <v>2700</v>
      </c>
      <c r="F194" s="228" t="s">
        <v>2701</v>
      </c>
      <c r="G194" s="229" t="s">
        <v>236</v>
      </c>
      <c r="H194" s="230">
        <v>1</v>
      </c>
      <c r="I194" s="231"/>
      <c r="J194" s="232">
        <f>ROUND(I194*H194,2)</f>
        <v>0</v>
      </c>
      <c r="K194" s="233"/>
      <c r="L194" s="44"/>
      <c r="M194" s="234" t="s">
        <v>1</v>
      </c>
      <c r="N194" s="235" t="s">
        <v>41</v>
      </c>
      <c r="O194" s="91"/>
      <c r="P194" s="236">
        <f>O194*H194</f>
        <v>0</v>
      </c>
      <c r="Q194" s="236">
        <v>0</v>
      </c>
      <c r="R194" s="236">
        <f>Q194*H194</f>
        <v>0</v>
      </c>
      <c r="S194" s="236">
        <v>0.0044999999999999997</v>
      </c>
      <c r="T194" s="237">
        <f>S194*H194</f>
        <v>0.0044999999999999997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8" t="s">
        <v>178</v>
      </c>
      <c r="AT194" s="238" t="s">
        <v>175</v>
      </c>
      <c r="AU194" s="238" t="s">
        <v>84</v>
      </c>
      <c r="AY194" s="17" t="s">
        <v>174</v>
      </c>
      <c r="BE194" s="239">
        <f>IF(N194="základní",J194,0)</f>
        <v>0</v>
      </c>
      <c r="BF194" s="239">
        <f>IF(N194="snížená",J194,0)</f>
        <v>0</v>
      </c>
      <c r="BG194" s="239">
        <f>IF(N194="zákl. přenesená",J194,0)</f>
        <v>0</v>
      </c>
      <c r="BH194" s="239">
        <f>IF(N194="sníž. přenesená",J194,0)</f>
        <v>0</v>
      </c>
      <c r="BI194" s="239">
        <f>IF(N194="nulová",J194,0)</f>
        <v>0</v>
      </c>
      <c r="BJ194" s="17" t="s">
        <v>84</v>
      </c>
      <c r="BK194" s="239">
        <f>ROUND(I194*H194,2)</f>
        <v>0</v>
      </c>
      <c r="BL194" s="17" t="s">
        <v>178</v>
      </c>
      <c r="BM194" s="238" t="s">
        <v>1119</v>
      </c>
    </row>
    <row r="195" s="12" customFormat="1" ht="25.92" customHeight="1">
      <c r="A195" s="12"/>
      <c r="B195" s="212"/>
      <c r="C195" s="213"/>
      <c r="D195" s="214" t="s">
        <v>75</v>
      </c>
      <c r="E195" s="215" t="s">
        <v>339</v>
      </c>
      <c r="F195" s="215" t="s">
        <v>2702</v>
      </c>
      <c r="G195" s="213"/>
      <c r="H195" s="213"/>
      <c r="I195" s="216"/>
      <c r="J195" s="217">
        <f>BK195</f>
        <v>0</v>
      </c>
      <c r="K195" s="213"/>
      <c r="L195" s="218"/>
      <c r="M195" s="219"/>
      <c r="N195" s="220"/>
      <c r="O195" s="220"/>
      <c r="P195" s="221">
        <f>SUM(P196:P198)</f>
        <v>0</v>
      </c>
      <c r="Q195" s="220"/>
      <c r="R195" s="221">
        <f>SUM(R196:R198)</f>
        <v>0</v>
      </c>
      <c r="S195" s="220"/>
      <c r="T195" s="222">
        <f>SUM(T196:T198)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3" t="s">
        <v>84</v>
      </c>
      <c r="AT195" s="224" t="s">
        <v>75</v>
      </c>
      <c r="AU195" s="224" t="s">
        <v>76</v>
      </c>
      <c r="AY195" s="223" t="s">
        <v>174</v>
      </c>
      <c r="BK195" s="225">
        <f>SUM(BK196:BK198)</f>
        <v>0</v>
      </c>
    </row>
    <row r="196" s="2" customFormat="1" ht="24.15" customHeight="1">
      <c r="A196" s="38"/>
      <c r="B196" s="39"/>
      <c r="C196" s="226" t="s">
        <v>844</v>
      </c>
      <c r="D196" s="226" t="s">
        <v>175</v>
      </c>
      <c r="E196" s="227" t="s">
        <v>346</v>
      </c>
      <c r="F196" s="228" t="s">
        <v>347</v>
      </c>
      <c r="G196" s="229" t="s">
        <v>230</v>
      </c>
      <c r="H196" s="230">
        <v>3.2330000000000001</v>
      </c>
      <c r="I196" s="231"/>
      <c r="J196" s="232">
        <f>ROUND(I196*H196,2)</f>
        <v>0</v>
      </c>
      <c r="K196" s="233"/>
      <c r="L196" s="44"/>
      <c r="M196" s="234" t="s">
        <v>1</v>
      </c>
      <c r="N196" s="235" t="s">
        <v>41</v>
      </c>
      <c r="O196" s="91"/>
      <c r="P196" s="236">
        <f>O196*H196</f>
        <v>0</v>
      </c>
      <c r="Q196" s="236">
        <v>0</v>
      </c>
      <c r="R196" s="236">
        <f>Q196*H196</f>
        <v>0</v>
      </c>
      <c r="S196" s="236">
        <v>0</v>
      </c>
      <c r="T196" s="237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8" t="s">
        <v>178</v>
      </c>
      <c r="AT196" s="238" t="s">
        <v>175</v>
      </c>
      <c r="AU196" s="238" t="s">
        <v>84</v>
      </c>
      <c r="AY196" s="17" t="s">
        <v>174</v>
      </c>
      <c r="BE196" s="239">
        <f>IF(N196="základní",J196,0)</f>
        <v>0</v>
      </c>
      <c r="BF196" s="239">
        <f>IF(N196="snížená",J196,0)</f>
        <v>0</v>
      </c>
      <c r="BG196" s="239">
        <f>IF(N196="zákl. přenesená",J196,0)</f>
        <v>0</v>
      </c>
      <c r="BH196" s="239">
        <f>IF(N196="sníž. přenesená",J196,0)</f>
        <v>0</v>
      </c>
      <c r="BI196" s="239">
        <f>IF(N196="nulová",J196,0)</f>
        <v>0</v>
      </c>
      <c r="BJ196" s="17" t="s">
        <v>84</v>
      </c>
      <c r="BK196" s="239">
        <f>ROUND(I196*H196,2)</f>
        <v>0</v>
      </c>
      <c r="BL196" s="17" t="s">
        <v>178</v>
      </c>
      <c r="BM196" s="238" t="s">
        <v>2703</v>
      </c>
    </row>
    <row r="197" s="2" customFormat="1" ht="24.15" customHeight="1">
      <c r="A197" s="38"/>
      <c r="B197" s="39"/>
      <c r="C197" s="226" t="s">
        <v>849</v>
      </c>
      <c r="D197" s="226" t="s">
        <v>175</v>
      </c>
      <c r="E197" s="227" t="s">
        <v>350</v>
      </c>
      <c r="F197" s="228" t="s">
        <v>351</v>
      </c>
      <c r="G197" s="229" t="s">
        <v>230</v>
      </c>
      <c r="H197" s="230">
        <v>64.659999999999997</v>
      </c>
      <c r="I197" s="231"/>
      <c r="J197" s="232">
        <f>ROUND(I197*H197,2)</f>
        <v>0</v>
      </c>
      <c r="K197" s="233"/>
      <c r="L197" s="44"/>
      <c r="M197" s="234" t="s">
        <v>1</v>
      </c>
      <c r="N197" s="235" t="s">
        <v>41</v>
      </c>
      <c r="O197" s="91"/>
      <c r="P197" s="236">
        <f>O197*H197</f>
        <v>0</v>
      </c>
      <c r="Q197" s="236">
        <v>0</v>
      </c>
      <c r="R197" s="236">
        <f>Q197*H197</f>
        <v>0</v>
      </c>
      <c r="S197" s="236">
        <v>0</v>
      </c>
      <c r="T197" s="237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8" t="s">
        <v>178</v>
      </c>
      <c r="AT197" s="238" t="s">
        <v>175</v>
      </c>
      <c r="AU197" s="238" t="s">
        <v>84</v>
      </c>
      <c r="AY197" s="17" t="s">
        <v>174</v>
      </c>
      <c r="BE197" s="239">
        <f>IF(N197="základní",J197,0)</f>
        <v>0</v>
      </c>
      <c r="BF197" s="239">
        <f>IF(N197="snížená",J197,0)</f>
        <v>0</v>
      </c>
      <c r="BG197" s="239">
        <f>IF(N197="zákl. přenesená",J197,0)</f>
        <v>0</v>
      </c>
      <c r="BH197" s="239">
        <f>IF(N197="sníž. přenesená",J197,0)</f>
        <v>0</v>
      </c>
      <c r="BI197" s="239">
        <f>IF(N197="nulová",J197,0)</f>
        <v>0</v>
      </c>
      <c r="BJ197" s="17" t="s">
        <v>84</v>
      </c>
      <c r="BK197" s="239">
        <f>ROUND(I197*H197,2)</f>
        <v>0</v>
      </c>
      <c r="BL197" s="17" t="s">
        <v>178</v>
      </c>
      <c r="BM197" s="238" t="s">
        <v>2704</v>
      </c>
    </row>
    <row r="198" s="13" customFormat="1">
      <c r="A198" s="13"/>
      <c r="B198" s="240"/>
      <c r="C198" s="241"/>
      <c r="D198" s="242" t="s">
        <v>180</v>
      </c>
      <c r="E198" s="243" t="s">
        <v>1</v>
      </c>
      <c r="F198" s="244" t="s">
        <v>2705</v>
      </c>
      <c r="G198" s="241"/>
      <c r="H198" s="245">
        <v>64.659999999999997</v>
      </c>
      <c r="I198" s="246"/>
      <c r="J198" s="241"/>
      <c r="K198" s="241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180</v>
      </c>
      <c r="AU198" s="251" t="s">
        <v>84</v>
      </c>
      <c r="AV198" s="13" t="s">
        <v>86</v>
      </c>
      <c r="AW198" s="13" t="s">
        <v>32</v>
      </c>
      <c r="AX198" s="13" t="s">
        <v>84</v>
      </c>
      <c r="AY198" s="251" t="s">
        <v>174</v>
      </c>
    </row>
    <row r="199" s="12" customFormat="1" ht="25.92" customHeight="1">
      <c r="A199" s="12"/>
      <c r="B199" s="212"/>
      <c r="C199" s="213"/>
      <c r="D199" s="214" t="s">
        <v>75</v>
      </c>
      <c r="E199" s="215" t="s">
        <v>2706</v>
      </c>
      <c r="F199" s="215" t="s">
        <v>2707</v>
      </c>
      <c r="G199" s="213"/>
      <c r="H199" s="213"/>
      <c r="I199" s="216"/>
      <c r="J199" s="217">
        <f>BK199</f>
        <v>0</v>
      </c>
      <c r="K199" s="213"/>
      <c r="L199" s="218"/>
      <c r="M199" s="219"/>
      <c r="N199" s="220"/>
      <c r="O199" s="220"/>
      <c r="P199" s="221">
        <f>SUM(P200:P201)</f>
        <v>0</v>
      </c>
      <c r="Q199" s="220"/>
      <c r="R199" s="221">
        <f>SUM(R200:R201)</f>
        <v>0</v>
      </c>
      <c r="S199" s="220"/>
      <c r="T199" s="222">
        <f>SUM(T200:T201)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3" t="s">
        <v>84</v>
      </c>
      <c r="AT199" s="224" t="s">
        <v>75</v>
      </c>
      <c r="AU199" s="224" t="s">
        <v>76</v>
      </c>
      <c r="AY199" s="223" t="s">
        <v>174</v>
      </c>
      <c r="BK199" s="225">
        <f>SUM(BK200:BK201)</f>
        <v>0</v>
      </c>
    </row>
    <row r="200" s="2" customFormat="1" ht="16.5" customHeight="1">
      <c r="A200" s="38"/>
      <c r="B200" s="39"/>
      <c r="C200" s="226" t="s">
        <v>854</v>
      </c>
      <c r="D200" s="226" t="s">
        <v>175</v>
      </c>
      <c r="E200" s="227" t="s">
        <v>2708</v>
      </c>
      <c r="F200" s="228" t="s">
        <v>2709</v>
      </c>
      <c r="G200" s="229" t="s">
        <v>2710</v>
      </c>
      <c r="H200" s="230">
        <v>48</v>
      </c>
      <c r="I200" s="231"/>
      <c r="J200" s="232">
        <f>ROUND(I200*H200,2)</f>
        <v>0</v>
      </c>
      <c r="K200" s="233"/>
      <c r="L200" s="44"/>
      <c r="M200" s="234" t="s">
        <v>1</v>
      </c>
      <c r="N200" s="235" t="s">
        <v>41</v>
      </c>
      <c r="O200" s="91"/>
      <c r="P200" s="236">
        <f>O200*H200</f>
        <v>0</v>
      </c>
      <c r="Q200" s="236">
        <v>0</v>
      </c>
      <c r="R200" s="236">
        <f>Q200*H200</f>
        <v>0</v>
      </c>
      <c r="S200" s="236">
        <v>0</v>
      </c>
      <c r="T200" s="237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38" t="s">
        <v>178</v>
      </c>
      <c r="AT200" s="238" t="s">
        <v>175</v>
      </c>
      <c r="AU200" s="238" t="s">
        <v>84</v>
      </c>
      <c r="AY200" s="17" t="s">
        <v>174</v>
      </c>
      <c r="BE200" s="239">
        <f>IF(N200="základní",J200,0)</f>
        <v>0</v>
      </c>
      <c r="BF200" s="239">
        <f>IF(N200="snížená",J200,0)</f>
        <v>0</v>
      </c>
      <c r="BG200" s="239">
        <f>IF(N200="zákl. přenesená",J200,0)</f>
        <v>0</v>
      </c>
      <c r="BH200" s="239">
        <f>IF(N200="sníž. přenesená",J200,0)</f>
        <v>0</v>
      </c>
      <c r="BI200" s="239">
        <f>IF(N200="nulová",J200,0)</f>
        <v>0</v>
      </c>
      <c r="BJ200" s="17" t="s">
        <v>84</v>
      </c>
      <c r="BK200" s="239">
        <f>ROUND(I200*H200,2)</f>
        <v>0</v>
      </c>
      <c r="BL200" s="17" t="s">
        <v>178</v>
      </c>
      <c r="BM200" s="238" t="s">
        <v>1128</v>
      </c>
    </row>
    <row r="201" s="2" customFormat="1" ht="24.15" customHeight="1">
      <c r="A201" s="38"/>
      <c r="B201" s="39"/>
      <c r="C201" s="226" t="s">
        <v>858</v>
      </c>
      <c r="D201" s="226" t="s">
        <v>175</v>
      </c>
      <c r="E201" s="227" t="s">
        <v>2711</v>
      </c>
      <c r="F201" s="228" t="s">
        <v>2712</v>
      </c>
      <c r="G201" s="229" t="s">
        <v>2710</v>
      </c>
      <c r="H201" s="230">
        <v>24</v>
      </c>
      <c r="I201" s="231"/>
      <c r="J201" s="232">
        <f>ROUND(I201*H201,2)</f>
        <v>0</v>
      </c>
      <c r="K201" s="233"/>
      <c r="L201" s="44"/>
      <c r="M201" s="295" t="s">
        <v>1</v>
      </c>
      <c r="N201" s="296" t="s">
        <v>41</v>
      </c>
      <c r="O201" s="297"/>
      <c r="P201" s="298">
        <f>O201*H201</f>
        <v>0</v>
      </c>
      <c r="Q201" s="298">
        <v>0</v>
      </c>
      <c r="R201" s="298">
        <f>Q201*H201</f>
        <v>0</v>
      </c>
      <c r="S201" s="298">
        <v>0</v>
      </c>
      <c r="T201" s="299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8" t="s">
        <v>178</v>
      </c>
      <c r="AT201" s="238" t="s">
        <v>175</v>
      </c>
      <c r="AU201" s="238" t="s">
        <v>84</v>
      </c>
      <c r="AY201" s="17" t="s">
        <v>174</v>
      </c>
      <c r="BE201" s="239">
        <f>IF(N201="základní",J201,0)</f>
        <v>0</v>
      </c>
      <c r="BF201" s="239">
        <f>IF(N201="snížená",J201,0)</f>
        <v>0</v>
      </c>
      <c r="BG201" s="239">
        <f>IF(N201="zákl. přenesená",J201,0)</f>
        <v>0</v>
      </c>
      <c r="BH201" s="239">
        <f>IF(N201="sníž. přenesená",J201,0)</f>
        <v>0</v>
      </c>
      <c r="BI201" s="239">
        <f>IF(N201="nulová",J201,0)</f>
        <v>0</v>
      </c>
      <c r="BJ201" s="17" t="s">
        <v>84</v>
      </c>
      <c r="BK201" s="239">
        <f>ROUND(I201*H201,2)</f>
        <v>0</v>
      </c>
      <c r="BL201" s="17" t="s">
        <v>178</v>
      </c>
      <c r="BM201" s="238" t="s">
        <v>1138</v>
      </c>
    </row>
    <row r="202" s="2" customFormat="1" ht="6.96" customHeight="1">
      <c r="A202" s="38"/>
      <c r="B202" s="66"/>
      <c r="C202" s="67"/>
      <c r="D202" s="67"/>
      <c r="E202" s="67"/>
      <c r="F202" s="67"/>
      <c r="G202" s="67"/>
      <c r="H202" s="67"/>
      <c r="I202" s="67"/>
      <c r="J202" s="67"/>
      <c r="K202" s="67"/>
      <c r="L202" s="44"/>
      <c r="M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</row>
  </sheetData>
  <sheetProtection sheet="1" autoFilter="0" formatColumns="0" formatRows="0" objects="1" scenarios="1" spinCount="100000" saltValue="t6ZeBnr1xbPVOpXMIugnL1hQ7NH7h+w0uxU2yAGisiCzxQGLP4kiRJKPS417ucMguXDsM/OVfb0CVvk0+RHVCg==" hashValue="f6IXcBdsraqGHvRflEj0CilehKCOxwmzxaYA8vTJlC0gpJxbL2lYBqfxXBTgSM1+XCAF9wGEy0ppqFFDAc8gCA==" algorithmName="SHA-512" password="C569"/>
  <autoFilter ref="C124:K201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129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Stavební úpravy - Družina ZŠ Zborovská, Tábor</v>
      </c>
      <c r="F7" s="151"/>
      <c r="G7" s="151"/>
      <c r="H7" s="151"/>
      <c r="L7" s="20"/>
    </row>
    <row r="8" s="1" customFormat="1" ht="12" customHeight="1">
      <c r="B8" s="20"/>
      <c r="D8" s="151" t="s">
        <v>136</v>
      </c>
      <c r="L8" s="20"/>
    </row>
    <row r="9" s="2" customFormat="1" ht="16.5" customHeight="1">
      <c r="A9" s="38"/>
      <c r="B9" s="44"/>
      <c r="C9" s="38"/>
      <c r="D9" s="38"/>
      <c r="E9" s="152" t="s">
        <v>2713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2714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2715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27. 2. 2025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1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31</v>
      </c>
      <c r="F26" s="38"/>
      <c r="G26" s="38"/>
      <c r="H26" s="38"/>
      <c r="I26" s="151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34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36</v>
      </c>
      <c r="E32" s="38"/>
      <c r="F32" s="38"/>
      <c r="G32" s="38"/>
      <c r="H32" s="38"/>
      <c r="I32" s="38"/>
      <c r="J32" s="161">
        <f>ROUND(J124,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38</v>
      </c>
      <c r="G34" s="38"/>
      <c r="H34" s="38"/>
      <c r="I34" s="162" t="s">
        <v>37</v>
      </c>
      <c r="J34" s="162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40</v>
      </c>
      <c r="E35" s="151" t="s">
        <v>41</v>
      </c>
      <c r="F35" s="164">
        <f>ROUND((SUM(BE124:BE187)),  2)</f>
        <v>0</v>
      </c>
      <c r="G35" s="38"/>
      <c r="H35" s="38"/>
      <c r="I35" s="165">
        <v>0.20999999999999999</v>
      </c>
      <c r="J35" s="164">
        <f>ROUND(((SUM(BE124:BE187))*I35),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42</v>
      </c>
      <c r="F36" s="164">
        <f>ROUND((SUM(BF124:BF187)),  2)</f>
        <v>0</v>
      </c>
      <c r="G36" s="38"/>
      <c r="H36" s="38"/>
      <c r="I36" s="165">
        <v>0.12</v>
      </c>
      <c r="J36" s="164">
        <f>ROUND(((SUM(BF124:BF187))*I36),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43</v>
      </c>
      <c r="F37" s="164">
        <f>ROUND((SUM(BG124:BG187)),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44</v>
      </c>
      <c r="F38" s="164">
        <f>ROUND((SUM(BH124:BH187)),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45</v>
      </c>
      <c r="F39" s="164">
        <f>ROUND((SUM(BI124:BI187)),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46</v>
      </c>
      <c r="E41" s="168"/>
      <c r="F41" s="168"/>
      <c r="G41" s="169" t="s">
        <v>47</v>
      </c>
      <c r="H41" s="170" t="s">
        <v>48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Stavební úpravy - Družina ZŠ Zborovská, Tábor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2713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2714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6.01 - elektroinstalační práce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p.č. 1502/99, 1502/463 k.ú. Tábor</v>
      </c>
      <c r="G91" s="40"/>
      <c r="H91" s="40"/>
      <c r="I91" s="32" t="s">
        <v>22</v>
      </c>
      <c r="J91" s="79" t="str">
        <f>IF(J14="","",J14)</f>
        <v>27. 2. 2025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Město Tábor</v>
      </c>
      <c r="G93" s="40"/>
      <c r="H93" s="40"/>
      <c r="I93" s="32" t="s">
        <v>30</v>
      </c>
      <c r="J93" s="36" t="str">
        <f>E23</f>
        <v>KOSTKA PROJEKT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5.6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KOSTKA PROJEKT s.r.o.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139</v>
      </c>
      <c r="D96" s="186"/>
      <c r="E96" s="186"/>
      <c r="F96" s="186"/>
      <c r="G96" s="186"/>
      <c r="H96" s="186"/>
      <c r="I96" s="186"/>
      <c r="J96" s="187" t="s">
        <v>140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141</v>
      </c>
      <c r="D98" s="40"/>
      <c r="E98" s="40"/>
      <c r="F98" s="40"/>
      <c r="G98" s="40"/>
      <c r="H98" s="40"/>
      <c r="I98" s="40"/>
      <c r="J98" s="110">
        <f>J124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142</v>
      </c>
    </row>
    <row r="99" s="9" customFormat="1" ht="24.96" customHeight="1">
      <c r="A99" s="9"/>
      <c r="B99" s="189"/>
      <c r="C99" s="190"/>
      <c r="D99" s="191" t="s">
        <v>148</v>
      </c>
      <c r="E99" s="192"/>
      <c r="F99" s="192"/>
      <c r="G99" s="192"/>
      <c r="H99" s="192"/>
      <c r="I99" s="192"/>
      <c r="J99" s="193">
        <f>J125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3"/>
      <c r="D100" s="196" t="s">
        <v>152</v>
      </c>
      <c r="E100" s="197"/>
      <c r="F100" s="197"/>
      <c r="G100" s="197"/>
      <c r="H100" s="197"/>
      <c r="I100" s="197"/>
      <c r="J100" s="198">
        <f>J126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9"/>
      <c r="C101" s="190"/>
      <c r="D101" s="191" t="s">
        <v>2716</v>
      </c>
      <c r="E101" s="192"/>
      <c r="F101" s="192"/>
      <c r="G101" s="192"/>
      <c r="H101" s="192"/>
      <c r="I101" s="192"/>
      <c r="J101" s="193">
        <f>J169</f>
        <v>0</v>
      </c>
      <c r="K101" s="190"/>
      <c r="L101" s="19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5"/>
      <c r="C102" s="133"/>
      <c r="D102" s="196" t="s">
        <v>2717</v>
      </c>
      <c r="E102" s="197"/>
      <c r="F102" s="197"/>
      <c r="G102" s="197"/>
      <c r="H102" s="197"/>
      <c r="I102" s="197"/>
      <c r="J102" s="198">
        <f>J170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160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4" t="str">
        <f>E7</f>
        <v>Stavební úpravy - Družina ZŠ Zborovská, Tábor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1" customFormat="1" ht="12" customHeight="1">
      <c r="B113" s="21"/>
      <c r="C113" s="32" t="s">
        <v>136</v>
      </c>
      <c r="D113" s="22"/>
      <c r="E113" s="22"/>
      <c r="F113" s="22"/>
      <c r="G113" s="22"/>
      <c r="H113" s="22"/>
      <c r="I113" s="22"/>
      <c r="J113" s="22"/>
      <c r="K113" s="22"/>
      <c r="L113" s="20"/>
    </row>
    <row r="114" s="2" customFormat="1" ht="16.5" customHeight="1">
      <c r="A114" s="38"/>
      <c r="B114" s="39"/>
      <c r="C114" s="40"/>
      <c r="D114" s="40"/>
      <c r="E114" s="184" t="s">
        <v>2713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2714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E11</f>
        <v>6.01 - elektroinstalační práce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F14</f>
        <v>p.č. 1502/99, 1502/463 k.ú. Tábor</v>
      </c>
      <c r="G118" s="40"/>
      <c r="H118" s="40"/>
      <c r="I118" s="32" t="s">
        <v>22</v>
      </c>
      <c r="J118" s="79" t="str">
        <f>IF(J14="","",J14)</f>
        <v>27. 2. 2025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5.65" customHeight="1">
      <c r="A120" s="38"/>
      <c r="B120" s="39"/>
      <c r="C120" s="32" t="s">
        <v>24</v>
      </c>
      <c r="D120" s="40"/>
      <c r="E120" s="40"/>
      <c r="F120" s="27" t="str">
        <f>E17</f>
        <v>Město Tábor</v>
      </c>
      <c r="G120" s="40"/>
      <c r="H120" s="40"/>
      <c r="I120" s="32" t="s">
        <v>30</v>
      </c>
      <c r="J120" s="36" t="str">
        <f>E23</f>
        <v>KOSTKA PROJEKT s.r.o.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28</v>
      </c>
      <c r="D121" s="40"/>
      <c r="E121" s="40"/>
      <c r="F121" s="27" t="str">
        <f>IF(E20="","",E20)</f>
        <v>Vyplň údaj</v>
      </c>
      <c r="G121" s="40"/>
      <c r="H121" s="40"/>
      <c r="I121" s="32" t="s">
        <v>33</v>
      </c>
      <c r="J121" s="36" t="str">
        <f>E26</f>
        <v>KOSTKA PROJEKT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200"/>
      <c r="B123" s="201"/>
      <c r="C123" s="202" t="s">
        <v>161</v>
      </c>
      <c r="D123" s="203" t="s">
        <v>61</v>
      </c>
      <c r="E123" s="203" t="s">
        <v>57</v>
      </c>
      <c r="F123" s="203" t="s">
        <v>58</v>
      </c>
      <c r="G123" s="203" t="s">
        <v>162</v>
      </c>
      <c r="H123" s="203" t="s">
        <v>163</v>
      </c>
      <c r="I123" s="203" t="s">
        <v>164</v>
      </c>
      <c r="J123" s="204" t="s">
        <v>140</v>
      </c>
      <c r="K123" s="205" t="s">
        <v>165</v>
      </c>
      <c r="L123" s="206"/>
      <c r="M123" s="100" t="s">
        <v>1</v>
      </c>
      <c r="N123" s="101" t="s">
        <v>40</v>
      </c>
      <c r="O123" s="101" t="s">
        <v>166</v>
      </c>
      <c r="P123" s="101" t="s">
        <v>167</v>
      </c>
      <c r="Q123" s="101" t="s">
        <v>168</v>
      </c>
      <c r="R123" s="101" t="s">
        <v>169</v>
      </c>
      <c r="S123" s="101" t="s">
        <v>170</v>
      </c>
      <c r="T123" s="102" t="s">
        <v>171</v>
      </c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</row>
    <row r="124" s="2" customFormat="1" ht="22.8" customHeight="1">
      <c r="A124" s="38"/>
      <c r="B124" s="39"/>
      <c r="C124" s="107" t="s">
        <v>172</v>
      </c>
      <c r="D124" s="40"/>
      <c r="E124" s="40"/>
      <c r="F124" s="40"/>
      <c r="G124" s="40"/>
      <c r="H124" s="40"/>
      <c r="I124" s="40"/>
      <c r="J124" s="207">
        <f>BK124</f>
        <v>0</v>
      </c>
      <c r="K124" s="40"/>
      <c r="L124" s="44"/>
      <c r="M124" s="103"/>
      <c r="N124" s="208"/>
      <c r="O124" s="104"/>
      <c r="P124" s="209">
        <f>P125+P169</f>
        <v>0</v>
      </c>
      <c r="Q124" s="104"/>
      <c r="R124" s="209">
        <f>R125+R169</f>
        <v>0</v>
      </c>
      <c r="S124" s="104"/>
      <c r="T124" s="210">
        <f>T125+T169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75</v>
      </c>
      <c r="AU124" s="17" t="s">
        <v>142</v>
      </c>
      <c r="BK124" s="211">
        <f>BK125+BK169</f>
        <v>0</v>
      </c>
    </row>
    <row r="125" s="12" customFormat="1" ht="25.92" customHeight="1">
      <c r="A125" s="12"/>
      <c r="B125" s="212"/>
      <c r="C125" s="213"/>
      <c r="D125" s="214" t="s">
        <v>75</v>
      </c>
      <c r="E125" s="215" t="s">
        <v>394</v>
      </c>
      <c r="F125" s="215" t="s">
        <v>395</v>
      </c>
      <c r="G125" s="213"/>
      <c r="H125" s="213"/>
      <c r="I125" s="216"/>
      <c r="J125" s="217">
        <f>BK125</f>
        <v>0</v>
      </c>
      <c r="K125" s="213"/>
      <c r="L125" s="218"/>
      <c r="M125" s="219"/>
      <c r="N125" s="220"/>
      <c r="O125" s="220"/>
      <c r="P125" s="221">
        <f>P126</f>
        <v>0</v>
      </c>
      <c r="Q125" s="220"/>
      <c r="R125" s="221">
        <f>R126</f>
        <v>0</v>
      </c>
      <c r="S125" s="220"/>
      <c r="T125" s="222">
        <f>T126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3" t="s">
        <v>86</v>
      </c>
      <c r="AT125" s="224" t="s">
        <v>75</v>
      </c>
      <c r="AU125" s="224" t="s">
        <v>76</v>
      </c>
      <c r="AY125" s="223" t="s">
        <v>174</v>
      </c>
      <c r="BK125" s="225">
        <f>BK126</f>
        <v>0</v>
      </c>
    </row>
    <row r="126" s="12" customFormat="1" ht="22.8" customHeight="1">
      <c r="A126" s="12"/>
      <c r="B126" s="212"/>
      <c r="C126" s="213"/>
      <c r="D126" s="214" t="s">
        <v>75</v>
      </c>
      <c r="E126" s="284" t="s">
        <v>416</v>
      </c>
      <c r="F126" s="284" t="s">
        <v>417</v>
      </c>
      <c r="G126" s="213"/>
      <c r="H126" s="213"/>
      <c r="I126" s="216"/>
      <c r="J126" s="285">
        <f>BK126</f>
        <v>0</v>
      </c>
      <c r="K126" s="213"/>
      <c r="L126" s="218"/>
      <c r="M126" s="219"/>
      <c r="N126" s="220"/>
      <c r="O126" s="220"/>
      <c r="P126" s="221">
        <f>SUM(P127:P168)</f>
        <v>0</v>
      </c>
      <c r="Q126" s="220"/>
      <c r="R126" s="221">
        <f>SUM(R127:R168)</f>
        <v>0</v>
      </c>
      <c r="S126" s="220"/>
      <c r="T126" s="222">
        <f>SUM(T127:T168)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3" t="s">
        <v>86</v>
      </c>
      <c r="AT126" s="224" t="s">
        <v>75</v>
      </c>
      <c r="AU126" s="224" t="s">
        <v>84</v>
      </c>
      <c r="AY126" s="223" t="s">
        <v>174</v>
      </c>
      <c r="BK126" s="225">
        <f>SUM(BK127:BK168)</f>
        <v>0</v>
      </c>
    </row>
    <row r="127" s="2" customFormat="1" ht="33" customHeight="1">
      <c r="A127" s="38"/>
      <c r="B127" s="39"/>
      <c r="C127" s="226" t="s">
        <v>84</v>
      </c>
      <c r="D127" s="226" t="s">
        <v>175</v>
      </c>
      <c r="E127" s="227" t="s">
        <v>2718</v>
      </c>
      <c r="F127" s="228" t="s">
        <v>2719</v>
      </c>
      <c r="G127" s="229" t="s">
        <v>236</v>
      </c>
      <c r="H127" s="230">
        <v>63</v>
      </c>
      <c r="I127" s="231"/>
      <c r="J127" s="232">
        <f>ROUND(I127*H127,2)</f>
        <v>0</v>
      </c>
      <c r="K127" s="233"/>
      <c r="L127" s="44"/>
      <c r="M127" s="234" t="s">
        <v>1</v>
      </c>
      <c r="N127" s="235" t="s">
        <v>41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263</v>
      </c>
      <c r="AT127" s="238" t="s">
        <v>175</v>
      </c>
      <c r="AU127" s="238" t="s">
        <v>86</v>
      </c>
      <c r="AY127" s="17" t="s">
        <v>174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84</v>
      </c>
      <c r="BK127" s="239">
        <f>ROUND(I127*H127,2)</f>
        <v>0</v>
      </c>
      <c r="BL127" s="17" t="s">
        <v>263</v>
      </c>
      <c r="BM127" s="238" t="s">
        <v>86</v>
      </c>
    </row>
    <row r="128" s="2" customFormat="1" ht="49.05" customHeight="1">
      <c r="A128" s="38"/>
      <c r="B128" s="39"/>
      <c r="C128" s="226" t="s">
        <v>86</v>
      </c>
      <c r="D128" s="226" t="s">
        <v>175</v>
      </c>
      <c r="E128" s="227" t="s">
        <v>2720</v>
      </c>
      <c r="F128" s="228" t="s">
        <v>2721</v>
      </c>
      <c r="G128" s="229" t="s">
        <v>236</v>
      </c>
      <c r="H128" s="230">
        <v>181</v>
      </c>
      <c r="I128" s="231"/>
      <c r="J128" s="232">
        <f>ROUND(I128*H128,2)</f>
        <v>0</v>
      </c>
      <c r="K128" s="233"/>
      <c r="L128" s="44"/>
      <c r="M128" s="234" t="s">
        <v>1</v>
      </c>
      <c r="N128" s="235" t="s">
        <v>41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263</v>
      </c>
      <c r="AT128" s="238" t="s">
        <v>175</v>
      </c>
      <c r="AU128" s="238" t="s">
        <v>86</v>
      </c>
      <c r="AY128" s="17" t="s">
        <v>174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84</v>
      </c>
      <c r="BK128" s="239">
        <f>ROUND(I128*H128,2)</f>
        <v>0</v>
      </c>
      <c r="BL128" s="17" t="s">
        <v>263</v>
      </c>
      <c r="BM128" s="238" t="s">
        <v>178</v>
      </c>
    </row>
    <row r="129" s="2" customFormat="1" ht="21.75" customHeight="1">
      <c r="A129" s="38"/>
      <c r="B129" s="39"/>
      <c r="C129" s="263" t="s">
        <v>125</v>
      </c>
      <c r="D129" s="263" t="s">
        <v>240</v>
      </c>
      <c r="E129" s="264" t="s">
        <v>2722</v>
      </c>
      <c r="F129" s="265" t="s">
        <v>2723</v>
      </c>
      <c r="G129" s="266" t="s">
        <v>236</v>
      </c>
      <c r="H129" s="267">
        <v>161</v>
      </c>
      <c r="I129" s="268"/>
      <c r="J129" s="269">
        <f>ROUND(I129*H129,2)</f>
        <v>0</v>
      </c>
      <c r="K129" s="270"/>
      <c r="L129" s="271"/>
      <c r="M129" s="272" t="s">
        <v>1</v>
      </c>
      <c r="N129" s="273" t="s">
        <v>41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345</v>
      </c>
      <c r="AT129" s="238" t="s">
        <v>240</v>
      </c>
      <c r="AU129" s="238" t="s">
        <v>86</v>
      </c>
      <c r="AY129" s="17" t="s">
        <v>174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84</v>
      </c>
      <c r="BK129" s="239">
        <f>ROUND(I129*H129,2)</f>
        <v>0</v>
      </c>
      <c r="BL129" s="17" t="s">
        <v>263</v>
      </c>
      <c r="BM129" s="238" t="s">
        <v>205</v>
      </c>
    </row>
    <row r="130" s="2" customFormat="1" ht="24.15" customHeight="1">
      <c r="A130" s="38"/>
      <c r="B130" s="39"/>
      <c r="C130" s="263" t="s">
        <v>178</v>
      </c>
      <c r="D130" s="263" t="s">
        <v>240</v>
      </c>
      <c r="E130" s="264" t="s">
        <v>2724</v>
      </c>
      <c r="F130" s="265" t="s">
        <v>2725</v>
      </c>
      <c r="G130" s="266" t="s">
        <v>236</v>
      </c>
      <c r="H130" s="267">
        <v>20</v>
      </c>
      <c r="I130" s="268"/>
      <c r="J130" s="269">
        <f>ROUND(I130*H130,2)</f>
        <v>0</v>
      </c>
      <c r="K130" s="270"/>
      <c r="L130" s="271"/>
      <c r="M130" s="272" t="s">
        <v>1</v>
      </c>
      <c r="N130" s="273" t="s">
        <v>41</v>
      </c>
      <c r="O130" s="91"/>
      <c r="P130" s="236">
        <f>O130*H130</f>
        <v>0</v>
      </c>
      <c r="Q130" s="236">
        <v>0</v>
      </c>
      <c r="R130" s="236">
        <f>Q130*H130</f>
        <v>0</v>
      </c>
      <c r="S130" s="236">
        <v>0</v>
      </c>
      <c r="T130" s="237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345</v>
      </c>
      <c r="AT130" s="238" t="s">
        <v>240</v>
      </c>
      <c r="AU130" s="238" t="s">
        <v>86</v>
      </c>
      <c r="AY130" s="17" t="s">
        <v>174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84</v>
      </c>
      <c r="BK130" s="239">
        <f>ROUND(I130*H130,2)</f>
        <v>0</v>
      </c>
      <c r="BL130" s="17" t="s">
        <v>263</v>
      </c>
      <c r="BM130" s="238" t="s">
        <v>213</v>
      </c>
    </row>
    <row r="131" s="2" customFormat="1" ht="49.05" customHeight="1">
      <c r="A131" s="38"/>
      <c r="B131" s="39"/>
      <c r="C131" s="226" t="s">
        <v>199</v>
      </c>
      <c r="D131" s="226" t="s">
        <v>175</v>
      </c>
      <c r="E131" s="227" t="s">
        <v>2726</v>
      </c>
      <c r="F131" s="228" t="s">
        <v>2727</v>
      </c>
      <c r="G131" s="229" t="s">
        <v>236</v>
      </c>
      <c r="H131" s="230">
        <v>19</v>
      </c>
      <c r="I131" s="231"/>
      <c r="J131" s="232">
        <f>ROUND(I131*H131,2)</f>
        <v>0</v>
      </c>
      <c r="K131" s="233"/>
      <c r="L131" s="44"/>
      <c r="M131" s="234" t="s">
        <v>1</v>
      </c>
      <c r="N131" s="235" t="s">
        <v>41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263</v>
      </c>
      <c r="AT131" s="238" t="s">
        <v>175</v>
      </c>
      <c r="AU131" s="238" t="s">
        <v>86</v>
      </c>
      <c r="AY131" s="17" t="s">
        <v>174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84</v>
      </c>
      <c r="BK131" s="239">
        <f>ROUND(I131*H131,2)</f>
        <v>0</v>
      </c>
      <c r="BL131" s="17" t="s">
        <v>263</v>
      </c>
      <c r="BM131" s="238" t="s">
        <v>223</v>
      </c>
    </row>
    <row r="132" s="2" customFormat="1" ht="24.15" customHeight="1">
      <c r="A132" s="38"/>
      <c r="B132" s="39"/>
      <c r="C132" s="263" t="s">
        <v>205</v>
      </c>
      <c r="D132" s="263" t="s">
        <v>240</v>
      </c>
      <c r="E132" s="264" t="s">
        <v>2728</v>
      </c>
      <c r="F132" s="265" t="s">
        <v>2729</v>
      </c>
      <c r="G132" s="266" t="s">
        <v>236</v>
      </c>
      <c r="H132" s="267">
        <v>19</v>
      </c>
      <c r="I132" s="268"/>
      <c r="J132" s="269">
        <f>ROUND(I132*H132,2)</f>
        <v>0</v>
      </c>
      <c r="K132" s="270"/>
      <c r="L132" s="271"/>
      <c r="M132" s="272" t="s">
        <v>1</v>
      </c>
      <c r="N132" s="273" t="s">
        <v>41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345</v>
      </c>
      <c r="AT132" s="238" t="s">
        <v>240</v>
      </c>
      <c r="AU132" s="238" t="s">
        <v>86</v>
      </c>
      <c r="AY132" s="17" t="s">
        <v>174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84</v>
      </c>
      <c r="BK132" s="239">
        <f>ROUND(I132*H132,2)</f>
        <v>0</v>
      </c>
      <c r="BL132" s="17" t="s">
        <v>263</v>
      </c>
      <c r="BM132" s="238" t="s">
        <v>8</v>
      </c>
    </row>
    <row r="133" s="2" customFormat="1" ht="24.15" customHeight="1">
      <c r="A133" s="38"/>
      <c r="B133" s="39"/>
      <c r="C133" s="263" t="s">
        <v>209</v>
      </c>
      <c r="D133" s="263" t="s">
        <v>240</v>
      </c>
      <c r="E133" s="264" t="s">
        <v>2730</v>
      </c>
      <c r="F133" s="265" t="s">
        <v>2731</v>
      </c>
      <c r="G133" s="266" t="s">
        <v>236</v>
      </c>
      <c r="H133" s="267">
        <v>3</v>
      </c>
      <c r="I133" s="268"/>
      <c r="J133" s="269">
        <f>ROUND(I133*H133,2)</f>
        <v>0</v>
      </c>
      <c r="K133" s="270"/>
      <c r="L133" s="271"/>
      <c r="M133" s="272" t="s">
        <v>1</v>
      </c>
      <c r="N133" s="273" t="s">
        <v>41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345</v>
      </c>
      <c r="AT133" s="238" t="s">
        <v>240</v>
      </c>
      <c r="AU133" s="238" t="s">
        <v>86</v>
      </c>
      <c r="AY133" s="17" t="s">
        <v>174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84</v>
      </c>
      <c r="BK133" s="239">
        <f>ROUND(I133*H133,2)</f>
        <v>0</v>
      </c>
      <c r="BL133" s="17" t="s">
        <v>263</v>
      </c>
      <c r="BM133" s="238" t="s">
        <v>246</v>
      </c>
    </row>
    <row r="134" s="2" customFormat="1" ht="24.15" customHeight="1">
      <c r="A134" s="38"/>
      <c r="B134" s="39"/>
      <c r="C134" s="226" t="s">
        <v>213</v>
      </c>
      <c r="D134" s="226" t="s">
        <v>175</v>
      </c>
      <c r="E134" s="227" t="s">
        <v>2732</v>
      </c>
      <c r="F134" s="228" t="s">
        <v>2733</v>
      </c>
      <c r="G134" s="229" t="s">
        <v>236</v>
      </c>
      <c r="H134" s="230">
        <v>8</v>
      </c>
      <c r="I134" s="231"/>
      <c r="J134" s="232">
        <f>ROUND(I134*H134,2)</f>
        <v>0</v>
      </c>
      <c r="K134" s="233"/>
      <c r="L134" s="44"/>
      <c r="M134" s="234" t="s">
        <v>1</v>
      </c>
      <c r="N134" s="235" t="s">
        <v>41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263</v>
      </c>
      <c r="AT134" s="238" t="s">
        <v>175</v>
      </c>
      <c r="AU134" s="238" t="s">
        <v>86</v>
      </c>
      <c r="AY134" s="17" t="s">
        <v>174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84</v>
      </c>
      <c r="BK134" s="239">
        <f>ROUND(I134*H134,2)</f>
        <v>0</v>
      </c>
      <c r="BL134" s="17" t="s">
        <v>263</v>
      </c>
      <c r="BM134" s="238" t="s">
        <v>263</v>
      </c>
    </row>
    <row r="135" s="2" customFormat="1" ht="24.15" customHeight="1">
      <c r="A135" s="38"/>
      <c r="B135" s="39"/>
      <c r="C135" s="263" t="s">
        <v>218</v>
      </c>
      <c r="D135" s="263" t="s">
        <v>240</v>
      </c>
      <c r="E135" s="264" t="s">
        <v>2734</v>
      </c>
      <c r="F135" s="265" t="s">
        <v>2735</v>
      </c>
      <c r="G135" s="266" t="s">
        <v>236</v>
      </c>
      <c r="H135" s="267">
        <v>6</v>
      </c>
      <c r="I135" s="268"/>
      <c r="J135" s="269">
        <f>ROUND(I135*H135,2)</f>
        <v>0</v>
      </c>
      <c r="K135" s="270"/>
      <c r="L135" s="271"/>
      <c r="M135" s="272" t="s">
        <v>1</v>
      </c>
      <c r="N135" s="273" t="s">
        <v>41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345</v>
      </c>
      <c r="AT135" s="238" t="s">
        <v>240</v>
      </c>
      <c r="AU135" s="238" t="s">
        <v>86</v>
      </c>
      <c r="AY135" s="17" t="s">
        <v>174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84</v>
      </c>
      <c r="BK135" s="239">
        <f>ROUND(I135*H135,2)</f>
        <v>0</v>
      </c>
      <c r="BL135" s="17" t="s">
        <v>263</v>
      </c>
      <c r="BM135" s="238" t="s">
        <v>273</v>
      </c>
    </row>
    <row r="136" s="2" customFormat="1" ht="33" customHeight="1">
      <c r="A136" s="38"/>
      <c r="B136" s="39"/>
      <c r="C136" s="263" t="s">
        <v>223</v>
      </c>
      <c r="D136" s="263" t="s">
        <v>240</v>
      </c>
      <c r="E136" s="264" t="s">
        <v>2736</v>
      </c>
      <c r="F136" s="265" t="s">
        <v>2737</v>
      </c>
      <c r="G136" s="266" t="s">
        <v>236</v>
      </c>
      <c r="H136" s="267">
        <v>2</v>
      </c>
      <c r="I136" s="268"/>
      <c r="J136" s="269">
        <f>ROUND(I136*H136,2)</f>
        <v>0</v>
      </c>
      <c r="K136" s="270"/>
      <c r="L136" s="271"/>
      <c r="M136" s="272" t="s">
        <v>1</v>
      </c>
      <c r="N136" s="273" t="s">
        <v>41</v>
      </c>
      <c r="O136" s="91"/>
      <c r="P136" s="236">
        <f>O136*H136</f>
        <v>0</v>
      </c>
      <c r="Q136" s="236">
        <v>0</v>
      </c>
      <c r="R136" s="236">
        <f>Q136*H136</f>
        <v>0</v>
      </c>
      <c r="S136" s="236">
        <v>0</v>
      </c>
      <c r="T136" s="237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8" t="s">
        <v>345</v>
      </c>
      <c r="AT136" s="238" t="s">
        <v>240</v>
      </c>
      <c r="AU136" s="238" t="s">
        <v>86</v>
      </c>
      <c r="AY136" s="17" t="s">
        <v>174</v>
      </c>
      <c r="BE136" s="239">
        <f>IF(N136="základní",J136,0)</f>
        <v>0</v>
      </c>
      <c r="BF136" s="239">
        <f>IF(N136="snížená",J136,0)</f>
        <v>0</v>
      </c>
      <c r="BG136" s="239">
        <f>IF(N136="zákl. přenesená",J136,0)</f>
        <v>0</v>
      </c>
      <c r="BH136" s="239">
        <f>IF(N136="sníž. přenesená",J136,0)</f>
        <v>0</v>
      </c>
      <c r="BI136" s="239">
        <f>IF(N136="nulová",J136,0)</f>
        <v>0</v>
      </c>
      <c r="BJ136" s="17" t="s">
        <v>84</v>
      </c>
      <c r="BK136" s="239">
        <f>ROUND(I136*H136,2)</f>
        <v>0</v>
      </c>
      <c r="BL136" s="17" t="s">
        <v>263</v>
      </c>
      <c r="BM136" s="238" t="s">
        <v>283</v>
      </c>
    </row>
    <row r="137" s="2" customFormat="1" ht="37.8" customHeight="1">
      <c r="A137" s="38"/>
      <c r="B137" s="39"/>
      <c r="C137" s="226" t="s">
        <v>227</v>
      </c>
      <c r="D137" s="226" t="s">
        <v>175</v>
      </c>
      <c r="E137" s="227" t="s">
        <v>2738</v>
      </c>
      <c r="F137" s="228" t="s">
        <v>2739</v>
      </c>
      <c r="G137" s="229" t="s">
        <v>236</v>
      </c>
      <c r="H137" s="230">
        <v>14</v>
      </c>
      <c r="I137" s="231"/>
      <c r="J137" s="232">
        <f>ROUND(I137*H137,2)</f>
        <v>0</v>
      </c>
      <c r="K137" s="233"/>
      <c r="L137" s="44"/>
      <c r="M137" s="234" t="s">
        <v>1</v>
      </c>
      <c r="N137" s="235" t="s">
        <v>41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263</v>
      </c>
      <c r="AT137" s="238" t="s">
        <v>175</v>
      </c>
      <c r="AU137" s="238" t="s">
        <v>86</v>
      </c>
      <c r="AY137" s="17" t="s">
        <v>174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84</v>
      </c>
      <c r="BK137" s="239">
        <f>ROUND(I137*H137,2)</f>
        <v>0</v>
      </c>
      <c r="BL137" s="17" t="s">
        <v>263</v>
      </c>
      <c r="BM137" s="238" t="s">
        <v>292</v>
      </c>
    </row>
    <row r="138" s="2" customFormat="1" ht="24.15" customHeight="1">
      <c r="A138" s="38"/>
      <c r="B138" s="39"/>
      <c r="C138" s="263" t="s">
        <v>8</v>
      </c>
      <c r="D138" s="263" t="s">
        <v>240</v>
      </c>
      <c r="E138" s="264" t="s">
        <v>2740</v>
      </c>
      <c r="F138" s="265" t="s">
        <v>2741</v>
      </c>
      <c r="G138" s="266" t="s">
        <v>236</v>
      </c>
      <c r="H138" s="267">
        <v>12</v>
      </c>
      <c r="I138" s="268"/>
      <c r="J138" s="269">
        <f>ROUND(I138*H138,2)</f>
        <v>0</v>
      </c>
      <c r="K138" s="270"/>
      <c r="L138" s="271"/>
      <c r="M138" s="272" t="s">
        <v>1</v>
      </c>
      <c r="N138" s="273" t="s">
        <v>41</v>
      </c>
      <c r="O138" s="91"/>
      <c r="P138" s="236">
        <f>O138*H138</f>
        <v>0</v>
      </c>
      <c r="Q138" s="236">
        <v>0</v>
      </c>
      <c r="R138" s="236">
        <f>Q138*H138</f>
        <v>0</v>
      </c>
      <c r="S138" s="236">
        <v>0</v>
      </c>
      <c r="T138" s="237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8" t="s">
        <v>345</v>
      </c>
      <c r="AT138" s="238" t="s">
        <v>240</v>
      </c>
      <c r="AU138" s="238" t="s">
        <v>86</v>
      </c>
      <c r="AY138" s="17" t="s">
        <v>174</v>
      </c>
      <c r="BE138" s="239">
        <f>IF(N138="základní",J138,0)</f>
        <v>0</v>
      </c>
      <c r="BF138" s="239">
        <f>IF(N138="snížená",J138,0)</f>
        <v>0</v>
      </c>
      <c r="BG138" s="239">
        <f>IF(N138="zákl. přenesená",J138,0)</f>
        <v>0</v>
      </c>
      <c r="BH138" s="239">
        <f>IF(N138="sníž. přenesená",J138,0)</f>
        <v>0</v>
      </c>
      <c r="BI138" s="239">
        <f>IF(N138="nulová",J138,0)</f>
        <v>0</v>
      </c>
      <c r="BJ138" s="17" t="s">
        <v>84</v>
      </c>
      <c r="BK138" s="239">
        <f>ROUND(I138*H138,2)</f>
        <v>0</v>
      </c>
      <c r="BL138" s="17" t="s">
        <v>263</v>
      </c>
      <c r="BM138" s="238" t="s">
        <v>300</v>
      </c>
    </row>
    <row r="139" s="2" customFormat="1" ht="33" customHeight="1">
      <c r="A139" s="38"/>
      <c r="B139" s="39"/>
      <c r="C139" s="263" t="s">
        <v>239</v>
      </c>
      <c r="D139" s="263" t="s">
        <v>240</v>
      </c>
      <c r="E139" s="264" t="s">
        <v>2742</v>
      </c>
      <c r="F139" s="265" t="s">
        <v>2743</v>
      </c>
      <c r="G139" s="266" t="s">
        <v>236</v>
      </c>
      <c r="H139" s="267">
        <v>2</v>
      </c>
      <c r="I139" s="268"/>
      <c r="J139" s="269">
        <f>ROUND(I139*H139,2)</f>
        <v>0</v>
      </c>
      <c r="K139" s="270"/>
      <c r="L139" s="271"/>
      <c r="M139" s="272" t="s">
        <v>1</v>
      </c>
      <c r="N139" s="273" t="s">
        <v>41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345</v>
      </c>
      <c r="AT139" s="238" t="s">
        <v>240</v>
      </c>
      <c r="AU139" s="238" t="s">
        <v>86</v>
      </c>
      <c r="AY139" s="17" t="s">
        <v>174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84</v>
      </c>
      <c r="BK139" s="239">
        <f>ROUND(I139*H139,2)</f>
        <v>0</v>
      </c>
      <c r="BL139" s="17" t="s">
        <v>263</v>
      </c>
      <c r="BM139" s="238" t="s">
        <v>311</v>
      </c>
    </row>
    <row r="140" s="2" customFormat="1" ht="37.8" customHeight="1">
      <c r="A140" s="38"/>
      <c r="B140" s="39"/>
      <c r="C140" s="226" t="s">
        <v>246</v>
      </c>
      <c r="D140" s="226" t="s">
        <v>175</v>
      </c>
      <c r="E140" s="227" t="s">
        <v>2744</v>
      </c>
      <c r="F140" s="228" t="s">
        <v>2745</v>
      </c>
      <c r="G140" s="229" t="s">
        <v>236</v>
      </c>
      <c r="H140" s="230">
        <v>3</v>
      </c>
      <c r="I140" s="231"/>
      <c r="J140" s="232">
        <f>ROUND(I140*H140,2)</f>
        <v>0</v>
      </c>
      <c r="K140" s="233"/>
      <c r="L140" s="44"/>
      <c r="M140" s="234" t="s">
        <v>1</v>
      </c>
      <c r="N140" s="235" t="s">
        <v>41</v>
      </c>
      <c r="O140" s="91"/>
      <c r="P140" s="236">
        <f>O140*H140</f>
        <v>0</v>
      </c>
      <c r="Q140" s="236">
        <v>0</v>
      </c>
      <c r="R140" s="236">
        <f>Q140*H140</f>
        <v>0</v>
      </c>
      <c r="S140" s="236">
        <v>0</v>
      </c>
      <c r="T140" s="237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8" t="s">
        <v>263</v>
      </c>
      <c r="AT140" s="238" t="s">
        <v>175</v>
      </c>
      <c r="AU140" s="238" t="s">
        <v>86</v>
      </c>
      <c r="AY140" s="17" t="s">
        <v>174</v>
      </c>
      <c r="BE140" s="239">
        <f>IF(N140="základní",J140,0)</f>
        <v>0</v>
      </c>
      <c r="BF140" s="239">
        <f>IF(N140="snížená",J140,0)</f>
        <v>0</v>
      </c>
      <c r="BG140" s="239">
        <f>IF(N140="zákl. přenesená",J140,0)</f>
        <v>0</v>
      </c>
      <c r="BH140" s="239">
        <f>IF(N140="sníž. přenesená",J140,0)</f>
        <v>0</v>
      </c>
      <c r="BI140" s="239">
        <f>IF(N140="nulová",J140,0)</f>
        <v>0</v>
      </c>
      <c r="BJ140" s="17" t="s">
        <v>84</v>
      </c>
      <c r="BK140" s="239">
        <f>ROUND(I140*H140,2)</f>
        <v>0</v>
      </c>
      <c r="BL140" s="17" t="s">
        <v>263</v>
      </c>
      <c r="BM140" s="238" t="s">
        <v>322</v>
      </c>
    </row>
    <row r="141" s="2" customFormat="1" ht="24.15" customHeight="1">
      <c r="A141" s="38"/>
      <c r="B141" s="39"/>
      <c r="C141" s="263" t="s">
        <v>251</v>
      </c>
      <c r="D141" s="263" t="s">
        <v>240</v>
      </c>
      <c r="E141" s="264" t="s">
        <v>2746</v>
      </c>
      <c r="F141" s="265" t="s">
        <v>2747</v>
      </c>
      <c r="G141" s="266" t="s">
        <v>236</v>
      </c>
      <c r="H141" s="267">
        <v>3</v>
      </c>
      <c r="I141" s="268"/>
      <c r="J141" s="269">
        <f>ROUND(I141*H141,2)</f>
        <v>0</v>
      </c>
      <c r="K141" s="270"/>
      <c r="L141" s="271"/>
      <c r="M141" s="272" t="s">
        <v>1</v>
      </c>
      <c r="N141" s="273" t="s">
        <v>41</v>
      </c>
      <c r="O141" s="91"/>
      <c r="P141" s="236">
        <f>O141*H141</f>
        <v>0</v>
      </c>
      <c r="Q141" s="236">
        <v>0</v>
      </c>
      <c r="R141" s="236">
        <f>Q141*H141</f>
        <v>0</v>
      </c>
      <c r="S141" s="236">
        <v>0</v>
      </c>
      <c r="T141" s="237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8" t="s">
        <v>345</v>
      </c>
      <c r="AT141" s="238" t="s">
        <v>240</v>
      </c>
      <c r="AU141" s="238" t="s">
        <v>86</v>
      </c>
      <c r="AY141" s="17" t="s">
        <v>174</v>
      </c>
      <c r="BE141" s="239">
        <f>IF(N141="základní",J141,0)</f>
        <v>0</v>
      </c>
      <c r="BF141" s="239">
        <f>IF(N141="snížená",J141,0)</f>
        <v>0</v>
      </c>
      <c r="BG141" s="239">
        <f>IF(N141="zákl. přenesená",J141,0)</f>
        <v>0</v>
      </c>
      <c r="BH141" s="239">
        <f>IF(N141="sníž. přenesená",J141,0)</f>
        <v>0</v>
      </c>
      <c r="BI141" s="239">
        <f>IF(N141="nulová",J141,0)</f>
        <v>0</v>
      </c>
      <c r="BJ141" s="17" t="s">
        <v>84</v>
      </c>
      <c r="BK141" s="239">
        <f>ROUND(I141*H141,2)</f>
        <v>0</v>
      </c>
      <c r="BL141" s="17" t="s">
        <v>263</v>
      </c>
      <c r="BM141" s="238" t="s">
        <v>333</v>
      </c>
    </row>
    <row r="142" s="2" customFormat="1" ht="49.05" customHeight="1">
      <c r="A142" s="38"/>
      <c r="B142" s="39"/>
      <c r="C142" s="226" t="s">
        <v>263</v>
      </c>
      <c r="D142" s="226" t="s">
        <v>175</v>
      </c>
      <c r="E142" s="227" t="s">
        <v>2748</v>
      </c>
      <c r="F142" s="228" t="s">
        <v>2749</v>
      </c>
      <c r="G142" s="229" t="s">
        <v>236</v>
      </c>
      <c r="H142" s="230">
        <v>117</v>
      </c>
      <c r="I142" s="231"/>
      <c r="J142" s="232">
        <f>ROUND(I142*H142,2)</f>
        <v>0</v>
      </c>
      <c r="K142" s="233"/>
      <c r="L142" s="44"/>
      <c r="M142" s="234" t="s">
        <v>1</v>
      </c>
      <c r="N142" s="235" t="s">
        <v>41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263</v>
      </c>
      <c r="AT142" s="238" t="s">
        <v>175</v>
      </c>
      <c r="AU142" s="238" t="s">
        <v>86</v>
      </c>
      <c r="AY142" s="17" t="s">
        <v>174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84</v>
      </c>
      <c r="BK142" s="239">
        <f>ROUND(I142*H142,2)</f>
        <v>0</v>
      </c>
      <c r="BL142" s="17" t="s">
        <v>263</v>
      </c>
      <c r="BM142" s="238" t="s">
        <v>345</v>
      </c>
    </row>
    <row r="143" s="2" customFormat="1" ht="37.8" customHeight="1">
      <c r="A143" s="38"/>
      <c r="B143" s="39"/>
      <c r="C143" s="263" t="s">
        <v>268</v>
      </c>
      <c r="D143" s="263" t="s">
        <v>240</v>
      </c>
      <c r="E143" s="264" t="s">
        <v>2750</v>
      </c>
      <c r="F143" s="265" t="s">
        <v>2751</v>
      </c>
      <c r="G143" s="266" t="s">
        <v>236</v>
      </c>
      <c r="H143" s="267">
        <v>89</v>
      </c>
      <c r="I143" s="268"/>
      <c r="J143" s="269">
        <f>ROUND(I143*H143,2)</f>
        <v>0</v>
      </c>
      <c r="K143" s="270"/>
      <c r="L143" s="271"/>
      <c r="M143" s="272" t="s">
        <v>1</v>
      </c>
      <c r="N143" s="273" t="s">
        <v>41</v>
      </c>
      <c r="O143" s="91"/>
      <c r="P143" s="236">
        <f>O143*H143</f>
        <v>0</v>
      </c>
      <c r="Q143" s="236">
        <v>0</v>
      </c>
      <c r="R143" s="236">
        <f>Q143*H143</f>
        <v>0</v>
      </c>
      <c r="S143" s="236">
        <v>0</v>
      </c>
      <c r="T143" s="237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345</v>
      </c>
      <c r="AT143" s="238" t="s">
        <v>240</v>
      </c>
      <c r="AU143" s="238" t="s">
        <v>86</v>
      </c>
      <c r="AY143" s="17" t="s">
        <v>174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84</v>
      </c>
      <c r="BK143" s="239">
        <f>ROUND(I143*H143,2)</f>
        <v>0</v>
      </c>
      <c r="BL143" s="17" t="s">
        <v>263</v>
      </c>
      <c r="BM143" s="238" t="s">
        <v>354</v>
      </c>
    </row>
    <row r="144" s="2" customFormat="1" ht="33" customHeight="1">
      <c r="A144" s="38"/>
      <c r="B144" s="39"/>
      <c r="C144" s="263" t="s">
        <v>273</v>
      </c>
      <c r="D144" s="263" t="s">
        <v>240</v>
      </c>
      <c r="E144" s="264" t="s">
        <v>2752</v>
      </c>
      <c r="F144" s="265" t="s">
        <v>2753</v>
      </c>
      <c r="G144" s="266" t="s">
        <v>236</v>
      </c>
      <c r="H144" s="267">
        <v>28</v>
      </c>
      <c r="I144" s="268"/>
      <c r="J144" s="269">
        <f>ROUND(I144*H144,2)</f>
        <v>0</v>
      </c>
      <c r="K144" s="270"/>
      <c r="L144" s="271"/>
      <c r="M144" s="272" t="s">
        <v>1</v>
      </c>
      <c r="N144" s="273" t="s">
        <v>41</v>
      </c>
      <c r="O144" s="91"/>
      <c r="P144" s="236">
        <f>O144*H144</f>
        <v>0</v>
      </c>
      <c r="Q144" s="236">
        <v>0</v>
      </c>
      <c r="R144" s="236">
        <f>Q144*H144</f>
        <v>0</v>
      </c>
      <c r="S144" s="236">
        <v>0</v>
      </c>
      <c r="T144" s="237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8" t="s">
        <v>345</v>
      </c>
      <c r="AT144" s="238" t="s">
        <v>240</v>
      </c>
      <c r="AU144" s="238" t="s">
        <v>86</v>
      </c>
      <c r="AY144" s="17" t="s">
        <v>174</v>
      </c>
      <c r="BE144" s="239">
        <f>IF(N144="základní",J144,0)</f>
        <v>0</v>
      </c>
      <c r="BF144" s="239">
        <f>IF(N144="snížená",J144,0)</f>
        <v>0</v>
      </c>
      <c r="BG144" s="239">
        <f>IF(N144="zákl. přenesená",J144,0)</f>
        <v>0</v>
      </c>
      <c r="BH144" s="239">
        <f>IF(N144="sníž. přenesená",J144,0)</f>
        <v>0</v>
      </c>
      <c r="BI144" s="239">
        <f>IF(N144="nulová",J144,0)</f>
        <v>0</v>
      </c>
      <c r="BJ144" s="17" t="s">
        <v>84</v>
      </c>
      <c r="BK144" s="239">
        <f>ROUND(I144*H144,2)</f>
        <v>0</v>
      </c>
      <c r="BL144" s="17" t="s">
        <v>263</v>
      </c>
      <c r="BM144" s="238" t="s">
        <v>364</v>
      </c>
    </row>
    <row r="145" s="2" customFormat="1" ht="33" customHeight="1">
      <c r="A145" s="38"/>
      <c r="B145" s="39"/>
      <c r="C145" s="226" t="s">
        <v>278</v>
      </c>
      <c r="D145" s="226" t="s">
        <v>175</v>
      </c>
      <c r="E145" s="227" t="s">
        <v>2754</v>
      </c>
      <c r="F145" s="228" t="s">
        <v>2755</v>
      </c>
      <c r="G145" s="229" t="s">
        <v>236</v>
      </c>
      <c r="H145" s="230">
        <v>2</v>
      </c>
      <c r="I145" s="231"/>
      <c r="J145" s="232">
        <f>ROUND(I145*H145,2)</f>
        <v>0</v>
      </c>
      <c r="K145" s="233"/>
      <c r="L145" s="44"/>
      <c r="M145" s="234" t="s">
        <v>1</v>
      </c>
      <c r="N145" s="235" t="s">
        <v>41</v>
      </c>
      <c r="O145" s="91"/>
      <c r="P145" s="236">
        <f>O145*H145</f>
        <v>0</v>
      </c>
      <c r="Q145" s="236">
        <v>0</v>
      </c>
      <c r="R145" s="236">
        <f>Q145*H145</f>
        <v>0</v>
      </c>
      <c r="S145" s="236">
        <v>0</v>
      </c>
      <c r="T145" s="237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8" t="s">
        <v>263</v>
      </c>
      <c r="AT145" s="238" t="s">
        <v>175</v>
      </c>
      <c r="AU145" s="238" t="s">
        <v>86</v>
      </c>
      <c r="AY145" s="17" t="s">
        <v>174</v>
      </c>
      <c r="BE145" s="239">
        <f>IF(N145="základní",J145,0)</f>
        <v>0</v>
      </c>
      <c r="BF145" s="239">
        <f>IF(N145="snížená",J145,0)</f>
        <v>0</v>
      </c>
      <c r="BG145" s="239">
        <f>IF(N145="zákl. přenesená",J145,0)</f>
        <v>0</v>
      </c>
      <c r="BH145" s="239">
        <f>IF(N145="sníž. přenesená",J145,0)</f>
        <v>0</v>
      </c>
      <c r="BI145" s="239">
        <f>IF(N145="nulová",J145,0)</f>
        <v>0</v>
      </c>
      <c r="BJ145" s="17" t="s">
        <v>84</v>
      </c>
      <c r="BK145" s="239">
        <f>ROUND(I145*H145,2)</f>
        <v>0</v>
      </c>
      <c r="BL145" s="17" t="s">
        <v>263</v>
      </c>
      <c r="BM145" s="238" t="s">
        <v>374</v>
      </c>
    </row>
    <row r="146" s="2" customFormat="1" ht="16.5" customHeight="1">
      <c r="A146" s="38"/>
      <c r="B146" s="39"/>
      <c r="C146" s="263" t="s">
        <v>283</v>
      </c>
      <c r="D146" s="263" t="s">
        <v>240</v>
      </c>
      <c r="E146" s="264" t="s">
        <v>2756</v>
      </c>
      <c r="F146" s="265" t="s">
        <v>2757</v>
      </c>
      <c r="G146" s="266" t="s">
        <v>236</v>
      </c>
      <c r="H146" s="267">
        <v>2</v>
      </c>
      <c r="I146" s="268"/>
      <c r="J146" s="269">
        <f>ROUND(I146*H146,2)</f>
        <v>0</v>
      </c>
      <c r="K146" s="270"/>
      <c r="L146" s="271"/>
      <c r="M146" s="272" t="s">
        <v>1</v>
      </c>
      <c r="N146" s="273" t="s">
        <v>41</v>
      </c>
      <c r="O146" s="91"/>
      <c r="P146" s="236">
        <f>O146*H146</f>
        <v>0</v>
      </c>
      <c r="Q146" s="236">
        <v>0</v>
      </c>
      <c r="R146" s="236">
        <f>Q146*H146</f>
        <v>0</v>
      </c>
      <c r="S146" s="236">
        <v>0</v>
      </c>
      <c r="T146" s="237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8" t="s">
        <v>345</v>
      </c>
      <c r="AT146" s="238" t="s">
        <v>240</v>
      </c>
      <c r="AU146" s="238" t="s">
        <v>86</v>
      </c>
      <c r="AY146" s="17" t="s">
        <v>174</v>
      </c>
      <c r="BE146" s="239">
        <f>IF(N146="základní",J146,0)</f>
        <v>0</v>
      </c>
      <c r="BF146" s="239">
        <f>IF(N146="snížená",J146,0)</f>
        <v>0</v>
      </c>
      <c r="BG146" s="239">
        <f>IF(N146="zákl. přenesená",J146,0)</f>
        <v>0</v>
      </c>
      <c r="BH146" s="239">
        <f>IF(N146="sníž. přenesená",J146,0)</f>
        <v>0</v>
      </c>
      <c r="BI146" s="239">
        <f>IF(N146="nulová",J146,0)</f>
        <v>0</v>
      </c>
      <c r="BJ146" s="17" t="s">
        <v>84</v>
      </c>
      <c r="BK146" s="239">
        <f>ROUND(I146*H146,2)</f>
        <v>0</v>
      </c>
      <c r="BL146" s="17" t="s">
        <v>263</v>
      </c>
      <c r="BM146" s="238" t="s">
        <v>383</v>
      </c>
    </row>
    <row r="147" s="2" customFormat="1" ht="24.15" customHeight="1">
      <c r="A147" s="38"/>
      <c r="B147" s="39"/>
      <c r="C147" s="226" t="s">
        <v>7</v>
      </c>
      <c r="D147" s="226" t="s">
        <v>175</v>
      </c>
      <c r="E147" s="227" t="s">
        <v>2758</v>
      </c>
      <c r="F147" s="228" t="s">
        <v>2759</v>
      </c>
      <c r="G147" s="229" t="s">
        <v>236</v>
      </c>
      <c r="H147" s="230">
        <v>105</v>
      </c>
      <c r="I147" s="231"/>
      <c r="J147" s="232">
        <f>ROUND(I147*H147,2)</f>
        <v>0</v>
      </c>
      <c r="K147" s="233"/>
      <c r="L147" s="44"/>
      <c r="M147" s="234" t="s">
        <v>1</v>
      </c>
      <c r="N147" s="235" t="s">
        <v>41</v>
      </c>
      <c r="O147" s="91"/>
      <c r="P147" s="236">
        <f>O147*H147</f>
        <v>0</v>
      </c>
      <c r="Q147" s="236">
        <v>0</v>
      </c>
      <c r="R147" s="236">
        <f>Q147*H147</f>
        <v>0</v>
      </c>
      <c r="S147" s="236">
        <v>0</v>
      </c>
      <c r="T147" s="237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8" t="s">
        <v>263</v>
      </c>
      <c r="AT147" s="238" t="s">
        <v>175</v>
      </c>
      <c r="AU147" s="238" t="s">
        <v>86</v>
      </c>
      <c r="AY147" s="17" t="s">
        <v>174</v>
      </c>
      <c r="BE147" s="239">
        <f>IF(N147="základní",J147,0)</f>
        <v>0</v>
      </c>
      <c r="BF147" s="239">
        <f>IF(N147="snížená",J147,0)</f>
        <v>0</v>
      </c>
      <c r="BG147" s="239">
        <f>IF(N147="zákl. přenesená",J147,0)</f>
        <v>0</v>
      </c>
      <c r="BH147" s="239">
        <f>IF(N147="sníž. přenesená",J147,0)</f>
        <v>0</v>
      </c>
      <c r="BI147" s="239">
        <f>IF(N147="nulová",J147,0)</f>
        <v>0</v>
      </c>
      <c r="BJ147" s="17" t="s">
        <v>84</v>
      </c>
      <c r="BK147" s="239">
        <f>ROUND(I147*H147,2)</f>
        <v>0</v>
      </c>
      <c r="BL147" s="17" t="s">
        <v>263</v>
      </c>
      <c r="BM147" s="238" t="s">
        <v>398</v>
      </c>
    </row>
    <row r="148" s="2" customFormat="1" ht="16.5" customHeight="1">
      <c r="A148" s="38"/>
      <c r="B148" s="39"/>
      <c r="C148" s="263" t="s">
        <v>292</v>
      </c>
      <c r="D148" s="263" t="s">
        <v>240</v>
      </c>
      <c r="E148" s="264" t="s">
        <v>2760</v>
      </c>
      <c r="F148" s="265" t="s">
        <v>2761</v>
      </c>
      <c r="G148" s="266" t="s">
        <v>236</v>
      </c>
      <c r="H148" s="267">
        <v>14</v>
      </c>
      <c r="I148" s="268"/>
      <c r="J148" s="269">
        <f>ROUND(I148*H148,2)</f>
        <v>0</v>
      </c>
      <c r="K148" s="270"/>
      <c r="L148" s="271"/>
      <c r="M148" s="272" t="s">
        <v>1</v>
      </c>
      <c r="N148" s="273" t="s">
        <v>41</v>
      </c>
      <c r="O148" s="91"/>
      <c r="P148" s="236">
        <f>O148*H148</f>
        <v>0</v>
      </c>
      <c r="Q148" s="236">
        <v>0</v>
      </c>
      <c r="R148" s="236">
        <f>Q148*H148</f>
        <v>0</v>
      </c>
      <c r="S148" s="236">
        <v>0</v>
      </c>
      <c r="T148" s="237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8" t="s">
        <v>345</v>
      </c>
      <c r="AT148" s="238" t="s">
        <v>240</v>
      </c>
      <c r="AU148" s="238" t="s">
        <v>86</v>
      </c>
      <c r="AY148" s="17" t="s">
        <v>174</v>
      </c>
      <c r="BE148" s="239">
        <f>IF(N148="základní",J148,0)</f>
        <v>0</v>
      </c>
      <c r="BF148" s="239">
        <f>IF(N148="snížená",J148,0)</f>
        <v>0</v>
      </c>
      <c r="BG148" s="239">
        <f>IF(N148="zákl. přenesená",J148,0)</f>
        <v>0</v>
      </c>
      <c r="BH148" s="239">
        <f>IF(N148="sníž. přenesená",J148,0)</f>
        <v>0</v>
      </c>
      <c r="BI148" s="239">
        <f>IF(N148="nulová",J148,0)</f>
        <v>0</v>
      </c>
      <c r="BJ148" s="17" t="s">
        <v>84</v>
      </c>
      <c r="BK148" s="239">
        <f>ROUND(I148*H148,2)</f>
        <v>0</v>
      </c>
      <c r="BL148" s="17" t="s">
        <v>263</v>
      </c>
      <c r="BM148" s="238" t="s">
        <v>411</v>
      </c>
    </row>
    <row r="149" s="2" customFormat="1" ht="16.5" customHeight="1">
      <c r="A149" s="38"/>
      <c r="B149" s="39"/>
      <c r="C149" s="263" t="s">
        <v>128</v>
      </c>
      <c r="D149" s="263" t="s">
        <v>240</v>
      </c>
      <c r="E149" s="264" t="s">
        <v>2762</v>
      </c>
      <c r="F149" s="265" t="s">
        <v>2763</v>
      </c>
      <c r="G149" s="266" t="s">
        <v>236</v>
      </c>
      <c r="H149" s="267">
        <v>5</v>
      </c>
      <c r="I149" s="268"/>
      <c r="J149" s="269">
        <f>ROUND(I149*H149,2)</f>
        <v>0</v>
      </c>
      <c r="K149" s="270"/>
      <c r="L149" s="271"/>
      <c r="M149" s="272" t="s">
        <v>1</v>
      </c>
      <c r="N149" s="273" t="s">
        <v>41</v>
      </c>
      <c r="O149" s="91"/>
      <c r="P149" s="236">
        <f>O149*H149</f>
        <v>0</v>
      </c>
      <c r="Q149" s="236">
        <v>0</v>
      </c>
      <c r="R149" s="236">
        <f>Q149*H149</f>
        <v>0</v>
      </c>
      <c r="S149" s="236">
        <v>0</v>
      </c>
      <c r="T149" s="237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8" t="s">
        <v>345</v>
      </c>
      <c r="AT149" s="238" t="s">
        <v>240</v>
      </c>
      <c r="AU149" s="238" t="s">
        <v>86</v>
      </c>
      <c r="AY149" s="17" t="s">
        <v>174</v>
      </c>
      <c r="BE149" s="239">
        <f>IF(N149="základní",J149,0)</f>
        <v>0</v>
      </c>
      <c r="BF149" s="239">
        <f>IF(N149="snížená",J149,0)</f>
        <v>0</v>
      </c>
      <c r="BG149" s="239">
        <f>IF(N149="zákl. přenesená",J149,0)</f>
        <v>0</v>
      </c>
      <c r="BH149" s="239">
        <f>IF(N149="sníž. přenesená",J149,0)</f>
        <v>0</v>
      </c>
      <c r="BI149" s="239">
        <f>IF(N149="nulová",J149,0)</f>
        <v>0</v>
      </c>
      <c r="BJ149" s="17" t="s">
        <v>84</v>
      </c>
      <c r="BK149" s="239">
        <f>ROUND(I149*H149,2)</f>
        <v>0</v>
      </c>
      <c r="BL149" s="17" t="s">
        <v>263</v>
      </c>
      <c r="BM149" s="238" t="s">
        <v>422</v>
      </c>
    </row>
    <row r="150" s="2" customFormat="1" ht="16.5" customHeight="1">
      <c r="A150" s="38"/>
      <c r="B150" s="39"/>
      <c r="C150" s="263" t="s">
        <v>300</v>
      </c>
      <c r="D150" s="263" t="s">
        <v>240</v>
      </c>
      <c r="E150" s="264" t="s">
        <v>2764</v>
      </c>
      <c r="F150" s="265" t="s">
        <v>2765</v>
      </c>
      <c r="G150" s="266" t="s">
        <v>236</v>
      </c>
      <c r="H150" s="267">
        <v>7</v>
      </c>
      <c r="I150" s="268"/>
      <c r="J150" s="269">
        <f>ROUND(I150*H150,2)</f>
        <v>0</v>
      </c>
      <c r="K150" s="270"/>
      <c r="L150" s="271"/>
      <c r="M150" s="272" t="s">
        <v>1</v>
      </c>
      <c r="N150" s="273" t="s">
        <v>41</v>
      </c>
      <c r="O150" s="91"/>
      <c r="P150" s="236">
        <f>O150*H150</f>
        <v>0</v>
      </c>
      <c r="Q150" s="236">
        <v>0</v>
      </c>
      <c r="R150" s="236">
        <f>Q150*H150</f>
        <v>0</v>
      </c>
      <c r="S150" s="236">
        <v>0</v>
      </c>
      <c r="T150" s="237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8" t="s">
        <v>345</v>
      </c>
      <c r="AT150" s="238" t="s">
        <v>240</v>
      </c>
      <c r="AU150" s="238" t="s">
        <v>86</v>
      </c>
      <c r="AY150" s="17" t="s">
        <v>174</v>
      </c>
      <c r="BE150" s="239">
        <f>IF(N150="základní",J150,0)</f>
        <v>0</v>
      </c>
      <c r="BF150" s="239">
        <f>IF(N150="snížená",J150,0)</f>
        <v>0</v>
      </c>
      <c r="BG150" s="239">
        <f>IF(N150="zákl. přenesená",J150,0)</f>
        <v>0</v>
      </c>
      <c r="BH150" s="239">
        <f>IF(N150="sníž. přenesená",J150,0)</f>
        <v>0</v>
      </c>
      <c r="BI150" s="239">
        <f>IF(N150="nulová",J150,0)</f>
        <v>0</v>
      </c>
      <c r="BJ150" s="17" t="s">
        <v>84</v>
      </c>
      <c r="BK150" s="239">
        <f>ROUND(I150*H150,2)</f>
        <v>0</v>
      </c>
      <c r="BL150" s="17" t="s">
        <v>263</v>
      </c>
      <c r="BM150" s="238" t="s">
        <v>434</v>
      </c>
    </row>
    <row r="151" s="2" customFormat="1" ht="16.5" customHeight="1">
      <c r="A151" s="38"/>
      <c r="B151" s="39"/>
      <c r="C151" s="263" t="s">
        <v>306</v>
      </c>
      <c r="D151" s="263" t="s">
        <v>240</v>
      </c>
      <c r="E151" s="264" t="s">
        <v>2766</v>
      </c>
      <c r="F151" s="265" t="s">
        <v>2767</v>
      </c>
      <c r="G151" s="266" t="s">
        <v>236</v>
      </c>
      <c r="H151" s="267">
        <v>9</v>
      </c>
      <c r="I151" s="268"/>
      <c r="J151" s="269">
        <f>ROUND(I151*H151,2)</f>
        <v>0</v>
      </c>
      <c r="K151" s="270"/>
      <c r="L151" s="271"/>
      <c r="M151" s="272" t="s">
        <v>1</v>
      </c>
      <c r="N151" s="273" t="s">
        <v>41</v>
      </c>
      <c r="O151" s="91"/>
      <c r="P151" s="236">
        <f>O151*H151</f>
        <v>0</v>
      </c>
      <c r="Q151" s="236">
        <v>0</v>
      </c>
      <c r="R151" s="236">
        <f>Q151*H151</f>
        <v>0</v>
      </c>
      <c r="S151" s="236">
        <v>0</v>
      </c>
      <c r="T151" s="237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8" t="s">
        <v>345</v>
      </c>
      <c r="AT151" s="238" t="s">
        <v>240</v>
      </c>
      <c r="AU151" s="238" t="s">
        <v>86</v>
      </c>
      <c r="AY151" s="17" t="s">
        <v>174</v>
      </c>
      <c r="BE151" s="239">
        <f>IF(N151="základní",J151,0)</f>
        <v>0</v>
      </c>
      <c r="BF151" s="239">
        <f>IF(N151="snížená",J151,0)</f>
        <v>0</v>
      </c>
      <c r="BG151" s="239">
        <f>IF(N151="zákl. přenesená",J151,0)</f>
        <v>0</v>
      </c>
      <c r="BH151" s="239">
        <f>IF(N151="sníž. přenesená",J151,0)</f>
        <v>0</v>
      </c>
      <c r="BI151" s="239">
        <f>IF(N151="nulová",J151,0)</f>
        <v>0</v>
      </c>
      <c r="BJ151" s="17" t="s">
        <v>84</v>
      </c>
      <c r="BK151" s="239">
        <f>ROUND(I151*H151,2)</f>
        <v>0</v>
      </c>
      <c r="BL151" s="17" t="s">
        <v>263</v>
      </c>
      <c r="BM151" s="238" t="s">
        <v>443</v>
      </c>
    </row>
    <row r="152" s="2" customFormat="1" ht="16.5" customHeight="1">
      <c r="A152" s="38"/>
      <c r="B152" s="39"/>
      <c r="C152" s="263" t="s">
        <v>311</v>
      </c>
      <c r="D152" s="263" t="s">
        <v>240</v>
      </c>
      <c r="E152" s="264" t="s">
        <v>2768</v>
      </c>
      <c r="F152" s="265" t="s">
        <v>2769</v>
      </c>
      <c r="G152" s="266" t="s">
        <v>236</v>
      </c>
      <c r="H152" s="267">
        <v>24</v>
      </c>
      <c r="I152" s="268"/>
      <c r="J152" s="269">
        <f>ROUND(I152*H152,2)</f>
        <v>0</v>
      </c>
      <c r="K152" s="270"/>
      <c r="L152" s="271"/>
      <c r="M152" s="272" t="s">
        <v>1</v>
      </c>
      <c r="N152" s="273" t="s">
        <v>41</v>
      </c>
      <c r="O152" s="91"/>
      <c r="P152" s="236">
        <f>O152*H152</f>
        <v>0</v>
      </c>
      <c r="Q152" s="236">
        <v>0</v>
      </c>
      <c r="R152" s="236">
        <f>Q152*H152</f>
        <v>0</v>
      </c>
      <c r="S152" s="236">
        <v>0</v>
      </c>
      <c r="T152" s="237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8" t="s">
        <v>345</v>
      </c>
      <c r="AT152" s="238" t="s">
        <v>240</v>
      </c>
      <c r="AU152" s="238" t="s">
        <v>86</v>
      </c>
      <c r="AY152" s="17" t="s">
        <v>174</v>
      </c>
      <c r="BE152" s="239">
        <f>IF(N152="základní",J152,0)</f>
        <v>0</v>
      </c>
      <c r="BF152" s="239">
        <f>IF(N152="snížená",J152,0)</f>
        <v>0</v>
      </c>
      <c r="BG152" s="239">
        <f>IF(N152="zákl. přenesená",J152,0)</f>
        <v>0</v>
      </c>
      <c r="BH152" s="239">
        <f>IF(N152="sníž. přenesená",J152,0)</f>
        <v>0</v>
      </c>
      <c r="BI152" s="239">
        <f>IF(N152="nulová",J152,0)</f>
        <v>0</v>
      </c>
      <c r="BJ152" s="17" t="s">
        <v>84</v>
      </c>
      <c r="BK152" s="239">
        <f>ROUND(I152*H152,2)</f>
        <v>0</v>
      </c>
      <c r="BL152" s="17" t="s">
        <v>263</v>
      </c>
      <c r="BM152" s="238" t="s">
        <v>455</v>
      </c>
    </row>
    <row r="153" s="2" customFormat="1" ht="16.5" customHeight="1">
      <c r="A153" s="38"/>
      <c r="B153" s="39"/>
      <c r="C153" s="263" t="s">
        <v>124</v>
      </c>
      <c r="D153" s="263" t="s">
        <v>240</v>
      </c>
      <c r="E153" s="264" t="s">
        <v>2770</v>
      </c>
      <c r="F153" s="265" t="s">
        <v>2771</v>
      </c>
      <c r="G153" s="266" t="s">
        <v>236</v>
      </c>
      <c r="H153" s="267">
        <v>8</v>
      </c>
      <c r="I153" s="268"/>
      <c r="J153" s="269">
        <f>ROUND(I153*H153,2)</f>
        <v>0</v>
      </c>
      <c r="K153" s="270"/>
      <c r="L153" s="271"/>
      <c r="M153" s="272" t="s">
        <v>1</v>
      </c>
      <c r="N153" s="273" t="s">
        <v>41</v>
      </c>
      <c r="O153" s="91"/>
      <c r="P153" s="236">
        <f>O153*H153</f>
        <v>0</v>
      </c>
      <c r="Q153" s="236">
        <v>0</v>
      </c>
      <c r="R153" s="236">
        <f>Q153*H153</f>
        <v>0</v>
      </c>
      <c r="S153" s="236">
        <v>0</v>
      </c>
      <c r="T153" s="237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8" t="s">
        <v>345</v>
      </c>
      <c r="AT153" s="238" t="s">
        <v>240</v>
      </c>
      <c r="AU153" s="238" t="s">
        <v>86</v>
      </c>
      <c r="AY153" s="17" t="s">
        <v>174</v>
      </c>
      <c r="BE153" s="239">
        <f>IF(N153="základní",J153,0)</f>
        <v>0</v>
      </c>
      <c r="BF153" s="239">
        <f>IF(N153="snížená",J153,0)</f>
        <v>0</v>
      </c>
      <c r="BG153" s="239">
        <f>IF(N153="zákl. přenesená",J153,0)</f>
        <v>0</v>
      </c>
      <c r="BH153" s="239">
        <f>IF(N153="sníž. přenesená",J153,0)</f>
        <v>0</v>
      </c>
      <c r="BI153" s="239">
        <f>IF(N153="nulová",J153,0)</f>
        <v>0</v>
      </c>
      <c r="BJ153" s="17" t="s">
        <v>84</v>
      </c>
      <c r="BK153" s="239">
        <f>ROUND(I153*H153,2)</f>
        <v>0</v>
      </c>
      <c r="BL153" s="17" t="s">
        <v>263</v>
      </c>
      <c r="BM153" s="238" t="s">
        <v>466</v>
      </c>
    </row>
    <row r="154" s="2" customFormat="1" ht="16.5" customHeight="1">
      <c r="A154" s="38"/>
      <c r="B154" s="39"/>
      <c r="C154" s="263" t="s">
        <v>322</v>
      </c>
      <c r="D154" s="263" t="s">
        <v>240</v>
      </c>
      <c r="E154" s="264" t="s">
        <v>2772</v>
      </c>
      <c r="F154" s="265" t="s">
        <v>2773</v>
      </c>
      <c r="G154" s="266" t="s">
        <v>236</v>
      </c>
      <c r="H154" s="267">
        <v>17</v>
      </c>
      <c r="I154" s="268"/>
      <c r="J154" s="269">
        <f>ROUND(I154*H154,2)</f>
        <v>0</v>
      </c>
      <c r="K154" s="270"/>
      <c r="L154" s="271"/>
      <c r="M154" s="272" t="s">
        <v>1</v>
      </c>
      <c r="N154" s="273" t="s">
        <v>41</v>
      </c>
      <c r="O154" s="91"/>
      <c r="P154" s="236">
        <f>O154*H154</f>
        <v>0</v>
      </c>
      <c r="Q154" s="236">
        <v>0</v>
      </c>
      <c r="R154" s="236">
        <f>Q154*H154</f>
        <v>0</v>
      </c>
      <c r="S154" s="236">
        <v>0</v>
      </c>
      <c r="T154" s="237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8" t="s">
        <v>345</v>
      </c>
      <c r="AT154" s="238" t="s">
        <v>240</v>
      </c>
      <c r="AU154" s="238" t="s">
        <v>86</v>
      </c>
      <c r="AY154" s="17" t="s">
        <v>174</v>
      </c>
      <c r="BE154" s="239">
        <f>IF(N154="základní",J154,0)</f>
        <v>0</v>
      </c>
      <c r="BF154" s="239">
        <f>IF(N154="snížená",J154,0)</f>
        <v>0</v>
      </c>
      <c r="BG154" s="239">
        <f>IF(N154="zákl. přenesená",J154,0)</f>
        <v>0</v>
      </c>
      <c r="BH154" s="239">
        <f>IF(N154="sníž. přenesená",J154,0)</f>
        <v>0</v>
      </c>
      <c r="BI154" s="239">
        <f>IF(N154="nulová",J154,0)</f>
        <v>0</v>
      </c>
      <c r="BJ154" s="17" t="s">
        <v>84</v>
      </c>
      <c r="BK154" s="239">
        <f>ROUND(I154*H154,2)</f>
        <v>0</v>
      </c>
      <c r="BL154" s="17" t="s">
        <v>263</v>
      </c>
      <c r="BM154" s="238" t="s">
        <v>477</v>
      </c>
    </row>
    <row r="155" s="2" customFormat="1" ht="24.15" customHeight="1">
      <c r="A155" s="38"/>
      <c r="B155" s="39"/>
      <c r="C155" s="263" t="s">
        <v>328</v>
      </c>
      <c r="D155" s="263" t="s">
        <v>240</v>
      </c>
      <c r="E155" s="264" t="s">
        <v>2774</v>
      </c>
      <c r="F155" s="265" t="s">
        <v>2775</v>
      </c>
      <c r="G155" s="266" t="s">
        <v>236</v>
      </c>
      <c r="H155" s="267">
        <v>8</v>
      </c>
      <c r="I155" s="268"/>
      <c r="J155" s="269">
        <f>ROUND(I155*H155,2)</f>
        <v>0</v>
      </c>
      <c r="K155" s="270"/>
      <c r="L155" s="271"/>
      <c r="M155" s="272" t="s">
        <v>1</v>
      </c>
      <c r="N155" s="273" t="s">
        <v>41</v>
      </c>
      <c r="O155" s="91"/>
      <c r="P155" s="236">
        <f>O155*H155</f>
        <v>0</v>
      </c>
      <c r="Q155" s="236">
        <v>0</v>
      </c>
      <c r="R155" s="236">
        <f>Q155*H155</f>
        <v>0</v>
      </c>
      <c r="S155" s="236">
        <v>0</v>
      </c>
      <c r="T155" s="237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8" t="s">
        <v>345</v>
      </c>
      <c r="AT155" s="238" t="s">
        <v>240</v>
      </c>
      <c r="AU155" s="238" t="s">
        <v>86</v>
      </c>
      <c r="AY155" s="17" t="s">
        <v>174</v>
      </c>
      <c r="BE155" s="239">
        <f>IF(N155="základní",J155,0)</f>
        <v>0</v>
      </c>
      <c r="BF155" s="239">
        <f>IF(N155="snížená",J155,0)</f>
        <v>0</v>
      </c>
      <c r="BG155" s="239">
        <f>IF(N155="zákl. přenesená",J155,0)</f>
        <v>0</v>
      </c>
      <c r="BH155" s="239">
        <f>IF(N155="sníž. přenesená",J155,0)</f>
        <v>0</v>
      </c>
      <c r="BI155" s="239">
        <f>IF(N155="nulová",J155,0)</f>
        <v>0</v>
      </c>
      <c r="BJ155" s="17" t="s">
        <v>84</v>
      </c>
      <c r="BK155" s="239">
        <f>ROUND(I155*H155,2)</f>
        <v>0</v>
      </c>
      <c r="BL155" s="17" t="s">
        <v>263</v>
      </c>
      <c r="BM155" s="238" t="s">
        <v>488</v>
      </c>
    </row>
    <row r="156" s="2" customFormat="1" ht="24.15" customHeight="1">
      <c r="A156" s="38"/>
      <c r="B156" s="39"/>
      <c r="C156" s="263" t="s">
        <v>333</v>
      </c>
      <c r="D156" s="263" t="s">
        <v>240</v>
      </c>
      <c r="E156" s="264" t="s">
        <v>2776</v>
      </c>
      <c r="F156" s="265" t="s">
        <v>2777</v>
      </c>
      <c r="G156" s="266" t="s">
        <v>236</v>
      </c>
      <c r="H156" s="267">
        <v>10</v>
      </c>
      <c r="I156" s="268"/>
      <c r="J156" s="269">
        <f>ROUND(I156*H156,2)</f>
        <v>0</v>
      </c>
      <c r="K156" s="270"/>
      <c r="L156" s="271"/>
      <c r="M156" s="272" t="s">
        <v>1</v>
      </c>
      <c r="N156" s="273" t="s">
        <v>41</v>
      </c>
      <c r="O156" s="91"/>
      <c r="P156" s="236">
        <f>O156*H156</f>
        <v>0</v>
      </c>
      <c r="Q156" s="236">
        <v>0</v>
      </c>
      <c r="R156" s="236">
        <f>Q156*H156</f>
        <v>0</v>
      </c>
      <c r="S156" s="236">
        <v>0</v>
      </c>
      <c r="T156" s="237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8" t="s">
        <v>345</v>
      </c>
      <c r="AT156" s="238" t="s">
        <v>240</v>
      </c>
      <c r="AU156" s="238" t="s">
        <v>86</v>
      </c>
      <c r="AY156" s="17" t="s">
        <v>174</v>
      </c>
      <c r="BE156" s="239">
        <f>IF(N156="základní",J156,0)</f>
        <v>0</v>
      </c>
      <c r="BF156" s="239">
        <f>IF(N156="snížená",J156,0)</f>
        <v>0</v>
      </c>
      <c r="BG156" s="239">
        <f>IF(N156="zákl. přenesená",J156,0)</f>
        <v>0</v>
      </c>
      <c r="BH156" s="239">
        <f>IF(N156="sníž. přenesená",J156,0)</f>
        <v>0</v>
      </c>
      <c r="BI156" s="239">
        <f>IF(N156="nulová",J156,0)</f>
        <v>0</v>
      </c>
      <c r="BJ156" s="17" t="s">
        <v>84</v>
      </c>
      <c r="BK156" s="239">
        <f>ROUND(I156*H156,2)</f>
        <v>0</v>
      </c>
      <c r="BL156" s="17" t="s">
        <v>263</v>
      </c>
      <c r="BM156" s="238" t="s">
        <v>499</v>
      </c>
    </row>
    <row r="157" s="2" customFormat="1" ht="24.15" customHeight="1">
      <c r="A157" s="38"/>
      <c r="B157" s="39"/>
      <c r="C157" s="263" t="s">
        <v>341</v>
      </c>
      <c r="D157" s="263" t="s">
        <v>240</v>
      </c>
      <c r="E157" s="264" t="s">
        <v>2778</v>
      </c>
      <c r="F157" s="265" t="s">
        <v>2779</v>
      </c>
      <c r="G157" s="266" t="s">
        <v>236</v>
      </c>
      <c r="H157" s="267">
        <v>3</v>
      </c>
      <c r="I157" s="268"/>
      <c r="J157" s="269">
        <f>ROUND(I157*H157,2)</f>
        <v>0</v>
      </c>
      <c r="K157" s="270"/>
      <c r="L157" s="271"/>
      <c r="M157" s="272" t="s">
        <v>1</v>
      </c>
      <c r="N157" s="273" t="s">
        <v>41</v>
      </c>
      <c r="O157" s="91"/>
      <c r="P157" s="236">
        <f>O157*H157</f>
        <v>0</v>
      </c>
      <c r="Q157" s="236">
        <v>0</v>
      </c>
      <c r="R157" s="236">
        <f>Q157*H157</f>
        <v>0</v>
      </c>
      <c r="S157" s="236">
        <v>0</v>
      </c>
      <c r="T157" s="237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8" t="s">
        <v>345</v>
      </c>
      <c r="AT157" s="238" t="s">
        <v>240</v>
      </c>
      <c r="AU157" s="238" t="s">
        <v>86</v>
      </c>
      <c r="AY157" s="17" t="s">
        <v>174</v>
      </c>
      <c r="BE157" s="239">
        <f>IF(N157="základní",J157,0)</f>
        <v>0</v>
      </c>
      <c r="BF157" s="239">
        <f>IF(N157="snížená",J157,0)</f>
        <v>0</v>
      </c>
      <c r="BG157" s="239">
        <f>IF(N157="zákl. přenesená",J157,0)</f>
        <v>0</v>
      </c>
      <c r="BH157" s="239">
        <f>IF(N157="sníž. přenesená",J157,0)</f>
        <v>0</v>
      </c>
      <c r="BI157" s="239">
        <f>IF(N157="nulová",J157,0)</f>
        <v>0</v>
      </c>
      <c r="BJ157" s="17" t="s">
        <v>84</v>
      </c>
      <c r="BK157" s="239">
        <f>ROUND(I157*H157,2)</f>
        <v>0</v>
      </c>
      <c r="BL157" s="17" t="s">
        <v>263</v>
      </c>
      <c r="BM157" s="238" t="s">
        <v>509</v>
      </c>
    </row>
    <row r="158" s="2" customFormat="1" ht="24.15" customHeight="1">
      <c r="A158" s="38"/>
      <c r="B158" s="39"/>
      <c r="C158" s="263" t="s">
        <v>345</v>
      </c>
      <c r="D158" s="263" t="s">
        <v>240</v>
      </c>
      <c r="E158" s="264" t="s">
        <v>2780</v>
      </c>
      <c r="F158" s="265" t="s">
        <v>2781</v>
      </c>
      <c r="G158" s="266" t="s">
        <v>236</v>
      </c>
      <c r="H158" s="267">
        <v>8</v>
      </c>
      <c r="I158" s="268"/>
      <c r="J158" s="269">
        <f>ROUND(I158*H158,2)</f>
        <v>0</v>
      </c>
      <c r="K158" s="270"/>
      <c r="L158" s="271"/>
      <c r="M158" s="272" t="s">
        <v>1</v>
      </c>
      <c r="N158" s="273" t="s">
        <v>41</v>
      </c>
      <c r="O158" s="91"/>
      <c r="P158" s="236">
        <f>O158*H158</f>
        <v>0</v>
      </c>
      <c r="Q158" s="236">
        <v>0</v>
      </c>
      <c r="R158" s="236">
        <f>Q158*H158</f>
        <v>0</v>
      </c>
      <c r="S158" s="236">
        <v>0</v>
      </c>
      <c r="T158" s="237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8" t="s">
        <v>345</v>
      </c>
      <c r="AT158" s="238" t="s">
        <v>240</v>
      </c>
      <c r="AU158" s="238" t="s">
        <v>86</v>
      </c>
      <c r="AY158" s="17" t="s">
        <v>174</v>
      </c>
      <c r="BE158" s="239">
        <f>IF(N158="základní",J158,0)</f>
        <v>0</v>
      </c>
      <c r="BF158" s="239">
        <f>IF(N158="snížená",J158,0)</f>
        <v>0</v>
      </c>
      <c r="BG158" s="239">
        <f>IF(N158="zákl. přenesená",J158,0)</f>
        <v>0</v>
      </c>
      <c r="BH158" s="239">
        <f>IF(N158="sníž. přenesená",J158,0)</f>
        <v>0</v>
      </c>
      <c r="BI158" s="239">
        <f>IF(N158="nulová",J158,0)</f>
        <v>0</v>
      </c>
      <c r="BJ158" s="17" t="s">
        <v>84</v>
      </c>
      <c r="BK158" s="239">
        <f>ROUND(I158*H158,2)</f>
        <v>0</v>
      </c>
      <c r="BL158" s="17" t="s">
        <v>263</v>
      </c>
      <c r="BM158" s="238" t="s">
        <v>849</v>
      </c>
    </row>
    <row r="159" s="2" customFormat="1" ht="24.15" customHeight="1">
      <c r="A159" s="38"/>
      <c r="B159" s="39"/>
      <c r="C159" s="263" t="s">
        <v>349</v>
      </c>
      <c r="D159" s="263" t="s">
        <v>240</v>
      </c>
      <c r="E159" s="264" t="s">
        <v>2782</v>
      </c>
      <c r="F159" s="265" t="s">
        <v>2783</v>
      </c>
      <c r="G159" s="266" t="s">
        <v>236</v>
      </c>
      <c r="H159" s="267">
        <v>10</v>
      </c>
      <c r="I159" s="268"/>
      <c r="J159" s="269">
        <f>ROUND(I159*H159,2)</f>
        <v>0</v>
      </c>
      <c r="K159" s="270"/>
      <c r="L159" s="271"/>
      <c r="M159" s="272" t="s">
        <v>1</v>
      </c>
      <c r="N159" s="273" t="s">
        <v>41</v>
      </c>
      <c r="O159" s="91"/>
      <c r="P159" s="236">
        <f>O159*H159</f>
        <v>0</v>
      </c>
      <c r="Q159" s="236">
        <v>0</v>
      </c>
      <c r="R159" s="236">
        <f>Q159*H159</f>
        <v>0</v>
      </c>
      <c r="S159" s="236">
        <v>0</v>
      </c>
      <c r="T159" s="237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8" t="s">
        <v>345</v>
      </c>
      <c r="AT159" s="238" t="s">
        <v>240</v>
      </c>
      <c r="AU159" s="238" t="s">
        <v>86</v>
      </c>
      <c r="AY159" s="17" t="s">
        <v>174</v>
      </c>
      <c r="BE159" s="239">
        <f>IF(N159="základní",J159,0)</f>
        <v>0</v>
      </c>
      <c r="BF159" s="239">
        <f>IF(N159="snížená",J159,0)</f>
        <v>0</v>
      </c>
      <c r="BG159" s="239">
        <f>IF(N159="zákl. přenesená",J159,0)</f>
        <v>0</v>
      </c>
      <c r="BH159" s="239">
        <f>IF(N159="sníž. přenesená",J159,0)</f>
        <v>0</v>
      </c>
      <c r="BI159" s="239">
        <f>IF(N159="nulová",J159,0)</f>
        <v>0</v>
      </c>
      <c r="BJ159" s="17" t="s">
        <v>84</v>
      </c>
      <c r="BK159" s="239">
        <f>ROUND(I159*H159,2)</f>
        <v>0</v>
      </c>
      <c r="BL159" s="17" t="s">
        <v>263</v>
      </c>
      <c r="BM159" s="238" t="s">
        <v>858</v>
      </c>
    </row>
    <row r="160" s="2" customFormat="1" ht="24.15" customHeight="1">
      <c r="A160" s="38"/>
      <c r="B160" s="39"/>
      <c r="C160" s="263" t="s">
        <v>354</v>
      </c>
      <c r="D160" s="263" t="s">
        <v>240</v>
      </c>
      <c r="E160" s="264" t="s">
        <v>2784</v>
      </c>
      <c r="F160" s="265" t="s">
        <v>2785</v>
      </c>
      <c r="G160" s="266" t="s">
        <v>236</v>
      </c>
      <c r="H160" s="267">
        <v>4</v>
      </c>
      <c r="I160" s="268"/>
      <c r="J160" s="269">
        <f>ROUND(I160*H160,2)</f>
        <v>0</v>
      </c>
      <c r="K160" s="270"/>
      <c r="L160" s="271"/>
      <c r="M160" s="272" t="s">
        <v>1</v>
      </c>
      <c r="N160" s="273" t="s">
        <v>41</v>
      </c>
      <c r="O160" s="91"/>
      <c r="P160" s="236">
        <f>O160*H160</f>
        <v>0</v>
      </c>
      <c r="Q160" s="236">
        <v>0</v>
      </c>
      <c r="R160" s="236">
        <f>Q160*H160</f>
        <v>0</v>
      </c>
      <c r="S160" s="236">
        <v>0</v>
      </c>
      <c r="T160" s="237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8" t="s">
        <v>345</v>
      </c>
      <c r="AT160" s="238" t="s">
        <v>240</v>
      </c>
      <c r="AU160" s="238" t="s">
        <v>86</v>
      </c>
      <c r="AY160" s="17" t="s">
        <v>174</v>
      </c>
      <c r="BE160" s="239">
        <f>IF(N160="základní",J160,0)</f>
        <v>0</v>
      </c>
      <c r="BF160" s="239">
        <f>IF(N160="snížená",J160,0)</f>
        <v>0</v>
      </c>
      <c r="BG160" s="239">
        <f>IF(N160="zákl. přenesená",J160,0)</f>
        <v>0</v>
      </c>
      <c r="BH160" s="239">
        <f>IF(N160="sníž. přenesená",J160,0)</f>
        <v>0</v>
      </c>
      <c r="BI160" s="239">
        <f>IF(N160="nulová",J160,0)</f>
        <v>0</v>
      </c>
      <c r="BJ160" s="17" t="s">
        <v>84</v>
      </c>
      <c r="BK160" s="239">
        <f>ROUND(I160*H160,2)</f>
        <v>0</v>
      </c>
      <c r="BL160" s="17" t="s">
        <v>263</v>
      </c>
      <c r="BM160" s="238" t="s">
        <v>868</v>
      </c>
    </row>
    <row r="161" s="2" customFormat="1" ht="16.5" customHeight="1">
      <c r="A161" s="38"/>
      <c r="B161" s="39"/>
      <c r="C161" s="263" t="s">
        <v>359</v>
      </c>
      <c r="D161" s="263" t="s">
        <v>240</v>
      </c>
      <c r="E161" s="264" t="s">
        <v>2786</v>
      </c>
      <c r="F161" s="265" t="s">
        <v>2787</v>
      </c>
      <c r="G161" s="266" t="s">
        <v>236</v>
      </c>
      <c r="H161" s="267">
        <v>105</v>
      </c>
      <c r="I161" s="268"/>
      <c r="J161" s="269">
        <f>ROUND(I161*H161,2)</f>
        <v>0</v>
      </c>
      <c r="K161" s="270"/>
      <c r="L161" s="271"/>
      <c r="M161" s="272" t="s">
        <v>1</v>
      </c>
      <c r="N161" s="273" t="s">
        <v>41</v>
      </c>
      <c r="O161" s="91"/>
      <c r="P161" s="236">
        <f>O161*H161</f>
        <v>0</v>
      </c>
      <c r="Q161" s="236">
        <v>0</v>
      </c>
      <c r="R161" s="236">
        <f>Q161*H161</f>
        <v>0</v>
      </c>
      <c r="S161" s="236">
        <v>0</v>
      </c>
      <c r="T161" s="237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8" t="s">
        <v>345</v>
      </c>
      <c r="AT161" s="238" t="s">
        <v>240</v>
      </c>
      <c r="AU161" s="238" t="s">
        <v>86</v>
      </c>
      <c r="AY161" s="17" t="s">
        <v>174</v>
      </c>
      <c r="BE161" s="239">
        <f>IF(N161="základní",J161,0)</f>
        <v>0</v>
      </c>
      <c r="BF161" s="239">
        <f>IF(N161="snížená",J161,0)</f>
        <v>0</v>
      </c>
      <c r="BG161" s="239">
        <f>IF(N161="zákl. přenesená",J161,0)</f>
        <v>0</v>
      </c>
      <c r="BH161" s="239">
        <f>IF(N161="sníž. přenesená",J161,0)</f>
        <v>0</v>
      </c>
      <c r="BI161" s="239">
        <f>IF(N161="nulová",J161,0)</f>
        <v>0</v>
      </c>
      <c r="BJ161" s="17" t="s">
        <v>84</v>
      </c>
      <c r="BK161" s="239">
        <f>ROUND(I161*H161,2)</f>
        <v>0</v>
      </c>
      <c r="BL161" s="17" t="s">
        <v>263</v>
      </c>
      <c r="BM161" s="238" t="s">
        <v>882</v>
      </c>
    </row>
    <row r="162" s="2" customFormat="1" ht="16.5" customHeight="1">
      <c r="A162" s="38"/>
      <c r="B162" s="39"/>
      <c r="C162" s="263" t="s">
        <v>364</v>
      </c>
      <c r="D162" s="263" t="s">
        <v>240</v>
      </c>
      <c r="E162" s="264" t="s">
        <v>2788</v>
      </c>
      <c r="F162" s="265" t="s">
        <v>2789</v>
      </c>
      <c r="G162" s="266" t="s">
        <v>236</v>
      </c>
      <c r="H162" s="267">
        <v>6</v>
      </c>
      <c r="I162" s="268"/>
      <c r="J162" s="269">
        <f>ROUND(I162*H162,2)</f>
        <v>0</v>
      </c>
      <c r="K162" s="270"/>
      <c r="L162" s="271"/>
      <c r="M162" s="272" t="s">
        <v>1</v>
      </c>
      <c r="N162" s="273" t="s">
        <v>41</v>
      </c>
      <c r="O162" s="91"/>
      <c r="P162" s="236">
        <f>O162*H162</f>
        <v>0</v>
      </c>
      <c r="Q162" s="236">
        <v>0</v>
      </c>
      <c r="R162" s="236">
        <f>Q162*H162</f>
        <v>0</v>
      </c>
      <c r="S162" s="236">
        <v>0</v>
      </c>
      <c r="T162" s="237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8" t="s">
        <v>345</v>
      </c>
      <c r="AT162" s="238" t="s">
        <v>240</v>
      </c>
      <c r="AU162" s="238" t="s">
        <v>86</v>
      </c>
      <c r="AY162" s="17" t="s">
        <v>174</v>
      </c>
      <c r="BE162" s="239">
        <f>IF(N162="základní",J162,0)</f>
        <v>0</v>
      </c>
      <c r="BF162" s="239">
        <f>IF(N162="snížená",J162,0)</f>
        <v>0</v>
      </c>
      <c r="BG162" s="239">
        <f>IF(N162="zákl. přenesená",J162,0)</f>
        <v>0</v>
      </c>
      <c r="BH162" s="239">
        <f>IF(N162="sníž. přenesená",J162,0)</f>
        <v>0</v>
      </c>
      <c r="BI162" s="239">
        <f>IF(N162="nulová",J162,0)</f>
        <v>0</v>
      </c>
      <c r="BJ162" s="17" t="s">
        <v>84</v>
      </c>
      <c r="BK162" s="239">
        <f>ROUND(I162*H162,2)</f>
        <v>0</v>
      </c>
      <c r="BL162" s="17" t="s">
        <v>263</v>
      </c>
      <c r="BM162" s="238" t="s">
        <v>892</v>
      </c>
    </row>
    <row r="163" s="2" customFormat="1" ht="16.5" customHeight="1">
      <c r="A163" s="38"/>
      <c r="B163" s="39"/>
      <c r="C163" s="226" t="s">
        <v>369</v>
      </c>
      <c r="D163" s="226" t="s">
        <v>175</v>
      </c>
      <c r="E163" s="227" t="s">
        <v>2790</v>
      </c>
      <c r="F163" s="228" t="s">
        <v>2791</v>
      </c>
      <c r="G163" s="229" t="s">
        <v>236</v>
      </c>
      <c r="H163" s="230">
        <v>6</v>
      </c>
      <c r="I163" s="231"/>
      <c r="J163" s="232">
        <f>ROUND(I163*H163,2)</f>
        <v>0</v>
      </c>
      <c r="K163" s="233"/>
      <c r="L163" s="44"/>
      <c r="M163" s="234" t="s">
        <v>1</v>
      </c>
      <c r="N163" s="235" t="s">
        <v>41</v>
      </c>
      <c r="O163" s="91"/>
      <c r="P163" s="236">
        <f>O163*H163</f>
        <v>0</v>
      </c>
      <c r="Q163" s="236">
        <v>0</v>
      </c>
      <c r="R163" s="236">
        <f>Q163*H163</f>
        <v>0</v>
      </c>
      <c r="S163" s="236">
        <v>0</v>
      </c>
      <c r="T163" s="237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8" t="s">
        <v>263</v>
      </c>
      <c r="AT163" s="238" t="s">
        <v>175</v>
      </c>
      <c r="AU163" s="238" t="s">
        <v>86</v>
      </c>
      <c r="AY163" s="17" t="s">
        <v>174</v>
      </c>
      <c r="BE163" s="239">
        <f>IF(N163="základní",J163,0)</f>
        <v>0</v>
      </c>
      <c r="BF163" s="239">
        <f>IF(N163="snížená",J163,0)</f>
        <v>0</v>
      </c>
      <c r="BG163" s="239">
        <f>IF(N163="zákl. přenesená",J163,0)</f>
        <v>0</v>
      </c>
      <c r="BH163" s="239">
        <f>IF(N163="sníž. přenesená",J163,0)</f>
        <v>0</v>
      </c>
      <c r="BI163" s="239">
        <f>IF(N163="nulová",J163,0)</f>
        <v>0</v>
      </c>
      <c r="BJ163" s="17" t="s">
        <v>84</v>
      </c>
      <c r="BK163" s="239">
        <f>ROUND(I163*H163,2)</f>
        <v>0</v>
      </c>
      <c r="BL163" s="17" t="s">
        <v>263</v>
      </c>
      <c r="BM163" s="238" t="s">
        <v>902</v>
      </c>
    </row>
    <row r="164" s="2" customFormat="1" ht="24.15" customHeight="1">
      <c r="A164" s="38"/>
      <c r="B164" s="39"/>
      <c r="C164" s="263" t="s">
        <v>374</v>
      </c>
      <c r="D164" s="263" t="s">
        <v>240</v>
      </c>
      <c r="E164" s="264" t="s">
        <v>2792</v>
      </c>
      <c r="F164" s="265" t="s">
        <v>2793</v>
      </c>
      <c r="G164" s="266" t="s">
        <v>1466</v>
      </c>
      <c r="H164" s="267">
        <v>189</v>
      </c>
      <c r="I164" s="268"/>
      <c r="J164" s="269">
        <f>ROUND(I164*H164,2)</f>
        <v>0</v>
      </c>
      <c r="K164" s="270"/>
      <c r="L164" s="271"/>
      <c r="M164" s="272" t="s">
        <v>1</v>
      </c>
      <c r="N164" s="273" t="s">
        <v>41</v>
      </c>
      <c r="O164" s="91"/>
      <c r="P164" s="236">
        <f>O164*H164</f>
        <v>0</v>
      </c>
      <c r="Q164" s="236">
        <v>0</v>
      </c>
      <c r="R164" s="236">
        <f>Q164*H164</f>
        <v>0</v>
      </c>
      <c r="S164" s="236">
        <v>0</v>
      </c>
      <c r="T164" s="237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8" t="s">
        <v>345</v>
      </c>
      <c r="AT164" s="238" t="s">
        <v>240</v>
      </c>
      <c r="AU164" s="238" t="s">
        <v>86</v>
      </c>
      <c r="AY164" s="17" t="s">
        <v>174</v>
      </c>
      <c r="BE164" s="239">
        <f>IF(N164="základní",J164,0)</f>
        <v>0</v>
      </c>
      <c r="BF164" s="239">
        <f>IF(N164="snížená",J164,0)</f>
        <v>0</v>
      </c>
      <c r="BG164" s="239">
        <f>IF(N164="zákl. přenesená",J164,0)</f>
        <v>0</v>
      </c>
      <c r="BH164" s="239">
        <f>IF(N164="sníž. přenesená",J164,0)</f>
        <v>0</v>
      </c>
      <c r="BI164" s="239">
        <f>IF(N164="nulová",J164,0)</f>
        <v>0</v>
      </c>
      <c r="BJ164" s="17" t="s">
        <v>84</v>
      </c>
      <c r="BK164" s="239">
        <f>ROUND(I164*H164,2)</f>
        <v>0</v>
      </c>
      <c r="BL164" s="17" t="s">
        <v>263</v>
      </c>
      <c r="BM164" s="238" t="s">
        <v>910</v>
      </c>
    </row>
    <row r="165" s="2" customFormat="1" ht="24.15" customHeight="1">
      <c r="A165" s="38"/>
      <c r="B165" s="39"/>
      <c r="C165" s="263" t="s">
        <v>378</v>
      </c>
      <c r="D165" s="263" t="s">
        <v>240</v>
      </c>
      <c r="E165" s="264" t="s">
        <v>2794</v>
      </c>
      <c r="F165" s="265" t="s">
        <v>2795</v>
      </c>
      <c r="G165" s="266" t="s">
        <v>1466</v>
      </c>
      <c r="H165" s="267">
        <v>1</v>
      </c>
      <c r="I165" s="268"/>
      <c r="J165" s="269">
        <f>ROUND(I165*H165,2)</f>
        <v>0</v>
      </c>
      <c r="K165" s="270"/>
      <c r="L165" s="271"/>
      <c r="M165" s="272" t="s">
        <v>1</v>
      </c>
      <c r="N165" s="273" t="s">
        <v>41</v>
      </c>
      <c r="O165" s="91"/>
      <c r="P165" s="236">
        <f>O165*H165</f>
        <v>0</v>
      </c>
      <c r="Q165" s="236">
        <v>0</v>
      </c>
      <c r="R165" s="236">
        <f>Q165*H165</f>
        <v>0</v>
      </c>
      <c r="S165" s="236">
        <v>0</v>
      </c>
      <c r="T165" s="237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8" t="s">
        <v>345</v>
      </c>
      <c r="AT165" s="238" t="s">
        <v>240</v>
      </c>
      <c r="AU165" s="238" t="s">
        <v>86</v>
      </c>
      <c r="AY165" s="17" t="s">
        <v>174</v>
      </c>
      <c r="BE165" s="239">
        <f>IF(N165="základní",J165,0)</f>
        <v>0</v>
      </c>
      <c r="BF165" s="239">
        <f>IF(N165="snížená",J165,0)</f>
        <v>0</v>
      </c>
      <c r="BG165" s="239">
        <f>IF(N165="zákl. přenesená",J165,0)</f>
        <v>0</v>
      </c>
      <c r="BH165" s="239">
        <f>IF(N165="sníž. přenesená",J165,0)</f>
        <v>0</v>
      </c>
      <c r="BI165" s="239">
        <f>IF(N165="nulová",J165,0)</f>
        <v>0</v>
      </c>
      <c r="BJ165" s="17" t="s">
        <v>84</v>
      </c>
      <c r="BK165" s="239">
        <f>ROUND(I165*H165,2)</f>
        <v>0</v>
      </c>
      <c r="BL165" s="17" t="s">
        <v>263</v>
      </c>
      <c r="BM165" s="238" t="s">
        <v>920</v>
      </c>
    </row>
    <row r="166" s="2" customFormat="1" ht="44.25" customHeight="1">
      <c r="A166" s="38"/>
      <c r="B166" s="39"/>
      <c r="C166" s="226" t="s">
        <v>383</v>
      </c>
      <c r="D166" s="226" t="s">
        <v>175</v>
      </c>
      <c r="E166" s="227" t="s">
        <v>2796</v>
      </c>
      <c r="F166" s="228" t="s">
        <v>2797</v>
      </c>
      <c r="G166" s="229" t="s">
        <v>236</v>
      </c>
      <c r="H166" s="230">
        <v>1</v>
      </c>
      <c r="I166" s="231"/>
      <c r="J166" s="232">
        <f>ROUND(I166*H166,2)</f>
        <v>0</v>
      </c>
      <c r="K166" s="233"/>
      <c r="L166" s="44"/>
      <c r="M166" s="234" t="s">
        <v>1</v>
      </c>
      <c r="N166" s="235" t="s">
        <v>41</v>
      </c>
      <c r="O166" s="91"/>
      <c r="P166" s="236">
        <f>O166*H166</f>
        <v>0</v>
      </c>
      <c r="Q166" s="236">
        <v>0</v>
      </c>
      <c r="R166" s="236">
        <f>Q166*H166</f>
        <v>0</v>
      </c>
      <c r="S166" s="236">
        <v>0</v>
      </c>
      <c r="T166" s="237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8" t="s">
        <v>263</v>
      </c>
      <c r="AT166" s="238" t="s">
        <v>175</v>
      </c>
      <c r="AU166" s="238" t="s">
        <v>86</v>
      </c>
      <c r="AY166" s="17" t="s">
        <v>174</v>
      </c>
      <c r="BE166" s="239">
        <f>IF(N166="základní",J166,0)</f>
        <v>0</v>
      </c>
      <c r="BF166" s="239">
        <f>IF(N166="snížená",J166,0)</f>
        <v>0</v>
      </c>
      <c r="BG166" s="239">
        <f>IF(N166="zákl. přenesená",J166,0)</f>
        <v>0</v>
      </c>
      <c r="BH166" s="239">
        <f>IF(N166="sníž. přenesená",J166,0)</f>
        <v>0</v>
      </c>
      <c r="BI166" s="239">
        <f>IF(N166="nulová",J166,0)</f>
        <v>0</v>
      </c>
      <c r="BJ166" s="17" t="s">
        <v>84</v>
      </c>
      <c r="BK166" s="239">
        <f>ROUND(I166*H166,2)</f>
        <v>0</v>
      </c>
      <c r="BL166" s="17" t="s">
        <v>263</v>
      </c>
      <c r="BM166" s="238" t="s">
        <v>929</v>
      </c>
    </row>
    <row r="167" s="2" customFormat="1" ht="49.05" customHeight="1">
      <c r="A167" s="38"/>
      <c r="B167" s="39"/>
      <c r="C167" s="263" t="s">
        <v>390</v>
      </c>
      <c r="D167" s="263" t="s">
        <v>240</v>
      </c>
      <c r="E167" s="264" t="s">
        <v>2798</v>
      </c>
      <c r="F167" s="265" t="s">
        <v>2799</v>
      </c>
      <c r="G167" s="266" t="s">
        <v>123</v>
      </c>
      <c r="H167" s="267">
        <v>0.5</v>
      </c>
      <c r="I167" s="268"/>
      <c r="J167" s="269">
        <f>ROUND(I167*H167,2)</f>
        <v>0</v>
      </c>
      <c r="K167" s="270"/>
      <c r="L167" s="271"/>
      <c r="M167" s="272" t="s">
        <v>1</v>
      </c>
      <c r="N167" s="273" t="s">
        <v>41</v>
      </c>
      <c r="O167" s="91"/>
      <c r="P167" s="236">
        <f>O167*H167</f>
        <v>0</v>
      </c>
      <c r="Q167" s="236">
        <v>0</v>
      </c>
      <c r="R167" s="236">
        <f>Q167*H167</f>
        <v>0</v>
      </c>
      <c r="S167" s="236">
        <v>0</v>
      </c>
      <c r="T167" s="237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8" t="s">
        <v>345</v>
      </c>
      <c r="AT167" s="238" t="s">
        <v>240</v>
      </c>
      <c r="AU167" s="238" t="s">
        <v>86</v>
      </c>
      <c r="AY167" s="17" t="s">
        <v>174</v>
      </c>
      <c r="BE167" s="239">
        <f>IF(N167="základní",J167,0)</f>
        <v>0</v>
      </c>
      <c r="BF167" s="239">
        <f>IF(N167="snížená",J167,0)</f>
        <v>0</v>
      </c>
      <c r="BG167" s="239">
        <f>IF(N167="zákl. přenesená",J167,0)</f>
        <v>0</v>
      </c>
      <c r="BH167" s="239">
        <f>IF(N167="sníž. přenesená",J167,0)</f>
        <v>0</v>
      </c>
      <c r="BI167" s="239">
        <f>IF(N167="nulová",J167,0)</f>
        <v>0</v>
      </c>
      <c r="BJ167" s="17" t="s">
        <v>84</v>
      </c>
      <c r="BK167" s="239">
        <f>ROUND(I167*H167,2)</f>
        <v>0</v>
      </c>
      <c r="BL167" s="17" t="s">
        <v>263</v>
      </c>
      <c r="BM167" s="238" t="s">
        <v>937</v>
      </c>
    </row>
    <row r="168" s="2" customFormat="1" ht="24.15" customHeight="1">
      <c r="A168" s="38"/>
      <c r="B168" s="39"/>
      <c r="C168" s="226" t="s">
        <v>398</v>
      </c>
      <c r="D168" s="226" t="s">
        <v>175</v>
      </c>
      <c r="E168" s="227" t="s">
        <v>2800</v>
      </c>
      <c r="F168" s="228" t="s">
        <v>2801</v>
      </c>
      <c r="G168" s="229" t="s">
        <v>123</v>
      </c>
      <c r="H168" s="230">
        <v>0.5</v>
      </c>
      <c r="I168" s="231"/>
      <c r="J168" s="232">
        <f>ROUND(I168*H168,2)</f>
        <v>0</v>
      </c>
      <c r="K168" s="233"/>
      <c r="L168" s="44"/>
      <c r="M168" s="234" t="s">
        <v>1</v>
      </c>
      <c r="N168" s="235" t="s">
        <v>41</v>
      </c>
      <c r="O168" s="91"/>
      <c r="P168" s="236">
        <f>O168*H168</f>
        <v>0</v>
      </c>
      <c r="Q168" s="236">
        <v>0</v>
      </c>
      <c r="R168" s="236">
        <f>Q168*H168</f>
        <v>0</v>
      </c>
      <c r="S168" s="236">
        <v>0</v>
      </c>
      <c r="T168" s="237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8" t="s">
        <v>263</v>
      </c>
      <c r="AT168" s="238" t="s">
        <v>175</v>
      </c>
      <c r="AU168" s="238" t="s">
        <v>86</v>
      </c>
      <c r="AY168" s="17" t="s">
        <v>174</v>
      </c>
      <c r="BE168" s="239">
        <f>IF(N168="základní",J168,0)</f>
        <v>0</v>
      </c>
      <c r="BF168" s="239">
        <f>IF(N168="snížená",J168,0)</f>
        <v>0</v>
      </c>
      <c r="BG168" s="239">
        <f>IF(N168="zákl. přenesená",J168,0)</f>
        <v>0</v>
      </c>
      <c r="BH168" s="239">
        <f>IF(N168="sníž. přenesená",J168,0)</f>
        <v>0</v>
      </c>
      <c r="BI168" s="239">
        <f>IF(N168="nulová",J168,0)</f>
        <v>0</v>
      </c>
      <c r="BJ168" s="17" t="s">
        <v>84</v>
      </c>
      <c r="BK168" s="239">
        <f>ROUND(I168*H168,2)</f>
        <v>0</v>
      </c>
      <c r="BL168" s="17" t="s">
        <v>263</v>
      </c>
      <c r="BM168" s="238" t="s">
        <v>946</v>
      </c>
    </row>
    <row r="169" s="12" customFormat="1" ht="25.92" customHeight="1">
      <c r="A169" s="12"/>
      <c r="B169" s="212"/>
      <c r="C169" s="213"/>
      <c r="D169" s="214" t="s">
        <v>75</v>
      </c>
      <c r="E169" s="215" t="s">
        <v>240</v>
      </c>
      <c r="F169" s="215" t="s">
        <v>2802</v>
      </c>
      <c r="G169" s="213"/>
      <c r="H169" s="213"/>
      <c r="I169" s="216"/>
      <c r="J169" s="217">
        <f>BK169</f>
        <v>0</v>
      </c>
      <c r="K169" s="213"/>
      <c r="L169" s="218"/>
      <c r="M169" s="219"/>
      <c r="N169" s="220"/>
      <c r="O169" s="220"/>
      <c r="P169" s="221">
        <f>P170</f>
        <v>0</v>
      </c>
      <c r="Q169" s="220"/>
      <c r="R169" s="221">
        <f>R170</f>
        <v>0</v>
      </c>
      <c r="S169" s="220"/>
      <c r="T169" s="222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3" t="s">
        <v>125</v>
      </c>
      <c r="AT169" s="224" t="s">
        <v>75</v>
      </c>
      <c r="AU169" s="224" t="s">
        <v>76</v>
      </c>
      <c r="AY169" s="223" t="s">
        <v>174</v>
      </c>
      <c r="BK169" s="225">
        <f>BK170</f>
        <v>0</v>
      </c>
    </row>
    <row r="170" s="12" customFormat="1" ht="22.8" customHeight="1">
      <c r="A170" s="12"/>
      <c r="B170" s="212"/>
      <c r="C170" s="213"/>
      <c r="D170" s="214" t="s">
        <v>75</v>
      </c>
      <c r="E170" s="284" t="s">
        <v>2803</v>
      </c>
      <c r="F170" s="284" t="s">
        <v>2804</v>
      </c>
      <c r="G170" s="213"/>
      <c r="H170" s="213"/>
      <c r="I170" s="216"/>
      <c r="J170" s="285">
        <f>BK170</f>
        <v>0</v>
      </c>
      <c r="K170" s="213"/>
      <c r="L170" s="218"/>
      <c r="M170" s="219"/>
      <c r="N170" s="220"/>
      <c r="O170" s="220"/>
      <c r="P170" s="221">
        <f>SUM(P171:P187)</f>
        <v>0</v>
      </c>
      <c r="Q170" s="220"/>
      <c r="R170" s="221">
        <f>SUM(R171:R187)</f>
        <v>0</v>
      </c>
      <c r="S170" s="220"/>
      <c r="T170" s="222">
        <f>SUM(T171:T187)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3" t="s">
        <v>125</v>
      </c>
      <c r="AT170" s="224" t="s">
        <v>75</v>
      </c>
      <c r="AU170" s="224" t="s">
        <v>84</v>
      </c>
      <c r="AY170" s="223" t="s">
        <v>174</v>
      </c>
      <c r="BK170" s="225">
        <f>SUM(BK171:BK187)</f>
        <v>0</v>
      </c>
    </row>
    <row r="171" s="2" customFormat="1" ht="24.15" customHeight="1">
      <c r="A171" s="38"/>
      <c r="B171" s="39"/>
      <c r="C171" s="226" t="s">
        <v>405</v>
      </c>
      <c r="D171" s="226" t="s">
        <v>175</v>
      </c>
      <c r="E171" s="227" t="s">
        <v>2805</v>
      </c>
      <c r="F171" s="228" t="s">
        <v>2806</v>
      </c>
      <c r="G171" s="229" t="s">
        <v>243</v>
      </c>
      <c r="H171" s="230">
        <v>250</v>
      </c>
      <c r="I171" s="231"/>
      <c r="J171" s="232">
        <f>ROUND(I171*H171,2)</f>
        <v>0</v>
      </c>
      <c r="K171" s="233"/>
      <c r="L171" s="44"/>
      <c r="M171" s="234" t="s">
        <v>1</v>
      </c>
      <c r="N171" s="235" t="s">
        <v>41</v>
      </c>
      <c r="O171" s="91"/>
      <c r="P171" s="236">
        <f>O171*H171</f>
        <v>0</v>
      </c>
      <c r="Q171" s="236">
        <v>0</v>
      </c>
      <c r="R171" s="236">
        <f>Q171*H171</f>
        <v>0</v>
      </c>
      <c r="S171" s="236">
        <v>0</v>
      </c>
      <c r="T171" s="237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8" t="s">
        <v>849</v>
      </c>
      <c r="AT171" s="238" t="s">
        <v>175</v>
      </c>
      <c r="AU171" s="238" t="s">
        <v>86</v>
      </c>
      <c r="AY171" s="17" t="s">
        <v>174</v>
      </c>
      <c r="BE171" s="239">
        <f>IF(N171="základní",J171,0)</f>
        <v>0</v>
      </c>
      <c r="BF171" s="239">
        <f>IF(N171="snížená",J171,0)</f>
        <v>0</v>
      </c>
      <c r="BG171" s="239">
        <f>IF(N171="zákl. přenesená",J171,0)</f>
        <v>0</v>
      </c>
      <c r="BH171" s="239">
        <f>IF(N171="sníž. přenesená",J171,0)</f>
        <v>0</v>
      </c>
      <c r="BI171" s="239">
        <f>IF(N171="nulová",J171,0)</f>
        <v>0</v>
      </c>
      <c r="BJ171" s="17" t="s">
        <v>84</v>
      </c>
      <c r="BK171" s="239">
        <f>ROUND(I171*H171,2)</f>
        <v>0</v>
      </c>
      <c r="BL171" s="17" t="s">
        <v>849</v>
      </c>
      <c r="BM171" s="238" t="s">
        <v>955</v>
      </c>
    </row>
    <row r="172" s="2" customFormat="1" ht="24.15" customHeight="1">
      <c r="A172" s="38"/>
      <c r="B172" s="39"/>
      <c r="C172" s="263" t="s">
        <v>411</v>
      </c>
      <c r="D172" s="263" t="s">
        <v>240</v>
      </c>
      <c r="E172" s="264" t="s">
        <v>2807</v>
      </c>
      <c r="F172" s="265" t="s">
        <v>2808</v>
      </c>
      <c r="G172" s="266" t="s">
        <v>243</v>
      </c>
      <c r="H172" s="267">
        <v>50</v>
      </c>
      <c r="I172" s="268"/>
      <c r="J172" s="269">
        <f>ROUND(I172*H172,2)</f>
        <v>0</v>
      </c>
      <c r="K172" s="270"/>
      <c r="L172" s="271"/>
      <c r="M172" s="272" t="s">
        <v>1</v>
      </c>
      <c r="N172" s="273" t="s">
        <v>41</v>
      </c>
      <c r="O172" s="91"/>
      <c r="P172" s="236">
        <f>O172*H172</f>
        <v>0</v>
      </c>
      <c r="Q172" s="236">
        <v>0</v>
      </c>
      <c r="R172" s="236">
        <f>Q172*H172</f>
        <v>0</v>
      </c>
      <c r="S172" s="236">
        <v>0</v>
      </c>
      <c r="T172" s="237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8" t="s">
        <v>1748</v>
      </c>
      <c r="AT172" s="238" t="s">
        <v>240</v>
      </c>
      <c r="AU172" s="238" t="s">
        <v>86</v>
      </c>
      <c r="AY172" s="17" t="s">
        <v>174</v>
      </c>
      <c r="BE172" s="239">
        <f>IF(N172="základní",J172,0)</f>
        <v>0</v>
      </c>
      <c r="BF172" s="239">
        <f>IF(N172="snížená",J172,0)</f>
        <v>0</v>
      </c>
      <c r="BG172" s="239">
        <f>IF(N172="zákl. přenesená",J172,0)</f>
        <v>0</v>
      </c>
      <c r="BH172" s="239">
        <f>IF(N172="sníž. přenesená",J172,0)</f>
        <v>0</v>
      </c>
      <c r="BI172" s="239">
        <f>IF(N172="nulová",J172,0)</f>
        <v>0</v>
      </c>
      <c r="BJ172" s="17" t="s">
        <v>84</v>
      </c>
      <c r="BK172" s="239">
        <f>ROUND(I172*H172,2)</f>
        <v>0</v>
      </c>
      <c r="BL172" s="17" t="s">
        <v>849</v>
      </c>
      <c r="BM172" s="238" t="s">
        <v>964</v>
      </c>
    </row>
    <row r="173" s="2" customFormat="1" ht="24.15" customHeight="1">
      <c r="A173" s="38"/>
      <c r="B173" s="39"/>
      <c r="C173" s="263" t="s">
        <v>418</v>
      </c>
      <c r="D173" s="263" t="s">
        <v>240</v>
      </c>
      <c r="E173" s="264" t="s">
        <v>2809</v>
      </c>
      <c r="F173" s="265" t="s">
        <v>2810</v>
      </c>
      <c r="G173" s="266" t="s">
        <v>243</v>
      </c>
      <c r="H173" s="267">
        <v>100</v>
      </c>
      <c r="I173" s="268"/>
      <c r="J173" s="269">
        <f>ROUND(I173*H173,2)</f>
        <v>0</v>
      </c>
      <c r="K173" s="270"/>
      <c r="L173" s="271"/>
      <c r="M173" s="272" t="s">
        <v>1</v>
      </c>
      <c r="N173" s="273" t="s">
        <v>41</v>
      </c>
      <c r="O173" s="91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8" t="s">
        <v>1748</v>
      </c>
      <c r="AT173" s="238" t="s">
        <v>240</v>
      </c>
      <c r="AU173" s="238" t="s">
        <v>86</v>
      </c>
      <c r="AY173" s="17" t="s">
        <v>174</v>
      </c>
      <c r="BE173" s="239">
        <f>IF(N173="základní",J173,0)</f>
        <v>0</v>
      </c>
      <c r="BF173" s="239">
        <f>IF(N173="snížená",J173,0)</f>
        <v>0</v>
      </c>
      <c r="BG173" s="239">
        <f>IF(N173="zákl. přenesená",J173,0)</f>
        <v>0</v>
      </c>
      <c r="BH173" s="239">
        <f>IF(N173="sníž. přenesená",J173,0)</f>
        <v>0</v>
      </c>
      <c r="BI173" s="239">
        <f>IF(N173="nulová",J173,0)</f>
        <v>0</v>
      </c>
      <c r="BJ173" s="17" t="s">
        <v>84</v>
      </c>
      <c r="BK173" s="239">
        <f>ROUND(I173*H173,2)</f>
        <v>0</v>
      </c>
      <c r="BL173" s="17" t="s">
        <v>849</v>
      </c>
      <c r="BM173" s="238" t="s">
        <v>972</v>
      </c>
    </row>
    <row r="174" s="2" customFormat="1" ht="24.15" customHeight="1">
      <c r="A174" s="38"/>
      <c r="B174" s="39"/>
      <c r="C174" s="263" t="s">
        <v>422</v>
      </c>
      <c r="D174" s="263" t="s">
        <v>240</v>
      </c>
      <c r="E174" s="264" t="s">
        <v>2811</v>
      </c>
      <c r="F174" s="265" t="s">
        <v>2812</v>
      </c>
      <c r="G174" s="266" t="s">
        <v>243</v>
      </c>
      <c r="H174" s="267">
        <v>100</v>
      </c>
      <c r="I174" s="268"/>
      <c r="J174" s="269">
        <f>ROUND(I174*H174,2)</f>
        <v>0</v>
      </c>
      <c r="K174" s="270"/>
      <c r="L174" s="271"/>
      <c r="M174" s="272" t="s">
        <v>1</v>
      </c>
      <c r="N174" s="273" t="s">
        <v>41</v>
      </c>
      <c r="O174" s="91"/>
      <c r="P174" s="236">
        <f>O174*H174</f>
        <v>0</v>
      </c>
      <c r="Q174" s="236">
        <v>0</v>
      </c>
      <c r="R174" s="236">
        <f>Q174*H174</f>
        <v>0</v>
      </c>
      <c r="S174" s="236">
        <v>0</v>
      </c>
      <c r="T174" s="237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8" t="s">
        <v>1748</v>
      </c>
      <c r="AT174" s="238" t="s">
        <v>240</v>
      </c>
      <c r="AU174" s="238" t="s">
        <v>86</v>
      </c>
      <c r="AY174" s="17" t="s">
        <v>174</v>
      </c>
      <c r="BE174" s="239">
        <f>IF(N174="základní",J174,0)</f>
        <v>0</v>
      </c>
      <c r="BF174" s="239">
        <f>IF(N174="snížená",J174,0)</f>
        <v>0</v>
      </c>
      <c r="BG174" s="239">
        <f>IF(N174="zákl. přenesená",J174,0)</f>
        <v>0</v>
      </c>
      <c r="BH174" s="239">
        <f>IF(N174="sníž. přenesená",J174,0)</f>
        <v>0</v>
      </c>
      <c r="BI174" s="239">
        <f>IF(N174="nulová",J174,0)</f>
        <v>0</v>
      </c>
      <c r="BJ174" s="17" t="s">
        <v>84</v>
      </c>
      <c r="BK174" s="239">
        <f>ROUND(I174*H174,2)</f>
        <v>0</v>
      </c>
      <c r="BL174" s="17" t="s">
        <v>849</v>
      </c>
      <c r="BM174" s="238" t="s">
        <v>980</v>
      </c>
    </row>
    <row r="175" s="2" customFormat="1" ht="33" customHeight="1">
      <c r="A175" s="38"/>
      <c r="B175" s="39"/>
      <c r="C175" s="226" t="s">
        <v>428</v>
      </c>
      <c r="D175" s="226" t="s">
        <v>175</v>
      </c>
      <c r="E175" s="227" t="s">
        <v>2813</v>
      </c>
      <c r="F175" s="228" t="s">
        <v>2814</v>
      </c>
      <c r="G175" s="229" t="s">
        <v>243</v>
      </c>
      <c r="H175" s="230">
        <v>750</v>
      </c>
      <c r="I175" s="231"/>
      <c r="J175" s="232">
        <f>ROUND(I175*H175,2)</f>
        <v>0</v>
      </c>
      <c r="K175" s="233"/>
      <c r="L175" s="44"/>
      <c r="M175" s="234" t="s">
        <v>1</v>
      </c>
      <c r="N175" s="235" t="s">
        <v>41</v>
      </c>
      <c r="O175" s="91"/>
      <c r="P175" s="236">
        <f>O175*H175</f>
        <v>0</v>
      </c>
      <c r="Q175" s="236">
        <v>0</v>
      </c>
      <c r="R175" s="236">
        <f>Q175*H175</f>
        <v>0</v>
      </c>
      <c r="S175" s="236">
        <v>0</v>
      </c>
      <c r="T175" s="237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8" t="s">
        <v>849</v>
      </c>
      <c r="AT175" s="238" t="s">
        <v>175</v>
      </c>
      <c r="AU175" s="238" t="s">
        <v>86</v>
      </c>
      <c r="AY175" s="17" t="s">
        <v>174</v>
      </c>
      <c r="BE175" s="239">
        <f>IF(N175="základní",J175,0)</f>
        <v>0</v>
      </c>
      <c r="BF175" s="239">
        <f>IF(N175="snížená",J175,0)</f>
        <v>0</v>
      </c>
      <c r="BG175" s="239">
        <f>IF(N175="zákl. přenesená",J175,0)</f>
        <v>0</v>
      </c>
      <c r="BH175" s="239">
        <f>IF(N175="sníž. přenesená",J175,0)</f>
        <v>0</v>
      </c>
      <c r="BI175" s="239">
        <f>IF(N175="nulová",J175,0)</f>
        <v>0</v>
      </c>
      <c r="BJ175" s="17" t="s">
        <v>84</v>
      </c>
      <c r="BK175" s="239">
        <f>ROUND(I175*H175,2)</f>
        <v>0</v>
      </c>
      <c r="BL175" s="17" t="s">
        <v>849</v>
      </c>
      <c r="BM175" s="238" t="s">
        <v>988</v>
      </c>
    </row>
    <row r="176" s="2" customFormat="1" ht="16.5" customHeight="1">
      <c r="A176" s="38"/>
      <c r="B176" s="39"/>
      <c r="C176" s="263" t="s">
        <v>434</v>
      </c>
      <c r="D176" s="263" t="s">
        <v>240</v>
      </c>
      <c r="E176" s="264" t="s">
        <v>2055</v>
      </c>
      <c r="F176" s="265" t="s">
        <v>2815</v>
      </c>
      <c r="G176" s="266" t="s">
        <v>243</v>
      </c>
      <c r="H176" s="267">
        <v>50</v>
      </c>
      <c r="I176" s="268"/>
      <c r="J176" s="269">
        <f>ROUND(I176*H176,2)</f>
        <v>0</v>
      </c>
      <c r="K176" s="270"/>
      <c r="L176" s="271"/>
      <c r="M176" s="272" t="s">
        <v>1</v>
      </c>
      <c r="N176" s="273" t="s">
        <v>41</v>
      </c>
      <c r="O176" s="91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8" t="s">
        <v>1748</v>
      </c>
      <c r="AT176" s="238" t="s">
        <v>240</v>
      </c>
      <c r="AU176" s="238" t="s">
        <v>86</v>
      </c>
      <c r="AY176" s="17" t="s">
        <v>174</v>
      </c>
      <c r="BE176" s="239">
        <f>IF(N176="základní",J176,0)</f>
        <v>0</v>
      </c>
      <c r="BF176" s="239">
        <f>IF(N176="snížená",J176,0)</f>
        <v>0</v>
      </c>
      <c r="BG176" s="239">
        <f>IF(N176="zákl. přenesená",J176,0)</f>
        <v>0</v>
      </c>
      <c r="BH176" s="239">
        <f>IF(N176="sníž. přenesená",J176,0)</f>
        <v>0</v>
      </c>
      <c r="BI176" s="239">
        <f>IF(N176="nulová",J176,0)</f>
        <v>0</v>
      </c>
      <c r="BJ176" s="17" t="s">
        <v>84</v>
      </c>
      <c r="BK176" s="239">
        <f>ROUND(I176*H176,2)</f>
        <v>0</v>
      </c>
      <c r="BL176" s="17" t="s">
        <v>849</v>
      </c>
      <c r="BM176" s="238" t="s">
        <v>997</v>
      </c>
    </row>
    <row r="177" s="2" customFormat="1" ht="16.5" customHeight="1">
      <c r="A177" s="38"/>
      <c r="B177" s="39"/>
      <c r="C177" s="263" t="s">
        <v>438</v>
      </c>
      <c r="D177" s="263" t="s">
        <v>240</v>
      </c>
      <c r="E177" s="264" t="s">
        <v>2057</v>
      </c>
      <c r="F177" s="265" t="s">
        <v>2816</v>
      </c>
      <c r="G177" s="266" t="s">
        <v>243</v>
      </c>
      <c r="H177" s="267">
        <v>1300</v>
      </c>
      <c r="I177" s="268"/>
      <c r="J177" s="269">
        <f>ROUND(I177*H177,2)</f>
        <v>0</v>
      </c>
      <c r="K177" s="270"/>
      <c r="L177" s="271"/>
      <c r="M177" s="272" t="s">
        <v>1</v>
      </c>
      <c r="N177" s="273" t="s">
        <v>41</v>
      </c>
      <c r="O177" s="91"/>
      <c r="P177" s="236">
        <f>O177*H177</f>
        <v>0</v>
      </c>
      <c r="Q177" s="236">
        <v>0</v>
      </c>
      <c r="R177" s="236">
        <f>Q177*H177</f>
        <v>0</v>
      </c>
      <c r="S177" s="236">
        <v>0</v>
      </c>
      <c r="T177" s="237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8" t="s">
        <v>1748</v>
      </c>
      <c r="AT177" s="238" t="s">
        <v>240</v>
      </c>
      <c r="AU177" s="238" t="s">
        <v>86</v>
      </c>
      <c r="AY177" s="17" t="s">
        <v>174</v>
      </c>
      <c r="BE177" s="239">
        <f>IF(N177="základní",J177,0)</f>
        <v>0</v>
      </c>
      <c r="BF177" s="239">
        <f>IF(N177="snížená",J177,0)</f>
        <v>0</v>
      </c>
      <c r="BG177" s="239">
        <f>IF(N177="zákl. přenesená",J177,0)</f>
        <v>0</v>
      </c>
      <c r="BH177" s="239">
        <f>IF(N177="sníž. přenesená",J177,0)</f>
        <v>0</v>
      </c>
      <c r="BI177" s="239">
        <f>IF(N177="nulová",J177,0)</f>
        <v>0</v>
      </c>
      <c r="BJ177" s="17" t="s">
        <v>84</v>
      </c>
      <c r="BK177" s="239">
        <f>ROUND(I177*H177,2)</f>
        <v>0</v>
      </c>
      <c r="BL177" s="17" t="s">
        <v>849</v>
      </c>
      <c r="BM177" s="238" t="s">
        <v>1005</v>
      </c>
    </row>
    <row r="178" s="2" customFormat="1" ht="16.5" customHeight="1">
      <c r="A178" s="38"/>
      <c r="B178" s="39"/>
      <c r="C178" s="263" t="s">
        <v>443</v>
      </c>
      <c r="D178" s="263" t="s">
        <v>240</v>
      </c>
      <c r="E178" s="264" t="s">
        <v>2059</v>
      </c>
      <c r="F178" s="265" t="s">
        <v>2817</v>
      </c>
      <c r="G178" s="266" t="s">
        <v>243</v>
      </c>
      <c r="H178" s="267">
        <v>300</v>
      </c>
      <c r="I178" s="268"/>
      <c r="J178" s="269">
        <f>ROUND(I178*H178,2)</f>
        <v>0</v>
      </c>
      <c r="K178" s="270"/>
      <c r="L178" s="271"/>
      <c r="M178" s="272" t="s">
        <v>1</v>
      </c>
      <c r="N178" s="273" t="s">
        <v>41</v>
      </c>
      <c r="O178" s="91"/>
      <c r="P178" s="236">
        <f>O178*H178</f>
        <v>0</v>
      </c>
      <c r="Q178" s="236">
        <v>0</v>
      </c>
      <c r="R178" s="236">
        <f>Q178*H178</f>
        <v>0</v>
      </c>
      <c r="S178" s="236">
        <v>0</v>
      </c>
      <c r="T178" s="237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8" t="s">
        <v>1748</v>
      </c>
      <c r="AT178" s="238" t="s">
        <v>240</v>
      </c>
      <c r="AU178" s="238" t="s">
        <v>86</v>
      </c>
      <c r="AY178" s="17" t="s">
        <v>174</v>
      </c>
      <c r="BE178" s="239">
        <f>IF(N178="základní",J178,0)</f>
        <v>0</v>
      </c>
      <c r="BF178" s="239">
        <f>IF(N178="snížená",J178,0)</f>
        <v>0</v>
      </c>
      <c r="BG178" s="239">
        <f>IF(N178="zákl. přenesená",J178,0)</f>
        <v>0</v>
      </c>
      <c r="BH178" s="239">
        <f>IF(N178="sníž. přenesená",J178,0)</f>
        <v>0</v>
      </c>
      <c r="BI178" s="239">
        <f>IF(N178="nulová",J178,0)</f>
        <v>0</v>
      </c>
      <c r="BJ178" s="17" t="s">
        <v>84</v>
      </c>
      <c r="BK178" s="239">
        <f>ROUND(I178*H178,2)</f>
        <v>0</v>
      </c>
      <c r="BL178" s="17" t="s">
        <v>849</v>
      </c>
      <c r="BM178" s="238" t="s">
        <v>1013</v>
      </c>
    </row>
    <row r="179" s="2" customFormat="1" ht="33" customHeight="1">
      <c r="A179" s="38"/>
      <c r="B179" s="39"/>
      <c r="C179" s="226" t="s">
        <v>450</v>
      </c>
      <c r="D179" s="226" t="s">
        <v>175</v>
      </c>
      <c r="E179" s="227" t="s">
        <v>2818</v>
      </c>
      <c r="F179" s="228" t="s">
        <v>2819</v>
      </c>
      <c r="G179" s="229" t="s">
        <v>243</v>
      </c>
      <c r="H179" s="230">
        <v>150</v>
      </c>
      <c r="I179" s="231"/>
      <c r="J179" s="232">
        <f>ROUND(I179*H179,2)</f>
        <v>0</v>
      </c>
      <c r="K179" s="233"/>
      <c r="L179" s="44"/>
      <c r="M179" s="234" t="s">
        <v>1</v>
      </c>
      <c r="N179" s="235" t="s">
        <v>41</v>
      </c>
      <c r="O179" s="91"/>
      <c r="P179" s="236">
        <f>O179*H179</f>
        <v>0</v>
      </c>
      <c r="Q179" s="236">
        <v>0</v>
      </c>
      <c r="R179" s="236">
        <f>Q179*H179</f>
        <v>0</v>
      </c>
      <c r="S179" s="236">
        <v>0</v>
      </c>
      <c r="T179" s="237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8" t="s">
        <v>849</v>
      </c>
      <c r="AT179" s="238" t="s">
        <v>175</v>
      </c>
      <c r="AU179" s="238" t="s">
        <v>86</v>
      </c>
      <c r="AY179" s="17" t="s">
        <v>174</v>
      </c>
      <c r="BE179" s="239">
        <f>IF(N179="základní",J179,0)</f>
        <v>0</v>
      </c>
      <c r="BF179" s="239">
        <f>IF(N179="snížená",J179,0)</f>
        <v>0</v>
      </c>
      <c r="BG179" s="239">
        <f>IF(N179="zákl. přenesená",J179,0)</f>
        <v>0</v>
      </c>
      <c r="BH179" s="239">
        <f>IF(N179="sníž. přenesená",J179,0)</f>
        <v>0</v>
      </c>
      <c r="BI179" s="239">
        <f>IF(N179="nulová",J179,0)</f>
        <v>0</v>
      </c>
      <c r="BJ179" s="17" t="s">
        <v>84</v>
      </c>
      <c r="BK179" s="239">
        <f>ROUND(I179*H179,2)</f>
        <v>0</v>
      </c>
      <c r="BL179" s="17" t="s">
        <v>849</v>
      </c>
      <c r="BM179" s="238" t="s">
        <v>1021</v>
      </c>
    </row>
    <row r="180" s="2" customFormat="1" ht="16.5" customHeight="1">
      <c r="A180" s="38"/>
      <c r="B180" s="39"/>
      <c r="C180" s="263" t="s">
        <v>455</v>
      </c>
      <c r="D180" s="263" t="s">
        <v>240</v>
      </c>
      <c r="E180" s="264" t="s">
        <v>2061</v>
      </c>
      <c r="F180" s="265" t="s">
        <v>2820</v>
      </c>
      <c r="G180" s="266" t="s">
        <v>243</v>
      </c>
      <c r="H180" s="267">
        <v>200</v>
      </c>
      <c r="I180" s="268"/>
      <c r="J180" s="269">
        <f>ROUND(I180*H180,2)</f>
        <v>0</v>
      </c>
      <c r="K180" s="270"/>
      <c r="L180" s="271"/>
      <c r="M180" s="272" t="s">
        <v>1</v>
      </c>
      <c r="N180" s="273" t="s">
        <v>41</v>
      </c>
      <c r="O180" s="91"/>
      <c r="P180" s="236">
        <f>O180*H180</f>
        <v>0</v>
      </c>
      <c r="Q180" s="236">
        <v>0</v>
      </c>
      <c r="R180" s="236">
        <f>Q180*H180</f>
        <v>0</v>
      </c>
      <c r="S180" s="236">
        <v>0</v>
      </c>
      <c r="T180" s="237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38" t="s">
        <v>1748</v>
      </c>
      <c r="AT180" s="238" t="s">
        <v>240</v>
      </c>
      <c r="AU180" s="238" t="s">
        <v>86</v>
      </c>
      <c r="AY180" s="17" t="s">
        <v>174</v>
      </c>
      <c r="BE180" s="239">
        <f>IF(N180="základní",J180,0)</f>
        <v>0</v>
      </c>
      <c r="BF180" s="239">
        <f>IF(N180="snížená",J180,0)</f>
        <v>0</v>
      </c>
      <c r="BG180" s="239">
        <f>IF(N180="zákl. přenesená",J180,0)</f>
        <v>0</v>
      </c>
      <c r="BH180" s="239">
        <f>IF(N180="sníž. přenesená",J180,0)</f>
        <v>0</v>
      </c>
      <c r="BI180" s="239">
        <f>IF(N180="nulová",J180,0)</f>
        <v>0</v>
      </c>
      <c r="BJ180" s="17" t="s">
        <v>84</v>
      </c>
      <c r="BK180" s="239">
        <f>ROUND(I180*H180,2)</f>
        <v>0</v>
      </c>
      <c r="BL180" s="17" t="s">
        <v>849</v>
      </c>
      <c r="BM180" s="238" t="s">
        <v>1030</v>
      </c>
    </row>
    <row r="181" s="2" customFormat="1" ht="37.8" customHeight="1">
      <c r="A181" s="38"/>
      <c r="B181" s="39"/>
      <c r="C181" s="226" t="s">
        <v>462</v>
      </c>
      <c r="D181" s="226" t="s">
        <v>175</v>
      </c>
      <c r="E181" s="227" t="s">
        <v>2821</v>
      </c>
      <c r="F181" s="228" t="s">
        <v>2822</v>
      </c>
      <c r="G181" s="229" t="s">
        <v>243</v>
      </c>
      <c r="H181" s="230">
        <v>1660</v>
      </c>
      <c r="I181" s="231"/>
      <c r="J181" s="232">
        <f>ROUND(I181*H181,2)</f>
        <v>0</v>
      </c>
      <c r="K181" s="233"/>
      <c r="L181" s="44"/>
      <c r="M181" s="234" t="s">
        <v>1</v>
      </c>
      <c r="N181" s="235" t="s">
        <v>41</v>
      </c>
      <c r="O181" s="91"/>
      <c r="P181" s="236">
        <f>O181*H181</f>
        <v>0</v>
      </c>
      <c r="Q181" s="236">
        <v>0</v>
      </c>
      <c r="R181" s="236">
        <f>Q181*H181</f>
        <v>0</v>
      </c>
      <c r="S181" s="236">
        <v>0</v>
      </c>
      <c r="T181" s="237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8" t="s">
        <v>849</v>
      </c>
      <c r="AT181" s="238" t="s">
        <v>175</v>
      </c>
      <c r="AU181" s="238" t="s">
        <v>86</v>
      </c>
      <c r="AY181" s="17" t="s">
        <v>174</v>
      </c>
      <c r="BE181" s="239">
        <f>IF(N181="základní",J181,0)</f>
        <v>0</v>
      </c>
      <c r="BF181" s="239">
        <f>IF(N181="snížená",J181,0)</f>
        <v>0</v>
      </c>
      <c r="BG181" s="239">
        <f>IF(N181="zákl. přenesená",J181,0)</f>
        <v>0</v>
      </c>
      <c r="BH181" s="239">
        <f>IF(N181="sníž. přenesená",J181,0)</f>
        <v>0</v>
      </c>
      <c r="BI181" s="239">
        <f>IF(N181="nulová",J181,0)</f>
        <v>0</v>
      </c>
      <c r="BJ181" s="17" t="s">
        <v>84</v>
      </c>
      <c r="BK181" s="239">
        <f>ROUND(I181*H181,2)</f>
        <v>0</v>
      </c>
      <c r="BL181" s="17" t="s">
        <v>849</v>
      </c>
      <c r="BM181" s="238" t="s">
        <v>1042</v>
      </c>
    </row>
    <row r="182" s="2" customFormat="1" ht="16.5" customHeight="1">
      <c r="A182" s="38"/>
      <c r="B182" s="39"/>
      <c r="C182" s="263" t="s">
        <v>466</v>
      </c>
      <c r="D182" s="263" t="s">
        <v>240</v>
      </c>
      <c r="E182" s="264" t="s">
        <v>2073</v>
      </c>
      <c r="F182" s="265" t="s">
        <v>2823</v>
      </c>
      <c r="G182" s="266" t="s">
        <v>243</v>
      </c>
      <c r="H182" s="267">
        <v>1500</v>
      </c>
      <c r="I182" s="268"/>
      <c r="J182" s="269">
        <f>ROUND(I182*H182,2)</f>
        <v>0</v>
      </c>
      <c r="K182" s="270"/>
      <c r="L182" s="271"/>
      <c r="M182" s="272" t="s">
        <v>1</v>
      </c>
      <c r="N182" s="273" t="s">
        <v>41</v>
      </c>
      <c r="O182" s="91"/>
      <c r="P182" s="236">
        <f>O182*H182</f>
        <v>0</v>
      </c>
      <c r="Q182" s="236">
        <v>0</v>
      </c>
      <c r="R182" s="236">
        <f>Q182*H182</f>
        <v>0</v>
      </c>
      <c r="S182" s="236">
        <v>0</v>
      </c>
      <c r="T182" s="237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8" t="s">
        <v>1748</v>
      </c>
      <c r="AT182" s="238" t="s">
        <v>240</v>
      </c>
      <c r="AU182" s="238" t="s">
        <v>86</v>
      </c>
      <c r="AY182" s="17" t="s">
        <v>174</v>
      </c>
      <c r="BE182" s="239">
        <f>IF(N182="základní",J182,0)</f>
        <v>0</v>
      </c>
      <c r="BF182" s="239">
        <f>IF(N182="snížená",J182,0)</f>
        <v>0</v>
      </c>
      <c r="BG182" s="239">
        <f>IF(N182="zákl. přenesená",J182,0)</f>
        <v>0</v>
      </c>
      <c r="BH182" s="239">
        <f>IF(N182="sníž. přenesená",J182,0)</f>
        <v>0</v>
      </c>
      <c r="BI182" s="239">
        <f>IF(N182="nulová",J182,0)</f>
        <v>0</v>
      </c>
      <c r="BJ182" s="17" t="s">
        <v>84</v>
      </c>
      <c r="BK182" s="239">
        <f>ROUND(I182*H182,2)</f>
        <v>0</v>
      </c>
      <c r="BL182" s="17" t="s">
        <v>849</v>
      </c>
      <c r="BM182" s="238" t="s">
        <v>1048</v>
      </c>
    </row>
    <row r="183" s="2" customFormat="1" ht="16.5" customHeight="1">
      <c r="A183" s="38"/>
      <c r="B183" s="39"/>
      <c r="C183" s="263" t="s">
        <v>473</v>
      </c>
      <c r="D183" s="263" t="s">
        <v>240</v>
      </c>
      <c r="E183" s="264" t="s">
        <v>2079</v>
      </c>
      <c r="F183" s="265" t="s">
        <v>2824</v>
      </c>
      <c r="G183" s="266" t="s">
        <v>243</v>
      </c>
      <c r="H183" s="267">
        <v>10</v>
      </c>
      <c r="I183" s="268"/>
      <c r="J183" s="269">
        <f>ROUND(I183*H183,2)</f>
        <v>0</v>
      </c>
      <c r="K183" s="270"/>
      <c r="L183" s="271"/>
      <c r="M183" s="272" t="s">
        <v>1</v>
      </c>
      <c r="N183" s="273" t="s">
        <v>41</v>
      </c>
      <c r="O183" s="91"/>
      <c r="P183" s="236">
        <f>O183*H183</f>
        <v>0</v>
      </c>
      <c r="Q183" s="236">
        <v>0</v>
      </c>
      <c r="R183" s="236">
        <f>Q183*H183</f>
        <v>0</v>
      </c>
      <c r="S183" s="236">
        <v>0</v>
      </c>
      <c r="T183" s="237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8" t="s">
        <v>1748</v>
      </c>
      <c r="AT183" s="238" t="s">
        <v>240</v>
      </c>
      <c r="AU183" s="238" t="s">
        <v>86</v>
      </c>
      <c r="AY183" s="17" t="s">
        <v>174</v>
      </c>
      <c r="BE183" s="239">
        <f>IF(N183="základní",J183,0)</f>
        <v>0</v>
      </c>
      <c r="BF183" s="239">
        <f>IF(N183="snížená",J183,0)</f>
        <v>0</v>
      </c>
      <c r="BG183" s="239">
        <f>IF(N183="zákl. přenesená",J183,0)</f>
        <v>0</v>
      </c>
      <c r="BH183" s="239">
        <f>IF(N183="sníž. přenesená",J183,0)</f>
        <v>0</v>
      </c>
      <c r="BI183" s="239">
        <f>IF(N183="nulová",J183,0)</f>
        <v>0</v>
      </c>
      <c r="BJ183" s="17" t="s">
        <v>84</v>
      </c>
      <c r="BK183" s="239">
        <f>ROUND(I183*H183,2)</f>
        <v>0</v>
      </c>
      <c r="BL183" s="17" t="s">
        <v>849</v>
      </c>
      <c r="BM183" s="238" t="s">
        <v>1053</v>
      </c>
    </row>
    <row r="184" s="2" customFormat="1" ht="16.5" customHeight="1">
      <c r="A184" s="38"/>
      <c r="B184" s="39"/>
      <c r="C184" s="263" t="s">
        <v>477</v>
      </c>
      <c r="D184" s="263" t="s">
        <v>240</v>
      </c>
      <c r="E184" s="264" t="s">
        <v>2085</v>
      </c>
      <c r="F184" s="265" t="s">
        <v>2825</v>
      </c>
      <c r="G184" s="266" t="s">
        <v>243</v>
      </c>
      <c r="H184" s="267">
        <v>100</v>
      </c>
      <c r="I184" s="268"/>
      <c r="J184" s="269">
        <f>ROUND(I184*H184,2)</f>
        <v>0</v>
      </c>
      <c r="K184" s="270"/>
      <c r="L184" s="271"/>
      <c r="M184" s="272" t="s">
        <v>1</v>
      </c>
      <c r="N184" s="273" t="s">
        <v>41</v>
      </c>
      <c r="O184" s="91"/>
      <c r="P184" s="236">
        <f>O184*H184</f>
        <v>0</v>
      </c>
      <c r="Q184" s="236">
        <v>0</v>
      </c>
      <c r="R184" s="236">
        <f>Q184*H184</f>
        <v>0</v>
      </c>
      <c r="S184" s="236">
        <v>0</v>
      </c>
      <c r="T184" s="237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8" t="s">
        <v>1748</v>
      </c>
      <c r="AT184" s="238" t="s">
        <v>240</v>
      </c>
      <c r="AU184" s="238" t="s">
        <v>86</v>
      </c>
      <c r="AY184" s="17" t="s">
        <v>174</v>
      </c>
      <c r="BE184" s="239">
        <f>IF(N184="základní",J184,0)</f>
        <v>0</v>
      </c>
      <c r="BF184" s="239">
        <f>IF(N184="snížená",J184,0)</f>
        <v>0</v>
      </c>
      <c r="BG184" s="239">
        <f>IF(N184="zákl. přenesená",J184,0)</f>
        <v>0</v>
      </c>
      <c r="BH184" s="239">
        <f>IF(N184="sníž. přenesená",J184,0)</f>
        <v>0</v>
      </c>
      <c r="BI184" s="239">
        <f>IF(N184="nulová",J184,0)</f>
        <v>0</v>
      </c>
      <c r="BJ184" s="17" t="s">
        <v>84</v>
      </c>
      <c r="BK184" s="239">
        <f>ROUND(I184*H184,2)</f>
        <v>0</v>
      </c>
      <c r="BL184" s="17" t="s">
        <v>849</v>
      </c>
      <c r="BM184" s="238" t="s">
        <v>1060</v>
      </c>
    </row>
    <row r="185" s="2" customFormat="1" ht="16.5" customHeight="1">
      <c r="A185" s="38"/>
      <c r="B185" s="39"/>
      <c r="C185" s="263" t="s">
        <v>483</v>
      </c>
      <c r="D185" s="263" t="s">
        <v>240</v>
      </c>
      <c r="E185" s="264" t="s">
        <v>2089</v>
      </c>
      <c r="F185" s="265" t="s">
        <v>2826</v>
      </c>
      <c r="G185" s="266" t="s">
        <v>243</v>
      </c>
      <c r="H185" s="267">
        <v>50</v>
      </c>
      <c r="I185" s="268"/>
      <c r="J185" s="269">
        <f>ROUND(I185*H185,2)</f>
        <v>0</v>
      </c>
      <c r="K185" s="270"/>
      <c r="L185" s="271"/>
      <c r="M185" s="272" t="s">
        <v>1</v>
      </c>
      <c r="N185" s="273" t="s">
        <v>41</v>
      </c>
      <c r="O185" s="91"/>
      <c r="P185" s="236">
        <f>O185*H185</f>
        <v>0</v>
      </c>
      <c r="Q185" s="236">
        <v>0</v>
      </c>
      <c r="R185" s="236">
        <f>Q185*H185</f>
        <v>0</v>
      </c>
      <c r="S185" s="236">
        <v>0</v>
      </c>
      <c r="T185" s="237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8" t="s">
        <v>1748</v>
      </c>
      <c r="AT185" s="238" t="s">
        <v>240</v>
      </c>
      <c r="AU185" s="238" t="s">
        <v>86</v>
      </c>
      <c r="AY185" s="17" t="s">
        <v>174</v>
      </c>
      <c r="BE185" s="239">
        <f>IF(N185="základní",J185,0)</f>
        <v>0</v>
      </c>
      <c r="BF185" s="239">
        <f>IF(N185="snížená",J185,0)</f>
        <v>0</v>
      </c>
      <c r="BG185" s="239">
        <f>IF(N185="zákl. přenesená",J185,0)</f>
        <v>0</v>
      </c>
      <c r="BH185" s="239">
        <f>IF(N185="sníž. přenesená",J185,0)</f>
        <v>0</v>
      </c>
      <c r="BI185" s="239">
        <f>IF(N185="nulová",J185,0)</f>
        <v>0</v>
      </c>
      <c r="BJ185" s="17" t="s">
        <v>84</v>
      </c>
      <c r="BK185" s="239">
        <f>ROUND(I185*H185,2)</f>
        <v>0</v>
      </c>
      <c r="BL185" s="17" t="s">
        <v>849</v>
      </c>
      <c r="BM185" s="238" t="s">
        <v>1071</v>
      </c>
    </row>
    <row r="186" s="2" customFormat="1" ht="33" customHeight="1">
      <c r="A186" s="38"/>
      <c r="B186" s="39"/>
      <c r="C186" s="226" t="s">
        <v>488</v>
      </c>
      <c r="D186" s="226" t="s">
        <v>175</v>
      </c>
      <c r="E186" s="227" t="s">
        <v>2827</v>
      </c>
      <c r="F186" s="228" t="s">
        <v>2828</v>
      </c>
      <c r="G186" s="229" t="s">
        <v>243</v>
      </c>
      <c r="H186" s="230">
        <v>60</v>
      </c>
      <c r="I186" s="231"/>
      <c r="J186" s="232">
        <f>ROUND(I186*H186,2)</f>
        <v>0</v>
      </c>
      <c r="K186" s="233"/>
      <c r="L186" s="44"/>
      <c r="M186" s="234" t="s">
        <v>1</v>
      </c>
      <c r="N186" s="235" t="s">
        <v>41</v>
      </c>
      <c r="O186" s="91"/>
      <c r="P186" s="236">
        <f>O186*H186</f>
        <v>0</v>
      </c>
      <c r="Q186" s="236">
        <v>0</v>
      </c>
      <c r="R186" s="236">
        <f>Q186*H186</f>
        <v>0</v>
      </c>
      <c r="S186" s="236">
        <v>0</v>
      </c>
      <c r="T186" s="237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8" t="s">
        <v>849</v>
      </c>
      <c r="AT186" s="238" t="s">
        <v>175</v>
      </c>
      <c r="AU186" s="238" t="s">
        <v>86</v>
      </c>
      <c r="AY186" s="17" t="s">
        <v>174</v>
      </c>
      <c r="BE186" s="239">
        <f>IF(N186="základní",J186,0)</f>
        <v>0</v>
      </c>
      <c r="BF186" s="239">
        <f>IF(N186="snížená",J186,0)</f>
        <v>0</v>
      </c>
      <c r="BG186" s="239">
        <f>IF(N186="zákl. přenesená",J186,0)</f>
        <v>0</v>
      </c>
      <c r="BH186" s="239">
        <f>IF(N186="sníž. přenesená",J186,0)</f>
        <v>0</v>
      </c>
      <c r="BI186" s="239">
        <f>IF(N186="nulová",J186,0)</f>
        <v>0</v>
      </c>
      <c r="BJ186" s="17" t="s">
        <v>84</v>
      </c>
      <c r="BK186" s="239">
        <f>ROUND(I186*H186,2)</f>
        <v>0</v>
      </c>
      <c r="BL186" s="17" t="s">
        <v>849</v>
      </c>
      <c r="BM186" s="238" t="s">
        <v>1081</v>
      </c>
    </row>
    <row r="187" s="2" customFormat="1" ht="16.5" customHeight="1">
      <c r="A187" s="38"/>
      <c r="B187" s="39"/>
      <c r="C187" s="263" t="s">
        <v>495</v>
      </c>
      <c r="D187" s="263" t="s">
        <v>240</v>
      </c>
      <c r="E187" s="264" t="s">
        <v>2091</v>
      </c>
      <c r="F187" s="265" t="s">
        <v>2829</v>
      </c>
      <c r="G187" s="266" t="s">
        <v>243</v>
      </c>
      <c r="H187" s="267">
        <v>60</v>
      </c>
      <c r="I187" s="268"/>
      <c r="J187" s="269">
        <f>ROUND(I187*H187,2)</f>
        <v>0</v>
      </c>
      <c r="K187" s="270"/>
      <c r="L187" s="271"/>
      <c r="M187" s="300" t="s">
        <v>1</v>
      </c>
      <c r="N187" s="301" t="s">
        <v>41</v>
      </c>
      <c r="O187" s="297"/>
      <c r="P187" s="298">
        <f>O187*H187</f>
        <v>0</v>
      </c>
      <c r="Q187" s="298">
        <v>0</v>
      </c>
      <c r="R187" s="298">
        <f>Q187*H187</f>
        <v>0</v>
      </c>
      <c r="S187" s="298">
        <v>0</v>
      </c>
      <c r="T187" s="299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8" t="s">
        <v>1748</v>
      </c>
      <c r="AT187" s="238" t="s">
        <v>240</v>
      </c>
      <c r="AU187" s="238" t="s">
        <v>86</v>
      </c>
      <c r="AY187" s="17" t="s">
        <v>174</v>
      </c>
      <c r="BE187" s="239">
        <f>IF(N187="základní",J187,0)</f>
        <v>0</v>
      </c>
      <c r="BF187" s="239">
        <f>IF(N187="snížená",J187,0)</f>
        <v>0</v>
      </c>
      <c r="BG187" s="239">
        <f>IF(N187="zákl. přenesená",J187,0)</f>
        <v>0</v>
      </c>
      <c r="BH187" s="239">
        <f>IF(N187="sníž. přenesená",J187,0)</f>
        <v>0</v>
      </c>
      <c r="BI187" s="239">
        <f>IF(N187="nulová",J187,0)</f>
        <v>0</v>
      </c>
      <c r="BJ187" s="17" t="s">
        <v>84</v>
      </c>
      <c r="BK187" s="239">
        <f>ROUND(I187*H187,2)</f>
        <v>0</v>
      </c>
      <c r="BL187" s="17" t="s">
        <v>849</v>
      </c>
      <c r="BM187" s="238" t="s">
        <v>1090</v>
      </c>
    </row>
    <row r="188" s="2" customFormat="1" ht="6.96" customHeight="1">
      <c r="A188" s="38"/>
      <c r="B188" s="66"/>
      <c r="C188" s="67"/>
      <c r="D188" s="67"/>
      <c r="E188" s="67"/>
      <c r="F188" s="67"/>
      <c r="G188" s="67"/>
      <c r="H188" s="67"/>
      <c r="I188" s="67"/>
      <c r="J188" s="67"/>
      <c r="K188" s="67"/>
      <c r="L188" s="44"/>
      <c r="M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</row>
  </sheetData>
  <sheetProtection sheet="1" autoFilter="0" formatColumns="0" formatRows="0" objects="1" scenarios="1" spinCount="100000" saltValue="D4f36GPKX9ABntc+TYYh+l1idejBxnwrPfUdAgatseCVZFkXfc27BUdBS9BZhJw7KO6RMZe0pHchDvWPKFJDsg==" hashValue="X9W3GecHNuIHi9/XXBM4e3mDBbNh6uKr6gmycFlEkJFUMJfeTGBnwLvza7Fy4f4xHjAKZ4+rQCx+GuLuKTQELQ==" algorithmName="SHA-512" password="C569"/>
  <autoFilter ref="C123:K18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108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129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Stavební úpravy - Družina ZŠ Zborovská, Tábor</v>
      </c>
      <c r="F7" s="151"/>
      <c r="G7" s="151"/>
      <c r="H7" s="151"/>
      <c r="L7" s="20"/>
    </row>
    <row r="8" s="1" customFormat="1" ht="12" customHeight="1">
      <c r="B8" s="20"/>
      <c r="D8" s="151" t="s">
        <v>136</v>
      </c>
      <c r="L8" s="20"/>
    </row>
    <row r="9" s="2" customFormat="1" ht="16.5" customHeight="1">
      <c r="A9" s="38"/>
      <c r="B9" s="44"/>
      <c r="C9" s="38"/>
      <c r="D9" s="38"/>
      <c r="E9" s="152" t="s">
        <v>2713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2714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2830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27. 2. 2025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1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31</v>
      </c>
      <c r="F26" s="38"/>
      <c r="G26" s="38"/>
      <c r="H26" s="38"/>
      <c r="I26" s="151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34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36</v>
      </c>
      <c r="E32" s="38"/>
      <c r="F32" s="38"/>
      <c r="G32" s="38"/>
      <c r="H32" s="38"/>
      <c r="I32" s="38"/>
      <c r="J32" s="161">
        <f>ROUND(J122,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38</v>
      </c>
      <c r="G34" s="38"/>
      <c r="H34" s="38"/>
      <c r="I34" s="162" t="s">
        <v>37</v>
      </c>
      <c r="J34" s="162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40</v>
      </c>
      <c r="E35" s="151" t="s">
        <v>41</v>
      </c>
      <c r="F35" s="164">
        <f>ROUND((SUM(BE122:BE130)),  2)</f>
        <v>0</v>
      </c>
      <c r="G35" s="38"/>
      <c r="H35" s="38"/>
      <c r="I35" s="165">
        <v>0.20999999999999999</v>
      </c>
      <c r="J35" s="164">
        <f>ROUND(((SUM(BE122:BE130))*I35),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42</v>
      </c>
      <c r="F36" s="164">
        <f>ROUND((SUM(BF122:BF130)),  2)</f>
        <v>0</v>
      </c>
      <c r="G36" s="38"/>
      <c r="H36" s="38"/>
      <c r="I36" s="165">
        <v>0.12</v>
      </c>
      <c r="J36" s="164">
        <f>ROUND(((SUM(BF122:BF130))*I36),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43</v>
      </c>
      <c r="F37" s="164">
        <f>ROUND((SUM(BG122:BG130)),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44</v>
      </c>
      <c r="F38" s="164">
        <f>ROUND((SUM(BH122:BH130)),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45</v>
      </c>
      <c r="F39" s="164">
        <f>ROUND((SUM(BI122:BI130)),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46</v>
      </c>
      <c r="E41" s="168"/>
      <c r="F41" s="168"/>
      <c r="G41" s="169" t="s">
        <v>47</v>
      </c>
      <c r="H41" s="170" t="s">
        <v>48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Stavební úpravy - Družina ZŠ Zborovská, Tábor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2713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2714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6.02 - Pomocné stavební práce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p.č. 1502/99, 1502/463 k.ú. Tábor</v>
      </c>
      <c r="G91" s="40"/>
      <c r="H91" s="40"/>
      <c r="I91" s="32" t="s">
        <v>22</v>
      </c>
      <c r="J91" s="79" t="str">
        <f>IF(J14="","",J14)</f>
        <v>27. 2. 2025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Město Tábor</v>
      </c>
      <c r="G93" s="40"/>
      <c r="H93" s="40"/>
      <c r="I93" s="32" t="s">
        <v>30</v>
      </c>
      <c r="J93" s="36" t="str">
        <f>E23</f>
        <v>KOSTKA PROJEKT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5.6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KOSTKA PROJEKT s.r.o.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139</v>
      </c>
      <c r="D96" s="186"/>
      <c r="E96" s="186"/>
      <c r="F96" s="186"/>
      <c r="G96" s="186"/>
      <c r="H96" s="186"/>
      <c r="I96" s="186"/>
      <c r="J96" s="187" t="s">
        <v>140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141</v>
      </c>
      <c r="D98" s="40"/>
      <c r="E98" s="40"/>
      <c r="F98" s="40"/>
      <c r="G98" s="40"/>
      <c r="H98" s="40"/>
      <c r="I98" s="40"/>
      <c r="J98" s="110">
        <f>J122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142</v>
      </c>
    </row>
    <row r="99" s="9" customFormat="1" ht="24.96" customHeight="1">
      <c r="A99" s="9"/>
      <c r="B99" s="189"/>
      <c r="C99" s="190"/>
      <c r="D99" s="191" t="s">
        <v>2716</v>
      </c>
      <c r="E99" s="192"/>
      <c r="F99" s="192"/>
      <c r="G99" s="192"/>
      <c r="H99" s="192"/>
      <c r="I99" s="192"/>
      <c r="J99" s="193">
        <f>J123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3"/>
      <c r="D100" s="196" t="s">
        <v>2831</v>
      </c>
      <c r="E100" s="197"/>
      <c r="F100" s="197"/>
      <c r="G100" s="197"/>
      <c r="H100" s="197"/>
      <c r="I100" s="197"/>
      <c r="J100" s="198">
        <f>J124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160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84" t="str">
        <f>E7</f>
        <v>Stavební úpravy - Družina ZŠ Zborovská, Tábor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1" customFormat="1" ht="12" customHeight="1">
      <c r="B111" s="21"/>
      <c r="C111" s="32" t="s">
        <v>136</v>
      </c>
      <c r="D111" s="22"/>
      <c r="E111" s="22"/>
      <c r="F111" s="22"/>
      <c r="G111" s="22"/>
      <c r="H111" s="22"/>
      <c r="I111" s="22"/>
      <c r="J111" s="22"/>
      <c r="K111" s="22"/>
      <c r="L111" s="20"/>
    </row>
    <row r="112" s="2" customFormat="1" ht="16.5" customHeight="1">
      <c r="A112" s="38"/>
      <c r="B112" s="39"/>
      <c r="C112" s="40"/>
      <c r="D112" s="40"/>
      <c r="E112" s="184" t="s">
        <v>2713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2714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E11</f>
        <v>6.02 - Pomocné stavební práce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F14</f>
        <v>p.č. 1502/99, 1502/463 k.ú. Tábor</v>
      </c>
      <c r="G116" s="40"/>
      <c r="H116" s="40"/>
      <c r="I116" s="32" t="s">
        <v>22</v>
      </c>
      <c r="J116" s="79" t="str">
        <f>IF(J14="","",J14)</f>
        <v>27. 2. 2025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24</v>
      </c>
      <c r="D118" s="40"/>
      <c r="E118" s="40"/>
      <c r="F118" s="27" t="str">
        <f>E17</f>
        <v>Město Tábor</v>
      </c>
      <c r="G118" s="40"/>
      <c r="H118" s="40"/>
      <c r="I118" s="32" t="s">
        <v>30</v>
      </c>
      <c r="J118" s="36" t="str">
        <f>E23</f>
        <v>KOSTKA PROJEKT s.r.o.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5.65" customHeight="1">
      <c r="A119" s="38"/>
      <c r="B119" s="39"/>
      <c r="C119" s="32" t="s">
        <v>28</v>
      </c>
      <c r="D119" s="40"/>
      <c r="E119" s="40"/>
      <c r="F119" s="27" t="str">
        <f>IF(E20="","",E20)</f>
        <v>Vyplň údaj</v>
      </c>
      <c r="G119" s="40"/>
      <c r="H119" s="40"/>
      <c r="I119" s="32" t="s">
        <v>33</v>
      </c>
      <c r="J119" s="36" t="str">
        <f>E26</f>
        <v>KOSTKA PROJEKT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200"/>
      <c r="B121" s="201"/>
      <c r="C121" s="202" t="s">
        <v>161</v>
      </c>
      <c r="D121" s="203" t="s">
        <v>61</v>
      </c>
      <c r="E121" s="203" t="s">
        <v>57</v>
      </c>
      <c r="F121" s="203" t="s">
        <v>58</v>
      </c>
      <c r="G121" s="203" t="s">
        <v>162</v>
      </c>
      <c r="H121" s="203" t="s">
        <v>163</v>
      </c>
      <c r="I121" s="203" t="s">
        <v>164</v>
      </c>
      <c r="J121" s="204" t="s">
        <v>140</v>
      </c>
      <c r="K121" s="205" t="s">
        <v>165</v>
      </c>
      <c r="L121" s="206"/>
      <c r="M121" s="100" t="s">
        <v>1</v>
      </c>
      <c r="N121" s="101" t="s">
        <v>40</v>
      </c>
      <c r="O121" s="101" t="s">
        <v>166</v>
      </c>
      <c r="P121" s="101" t="s">
        <v>167</v>
      </c>
      <c r="Q121" s="101" t="s">
        <v>168</v>
      </c>
      <c r="R121" s="101" t="s">
        <v>169</v>
      </c>
      <c r="S121" s="101" t="s">
        <v>170</v>
      </c>
      <c r="T121" s="102" t="s">
        <v>171</v>
      </c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</row>
    <row r="122" s="2" customFormat="1" ht="22.8" customHeight="1">
      <c r="A122" s="38"/>
      <c r="B122" s="39"/>
      <c r="C122" s="107" t="s">
        <v>172</v>
      </c>
      <c r="D122" s="40"/>
      <c r="E122" s="40"/>
      <c r="F122" s="40"/>
      <c r="G122" s="40"/>
      <c r="H122" s="40"/>
      <c r="I122" s="40"/>
      <c r="J122" s="207">
        <f>BK122</f>
        <v>0</v>
      </c>
      <c r="K122" s="40"/>
      <c r="L122" s="44"/>
      <c r="M122" s="103"/>
      <c r="N122" s="208"/>
      <c r="O122" s="104"/>
      <c r="P122" s="209">
        <f>P123</f>
        <v>0</v>
      </c>
      <c r="Q122" s="104"/>
      <c r="R122" s="209">
        <f>R123</f>
        <v>0</v>
      </c>
      <c r="S122" s="104"/>
      <c r="T122" s="210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142</v>
      </c>
      <c r="BK122" s="211">
        <f>BK123</f>
        <v>0</v>
      </c>
    </row>
    <row r="123" s="12" customFormat="1" ht="25.92" customHeight="1">
      <c r="A123" s="12"/>
      <c r="B123" s="212"/>
      <c r="C123" s="213"/>
      <c r="D123" s="214" t="s">
        <v>75</v>
      </c>
      <c r="E123" s="215" t="s">
        <v>240</v>
      </c>
      <c r="F123" s="215" t="s">
        <v>2802</v>
      </c>
      <c r="G123" s="213"/>
      <c r="H123" s="213"/>
      <c r="I123" s="216"/>
      <c r="J123" s="217">
        <f>BK123</f>
        <v>0</v>
      </c>
      <c r="K123" s="213"/>
      <c r="L123" s="218"/>
      <c r="M123" s="219"/>
      <c r="N123" s="220"/>
      <c r="O123" s="220"/>
      <c r="P123" s="221">
        <f>P124</f>
        <v>0</v>
      </c>
      <c r="Q123" s="220"/>
      <c r="R123" s="221">
        <f>R124</f>
        <v>0</v>
      </c>
      <c r="S123" s="220"/>
      <c r="T123" s="222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3" t="s">
        <v>125</v>
      </c>
      <c r="AT123" s="224" t="s">
        <v>75</v>
      </c>
      <c r="AU123" s="224" t="s">
        <v>76</v>
      </c>
      <c r="AY123" s="223" t="s">
        <v>174</v>
      </c>
      <c r="BK123" s="225">
        <f>BK124</f>
        <v>0</v>
      </c>
    </row>
    <row r="124" s="12" customFormat="1" ht="22.8" customHeight="1">
      <c r="A124" s="12"/>
      <c r="B124" s="212"/>
      <c r="C124" s="213"/>
      <c r="D124" s="214" t="s">
        <v>75</v>
      </c>
      <c r="E124" s="284" t="s">
        <v>2832</v>
      </c>
      <c r="F124" s="284" t="s">
        <v>2833</v>
      </c>
      <c r="G124" s="213"/>
      <c r="H124" s="213"/>
      <c r="I124" s="216"/>
      <c r="J124" s="285">
        <f>BK124</f>
        <v>0</v>
      </c>
      <c r="K124" s="213"/>
      <c r="L124" s="218"/>
      <c r="M124" s="219"/>
      <c r="N124" s="220"/>
      <c r="O124" s="220"/>
      <c r="P124" s="221">
        <f>SUM(P125:P130)</f>
        <v>0</v>
      </c>
      <c r="Q124" s="220"/>
      <c r="R124" s="221">
        <f>SUM(R125:R130)</f>
        <v>0</v>
      </c>
      <c r="S124" s="220"/>
      <c r="T124" s="222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3" t="s">
        <v>125</v>
      </c>
      <c r="AT124" s="224" t="s">
        <v>75</v>
      </c>
      <c r="AU124" s="224" t="s">
        <v>84</v>
      </c>
      <c r="AY124" s="223" t="s">
        <v>174</v>
      </c>
      <c r="BK124" s="225">
        <f>SUM(BK125:BK130)</f>
        <v>0</v>
      </c>
    </row>
    <row r="125" s="2" customFormat="1" ht="49.05" customHeight="1">
      <c r="A125" s="38"/>
      <c r="B125" s="39"/>
      <c r="C125" s="226" t="s">
        <v>84</v>
      </c>
      <c r="D125" s="226" t="s">
        <v>175</v>
      </c>
      <c r="E125" s="227" t="s">
        <v>2834</v>
      </c>
      <c r="F125" s="228" t="s">
        <v>2835</v>
      </c>
      <c r="G125" s="229" t="s">
        <v>236</v>
      </c>
      <c r="H125" s="230">
        <v>95</v>
      </c>
      <c r="I125" s="231"/>
      <c r="J125" s="232">
        <f>ROUND(I125*H125,2)</f>
        <v>0</v>
      </c>
      <c r="K125" s="233"/>
      <c r="L125" s="44"/>
      <c r="M125" s="234" t="s">
        <v>1</v>
      </c>
      <c r="N125" s="235" t="s">
        <v>41</v>
      </c>
      <c r="O125" s="91"/>
      <c r="P125" s="236">
        <f>O125*H125</f>
        <v>0</v>
      </c>
      <c r="Q125" s="236">
        <v>0</v>
      </c>
      <c r="R125" s="236">
        <f>Q125*H125</f>
        <v>0</v>
      </c>
      <c r="S125" s="236">
        <v>0</v>
      </c>
      <c r="T125" s="237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8" t="s">
        <v>849</v>
      </c>
      <c r="AT125" s="238" t="s">
        <v>175</v>
      </c>
      <c r="AU125" s="238" t="s">
        <v>86</v>
      </c>
      <c r="AY125" s="17" t="s">
        <v>174</v>
      </c>
      <c r="BE125" s="239">
        <f>IF(N125="základní",J125,0)</f>
        <v>0</v>
      </c>
      <c r="BF125" s="239">
        <f>IF(N125="snížená",J125,0)</f>
        <v>0</v>
      </c>
      <c r="BG125" s="239">
        <f>IF(N125="zákl. přenesená",J125,0)</f>
        <v>0</v>
      </c>
      <c r="BH125" s="239">
        <f>IF(N125="sníž. přenesená",J125,0)</f>
        <v>0</v>
      </c>
      <c r="BI125" s="239">
        <f>IF(N125="nulová",J125,0)</f>
        <v>0</v>
      </c>
      <c r="BJ125" s="17" t="s">
        <v>84</v>
      </c>
      <c r="BK125" s="239">
        <f>ROUND(I125*H125,2)</f>
        <v>0</v>
      </c>
      <c r="BL125" s="17" t="s">
        <v>849</v>
      </c>
      <c r="BM125" s="238" t="s">
        <v>86</v>
      </c>
    </row>
    <row r="126" s="2" customFormat="1" ht="37.8" customHeight="1">
      <c r="A126" s="38"/>
      <c r="B126" s="39"/>
      <c r="C126" s="226" t="s">
        <v>86</v>
      </c>
      <c r="D126" s="226" t="s">
        <v>175</v>
      </c>
      <c r="E126" s="227" t="s">
        <v>2836</v>
      </c>
      <c r="F126" s="228" t="s">
        <v>2837</v>
      </c>
      <c r="G126" s="229" t="s">
        <v>243</v>
      </c>
      <c r="H126" s="230">
        <v>250</v>
      </c>
      <c r="I126" s="231"/>
      <c r="J126" s="232">
        <f>ROUND(I126*H126,2)</f>
        <v>0</v>
      </c>
      <c r="K126" s="233"/>
      <c r="L126" s="44"/>
      <c r="M126" s="234" t="s">
        <v>1</v>
      </c>
      <c r="N126" s="235" t="s">
        <v>41</v>
      </c>
      <c r="O126" s="91"/>
      <c r="P126" s="236">
        <f>O126*H126</f>
        <v>0</v>
      </c>
      <c r="Q126" s="236">
        <v>0</v>
      </c>
      <c r="R126" s="236">
        <f>Q126*H126</f>
        <v>0</v>
      </c>
      <c r="S126" s="236">
        <v>0</v>
      </c>
      <c r="T126" s="237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8" t="s">
        <v>849</v>
      </c>
      <c r="AT126" s="238" t="s">
        <v>175</v>
      </c>
      <c r="AU126" s="238" t="s">
        <v>86</v>
      </c>
      <c r="AY126" s="17" t="s">
        <v>174</v>
      </c>
      <c r="BE126" s="239">
        <f>IF(N126="základní",J126,0)</f>
        <v>0</v>
      </c>
      <c r="BF126" s="239">
        <f>IF(N126="snížená",J126,0)</f>
        <v>0</v>
      </c>
      <c r="BG126" s="239">
        <f>IF(N126="zákl. přenesená",J126,0)</f>
        <v>0</v>
      </c>
      <c r="BH126" s="239">
        <f>IF(N126="sníž. přenesená",J126,0)</f>
        <v>0</v>
      </c>
      <c r="BI126" s="239">
        <f>IF(N126="nulová",J126,0)</f>
        <v>0</v>
      </c>
      <c r="BJ126" s="17" t="s">
        <v>84</v>
      </c>
      <c r="BK126" s="239">
        <f>ROUND(I126*H126,2)</f>
        <v>0</v>
      </c>
      <c r="BL126" s="17" t="s">
        <v>849</v>
      </c>
      <c r="BM126" s="238" t="s">
        <v>178</v>
      </c>
    </row>
    <row r="127" s="2" customFormat="1" ht="24.15" customHeight="1">
      <c r="A127" s="38"/>
      <c r="B127" s="39"/>
      <c r="C127" s="226" t="s">
        <v>125</v>
      </c>
      <c r="D127" s="226" t="s">
        <v>175</v>
      </c>
      <c r="E127" s="227" t="s">
        <v>2838</v>
      </c>
      <c r="F127" s="228" t="s">
        <v>2839</v>
      </c>
      <c r="G127" s="229" t="s">
        <v>243</v>
      </c>
      <c r="H127" s="230">
        <v>250</v>
      </c>
      <c r="I127" s="231"/>
      <c r="J127" s="232">
        <f>ROUND(I127*H127,2)</f>
        <v>0</v>
      </c>
      <c r="K127" s="233"/>
      <c r="L127" s="44"/>
      <c r="M127" s="234" t="s">
        <v>1</v>
      </c>
      <c r="N127" s="235" t="s">
        <v>41</v>
      </c>
      <c r="O127" s="91"/>
      <c r="P127" s="236">
        <f>O127*H127</f>
        <v>0</v>
      </c>
      <c r="Q127" s="236">
        <v>0</v>
      </c>
      <c r="R127" s="236">
        <f>Q127*H127</f>
        <v>0</v>
      </c>
      <c r="S127" s="236">
        <v>0</v>
      </c>
      <c r="T127" s="237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8" t="s">
        <v>849</v>
      </c>
      <c r="AT127" s="238" t="s">
        <v>175</v>
      </c>
      <c r="AU127" s="238" t="s">
        <v>86</v>
      </c>
      <c r="AY127" s="17" t="s">
        <v>174</v>
      </c>
      <c r="BE127" s="239">
        <f>IF(N127="základní",J127,0)</f>
        <v>0</v>
      </c>
      <c r="BF127" s="239">
        <f>IF(N127="snížená",J127,0)</f>
        <v>0</v>
      </c>
      <c r="BG127" s="239">
        <f>IF(N127="zákl. přenesená",J127,0)</f>
        <v>0</v>
      </c>
      <c r="BH127" s="239">
        <f>IF(N127="sníž. přenesená",J127,0)</f>
        <v>0</v>
      </c>
      <c r="BI127" s="239">
        <f>IF(N127="nulová",J127,0)</f>
        <v>0</v>
      </c>
      <c r="BJ127" s="17" t="s">
        <v>84</v>
      </c>
      <c r="BK127" s="239">
        <f>ROUND(I127*H127,2)</f>
        <v>0</v>
      </c>
      <c r="BL127" s="17" t="s">
        <v>849</v>
      </c>
      <c r="BM127" s="238" t="s">
        <v>205</v>
      </c>
    </row>
    <row r="128" s="2" customFormat="1" ht="24.15" customHeight="1">
      <c r="A128" s="38"/>
      <c r="B128" s="39"/>
      <c r="C128" s="226" t="s">
        <v>178</v>
      </c>
      <c r="D128" s="226" t="s">
        <v>175</v>
      </c>
      <c r="E128" s="227" t="s">
        <v>2840</v>
      </c>
      <c r="F128" s="228" t="s">
        <v>2841</v>
      </c>
      <c r="G128" s="229" t="s">
        <v>230</v>
      </c>
      <c r="H128" s="230">
        <v>1</v>
      </c>
      <c r="I128" s="231"/>
      <c r="J128" s="232">
        <f>ROUND(I128*H128,2)</f>
        <v>0</v>
      </c>
      <c r="K128" s="233"/>
      <c r="L128" s="44"/>
      <c r="M128" s="234" t="s">
        <v>1</v>
      </c>
      <c r="N128" s="235" t="s">
        <v>41</v>
      </c>
      <c r="O128" s="91"/>
      <c r="P128" s="236">
        <f>O128*H128</f>
        <v>0</v>
      </c>
      <c r="Q128" s="236">
        <v>0</v>
      </c>
      <c r="R128" s="236">
        <f>Q128*H128</f>
        <v>0</v>
      </c>
      <c r="S128" s="236">
        <v>0</v>
      </c>
      <c r="T128" s="237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8" t="s">
        <v>849</v>
      </c>
      <c r="AT128" s="238" t="s">
        <v>175</v>
      </c>
      <c r="AU128" s="238" t="s">
        <v>86</v>
      </c>
      <c r="AY128" s="17" t="s">
        <v>174</v>
      </c>
      <c r="BE128" s="239">
        <f>IF(N128="základní",J128,0)</f>
        <v>0</v>
      </c>
      <c r="BF128" s="239">
        <f>IF(N128="snížená",J128,0)</f>
        <v>0</v>
      </c>
      <c r="BG128" s="239">
        <f>IF(N128="zákl. přenesená",J128,0)</f>
        <v>0</v>
      </c>
      <c r="BH128" s="239">
        <f>IF(N128="sníž. přenesená",J128,0)</f>
        <v>0</v>
      </c>
      <c r="BI128" s="239">
        <f>IF(N128="nulová",J128,0)</f>
        <v>0</v>
      </c>
      <c r="BJ128" s="17" t="s">
        <v>84</v>
      </c>
      <c r="BK128" s="239">
        <f>ROUND(I128*H128,2)</f>
        <v>0</v>
      </c>
      <c r="BL128" s="17" t="s">
        <v>849</v>
      </c>
      <c r="BM128" s="238" t="s">
        <v>213</v>
      </c>
    </row>
    <row r="129" s="2" customFormat="1" ht="37.8" customHeight="1">
      <c r="A129" s="38"/>
      <c r="B129" s="39"/>
      <c r="C129" s="226" t="s">
        <v>199</v>
      </c>
      <c r="D129" s="226" t="s">
        <v>175</v>
      </c>
      <c r="E129" s="227" t="s">
        <v>2842</v>
      </c>
      <c r="F129" s="228" t="s">
        <v>2843</v>
      </c>
      <c r="G129" s="229" t="s">
        <v>230</v>
      </c>
      <c r="H129" s="230">
        <v>20</v>
      </c>
      <c r="I129" s="231"/>
      <c r="J129" s="232">
        <f>ROUND(I129*H129,2)</f>
        <v>0</v>
      </c>
      <c r="K129" s="233"/>
      <c r="L129" s="44"/>
      <c r="M129" s="234" t="s">
        <v>1</v>
      </c>
      <c r="N129" s="235" t="s">
        <v>41</v>
      </c>
      <c r="O129" s="91"/>
      <c r="P129" s="236">
        <f>O129*H129</f>
        <v>0</v>
      </c>
      <c r="Q129" s="236">
        <v>0</v>
      </c>
      <c r="R129" s="236">
        <f>Q129*H129</f>
        <v>0</v>
      </c>
      <c r="S129" s="236">
        <v>0</v>
      </c>
      <c r="T129" s="237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8" t="s">
        <v>849</v>
      </c>
      <c r="AT129" s="238" t="s">
        <v>175</v>
      </c>
      <c r="AU129" s="238" t="s">
        <v>86</v>
      </c>
      <c r="AY129" s="17" t="s">
        <v>174</v>
      </c>
      <c r="BE129" s="239">
        <f>IF(N129="základní",J129,0)</f>
        <v>0</v>
      </c>
      <c r="BF129" s="239">
        <f>IF(N129="snížená",J129,0)</f>
        <v>0</v>
      </c>
      <c r="BG129" s="239">
        <f>IF(N129="zákl. přenesená",J129,0)</f>
        <v>0</v>
      </c>
      <c r="BH129" s="239">
        <f>IF(N129="sníž. přenesená",J129,0)</f>
        <v>0</v>
      </c>
      <c r="BI129" s="239">
        <f>IF(N129="nulová",J129,0)</f>
        <v>0</v>
      </c>
      <c r="BJ129" s="17" t="s">
        <v>84</v>
      </c>
      <c r="BK129" s="239">
        <f>ROUND(I129*H129,2)</f>
        <v>0</v>
      </c>
      <c r="BL129" s="17" t="s">
        <v>849</v>
      </c>
      <c r="BM129" s="238" t="s">
        <v>223</v>
      </c>
    </row>
    <row r="130" s="2" customFormat="1" ht="49.05" customHeight="1">
      <c r="A130" s="38"/>
      <c r="B130" s="39"/>
      <c r="C130" s="226" t="s">
        <v>205</v>
      </c>
      <c r="D130" s="226" t="s">
        <v>175</v>
      </c>
      <c r="E130" s="227" t="s">
        <v>360</v>
      </c>
      <c r="F130" s="228" t="s">
        <v>361</v>
      </c>
      <c r="G130" s="229" t="s">
        <v>230</v>
      </c>
      <c r="H130" s="230">
        <v>1</v>
      </c>
      <c r="I130" s="231"/>
      <c r="J130" s="232">
        <f>ROUND(I130*H130,2)</f>
        <v>0</v>
      </c>
      <c r="K130" s="233"/>
      <c r="L130" s="44"/>
      <c r="M130" s="295" t="s">
        <v>1</v>
      </c>
      <c r="N130" s="296" t="s">
        <v>41</v>
      </c>
      <c r="O130" s="297"/>
      <c r="P130" s="298">
        <f>O130*H130</f>
        <v>0</v>
      </c>
      <c r="Q130" s="298">
        <v>0</v>
      </c>
      <c r="R130" s="298">
        <f>Q130*H130</f>
        <v>0</v>
      </c>
      <c r="S130" s="298">
        <v>0</v>
      </c>
      <c r="T130" s="29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38" t="s">
        <v>849</v>
      </c>
      <c r="AT130" s="238" t="s">
        <v>175</v>
      </c>
      <c r="AU130" s="238" t="s">
        <v>86</v>
      </c>
      <c r="AY130" s="17" t="s">
        <v>174</v>
      </c>
      <c r="BE130" s="239">
        <f>IF(N130="základní",J130,0)</f>
        <v>0</v>
      </c>
      <c r="BF130" s="239">
        <f>IF(N130="snížená",J130,0)</f>
        <v>0</v>
      </c>
      <c r="BG130" s="239">
        <f>IF(N130="zákl. přenesená",J130,0)</f>
        <v>0</v>
      </c>
      <c r="BH130" s="239">
        <f>IF(N130="sníž. přenesená",J130,0)</f>
        <v>0</v>
      </c>
      <c r="BI130" s="239">
        <f>IF(N130="nulová",J130,0)</f>
        <v>0</v>
      </c>
      <c r="BJ130" s="17" t="s">
        <v>84</v>
      </c>
      <c r="BK130" s="239">
        <f>ROUND(I130*H130,2)</f>
        <v>0</v>
      </c>
      <c r="BL130" s="17" t="s">
        <v>849</v>
      </c>
      <c r="BM130" s="238" t="s">
        <v>8</v>
      </c>
    </row>
    <row r="131" s="2" customFormat="1" ht="6.96" customHeight="1">
      <c r="A131" s="38"/>
      <c r="B131" s="66"/>
      <c r="C131" s="67"/>
      <c r="D131" s="67"/>
      <c r="E131" s="67"/>
      <c r="F131" s="67"/>
      <c r="G131" s="67"/>
      <c r="H131" s="67"/>
      <c r="I131" s="67"/>
      <c r="J131" s="67"/>
      <c r="K131" s="67"/>
      <c r="L131" s="44"/>
      <c r="M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</sheetData>
  <sheetProtection sheet="1" autoFilter="0" formatColumns="0" formatRows="0" objects="1" scenarios="1" spinCount="100000" saltValue="KfVoQj56dGVU/jZs9fJHW17EuPzp5JAKzLRFksVlVCXNJJlLfmtpR7uyo9cDIP+wwk0razFgzBbWHyykVJhBxQ==" hashValue="z0UPydkHFxCwRxzYWGPAehF+WVX/co2ON6l4eO6WdB3UOl9tGd7srZsIvdTOzEVVHTVYQuMAVIQ5i8gneb/PUQ==" algorithmName="SHA-512" password="C569"/>
  <autoFilter ref="C121:K13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111</v>
      </c>
    </row>
    <row r="3" s="1" customFormat="1" ht="6.96" customHeight="1">
      <c r="B3" s="147"/>
      <c r="C3" s="148"/>
      <c r="D3" s="148"/>
      <c r="E3" s="148"/>
      <c r="F3" s="148"/>
      <c r="G3" s="148"/>
      <c r="H3" s="148"/>
      <c r="I3" s="148"/>
      <c r="J3" s="148"/>
      <c r="K3" s="148"/>
      <c r="L3" s="20"/>
      <c r="AT3" s="17" t="s">
        <v>86</v>
      </c>
    </row>
    <row r="4" s="1" customFormat="1" ht="24.96" customHeight="1">
      <c r="B4" s="20"/>
      <c r="D4" s="149" t="s">
        <v>129</v>
      </c>
      <c r="L4" s="20"/>
      <c r="M4" s="15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1" t="s">
        <v>16</v>
      </c>
      <c r="L6" s="20"/>
    </row>
    <row r="7" s="1" customFormat="1" ht="16.5" customHeight="1">
      <c r="B7" s="20"/>
      <c r="E7" s="152" t="str">
        <f>'Rekapitulace stavby'!K6</f>
        <v>Stavební úpravy - Družina ZŠ Zborovská, Tábor</v>
      </c>
      <c r="F7" s="151"/>
      <c r="G7" s="151"/>
      <c r="H7" s="151"/>
      <c r="L7" s="20"/>
    </row>
    <row r="8" s="1" customFormat="1" ht="12" customHeight="1">
      <c r="B8" s="20"/>
      <c r="D8" s="151" t="s">
        <v>136</v>
      </c>
      <c r="L8" s="20"/>
    </row>
    <row r="9" s="2" customFormat="1" ht="16.5" customHeight="1">
      <c r="A9" s="38"/>
      <c r="B9" s="44"/>
      <c r="C9" s="38"/>
      <c r="D9" s="38"/>
      <c r="E9" s="152" t="s">
        <v>2713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1" t="s">
        <v>2714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3" t="s">
        <v>2844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1" t="s">
        <v>18</v>
      </c>
      <c r="E13" s="38"/>
      <c r="F13" s="141" t="s">
        <v>1</v>
      </c>
      <c r="G13" s="38"/>
      <c r="H13" s="38"/>
      <c r="I13" s="151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1" t="s">
        <v>20</v>
      </c>
      <c r="E14" s="38"/>
      <c r="F14" s="141" t="s">
        <v>21</v>
      </c>
      <c r="G14" s="38"/>
      <c r="H14" s="38"/>
      <c r="I14" s="151" t="s">
        <v>22</v>
      </c>
      <c r="J14" s="154" t="str">
        <f>'Rekapitulace stavby'!AN8</f>
        <v>27. 2. 2025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1" t="s">
        <v>24</v>
      </c>
      <c r="E16" s="38"/>
      <c r="F16" s="38"/>
      <c r="G16" s="38"/>
      <c r="H16" s="38"/>
      <c r="I16" s="151" t="s">
        <v>25</v>
      </c>
      <c r="J16" s="141" t="s">
        <v>1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">
        <v>26</v>
      </c>
      <c r="F17" s="38"/>
      <c r="G17" s="38"/>
      <c r="H17" s="38"/>
      <c r="I17" s="151" t="s">
        <v>27</v>
      </c>
      <c r="J17" s="141" t="s">
        <v>1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1" t="s">
        <v>28</v>
      </c>
      <c r="E19" s="38"/>
      <c r="F19" s="38"/>
      <c r="G19" s="38"/>
      <c r="H19" s="38"/>
      <c r="I19" s="151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1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1" t="s">
        <v>30</v>
      </c>
      <c r="E22" s="38"/>
      <c r="F22" s="38"/>
      <c r="G22" s="38"/>
      <c r="H22" s="38"/>
      <c r="I22" s="151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1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1" t="s">
        <v>33</v>
      </c>
      <c r="E25" s="38"/>
      <c r="F25" s="38"/>
      <c r="G25" s="38"/>
      <c r="H25" s="38"/>
      <c r="I25" s="151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31</v>
      </c>
      <c r="F26" s="38"/>
      <c r="G26" s="38"/>
      <c r="H26" s="38"/>
      <c r="I26" s="151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1" t="s">
        <v>34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5"/>
      <c r="B29" s="156"/>
      <c r="C29" s="155"/>
      <c r="D29" s="155"/>
      <c r="E29" s="157" t="s">
        <v>1</v>
      </c>
      <c r="F29" s="157"/>
      <c r="G29" s="157"/>
      <c r="H29" s="157"/>
      <c r="I29" s="155"/>
      <c r="J29" s="155"/>
      <c r="K29" s="155"/>
      <c r="L29" s="158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9"/>
      <c r="E31" s="159"/>
      <c r="F31" s="159"/>
      <c r="G31" s="159"/>
      <c r="H31" s="159"/>
      <c r="I31" s="159"/>
      <c r="J31" s="159"/>
      <c r="K31" s="15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60" t="s">
        <v>36</v>
      </c>
      <c r="E32" s="38"/>
      <c r="F32" s="38"/>
      <c r="G32" s="38"/>
      <c r="H32" s="38"/>
      <c r="I32" s="38"/>
      <c r="J32" s="161">
        <f>ROUND(J127,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9"/>
      <c r="E33" s="159"/>
      <c r="F33" s="159"/>
      <c r="G33" s="159"/>
      <c r="H33" s="159"/>
      <c r="I33" s="159"/>
      <c r="J33" s="159"/>
      <c r="K33" s="159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2" t="s">
        <v>38</v>
      </c>
      <c r="G34" s="38"/>
      <c r="H34" s="38"/>
      <c r="I34" s="162" t="s">
        <v>37</v>
      </c>
      <c r="J34" s="162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3" t="s">
        <v>40</v>
      </c>
      <c r="E35" s="151" t="s">
        <v>41</v>
      </c>
      <c r="F35" s="164">
        <f>ROUND((SUM(BE127:BE143)),  2)</f>
        <v>0</v>
      </c>
      <c r="G35" s="38"/>
      <c r="H35" s="38"/>
      <c r="I35" s="165">
        <v>0.20999999999999999</v>
      </c>
      <c r="J35" s="164">
        <f>ROUND(((SUM(BE127:BE143))*I35),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1" t="s">
        <v>42</v>
      </c>
      <c r="F36" s="164">
        <f>ROUND((SUM(BF127:BF143)),  2)</f>
        <v>0</v>
      </c>
      <c r="G36" s="38"/>
      <c r="H36" s="38"/>
      <c r="I36" s="165">
        <v>0.12</v>
      </c>
      <c r="J36" s="164">
        <f>ROUND(((SUM(BF127:BF143))*I36),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1" t="s">
        <v>43</v>
      </c>
      <c r="F37" s="164">
        <f>ROUND((SUM(BG127:BG143)),  2)</f>
        <v>0</v>
      </c>
      <c r="G37" s="38"/>
      <c r="H37" s="38"/>
      <c r="I37" s="165">
        <v>0.20999999999999999</v>
      </c>
      <c r="J37" s="16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1" t="s">
        <v>44</v>
      </c>
      <c r="F38" s="164">
        <f>ROUND((SUM(BH127:BH143)),  2)</f>
        <v>0</v>
      </c>
      <c r="G38" s="38"/>
      <c r="H38" s="38"/>
      <c r="I38" s="165">
        <v>0.12</v>
      </c>
      <c r="J38" s="164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1" t="s">
        <v>45</v>
      </c>
      <c r="F39" s="164">
        <f>ROUND((SUM(BI127:BI143)),  2)</f>
        <v>0</v>
      </c>
      <c r="G39" s="38"/>
      <c r="H39" s="38"/>
      <c r="I39" s="165">
        <v>0</v>
      </c>
      <c r="J39" s="164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6"/>
      <c r="D41" s="167" t="s">
        <v>46</v>
      </c>
      <c r="E41" s="168"/>
      <c r="F41" s="168"/>
      <c r="G41" s="169" t="s">
        <v>47</v>
      </c>
      <c r="H41" s="170" t="s">
        <v>48</v>
      </c>
      <c r="I41" s="168"/>
      <c r="J41" s="171">
        <f>SUM(J32:J39)</f>
        <v>0</v>
      </c>
      <c r="K41" s="172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3" t="s">
        <v>49</v>
      </c>
      <c r="E50" s="174"/>
      <c r="F50" s="174"/>
      <c r="G50" s="173" t="s">
        <v>50</v>
      </c>
      <c r="H50" s="174"/>
      <c r="I50" s="174"/>
      <c r="J50" s="174"/>
      <c r="K50" s="17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51</v>
      </c>
      <c r="E61" s="176"/>
      <c r="F61" s="177" t="s">
        <v>52</v>
      </c>
      <c r="G61" s="175" t="s">
        <v>51</v>
      </c>
      <c r="H61" s="176"/>
      <c r="I61" s="176"/>
      <c r="J61" s="178" t="s">
        <v>52</v>
      </c>
      <c r="K61" s="17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53</v>
      </c>
      <c r="E65" s="179"/>
      <c r="F65" s="179"/>
      <c r="G65" s="173" t="s">
        <v>54</v>
      </c>
      <c r="H65" s="179"/>
      <c r="I65" s="179"/>
      <c r="J65" s="179"/>
      <c r="K65" s="17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51</v>
      </c>
      <c r="E76" s="176"/>
      <c r="F76" s="177" t="s">
        <v>52</v>
      </c>
      <c r="G76" s="175" t="s">
        <v>51</v>
      </c>
      <c r="H76" s="176"/>
      <c r="I76" s="176"/>
      <c r="J76" s="178" t="s">
        <v>52</v>
      </c>
      <c r="K76" s="17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138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Stavební úpravy - Družina ZŠ Zborovská, Tábor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136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4" t="s">
        <v>2713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2714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6.03 - Rozváděče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p.č. 1502/99, 1502/463 k.ú. Tábor</v>
      </c>
      <c r="G91" s="40"/>
      <c r="H91" s="40"/>
      <c r="I91" s="32" t="s">
        <v>22</v>
      </c>
      <c r="J91" s="79" t="str">
        <f>IF(J14="","",J14)</f>
        <v>27. 2. 2025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>Město Tábor</v>
      </c>
      <c r="G93" s="40"/>
      <c r="H93" s="40"/>
      <c r="I93" s="32" t="s">
        <v>30</v>
      </c>
      <c r="J93" s="36" t="str">
        <f>E23</f>
        <v>KOSTKA PROJEKT s.r.o.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5.6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KOSTKA PROJEKT s.r.o.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5" t="s">
        <v>139</v>
      </c>
      <c r="D96" s="186"/>
      <c r="E96" s="186"/>
      <c r="F96" s="186"/>
      <c r="G96" s="186"/>
      <c r="H96" s="186"/>
      <c r="I96" s="186"/>
      <c r="J96" s="187" t="s">
        <v>140</v>
      </c>
      <c r="K96" s="186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8" t="s">
        <v>141</v>
      </c>
      <c r="D98" s="40"/>
      <c r="E98" s="40"/>
      <c r="F98" s="40"/>
      <c r="G98" s="40"/>
      <c r="H98" s="40"/>
      <c r="I98" s="40"/>
      <c r="J98" s="110">
        <f>J127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142</v>
      </c>
    </row>
    <row r="99" s="9" customFormat="1" ht="24.96" customHeight="1">
      <c r="A99" s="9"/>
      <c r="B99" s="189"/>
      <c r="C99" s="190"/>
      <c r="D99" s="191" t="s">
        <v>2845</v>
      </c>
      <c r="E99" s="192"/>
      <c r="F99" s="192"/>
      <c r="G99" s="192"/>
      <c r="H99" s="192"/>
      <c r="I99" s="192"/>
      <c r="J99" s="193">
        <f>J128</f>
        <v>0</v>
      </c>
      <c r="K99" s="190"/>
      <c r="L99" s="19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5"/>
      <c r="C100" s="133"/>
      <c r="D100" s="196" t="s">
        <v>2846</v>
      </c>
      <c r="E100" s="197"/>
      <c r="F100" s="197"/>
      <c r="G100" s="197"/>
      <c r="H100" s="197"/>
      <c r="I100" s="197"/>
      <c r="J100" s="198">
        <f>J129</f>
        <v>0</v>
      </c>
      <c r="K100" s="133"/>
      <c r="L100" s="19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95"/>
      <c r="C101" s="133"/>
      <c r="D101" s="196" t="s">
        <v>2847</v>
      </c>
      <c r="E101" s="197"/>
      <c r="F101" s="197"/>
      <c r="G101" s="197"/>
      <c r="H101" s="197"/>
      <c r="I101" s="197"/>
      <c r="J101" s="198">
        <f>J130</f>
        <v>0</v>
      </c>
      <c r="K101" s="133"/>
      <c r="L101" s="19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95"/>
      <c r="C102" s="133"/>
      <c r="D102" s="196" t="s">
        <v>2848</v>
      </c>
      <c r="E102" s="197"/>
      <c r="F102" s="197"/>
      <c r="G102" s="197"/>
      <c r="H102" s="197"/>
      <c r="I102" s="197"/>
      <c r="J102" s="198">
        <f>J136</f>
        <v>0</v>
      </c>
      <c r="K102" s="133"/>
      <c r="L102" s="19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195"/>
      <c r="C103" s="133"/>
      <c r="D103" s="196" t="s">
        <v>2849</v>
      </c>
      <c r="E103" s="197"/>
      <c r="F103" s="197"/>
      <c r="G103" s="197"/>
      <c r="H103" s="197"/>
      <c r="I103" s="197"/>
      <c r="J103" s="198">
        <f>J138</f>
        <v>0</v>
      </c>
      <c r="K103" s="133"/>
      <c r="L103" s="19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9"/>
      <c r="C104" s="190"/>
      <c r="D104" s="191" t="s">
        <v>148</v>
      </c>
      <c r="E104" s="192"/>
      <c r="F104" s="192"/>
      <c r="G104" s="192"/>
      <c r="H104" s="192"/>
      <c r="I104" s="192"/>
      <c r="J104" s="193">
        <f>J140</f>
        <v>0</v>
      </c>
      <c r="K104" s="190"/>
      <c r="L104" s="19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95"/>
      <c r="C105" s="133"/>
      <c r="D105" s="196" t="s">
        <v>152</v>
      </c>
      <c r="E105" s="197"/>
      <c r="F105" s="197"/>
      <c r="G105" s="197"/>
      <c r="H105" s="197"/>
      <c r="I105" s="197"/>
      <c r="J105" s="198">
        <f>J141</f>
        <v>0</v>
      </c>
      <c r="K105" s="133"/>
      <c r="L105" s="19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160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84" t="str">
        <f>E7</f>
        <v>Stavební úpravy - Družina ZŠ Zborovská, Tábor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1" customFormat="1" ht="12" customHeight="1">
      <c r="B116" s="21"/>
      <c r="C116" s="32" t="s">
        <v>136</v>
      </c>
      <c r="D116" s="22"/>
      <c r="E116" s="22"/>
      <c r="F116" s="22"/>
      <c r="G116" s="22"/>
      <c r="H116" s="22"/>
      <c r="I116" s="22"/>
      <c r="J116" s="22"/>
      <c r="K116" s="22"/>
      <c r="L116" s="20"/>
    </row>
    <row r="117" s="2" customFormat="1" ht="16.5" customHeight="1">
      <c r="A117" s="38"/>
      <c r="B117" s="39"/>
      <c r="C117" s="40"/>
      <c r="D117" s="40"/>
      <c r="E117" s="184" t="s">
        <v>2713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2714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E11</f>
        <v>6.03 - Rozváděče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F14</f>
        <v>p.č. 1502/99, 1502/463 k.ú. Tábor</v>
      </c>
      <c r="G121" s="40"/>
      <c r="H121" s="40"/>
      <c r="I121" s="32" t="s">
        <v>22</v>
      </c>
      <c r="J121" s="79" t="str">
        <f>IF(J14="","",J14)</f>
        <v>27. 2. 2025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24</v>
      </c>
      <c r="D123" s="40"/>
      <c r="E123" s="40"/>
      <c r="F123" s="27" t="str">
        <f>E17</f>
        <v>Město Tábor</v>
      </c>
      <c r="G123" s="40"/>
      <c r="H123" s="40"/>
      <c r="I123" s="32" t="s">
        <v>30</v>
      </c>
      <c r="J123" s="36" t="str">
        <f>E23</f>
        <v>KOSTKA PROJEKT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5.65" customHeight="1">
      <c r="A124" s="38"/>
      <c r="B124" s="39"/>
      <c r="C124" s="32" t="s">
        <v>28</v>
      </c>
      <c r="D124" s="40"/>
      <c r="E124" s="40"/>
      <c r="F124" s="27" t="str">
        <f>IF(E20="","",E20)</f>
        <v>Vyplň údaj</v>
      </c>
      <c r="G124" s="40"/>
      <c r="H124" s="40"/>
      <c r="I124" s="32" t="s">
        <v>33</v>
      </c>
      <c r="J124" s="36" t="str">
        <f>E26</f>
        <v>KOSTKA PROJEKT s.r.o.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200"/>
      <c r="B126" s="201"/>
      <c r="C126" s="202" t="s">
        <v>161</v>
      </c>
      <c r="D126" s="203" t="s">
        <v>61</v>
      </c>
      <c r="E126" s="203" t="s">
        <v>57</v>
      </c>
      <c r="F126" s="203" t="s">
        <v>58</v>
      </c>
      <c r="G126" s="203" t="s">
        <v>162</v>
      </c>
      <c r="H126" s="203" t="s">
        <v>163</v>
      </c>
      <c r="I126" s="203" t="s">
        <v>164</v>
      </c>
      <c r="J126" s="204" t="s">
        <v>140</v>
      </c>
      <c r="K126" s="205" t="s">
        <v>165</v>
      </c>
      <c r="L126" s="206"/>
      <c r="M126" s="100" t="s">
        <v>1</v>
      </c>
      <c r="N126" s="101" t="s">
        <v>40</v>
      </c>
      <c r="O126" s="101" t="s">
        <v>166</v>
      </c>
      <c r="P126" s="101" t="s">
        <v>167</v>
      </c>
      <c r="Q126" s="101" t="s">
        <v>168</v>
      </c>
      <c r="R126" s="101" t="s">
        <v>169</v>
      </c>
      <c r="S126" s="101" t="s">
        <v>170</v>
      </c>
      <c r="T126" s="102" t="s">
        <v>171</v>
      </c>
      <c r="U126" s="200"/>
      <c r="V126" s="200"/>
      <c r="W126" s="200"/>
      <c r="X126" s="200"/>
      <c r="Y126" s="200"/>
      <c r="Z126" s="200"/>
      <c r="AA126" s="200"/>
      <c r="AB126" s="200"/>
      <c r="AC126" s="200"/>
      <c r="AD126" s="200"/>
      <c r="AE126" s="200"/>
    </row>
    <row r="127" s="2" customFormat="1" ht="22.8" customHeight="1">
      <c r="A127" s="38"/>
      <c r="B127" s="39"/>
      <c r="C127" s="107" t="s">
        <v>172</v>
      </c>
      <c r="D127" s="40"/>
      <c r="E127" s="40"/>
      <c r="F127" s="40"/>
      <c r="G127" s="40"/>
      <c r="H127" s="40"/>
      <c r="I127" s="40"/>
      <c r="J127" s="207">
        <f>BK127</f>
        <v>0</v>
      </c>
      <c r="K127" s="40"/>
      <c r="L127" s="44"/>
      <c r="M127" s="103"/>
      <c r="N127" s="208"/>
      <c r="O127" s="104"/>
      <c r="P127" s="209">
        <f>P128+P140</f>
        <v>0</v>
      </c>
      <c r="Q127" s="104"/>
      <c r="R127" s="209">
        <f>R128+R140</f>
        <v>0</v>
      </c>
      <c r="S127" s="104"/>
      <c r="T127" s="210">
        <f>T128+T140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142</v>
      </c>
      <c r="BK127" s="211">
        <f>BK128+BK140</f>
        <v>0</v>
      </c>
    </row>
    <row r="128" s="12" customFormat="1" ht="25.92" customHeight="1">
      <c r="A128" s="12"/>
      <c r="B128" s="212"/>
      <c r="C128" s="213"/>
      <c r="D128" s="214" t="s">
        <v>75</v>
      </c>
      <c r="E128" s="215" t="s">
        <v>2850</v>
      </c>
      <c r="F128" s="215" t="s">
        <v>2850</v>
      </c>
      <c r="G128" s="213"/>
      <c r="H128" s="213"/>
      <c r="I128" s="216"/>
      <c r="J128" s="217">
        <f>BK128</f>
        <v>0</v>
      </c>
      <c r="K128" s="213"/>
      <c r="L128" s="218"/>
      <c r="M128" s="219"/>
      <c r="N128" s="220"/>
      <c r="O128" s="220"/>
      <c r="P128" s="221">
        <f>P129</f>
        <v>0</v>
      </c>
      <c r="Q128" s="220"/>
      <c r="R128" s="221">
        <f>R129</f>
        <v>0</v>
      </c>
      <c r="S128" s="220"/>
      <c r="T128" s="222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3" t="s">
        <v>84</v>
      </c>
      <c r="AT128" s="224" t="s">
        <v>75</v>
      </c>
      <c r="AU128" s="224" t="s">
        <v>76</v>
      </c>
      <c r="AY128" s="223" t="s">
        <v>174</v>
      </c>
      <c r="BK128" s="225">
        <f>BK129</f>
        <v>0</v>
      </c>
    </row>
    <row r="129" s="12" customFormat="1" ht="22.8" customHeight="1">
      <c r="A129" s="12"/>
      <c r="B129" s="212"/>
      <c r="C129" s="213"/>
      <c r="D129" s="214" t="s">
        <v>75</v>
      </c>
      <c r="E129" s="284" t="s">
        <v>2851</v>
      </c>
      <c r="F129" s="284" t="s">
        <v>2851</v>
      </c>
      <c r="G129" s="213"/>
      <c r="H129" s="213"/>
      <c r="I129" s="216"/>
      <c r="J129" s="285">
        <f>BK129</f>
        <v>0</v>
      </c>
      <c r="K129" s="213"/>
      <c r="L129" s="218"/>
      <c r="M129" s="219"/>
      <c r="N129" s="220"/>
      <c r="O129" s="220"/>
      <c r="P129" s="221">
        <f>P130+P136+P138</f>
        <v>0</v>
      </c>
      <c r="Q129" s="220"/>
      <c r="R129" s="221">
        <f>R130+R136+R138</f>
        <v>0</v>
      </c>
      <c r="S129" s="220"/>
      <c r="T129" s="222">
        <f>T130+T136+T138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3" t="s">
        <v>84</v>
      </c>
      <c r="AT129" s="224" t="s">
        <v>75</v>
      </c>
      <c r="AU129" s="224" t="s">
        <v>84</v>
      </c>
      <c r="AY129" s="223" t="s">
        <v>174</v>
      </c>
      <c r="BK129" s="225">
        <f>BK130+BK136+BK138</f>
        <v>0</v>
      </c>
    </row>
    <row r="130" s="12" customFormat="1" ht="20.88" customHeight="1">
      <c r="A130" s="12"/>
      <c r="B130" s="212"/>
      <c r="C130" s="213"/>
      <c r="D130" s="214" t="s">
        <v>75</v>
      </c>
      <c r="E130" s="284" t="s">
        <v>2852</v>
      </c>
      <c r="F130" s="284" t="s">
        <v>110</v>
      </c>
      <c r="G130" s="213"/>
      <c r="H130" s="213"/>
      <c r="I130" s="216"/>
      <c r="J130" s="285">
        <f>BK130</f>
        <v>0</v>
      </c>
      <c r="K130" s="213"/>
      <c r="L130" s="218"/>
      <c r="M130" s="219"/>
      <c r="N130" s="220"/>
      <c r="O130" s="220"/>
      <c r="P130" s="221">
        <f>SUM(P131:P135)</f>
        <v>0</v>
      </c>
      <c r="Q130" s="220"/>
      <c r="R130" s="221">
        <f>SUM(R131:R135)</f>
        <v>0</v>
      </c>
      <c r="S130" s="220"/>
      <c r="T130" s="222">
        <f>SUM(T131:T135)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3" t="s">
        <v>84</v>
      </c>
      <c r="AT130" s="224" t="s">
        <v>75</v>
      </c>
      <c r="AU130" s="224" t="s">
        <v>86</v>
      </c>
      <c r="AY130" s="223" t="s">
        <v>174</v>
      </c>
      <c r="BK130" s="225">
        <f>SUM(BK131:BK135)</f>
        <v>0</v>
      </c>
    </row>
    <row r="131" s="2" customFormat="1" ht="33" customHeight="1">
      <c r="A131" s="38"/>
      <c r="B131" s="39"/>
      <c r="C131" s="263" t="s">
        <v>84</v>
      </c>
      <c r="D131" s="263" t="s">
        <v>240</v>
      </c>
      <c r="E131" s="264" t="s">
        <v>2853</v>
      </c>
      <c r="F131" s="265" t="s">
        <v>2854</v>
      </c>
      <c r="G131" s="266" t="s">
        <v>236</v>
      </c>
      <c r="H131" s="267">
        <v>1</v>
      </c>
      <c r="I131" s="268"/>
      <c r="J131" s="269">
        <f>ROUND(I131*H131,2)</f>
        <v>0</v>
      </c>
      <c r="K131" s="270"/>
      <c r="L131" s="271"/>
      <c r="M131" s="272" t="s">
        <v>1</v>
      </c>
      <c r="N131" s="273" t="s">
        <v>41</v>
      </c>
      <c r="O131" s="91"/>
      <c r="P131" s="236">
        <f>O131*H131</f>
        <v>0</v>
      </c>
      <c r="Q131" s="236">
        <v>0</v>
      </c>
      <c r="R131" s="236">
        <f>Q131*H131</f>
        <v>0</v>
      </c>
      <c r="S131" s="236">
        <v>0</v>
      </c>
      <c r="T131" s="237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8" t="s">
        <v>213</v>
      </c>
      <c r="AT131" s="238" t="s">
        <v>240</v>
      </c>
      <c r="AU131" s="238" t="s">
        <v>125</v>
      </c>
      <c r="AY131" s="17" t="s">
        <v>174</v>
      </c>
      <c r="BE131" s="239">
        <f>IF(N131="základní",J131,0)</f>
        <v>0</v>
      </c>
      <c r="BF131" s="239">
        <f>IF(N131="snížená",J131,0)</f>
        <v>0</v>
      </c>
      <c r="BG131" s="239">
        <f>IF(N131="zákl. přenesená",J131,0)</f>
        <v>0</v>
      </c>
      <c r="BH131" s="239">
        <f>IF(N131="sníž. přenesená",J131,0)</f>
        <v>0</v>
      </c>
      <c r="BI131" s="239">
        <f>IF(N131="nulová",J131,0)</f>
        <v>0</v>
      </c>
      <c r="BJ131" s="17" t="s">
        <v>84</v>
      </c>
      <c r="BK131" s="239">
        <f>ROUND(I131*H131,2)</f>
        <v>0</v>
      </c>
      <c r="BL131" s="17" t="s">
        <v>178</v>
      </c>
      <c r="BM131" s="238" t="s">
        <v>86</v>
      </c>
    </row>
    <row r="132" s="2" customFormat="1" ht="33" customHeight="1">
      <c r="A132" s="38"/>
      <c r="B132" s="39"/>
      <c r="C132" s="263" t="s">
        <v>86</v>
      </c>
      <c r="D132" s="263" t="s">
        <v>240</v>
      </c>
      <c r="E132" s="264" t="s">
        <v>2855</v>
      </c>
      <c r="F132" s="265" t="s">
        <v>2856</v>
      </c>
      <c r="G132" s="266" t="s">
        <v>236</v>
      </c>
      <c r="H132" s="267">
        <v>1</v>
      </c>
      <c r="I132" s="268"/>
      <c r="J132" s="269">
        <f>ROUND(I132*H132,2)</f>
        <v>0</v>
      </c>
      <c r="K132" s="270"/>
      <c r="L132" s="271"/>
      <c r="M132" s="272" t="s">
        <v>1</v>
      </c>
      <c r="N132" s="273" t="s">
        <v>41</v>
      </c>
      <c r="O132" s="91"/>
      <c r="P132" s="236">
        <f>O132*H132</f>
        <v>0</v>
      </c>
      <c r="Q132" s="236">
        <v>0</v>
      </c>
      <c r="R132" s="236">
        <f>Q132*H132</f>
        <v>0</v>
      </c>
      <c r="S132" s="236">
        <v>0</v>
      </c>
      <c r="T132" s="237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8" t="s">
        <v>213</v>
      </c>
      <c r="AT132" s="238" t="s">
        <v>240</v>
      </c>
      <c r="AU132" s="238" t="s">
        <v>125</v>
      </c>
      <c r="AY132" s="17" t="s">
        <v>174</v>
      </c>
      <c r="BE132" s="239">
        <f>IF(N132="základní",J132,0)</f>
        <v>0</v>
      </c>
      <c r="BF132" s="239">
        <f>IF(N132="snížená",J132,0)</f>
        <v>0</v>
      </c>
      <c r="BG132" s="239">
        <f>IF(N132="zákl. přenesená",J132,0)</f>
        <v>0</v>
      </c>
      <c r="BH132" s="239">
        <f>IF(N132="sníž. přenesená",J132,0)</f>
        <v>0</v>
      </c>
      <c r="BI132" s="239">
        <f>IF(N132="nulová",J132,0)</f>
        <v>0</v>
      </c>
      <c r="BJ132" s="17" t="s">
        <v>84</v>
      </c>
      <c r="BK132" s="239">
        <f>ROUND(I132*H132,2)</f>
        <v>0</v>
      </c>
      <c r="BL132" s="17" t="s">
        <v>178</v>
      </c>
      <c r="BM132" s="238" t="s">
        <v>178</v>
      </c>
    </row>
    <row r="133" s="2" customFormat="1" ht="33" customHeight="1">
      <c r="A133" s="38"/>
      <c r="B133" s="39"/>
      <c r="C133" s="263" t="s">
        <v>125</v>
      </c>
      <c r="D133" s="263" t="s">
        <v>240</v>
      </c>
      <c r="E133" s="264" t="s">
        <v>2857</v>
      </c>
      <c r="F133" s="265" t="s">
        <v>2858</v>
      </c>
      <c r="G133" s="266" t="s">
        <v>236</v>
      </c>
      <c r="H133" s="267">
        <v>1</v>
      </c>
      <c r="I133" s="268"/>
      <c r="J133" s="269">
        <f>ROUND(I133*H133,2)</f>
        <v>0</v>
      </c>
      <c r="K133" s="270"/>
      <c r="L133" s="271"/>
      <c r="M133" s="272" t="s">
        <v>1</v>
      </c>
      <c r="N133" s="273" t="s">
        <v>41</v>
      </c>
      <c r="O133" s="91"/>
      <c r="P133" s="236">
        <f>O133*H133</f>
        <v>0</v>
      </c>
      <c r="Q133" s="236">
        <v>0</v>
      </c>
      <c r="R133" s="236">
        <f>Q133*H133</f>
        <v>0</v>
      </c>
      <c r="S133" s="236">
        <v>0</v>
      </c>
      <c r="T133" s="237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8" t="s">
        <v>213</v>
      </c>
      <c r="AT133" s="238" t="s">
        <v>240</v>
      </c>
      <c r="AU133" s="238" t="s">
        <v>125</v>
      </c>
      <c r="AY133" s="17" t="s">
        <v>174</v>
      </c>
      <c r="BE133" s="239">
        <f>IF(N133="základní",J133,0)</f>
        <v>0</v>
      </c>
      <c r="BF133" s="239">
        <f>IF(N133="snížená",J133,0)</f>
        <v>0</v>
      </c>
      <c r="BG133" s="239">
        <f>IF(N133="zákl. přenesená",J133,0)</f>
        <v>0</v>
      </c>
      <c r="BH133" s="239">
        <f>IF(N133="sníž. přenesená",J133,0)</f>
        <v>0</v>
      </c>
      <c r="BI133" s="239">
        <f>IF(N133="nulová",J133,0)</f>
        <v>0</v>
      </c>
      <c r="BJ133" s="17" t="s">
        <v>84</v>
      </c>
      <c r="BK133" s="239">
        <f>ROUND(I133*H133,2)</f>
        <v>0</v>
      </c>
      <c r="BL133" s="17" t="s">
        <v>178</v>
      </c>
      <c r="BM133" s="238" t="s">
        <v>205</v>
      </c>
    </row>
    <row r="134" s="2" customFormat="1" ht="44.25" customHeight="1">
      <c r="A134" s="38"/>
      <c r="B134" s="39"/>
      <c r="C134" s="263" t="s">
        <v>178</v>
      </c>
      <c r="D134" s="263" t="s">
        <v>240</v>
      </c>
      <c r="E134" s="264" t="s">
        <v>2859</v>
      </c>
      <c r="F134" s="265" t="s">
        <v>2860</v>
      </c>
      <c r="G134" s="266" t="s">
        <v>236</v>
      </c>
      <c r="H134" s="267">
        <v>1</v>
      </c>
      <c r="I134" s="268"/>
      <c r="J134" s="269">
        <f>ROUND(I134*H134,2)</f>
        <v>0</v>
      </c>
      <c r="K134" s="270"/>
      <c r="L134" s="271"/>
      <c r="M134" s="272" t="s">
        <v>1</v>
      </c>
      <c r="N134" s="273" t="s">
        <v>41</v>
      </c>
      <c r="O134" s="91"/>
      <c r="P134" s="236">
        <f>O134*H134</f>
        <v>0</v>
      </c>
      <c r="Q134" s="236">
        <v>0</v>
      </c>
      <c r="R134" s="236">
        <f>Q134*H134</f>
        <v>0</v>
      </c>
      <c r="S134" s="236">
        <v>0</v>
      </c>
      <c r="T134" s="237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8" t="s">
        <v>213</v>
      </c>
      <c r="AT134" s="238" t="s">
        <v>240</v>
      </c>
      <c r="AU134" s="238" t="s">
        <v>125</v>
      </c>
      <c r="AY134" s="17" t="s">
        <v>174</v>
      </c>
      <c r="BE134" s="239">
        <f>IF(N134="základní",J134,0)</f>
        <v>0</v>
      </c>
      <c r="BF134" s="239">
        <f>IF(N134="snížená",J134,0)</f>
        <v>0</v>
      </c>
      <c r="BG134" s="239">
        <f>IF(N134="zákl. přenesená",J134,0)</f>
        <v>0</v>
      </c>
      <c r="BH134" s="239">
        <f>IF(N134="sníž. přenesená",J134,0)</f>
        <v>0</v>
      </c>
      <c r="BI134" s="239">
        <f>IF(N134="nulová",J134,0)</f>
        <v>0</v>
      </c>
      <c r="BJ134" s="17" t="s">
        <v>84</v>
      </c>
      <c r="BK134" s="239">
        <f>ROUND(I134*H134,2)</f>
        <v>0</v>
      </c>
      <c r="BL134" s="17" t="s">
        <v>178</v>
      </c>
      <c r="BM134" s="238" t="s">
        <v>213</v>
      </c>
    </row>
    <row r="135" s="2" customFormat="1" ht="24.15" customHeight="1">
      <c r="A135" s="38"/>
      <c r="B135" s="39"/>
      <c r="C135" s="263" t="s">
        <v>199</v>
      </c>
      <c r="D135" s="263" t="s">
        <v>240</v>
      </c>
      <c r="E135" s="264" t="s">
        <v>2861</v>
      </c>
      <c r="F135" s="265" t="s">
        <v>2862</v>
      </c>
      <c r="G135" s="266" t="s">
        <v>236</v>
      </c>
      <c r="H135" s="267">
        <v>1</v>
      </c>
      <c r="I135" s="268"/>
      <c r="J135" s="269">
        <f>ROUND(I135*H135,2)</f>
        <v>0</v>
      </c>
      <c r="K135" s="270"/>
      <c r="L135" s="271"/>
      <c r="M135" s="272" t="s">
        <v>1</v>
      </c>
      <c r="N135" s="273" t="s">
        <v>41</v>
      </c>
      <c r="O135" s="91"/>
      <c r="P135" s="236">
        <f>O135*H135</f>
        <v>0</v>
      </c>
      <c r="Q135" s="236">
        <v>0</v>
      </c>
      <c r="R135" s="236">
        <f>Q135*H135</f>
        <v>0</v>
      </c>
      <c r="S135" s="236">
        <v>0</v>
      </c>
      <c r="T135" s="237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8" t="s">
        <v>213</v>
      </c>
      <c r="AT135" s="238" t="s">
        <v>240</v>
      </c>
      <c r="AU135" s="238" t="s">
        <v>125</v>
      </c>
      <c r="AY135" s="17" t="s">
        <v>174</v>
      </c>
      <c r="BE135" s="239">
        <f>IF(N135="základní",J135,0)</f>
        <v>0</v>
      </c>
      <c r="BF135" s="239">
        <f>IF(N135="snížená",J135,0)</f>
        <v>0</v>
      </c>
      <c r="BG135" s="239">
        <f>IF(N135="zákl. přenesená",J135,0)</f>
        <v>0</v>
      </c>
      <c r="BH135" s="239">
        <f>IF(N135="sníž. přenesená",J135,0)</f>
        <v>0</v>
      </c>
      <c r="BI135" s="239">
        <f>IF(N135="nulová",J135,0)</f>
        <v>0</v>
      </c>
      <c r="BJ135" s="17" t="s">
        <v>84</v>
      </c>
      <c r="BK135" s="239">
        <f>ROUND(I135*H135,2)</f>
        <v>0</v>
      </c>
      <c r="BL135" s="17" t="s">
        <v>178</v>
      </c>
      <c r="BM135" s="238" t="s">
        <v>223</v>
      </c>
    </row>
    <row r="136" s="12" customFormat="1" ht="20.88" customHeight="1">
      <c r="A136" s="12"/>
      <c r="B136" s="212"/>
      <c r="C136" s="213"/>
      <c r="D136" s="214" t="s">
        <v>75</v>
      </c>
      <c r="E136" s="284" t="s">
        <v>2863</v>
      </c>
      <c r="F136" s="284" t="s">
        <v>2864</v>
      </c>
      <c r="G136" s="213"/>
      <c r="H136" s="213"/>
      <c r="I136" s="216"/>
      <c r="J136" s="285">
        <f>BK136</f>
        <v>0</v>
      </c>
      <c r="K136" s="213"/>
      <c r="L136" s="218"/>
      <c r="M136" s="219"/>
      <c r="N136" s="220"/>
      <c r="O136" s="220"/>
      <c r="P136" s="221">
        <f>P137</f>
        <v>0</v>
      </c>
      <c r="Q136" s="220"/>
      <c r="R136" s="221">
        <f>R137</f>
        <v>0</v>
      </c>
      <c r="S136" s="220"/>
      <c r="T136" s="222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3" t="s">
        <v>84</v>
      </c>
      <c r="AT136" s="224" t="s">
        <v>75</v>
      </c>
      <c r="AU136" s="224" t="s">
        <v>86</v>
      </c>
      <c r="AY136" s="223" t="s">
        <v>174</v>
      </c>
      <c r="BK136" s="225">
        <f>BK137</f>
        <v>0</v>
      </c>
    </row>
    <row r="137" s="2" customFormat="1" ht="55.5" customHeight="1">
      <c r="A137" s="38"/>
      <c r="B137" s="39"/>
      <c r="C137" s="263" t="s">
        <v>205</v>
      </c>
      <c r="D137" s="263" t="s">
        <v>240</v>
      </c>
      <c r="E137" s="264" t="s">
        <v>2865</v>
      </c>
      <c r="F137" s="265" t="s">
        <v>2866</v>
      </c>
      <c r="G137" s="266" t="s">
        <v>236</v>
      </c>
      <c r="H137" s="267">
        <v>1</v>
      </c>
      <c r="I137" s="268"/>
      <c r="J137" s="269">
        <f>ROUND(I137*H137,2)</f>
        <v>0</v>
      </c>
      <c r="K137" s="270"/>
      <c r="L137" s="271"/>
      <c r="M137" s="272" t="s">
        <v>1</v>
      </c>
      <c r="N137" s="273" t="s">
        <v>41</v>
      </c>
      <c r="O137" s="91"/>
      <c r="P137" s="236">
        <f>O137*H137</f>
        <v>0</v>
      </c>
      <c r="Q137" s="236">
        <v>0</v>
      </c>
      <c r="R137" s="236">
        <f>Q137*H137</f>
        <v>0</v>
      </c>
      <c r="S137" s="236">
        <v>0</v>
      </c>
      <c r="T137" s="237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8" t="s">
        <v>213</v>
      </c>
      <c r="AT137" s="238" t="s">
        <v>240</v>
      </c>
      <c r="AU137" s="238" t="s">
        <v>125</v>
      </c>
      <c r="AY137" s="17" t="s">
        <v>174</v>
      </c>
      <c r="BE137" s="239">
        <f>IF(N137="základní",J137,0)</f>
        <v>0</v>
      </c>
      <c r="BF137" s="239">
        <f>IF(N137="snížená",J137,0)</f>
        <v>0</v>
      </c>
      <c r="BG137" s="239">
        <f>IF(N137="zákl. přenesená",J137,0)</f>
        <v>0</v>
      </c>
      <c r="BH137" s="239">
        <f>IF(N137="sníž. přenesená",J137,0)</f>
        <v>0</v>
      </c>
      <c r="BI137" s="239">
        <f>IF(N137="nulová",J137,0)</f>
        <v>0</v>
      </c>
      <c r="BJ137" s="17" t="s">
        <v>84</v>
      </c>
      <c r="BK137" s="239">
        <f>ROUND(I137*H137,2)</f>
        <v>0</v>
      </c>
      <c r="BL137" s="17" t="s">
        <v>178</v>
      </c>
      <c r="BM137" s="238" t="s">
        <v>8</v>
      </c>
    </row>
    <row r="138" s="12" customFormat="1" ht="20.88" customHeight="1">
      <c r="A138" s="12"/>
      <c r="B138" s="212"/>
      <c r="C138" s="213"/>
      <c r="D138" s="214" t="s">
        <v>75</v>
      </c>
      <c r="E138" s="284" t="s">
        <v>218</v>
      </c>
      <c r="F138" s="284" t="s">
        <v>245</v>
      </c>
      <c r="G138" s="213"/>
      <c r="H138" s="213"/>
      <c r="I138" s="216"/>
      <c r="J138" s="285">
        <f>BK138</f>
        <v>0</v>
      </c>
      <c r="K138" s="213"/>
      <c r="L138" s="218"/>
      <c r="M138" s="219"/>
      <c r="N138" s="220"/>
      <c r="O138" s="220"/>
      <c r="P138" s="221">
        <f>P139</f>
        <v>0</v>
      </c>
      <c r="Q138" s="220"/>
      <c r="R138" s="221">
        <f>R139</f>
        <v>0</v>
      </c>
      <c r="S138" s="220"/>
      <c r="T138" s="222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3" t="s">
        <v>84</v>
      </c>
      <c r="AT138" s="224" t="s">
        <v>75</v>
      </c>
      <c r="AU138" s="224" t="s">
        <v>86</v>
      </c>
      <c r="AY138" s="223" t="s">
        <v>174</v>
      </c>
      <c r="BK138" s="225">
        <f>BK139</f>
        <v>0</v>
      </c>
    </row>
    <row r="139" s="2" customFormat="1" ht="16.5" customHeight="1">
      <c r="A139" s="38"/>
      <c r="B139" s="39"/>
      <c r="C139" s="226" t="s">
        <v>209</v>
      </c>
      <c r="D139" s="226" t="s">
        <v>175</v>
      </c>
      <c r="E139" s="227" t="s">
        <v>2867</v>
      </c>
      <c r="F139" s="228" t="s">
        <v>2868</v>
      </c>
      <c r="G139" s="229" t="s">
        <v>691</v>
      </c>
      <c r="H139" s="230">
        <v>4</v>
      </c>
      <c r="I139" s="231"/>
      <c r="J139" s="232">
        <f>ROUND(I139*H139,2)</f>
        <v>0</v>
      </c>
      <c r="K139" s="233"/>
      <c r="L139" s="44"/>
      <c r="M139" s="234" t="s">
        <v>1</v>
      </c>
      <c r="N139" s="235" t="s">
        <v>41</v>
      </c>
      <c r="O139" s="91"/>
      <c r="P139" s="236">
        <f>O139*H139</f>
        <v>0</v>
      </c>
      <c r="Q139" s="236">
        <v>0</v>
      </c>
      <c r="R139" s="236">
        <f>Q139*H139</f>
        <v>0</v>
      </c>
      <c r="S139" s="236">
        <v>0</v>
      </c>
      <c r="T139" s="237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8" t="s">
        <v>178</v>
      </c>
      <c r="AT139" s="238" t="s">
        <v>175</v>
      </c>
      <c r="AU139" s="238" t="s">
        <v>125</v>
      </c>
      <c r="AY139" s="17" t="s">
        <v>174</v>
      </c>
      <c r="BE139" s="239">
        <f>IF(N139="základní",J139,0)</f>
        <v>0</v>
      </c>
      <c r="BF139" s="239">
        <f>IF(N139="snížená",J139,0)</f>
        <v>0</v>
      </c>
      <c r="BG139" s="239">
        <f>IF(N139="zákl. přenesená",J139,0)</f>
        <v>0</v>
      </c>
      <c r="BH139" s="239">
        <f>IF(N139="sníž. přenesená",J139,0)</f>
        <v>0</v>
      </c>
      <c r="BI139" s="239">
        <f>IF(N139="nulová",J139,0)</f>
        <v>0</v>
      </c>
      <c r="BJ139" s="17" t="s">
        <v>84</v>
      </c>
      <c r="BK139" s="239">
        <f>ROUND(I139*H139,2)</f>
        <v>0</v>
      </c>
      <c r="BL139" s="17" t="s">
        <v>178</v>
      </c>
      <c r="BM139" s="238" t="s">
        <v>246</v>
      </c>
    </row>
    <row r="140" s="12" customFormat="1" ht="25.92" customHeight="1">
      <c r="A140" s="12"/>
      <c r="B140" s="212"/>
      <c r="C140" s="213"/>
      <c r="D140" s="214" t="s">
        <v>75</v>
      </c>
      <c r="E140" s="215" t="s">
        <v>394</v>
      </c>
      <c r="F140" s="215" t="s">
        <v>395</v>
      </c>
      <c r="G140" s="213"/>
      <c r="H140" s="213"/>
      <c r="I140" s="216"/>
      <c r="J140" s="217">
        <f>BK140</f>
        <v>0</v>
      </c>
      <c r="K140" s="213"/>
      <c r="L140" s="218"/>
      <c r="M140" s="219"/>
      <c r="N140" s="220"/>
      <c r="O140" s="220"/>
      <c r="P140" s="221">
        <f>P141</f>
        <v>0</v>
      </c>
      <c r="Q140" s="220"/>
      <c r="R140" s="221">
        <f>R141</f>
        <v>0</v>
      </c>
      <c r="S140" s="220"/>
      <c r="T140" s="222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3" t="s">
        <v>86</v>
      </c>
      <c r="AT140" s="224" t="s">
        <v>75</v>
      </c>
      <c r="AU140" s="224" t="s">
        <v>76</v>
      </c>
      <c r="AY140" s="223" t="s">
        <v>174</v>
      </c>
      <c r="BK140" s="225">
        <f>BK141</f>
        <v>0</v>
      </c>
    </row>
    <row r="141" s="12" customFormat="1" ht="22.8" customHeight="1">
      <c r="A141" s="12"/>
      <c r="B141" s="212"/>
      <c r="C141" s="213"/>
      <c r="D141" s="214" t="s">
        <v>75</v>
      </c>
      <c r="E141" s="284" t="s">
        <v>416</v>
      </c>
      <c r="F141" s="284" t="s">
        <v>417</v>
      </c>
      <c r="G141" s="213"/>
      <c r="H141" s="213"/>
      <c r="I141" s="216"/>
      <c r="J141" s="285">
        <f>BK141</f>
        <v>0</v>
      </c>
      <c r="K141" s="213"/>
      <c r="L141" s="218"/>
      <c r="M141" s="219"/>
      <c r="N141" s="220"/>
      <c r="O141" s="220"/>
      <c r="P141" s="221">
        <f>SUM(P142:P143)</f>
        <v>0</v>
      </c>
      <c r="Q141" s="220"/>
      <c r="R141" s="221">
        <f>SUM(R142:R143)</f>
        <v>0</v>
      </c>
      <c r="S141" s="220"/>
      <c r="T141" s="222">
        <f>SUM(T142:T143)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3" t="s">
        <v>86</v>
      </c>
      <c r="AT141" s="224" t="s">
        <v>75</v>
      </c>
      <c r="AU141" s="224" t="s">
        <v>84</v>
      </c>
      <c r="AY141" s="223" t="s">
        <v>174</v>
      </c>
      <c r="BK141" s="225">
        <f>SUM(BK142:BK143)</f>
        <v>0</v>
      </c>
    </row>
    <row r="142" s="2" customFormat="1" ht="33" customHeight="1">
      <c r="A142" s="38"/>
      <c r="B142" s="39"/>
      <c r="C142" s="226" t="s">
        <v>213</v>
      </c>
      <c r="D142" s="226" t="s">
        <v>175</v>
      </c>
      <c r="E142" s="227" t="s">
        <v>2869</v>
      </c>
      <c r="F142" s="228" t="s">
        <v>2870</v>
      </c>
      <c r="G142" s="229" t="s">
        <v>236</v>
      </c>
      <c r="H142" s="230">
        <v>5</v>
      </c>
      <c r="I142" s="231"/>
      <c r="J142" s="232">
        <f>ROUND(I142*H142,2)</f>
        <v>0</v>
      </c>
      <c r="K142" s="233"/>
      <c r="L142" s="44"/>
      <c r="M142" s="234" t="s">
        <v>1</v>
      </c>
      <c r="N142" s="235" t="s">
        <v>41</v>
      </c>
      <c r="O142" s="91"/>
      <c r="P142" s="236">
        <f>O142*H142</f>
        <v>0</v>
      </c>
      <c r="Q142" s="236">
        <v>0</v>
      </c>
      <c r="R142" s="236">
        <f>Q142*H142</f>
        <v>0</v>
      </c>
      <c r="S142" s="236">
        <v>0</v>
      </c>
      <c r="T142" s="237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8" t="s">
        <v>263</v>
      </c>
      <c r="AT142" s="238" t="s">
        <v>175</v>
      </c>
      <c r="AU142" s="238" t="s">
        <v>86</v>
      </c>
      <c r="AY142" s="17" t="s">
        <v>174</v>
      </c>
      <c r="BE142" s="239">
        <f>IF(N142="základní",J142,0)</f>
        <v>0</v>
      </c>
      <c r="BF142" s="239">
        <f>IF(N142="snížená",J142,0)</f>
        <v>0</v>
      </c>
      <c r="BG142" s="239">
        <f>IF(N142="zákl. přenesená",J142,0)</f>
        <v>0</v>
      </c>
      <c r="BH142" s="239">
        <f>IF(N142="sníž. přenesená",J142,0)</f>
        <v>0</v>
      </c>
      <c r="BI142" s="239">
        <f>IF(N142="nulová",J142,0)</f>
        <v>0</v>
      </c>
      <c r="BJ142" s="17" t="s">
        <v>84</v>
      </c>
      <c r="BK142" s="239">
        <f>ROUND(I142*H142,2)</f>
        <v>0</v>
      </c>
      <c r="BL142" s="17" t="s">
        <v>263</v>
      </c>
      <c r="BM142" s="238" t="s">
        <v>263</v>
      </c>
    </row>
    <row r="143" s="2" customFormat="1" ht="33" customHeight="1">
      <c r="A143" s="38"/>
      <c r="B143" s="39"/>
      <c r="C143" s="226" t="s">
        <v>218</v>
      </c>
      <c r="D143" s="226" t="s">
        <v>175</v>
      </c>
      <c r="E143" s="227" t="s">
        <v>2871</v>
      </c>
      <c r="F143" s="228" t="s">
        <v>2872</v>
      </c>
      <c r="G143" s="229" t="s">
        <v>236</v>
      </c>
      <c r="H143" s="230">
        <v>5</v>
      </c>
      <c r="I143" s="231"/>
      <c r="J143" s="232">
        <f>ROUND(I143*H143,2)</f>
        <v>0</v>
      </c>
      <c r="K143" s="233"/>
      <c r="L143" s="44"/>
      <c r="M143" s="295" t="s">
        <v>1</v>
      </c>
      <c r="N143" s="296" t="s">
        <v>41</v>
      </c>
      <c r="O143" s="297"/>
      <c r="P143" s="298">
        <f>O143*H143</f>
        <v>0</v>
      </c>
      <c r="Q143" s="298">
        <v>0</v>
      </c>
      <c r="R143" s="298">
        <f>Q143*H143</f>
        <v>0</v>
      </c>
      <c r="S143" s="298">
        <v>0</v>
      </c>
      <c r="T143" s="29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8" t="s">
        <v>263</v>
      </c>
      <c r="AT143" s="238" t="s">
        <v>175</v>
      </c>
      <c r="AU143" s="238" t="s">
        <v>86</v>
      </c>
      <c r="AY143" s="17" t="s">
        <v>174</v>
      </c>
      <c r="BE143" s="239">
        <f>IF(N143="základní",J143,0)</f>
        <v>0</v>
      </c>
      <c r="BF143" s="239">
        <f>IF(N143="snížená",J143,0)</f>
        <v>0</v>
      </c>
      <c r="BG143" s="239">
        <f>IF(N143="zákl. přenesená",J143,0)</f>
        <v>0</v>
      </c>
      <c r="BH143" s="239">
        <f>IF(N143="sníž. přenesená",J143,0)</f>
        <v>0</v>
      </c>
      <c r="BI143" s="239">
        <f>IF(N143="nulová",J143,0)</f>
        <v>0</v>
      </c>
      <c r="BJ143" s="17" t="s">
        <v>84</v>
      </c>
      <c r="BK143" s="239">
        <f>ROUND(I143*H143,2)</f>
        <v>0</v>
      </c>
      <c r="BL143" s="17" t="s">
        <v>263</v>
      </c>
      <c r="BM143" s="238" t="s">
        <v>273</v>
      </c>
    </row>
    <row r="144" s="2" customFormat="1" ht="6.96" customHeight="1">
      <c r="A144" s="38"/>
      <c r="B144" s="66"/>
      <c r="C144" s="67"/>
      <c r="D144" s="67"/>
      <c r="E144" s="67"/>
      <c r="F144" s="67"/>
      <c r="G144" s="67"/>
      <c r="H144" s="67"/>
      <c r="I144" s="67"/>
      <c r="J144" s="67"/>
      <c r="K144" s="67"/>
      <c r="L144" s="44"/>
      <c r="M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</sheetData>
  <sheetProtection sheet="1" autoFilter="0" formatColumns="0" formatRows="0" objects="1" scenarios="1" spinCount="100000" saltValue="hQIExwrzFewoguIJtfp4Ume/EYFm4PF2pJ3H4Heh1PAQrNVENWZUkbSlcjgJnlmW9cf1D/FO1WdsDOCkWCUI1A==" hashValue="5nWB+ndp/Q2Jb0DAUZSZRZG0Cb5toIQmGv/A83+AwzXnBMuqRLUq8XDzo6CXzff+aa5RV2tEF2vAhj44v3myHA==" algorithmName="SHA-512" password="C569"/>
  <autoFilter ref="C126:K14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PC108\Petr</dc:creator>
  <cp:lastModifiedBy>PC108\Petr</cp:lastModifiedBy>
  <dcterms:created xsi:type="dcterms:W3CDTF">2025-03-03T10:09:30Z</dcterms:created>
  <dcterms:modified xsi:type="dcterms:W3CDTF">2025-03-03T10:09:52Z</dcterms:modified>
</cp:coreProperties>
</file>