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2" windowWidth="39321" windowHeight="16517" tabRatio="921" firstSheet="4" activeTab="12"/>
  </bookViews>
  <sheets>
    <sheet name="Rekapitulace stavby " sheetId="11" r:id="rId1"/>
    <sheet name="01a-9oe - Balíček č.12" sheetId="1" r:id="rId2"/>
    <sheet name="01b-polozky z objektu LAŠ" sheetId="2" r:id="rId3"/>
    <sheet name="01c - stavební část-nové pol" sheetId="3" r:id="rId4"/>
    <sheet name="01d - Náprava stávajícího..." sheetId="4" r:id="rId5"/>
    <sheet name="02-UT" sheetId="6" r:id="rId6"/>
    <sheet name="03a-VZT" sheetId="7" r:id="rId7"/>
    <sheet name="03b - VZT-Tech. mist+odvlhč" sheetId="9" r:id="rId8"/>
    <sheet name="06 - Technol.baz. ZTI" sheetId="8" r:id="rId9"/>
    <sheet name="07 - Slaboproud, MaR" sheetId="16" r:id="rId10"/>
    <sheet name="08a-Elektro_bazén" sheetId="13" r:id="rId11"/>
    <sheet name="08b-SLP_bazén" sheetId="17" r:id="rId12"/>
    <sheet name="09 - VRN" sheetId="5" r:id="rId13"/>
  </sheets>
  <definedNames>
    <definedName name="_xlnm.Print_Titles" localSheetId="0">'Rekapitulace stavby '!$52:$52</definedName>
    <definedName name="_xlnm.Print_Area" localSheetId="1">'01a-9oe - Balíček č.12'!$C$2:$K$175</definedName>
    <definedName name="_xlnm.Print_Area" localSheetId="2">'01b-polozky z objektu LAŠ'!$C$2:$K$128</definedName>
    <definedName name="_xlnm.Print_Area" localSheetId="3">'01c - stavební část-nové pol'!$C$2:$K$113</definedName>
    <definedName name="_xlnm.Print_Area" localSheetId="4">'01d - Náprava stávajícího...'!$C$2:$K$195</definedName>
    <definedName name="_xlnm.Print_Area" localSheetId="5">'02-UT'!$C$2:$K$127</definedName>
    <definedName name="_xlnm.Print_Area" localSheetId="6">'03a-VZT'!$C$2:$K$105</definedName>
    <definedName name="_xlnm.Print_Area" localSheetId="7">'03b - VZT-Tech. mist+odvlhč'!$C$2:$K$116</definedName>
    <definedName name="_xlnm.Print_Area" localSheetId="8">'06 - Technol.baz. ZTI'!$C$2:$K$162</definedName>
    <definedName name="_xlnm.Print_Area" localSheetId="9">'07 - Slaboproud, MaR'!$C$2:$K$118</definedName>
    <definedName name="_xlnm.Print_Area" localSheetId="10">'08a-Elektro_bazén'!$C$1:$K$202</definedName>
    <definedName name="_xlnm.Print_Area" localSheetId="11">'08b-SLP_bazén'!$C$1:$K$173</definedName>
    <definedName name="_xlnm.Print_Area" localSheetId="12">'09 - VRN'!$C$2:$K$122</definedName>
    <definedName name="_xlnm.Print_Area" localSheetId="0">'Rekapitulace stavby '!$D$4:$AO$36,'Rekapitulace stavby '!$C$42:$AQ$67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2" i="3" l="1"/>
  <c r="AM50" i="11"/>
  <c r="AM47" i="11"/>
  <c r="J150" i="17" l="1"/>
  <c r="J172" i="17" l="1"/>
  <c r="J170" i="17"/>
  <c r="J169" i="17"/>
  <c r="J167" i="17"/>
  <c r="J165" i="17"/>
  <c r="J164" i="17"/>
  <c r="J162" i="17"/>
  <c r="J160" i="17"/>
  <c r="J159" i="17"/>
  <c r="J158" i="17"/>
  <c r="J157" i="17"/>
  <c r="J156" i="17"/>
  <c r="J155" i="17"/>
  <c r="J154" i="17"/>
  <c r="J153" i="17"/>
  <c r="J152" i="17"/>
  <c r="J148" i="17"/>
  <c r="J147" i="17"/>
  <c r="J145" i="17"/>
  <c r="J144" i="17"/>
  <c r="J143" i="17"/>
  <c r="J141" i="17"/>
  <c r="J139" i="17"/>
  <c r="J134" i="17"/>
  <c r="J131" i="17"/>
  <c r="J129" i="17"/>
  <c r="J127" i="17"/>
  <c r="J125" i="17"/>
  <c r="J123" i="17"/>
  <c r="J121" i="17"/>
  <c r="J119" i="17"/>
  <c r="J117" i="17"/>
  <c r="J115" i="17"/>
  <c r="J113" i="17"/>
  <c r="J111" i="17"/>
  <c r="J109" i="17"/>
  <c r="J107" i="17"/>
  <c r="J104" i="17"/>
  <c r="J103" i="17"/>
  <c r="J101" i="17"/>
  <c r="J100" i="17"/>
  <c r="J99" i="17"/>
  <c r="J97" i="17"/>
  <c r="J95" i="17"/>
  <c r="J93" i="17"/>
  <c r="J91" i="17"/>
  <c r="J89" i="17"/>
  <c r="J87" i="17"/>
  <c r="J85" i="17"/>
  <c r="J83" i="17"/>
  <c r="F77" i="17"/>
  <c r="J74" i="17"/>
  <c r="F74" i="17"/>
  <c r="E72" i="17"/>
  <c r="F52" i="17"/>
  <c r="J49" i="17"/>
  <c r="F49" i="17"/>
  <c r="E47" i="17"/>
  <c r="F34" i="17"/>
  <c r="F33" i="17"/>
  <c r="F32" i="17"/>
  <c r="J31" i="17"/>
  <c r="F31" i="17"/>
  <c r="J76" i="17"/>
  <c r="F76" i="17"/>
  <c r="E70" i="17"/>
  <c r="J82" i="17" l="1"/>
  <c r="J58" i="17" s="1"/>
  <c r="J106" i="17"/>
  <c r="J59" i="17" s="1"/>
  <c r="J138" i="17"/>
  <c r="J60" i="17" s="1"/>
  <c r="E45" i="17"/>
  <c r="F51" i="17"/>
  <c r="J51" i="17"/>
  <c r="J81" i="17" l="1"/>
  <c r="J57" i="17" s="1"/>
  <c r="J80" i="17"/>
  <c r="J27" i="17" l="1"/>
  <c r="AG65" i="11" s="1"/>
  <c r="J56" i="17"/>
  <c r="F30" i="17" l="1"/>
  <c r="J30" i="17" s="1"/>
  <c r="J36" i="17" s="1"/>
  <c r="AN65" i="11" s="1"/>
  <c r="J102" i="16" l="1"/>
  <c r="J100" i="16"/>
  <c r="J98" i="16"/>
  <c r="E46" i="16"/>
  <c r="J48" i="16"/>
  <c r="E75" i="16"/>
  <c r="J77" i="16"/>
  <c r="J88" i="16"/>
  <c r="J85" i="16" s="1"/>
  <c r="J90" i="16"/>
  <c r="J92" i="16"/>
  <c r="J94" i="16"/>
  <c r="J96" i="16"/>
  <c r="J107" i="16"/>
  <c r="J109" i="16"/>
  <c r="J111" i="16"/>
  <c r="J115" i="16"/>
  <c r="J117" i="16"/>
  <c r="J106" i="16" l="1"/>
  <c r="J58" i="16" s="1"/>
  <c r="J174" i="13" l="1"/>
  <c r="J135" i="13"/>
  <c r="J155" i="8" l="1"/>
  <c r="J93" i="7"/>
  <c r="J92" i="7" s="1"/>
  <c r="J119" i="2" l="1"/>
  <c r="J125" i="2"/>
  <c r="J127" i="2"/>
  <c r="J89" i="1"/>
  <c r="J91" i="1"/>
  <c r="J93" i="1"/>
  <c r="J95" i="1"/>
  <c r="J97" i="1"/>
  <c r="J99" i="1"/>
  <c r="J101" i="1"/>
  <c r="J103" i="1"/>
  <c r="J105" i="1"/>
  <c r="J109" i="1"/>
  <c r="J113" i="1"/>
  <c r="J115" i="1"/>
  <c r="J117" i="1"/>
  <c r="J147" i="1"/>
  <c r="J145" i="1"/>
  <c r="J150" i="1"/>
  <c r="J153" i="1"/>
  <c r="J155" i="1"/>
  <c r="J157" i="1"/>
  <c r="J160" i="1"/>
  <c r="J163" i="1"/>
  <c r="J165" i="1"/>
  <c r="J124" i="2" l="1"/>
  <c r="J201" i="13"/>
  <c r="J200" i="13"/>
  <c r="J198" i="13"/>
  <c r="J196" i="13"/>
  <c r="J194" i="13"/>
  <c r="J193" i="13"/>
  <c r="J192" i="13"/>
  <c r="J188" i="13"/>
  <c r="J187" i="13" s="1"/>
  <c r="J66" i="13" s="1"/>
  <c r="J185" i="13"/>
  <c r="J183" i="13"/>
  <c r="J181" i="13"/>
  <c r="J179" i="13"/>
  <c r="J177" i="13"/>
  <c r="J171" i="13"/>
  <c r="J168" i="13"/>
  <c r="J166" i="13"/>
  <c r="J164" i="13"/>
  <c r="J162" i="13"/>
  <c r="J160" i="13"/>
  <c r="J157" i="13"/>
  <c r="J156" i="13" s="1"/>
  <c r="J62" i="13" s="1"/>
  <c r="J154" i="13"/>
  <c r="J152" i="13"/>
  <c r="J150" i="13"/>
  <c r="J148" i="13"/>
  <c r="J146" i="13"/>
  <c r="J144" i="13"/>
  <c r="J141" i="13"/>
  <c r="J139" i="13"/>
  <c r="J137" i="13"/>
  <c r="J134" i="13" s="1"/>
  <c r="J132" i="13"/>
  <c r="J130" i="13"/>
  <c r="J128" i="13"/>
  <c r="J127" i="13"/>
  <c r="J125" i="13"/>
  <c r="J123" i="13"/>
  <c r="J121" i="13"/>
  <c r="J119" i="13"/>
  <c r="J117" i="13"/>
  <c r="J116" i="13"/>
  <c r="J114" i="13"/>
  <c r="BK112" i="13"/>
  <c r="BI112" i="13"/>
  <c r="BH112" i="13"/>
  <c r="BG112" i="13"/>
  <c r="BF112" i="13"/>
  <c r="BE112" i="13"/>
  <c r="J112" i="13"/>
  <c r="BK110" i="13"/>
  <c r="BI110" i="13"/>
  <c r="BH110" i="13"/>
  <c r="BG110" i="13"/>
  <c r="BF110" i="13"/>
  <c r="BE110" i="13"/>
  <c r="J110" i="13"/>
  <c r="J107" i="13"/>
  <c r="J105" i="13"/>
  <c r="J102" i="13"/>
  <c r="J100" i="13"/>
  <c r="J98" i="13"/>
  <c r="J96" i="13"/>
  <c r="J94" i="13"/>
  <c r="J92" i="13"/>
  <c r="J90" i="13"/>
  <c r="J88" i="13"/>
  <c r="J33" i="13"/>
  <c r="J32" i="13"/>
  <c r="J31" i="13"/>
  <c r="J30" i="13"/>
  <c r="J159" i="13" l="1"/>
  <c r="J63" i="13" s="1"/>
  <c r="J191" i="13"/>
  <c r="J67" i="13" s="1"/>
  <c r="J176" i="13"/>
  <c r="J65" i="13" s="1"/>
  <c r="J104" i="13"/>
  <c r="J58" i="13" s="1"/>
  <c r="J109" i="13"/>
  <c r="J59" i="13" s="1"/>
  <c r="J87" i="13"/>
  <c r="J143" i="13"/>
  <c r="J61" i="13" s="1"/>
  <c r="J173" i="13"/>
  <c r="J64" i="13" s="1"/>
  <c r="J60" i="13"/>
  <c r="J57" i="13" l="1"/>
  <c r="J86" i="13"/>
  <c r="J26" i="13" s="1"/>
  <c r="J56" i="13"/>
  <c r="F29" i="13" l="1"/>
  <c r="J29" i="13" s="1"/>
  <c r="J35" i="13" s="1"/>
  <c r="AN64" i="11" s="1"/>
  <c r="AG64" i="11"/>
  <c r="W33" i="11"/>
  <c r="W32" i="11"/>
  <c r="L50" i="11"/>
  <c r="AM49" i="11"/>
  <c r="L49" i="11"/>
  <c r="L47" i="11"/>
  <c r="L45" i="11"/>
  <c r="L44" i="11"/>
  <c r="J143" i="1"/>
  <c r="J130" i="1"/>
  <c r="J123" i="1"/>
  <c r="W31" i="11" l="1"/>
  <c r="J107" i="4"/>
  <c r="H101" i="7" l="1"/>
  <c r="H99" i="7"/>
  <c r="H97" i="7"/>
  <c r="J168" i="4"/>
  <c r="J171" i="4"/>
  <c r="J172" i="1"/>
  <c r="J171" i="1" s="1"/>
  <c r="J167" i="1"/>
  <c r="J159" i="1" s="1"/>
  <c r="J167" i="4" l="1"/>
  <c r="BK103" i="7"/>
  <c r="J104" i="7"/>
  <c r="J103" i="7" s="1"/>
  <c r="J60" i="7" s="1"/>
  <c r="BK82" i="7"/>
  <c r="BK81" i="7" s="1"/>
  <c r="J81" i="7" s="1"/>
  <c r="J56" i="7" s="1"/>
  <c r="BI82" i="7"/>
  <c r="BH82" i="7"/>
  <c r="BG82" i="7"/>
  <c r="BF82" i="7"/>
  <c r="J82" i="7"/>
  <c r="BE82" i="7" s="1"/>
  <c r="J132" i="1"/>
  <c r="J129" i="1" s="1"/>
  <c r="J125" i="1"/>
  <c r="J107" i="3" l="1"/>
  <c r="J186" i="4"/>
  <c r="J82" i="9" l="1"/>
  <c r="J84" i="9"/>
  <c r="J86" i="9"/>
  <c r="J88" i="9"/>
  <c r="J90" i="9"/>
  <c r="J92" i="9"/>
  <c r="J94" i="9"/>
  <c r="J96" i="9"/>
  <c r="J98" i="9"/>
  <c r="J100" i="9"/>
  <c r="J102" i="9"/>
  <c r="J104" i="9"/>
  <c r="J106" i="9"/>
  <c r="J108" i="9"/>
  <c r="J110" i="9"/>
  <c r="J112" i="9"/>
  <c r="J115" i="9"/>
  <c r="J114" i="9" s="1"/>
  <c r="J59" i="9" s="1"/>
  <c r="J158" i="8"/>
  <c r="J160" i="8"/>
  <c r="J117" i="8"/>
  <c r="J119" i="8"/>
  <c r="J121" i="8"/>
  <c r="J123" i="8"/>
  <c r="J125" i="8"/>
  <c r="J127" i="8"/>
  <c r="J129" i="8"/>
  <c r="J132" i="8"/>
  <c r="J134" i="8"/>
  <c r="J137" i="8"/>
  <c r="J139" i="8"/>
  <c r="J141" i="8"/>
  <c r="J143" i="8"/>
  <c r="J145" i="8"/>
  <c r="J147" i="8"/>
  <c r="J149" i="8"/>
  <c r="J151" i="8"/>
  <c r="J153" i="8"/>
  <c r="J96" i="8"/>
  <c r="J98" i="8"/>
  <c r="J100" i="8"/>
  <c r="J102" i="8"/>
  <c r="J104" i="8"/>
  <c r="J106" i="8"/>
  <c r="J108" i="8"/>
  <c r="J110" i="8"/>
  <c r="J112" i="8"/>
  <c r="J114" i="8"/>
  <c r="J91" i="8"/>
  <c r="J90" i="8" s="1"/>
  <c r="J56" i="8" s="1"/>
  <c r="J84" i="8"/>
  <c r="J87" i="8"/>
  <c r="F75" i="9"/>
  <c r="F74" i="9"/>
  <c r="J72" i="9"/>
  <c r="F72" i="9"/>
  <c r="E70" i="9"/>
  <c r="E68" i="9"/>
  <c r="F51" i="9"/>
  <c r="F50" i="9"/>
  <c r="J48" i="9"/>
  <c r="F48" i="9"/>
  <c r="E46" i="9"/>
  <c r="E44" i="9"/>
  <c r="F77" i="8"/>
  <c r="F76" i="8"/>
  <c r="J74" i="8"/>
  <c r="F74" i="8"/>
  <c r="E72" i="8"/>
  <c r="E70" i="8"/>
  <c r="F48" i="8"/>
  <c r="F47" i="8"/>
  <c r="J45" i="8"/>
  <c r="F45" i="8"/>
  <c r="E43" i="8"/>
  <c r="E41" i="8"/>
  <c r="J97" i="7"/>
  <c r="J99" i="7"/>
  <c r="J101" i="7"/>
  <c r="J86" i="7"/>
  <c r="J88" i="7"/>
  <c r="J90" i="7"/>
  <c r="E69" i="7"/>
  <c r="E71" i="7"/>
  <c r="F73" i="7"/>
  <c r="J73" i="7"/>
  <c r="F75" i="7"/>
  <c r="F76" i="7"/>
  <c r="F50" i="7"/>
  <c r="F49" i="7"/>
  <c r="J47" i="7"/>
  <c r="F47" i="7"/>
  <c r="E45" i="7"/>
  <c r="E43" i="7"/>
  <c r="J126" i="6"/>
  <c r="J124" i="6"/>
  <c r="J122" i="6"/>
  <c r="J120" i="6"/>
  <c r="J118" i="6"/>
  <c r="J116" i="6"/>
  <c r="J114" i="6"/>
  <c r="J111" i="6"/>
  <c r="J109" i="6"/>
  <c r="J106" i="6"/>
  <c r="J104" i="6"/>
  <c r="J102" i="6"/>
  <c r="J100" i="6"/>
  <c r="J97" i="6"/>
  <c r="J94" i="6"/>
  <c r="J91" i="6"/>
  <c r="J89" i="6"/>
  <c r="J86" i="6"/>
  <c r="J84" i="6" s="1"/>
  <c r="J58" i="6" s="1"/>
  <c r="F78" i="6"/>
  <c r="F77" i="6"/>
  <c r="J75" i="6"/>
  <c r="F75" i="6"/>
  <c r="E73" i="6"/>
  <c r="E71" i="6"/>
  <c r="F51" i="6"/>
  <c r="F50" i="6"/>
  <c r="J48" i="6"/>
  <c r="F48" i="6"/>
  <c r="E46" i="6"/>
  <c r="E44" i="6"/>
  <c r="J122" i="5"/>
  <c r="J119" i="5"/>
  <c r="J116" i="5"/>
  <c r="J115" i="5" s="1"/>
  <c r="J62" i="5" s="1"/>
  <c r="J113" i="5"/>
  <c r="J111" i="5"/>
  <c r="J110" i="5" s="1"/>
  <c r="J61" i="5" s="1"/>
  <c r="J108" i="5"/>
  <c r="J106" i="5"/>
  <c r="J104" i="5"/>
  <c r="J101" i="5"/>
  <c r="J100" i="5" s="1"/>
  <c r="J59" i="5" s="1"/>
  <c r="J98" i="5"/>
  <c r="J96" i="5"/>
  <c r="J94" i="5"/>
  <c r="J91" i="5"/>
  <c r="J89" i="5"/>
  <c r="J87" i="5"/>
  <c r="F80" i="5"/>
  <c r="F79" i="5"/>
  <c r="J77" i="5"/>
  <c r="F77" i="5"/>
  <c r="E75" i="5"/>
  <c r="E73" i="5"/>
  <c r="F51" i="5"/>
  <c r="F50" i="5"/>
  <c r="J48" i="5"/>
  <c r="F48" i="5"/>
  <c r="E46" i="5"/>
  <c r="E44" i="5"/>
  <c r="J164" i="4"/>
  <c r="J193" i="4"/>
  <c r="J192" i="4" s="1"/>
  <c r="J187" i="4"/>
  <c r="J188" i="4"/>
  <c r="J181" i="4"/>
  <c r="J178" i="4"/>
  <c r="J175" i="4"/>
  <c r="J162" i="4"/>
  <c r="J160" i="4"/>
  <c r="J158" i="4"/>
  <c r="J155" i="4"/>
  <c r="J153" i="4"/>
  <c r="J151" i="4"/>
  <c r="J149" i="4"/>
  <c r="J146" i="4"/>
  <c r="J142" i="4"/>
  <c r="J139" i="4"/>
  <c r="J137" i="4"/>
  <c r="J135" i="4"/>
  <c r="J130" i="4"/>
  <c r="J124" i="4"/>
  <c r="J123" i="4" s="1"/>
  <c r="J60" i="4" s="1"/>
  <c r="J121" i="4"/>
  <c r="J119" i="4"/>
  <c r="J117" i="4"/>
  <c r="J115" i="4"/>
  <c r="J113" i="4"/>
  <c r="J109" i="4"/>
  <c r="J104" i="4"/>
  <c r="J102" i="4"/>
  <c r="J100" i="4"/>
  <c r="J98" i="4"/>
  <c r="J96" i="4"/>
  <c r="J94" i="4"/>
  <c r="J92" i="4"/>
  <c r="J88" i="4"/>
  <c r="F81" i="4"/>
  <c r="F80" i="4"/>
  <c r="J78" i="4"/>
  <c r="F78" i="4"/>
  <c r="E76" i="4"/>
  <c r="E74" i="4"/>
  <c r="F51" i="4"/>
  <c r="F50" i="4"/>
  <c r="J48" i="4"/>
  <c r="F48" i="4"/>
  <c r="E46" i="4"/>
  <c r="E44" i="4"/>
  <c r="J109" i="3"/>
  <c r="J61" i="3" s="1"/>
  <c r="J105" i="3"/>
  <c r="J103" i="3"/>
  <c r="J101" i="3"/>
  <c r="J99" i="3"/>
  <c r="J97" i="3"/>
  <c r="J95" i="3"/>
  <c r="J93" i="3"/>
  <c r="J91" i="3"/>
  <c r="J89" i="3"/>
  <c r="J85" i="3"/>
  <c r="J84" i="3" s="1"/>
  <c r="F78" i="3"/>
  <c r="F77" i="3"/>
  <c r="J75" i="3"/>
  <c r="F75" i="3"/>
  <c r="E73" i="3"/>
  <c r="E71" i="3"/>
  <c r="F51" i="3"/>
  <c r="F50" i="3"/>
  <c r="J48" i="3"/>
  <c r="F48" i="3"/>
  <c r="E46" i="3"/>
  <c r="E44" i="3"/>
  <c r="J102" i="2"/>
  <c r="J97" i="2"/>
  <c r="J118" i="2"/>
  <c r="J115" i="2"/>
  <c r="J112" i="2"/>
  <c r="J110" i="2"/>
  <c r="J107" i="2"/>
  <c r="J105" i="2"/>
  <c r="J92" i="2"/>
  <c r="J88" i="2"/>
  <c r="J87" i="2" s="1"/>
  <c r="J58" i="2" s="1"/>
  <c r="F81" i="2"/>
  <c r="F80" i="2"/>
  <c r="J78" i="2"/>
  <c r="F78" i="2"/>
  <c r="E76" i="2"/>
  <c r="E74" i="2"/>
  <c r="F51" i="2"/>
  <c r="F50" i="2"/>
  <c r="J48" i="2"/>
  <c r="F48" i="2"/>
  <c r="E46" i="2"/>
  <c r="E44" i="2"/>
  <c r="J170" i="1"/>
  <c r="J64" i="1" s="1"/>
  <c r="J141" i="1"/>
  <c r="J79" i="1"/>
  <c r="F82" i="1"/>
  <c r="F81" i="1"/>
  <c r="F79" i="1"/>
  <c r="E77" i="1"/>
  <c r="E75" i="1"/>
  <c r="F50" i="1"/>
  <c r="F51" i="1"/>
  <c r="F48" i="1"/>
  <c r="J48" i="1"/>
  <c r="E46" i="1"/>
  <c r="E44" i="1"/>
  <c r="J81" i="9" l="1"/>
  <c r="J58" i="9" s="1"/>
  <c r="J86" i="5"/>
  <c r="J58" i="5" s="1"/>
  <c r="J154" i="8"/>
  <c r="J60" i="8" s="1"/>
  <c r="J103" i="5"/>
  <c r="J60" i="5" s="1"/>
  <c r="J83" i="8"/>
  <c r="J55" i="8" s="1"/>
  <c r="J87" i="4"/>
  <c r="J58" i="4" s="1"/>
  <c r="J174" i="4"/>
  <c r="J63" i="4" s="1"/>
  <c r="J118" i="5"/>
  <c r="J63" i="5" s="1"/>
  <c r="J99" i="6"/>
  <c r="J60" i="6" s="1"/>
  <c r="J113" i="6"/>
  <c r="J61" i="6" s="1"/>
  <c r="J88" i="6"/>
  <c r="J59" i="6" s="1"/>
  <c r="J108" i="4"/>
  <c r="J59" i="4" s="1"/>
  <c r="J95" i="8"/>
  <c r="J58" i="8" s="1"/>
  <c r="J116" i="8"/>
  <c r="J59" i="8" s="1"/>
  <c r="J96" i="7"/>
  <c r="J85" i="7"/>
  <c r="J57" i="7" s="1"/>
  <c r="J58" i="7"/>
  <c r="J91" i="2"/>
  <c r="J59" i="2" s="1"/>
  <c r="J104" i="2"/>
  <c r="J60" i="2" s="1"/>
  <c r="J63" i="2"/>
  <c r="J59" i="1"/>
  <c r="J65" i="1"/>
  <c r="J63" i="1"/>
  <c r="J140" i="1"/>
  <c r="J61" i="1" s="1"/>
  <c r="J149" i="1"/>
  <c r="J62" i="1" s="1"/>
  <c r="J58" i="3"/>
  <c r="J83" i="3"/>
  <c r="J57" i="3" s="1"/>
  <c r="J88" i="3"/>
  <c r="J129" i="4"/>
  <c r="J61" i="4" s="1"/>
  <c r="J64" i="4"/>
  <c r="J82" i="8" l="1"/>
  <c r="J54" i="8" s="1"/>
  <c r="J80" i="9"/>
  <c r="J166" i="4"/>
  <c r="J62" i="4" s="1"/>
  <c r="J85" i="5"/>
  <c r="J84" i="5" s="1"/>
  <c r="J59" i="7"/>
  <c r="J80" i="7"/>
  <c r="J86" i="4"/>
  <c r="J57" i="4" s="1"/>
  <c r="J83" i="6"/>
  <c r="J82" i="6" s="1"/>
  <c r="J94" i="8"/>
  <c r="J57" i="8" s="1"/>
  <c r="J55" i="7"/>
  <c r="J86" i="2"/>
  <c r="J57" i="2" s="1"/>
  <c r="J139" i="1"/>
  <c r="J60" i="1" s="1"/>
  <c r="J60" i="3"/>
  <c r="J87" i="3"/>
  <c r="J57" i="9"/>
  <c r="J79" i="9"/>
  <c r="J57" i="5" l="1"/>
  <c r="J85" i="4"/>
  <c r="J57" i="6"/>
  <c r="J81" i="8"/>
  <c r="J53" i="8" s="1"/>
  <c r="J25" i="7"/>
  <c r="J56" i="6"/>
  <c r="J26" i="6"/>
  <c r="AG59" i="11" s="1"/>
  <c r="J59" i="3"/>
  <c r="J82" i="3"/>
  <c r="J26" i="9"/>
  <c r="AG61" i="11" s="1"/>
  <c r="J56" i="9"/>
  <c r="J56" i="5"/>
  <c r="J26" i="5"/>
  <c r="AG66" i="11" s="1"/>
  <c r="J26" i="4"/>
  <c r="AG58" i="11" s="1"/>
  <c r="J56" i="4"/>
  <c r="F28" i="7" l="1"/>
  <c r="J28" i="7" s="1"/>
  <c r="J34" i="7" s="1"/>
  <c r="AN60" i="11" s="1"/>
  <c r="AG60" i="11"/>
  <c r="J26" i="8"/>
  <c r="F29" i="6"/>
  <c r="J29" i="6" s="1"/>
  <c r="J35" i="6" s="1"/>
  <c r="AN59" i="11" s="1"/>
  <c r="F29" i="9"/>
  <c r="J29" i="9" s="1"/>
  <c r="J35" i="9" s="1"/>
  <c r="AN61" i="11" s="1"/>
  <c r="F29" i="5"/>
  <c r="J29" i="5" s="1"/>
  <c r="J35" i="5" s="1"/>
  <c r="AN66" i="11" s="1"/>
  <c r="J56" i="3"/>
  <c r="J26" i="3"/>
  <c r="F29" i="4"/>
  <c r="J29" i="4" s="1"/>
  <c r="J35" i="4" s="1"/>
  <c r="AN58" i="11" s="1"/>
  <c r="J117" i="2"/>
  <c r="F29" i="3" l="1"/>
  <c r="J29" i="3" s="1"/>
  <c r="J35" i="3" s="1"/>
  <c r="AN57" i="11" s="1"/>
  <c r="AG57" i="11"/>
  <c r="F29" i="8"/>
  <c r="J29" i="8" s="1"/>
  <c r="J35" i="8" s="1"/>
  <c r="AN62" i="11" s="1"/>
  <c r="AG62" i="11"/>
  <c r="J64" i="2"/>
  <c r="J62" i="2"/>
  <c r="J85" i="2" l="1"/>
  <c r="J61" i="2" l="1"/>
  <c r="J56" i="2"/>
  <c r="J26" i="2"/>
  <c r="AG56" i="11" s="1"/>
  <c r="F29" i="2" l="1"/>
  <c r="J29" i="2" s="1"/>
  <c r="J35" i="2" s="1"/>
  <c r="AN56" i="11" s="1"/>
  <c r="J88" i="1"/>
  <c r="J58" i="1" s="1"/>
  <c r="J87" i="1" l="1"/>
  <c r="J86" i="1" l="1"/>
  <c r="J57" i="1"/>
  <c r="J56" i="1" l="1"/>
  <c r="J26" i="1"/>
  <c r="AG55" i="11" s="1"/>
  <c r="F29" i="1" l="1"/>
  <c r="J29" i="1" s="1"/>
  <c r="J35" i="1" s="1"/>
  <c r="AN55" i="11" s="1"/>
  <c r="J57" i="16"/>
  <c r="J84" i="16" l="1"/>
  <c r="J56" i="16" s="1"/>
  <c r="J26" i="16" s="1"/>
  <c r="F29" i="16" l="1"/>
  <c r="J29" i="16" s="1"/>
  <c r="J35" i="16" s="1"/>
  <c r="AN63" i="11" s="1"/>
  <c r="AN54" i="11" s="1"/>
  <c r="AG63" i="11"/>
  <c r="AG54" i="11" s="1"/>
  <c r="AK26" i="11" s="1"/>
  <c r="W29" i="11" l="1"/>
  <c r="AK29" i="11" s="1"/>
  <c r="AK35" i="11" s="1"/>
</calcChain>
</file>

<file path=xl/sharedStrings.xml><?xml version="1.0" encoding="utf-8"?>
<sst xmlns="http://schemas.openxmlformats.org/spreadsheetml/2006/main" count="3852" uniqueCount="1155">
  <si>
    <t>KRYCÍ LIST SOUPISU</t>
  </si>
  <si>
    <t>Stavba:</t>
  </si>
  <si>
    <t>Objekt:</t>
  </si>
  <si>
    <t>KSO:</t>
  </si>
  <si>
    <t/>
  </si>
  <si>
    <t>CC-CZ:</t>
  </si>
  <si>
    <t>Místo:</t>
  </si>
  <si>
    <t>Datum:</t>
  </si>
  <si>
    <t>Zadavatel:</t>
  </si>
  <si>
    <t>IČ:</t>
  </si>
  <si>
    <t>DIČ:</t>
  </si>
  <si>
    <t>Uchazeč:</t>
  </si>
  <si>
    <t>Projektant: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</si>
  <si>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</si>
  <si>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</si>
  <si>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</si>
  <si>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</si>
  <si>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</si>
  <si>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</si>
  <si>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</si>
  <si>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</si>
  <si>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</si>
  <si>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</si>
  <si>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</si>
  <si>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</si>
  <si>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</si>
  <si>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</si>
  <si>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</si>
  <si>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</si>
  <si>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</si>
  <si>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Náklady soupisu celkem</t>
  </si>
  <si>
    <t>HSV - Práce a dodávky HSV</t>
  </si>
  <si>
    <t xml:space="preserve">    3 - Svislé a kompletní konstrukce</t>
  </si>
  <si>
    <t xml:space="preserve">    9 - Ostatní konstrukce a práce, bourání</t>
  </si>
  <si>
    <t>PSV - Práce a dodávky PSV</t>
  </si>
  <si>
    <t xml:space="preserve">    724 - Zdravotechnika - strojní vybavení</t>
  </si>
  <si>
    <t xml:space="preserve">    767 - Konstrukce zámečnické</t>
  </si>
  <si>
    <t xml:space="preserve">    771 - Podlahy z dlaždic</t>
  </si>
  <si>
    <t>VRN - Vedlejší rozpočtové náklady</t>
  </si>
  <si>
    <t xml:space="preserve">    VRN1 - Průzkumné, geodetické a projektové práce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</si>
  <si>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</si>
  <si>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</si>
  <si>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</si>
  <si>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</si>
  <si>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</si>
  <si>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</si>
  <si>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</si>
  <si>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</si>
  <si>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</si>
  <si>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D</t>
  </si>
  <si>
    <t>HSV</t>
  </si>
  <si>
    <t>Práce a dodávky HSV</t>
  </si>
  <si>
    <t>3</t>
  </si>
  <si>
    <t>Svislé a kompletní konstrukce</t>
  </si>
  <si>
    <t>1</t>
  </si>
  <si>
    <t>K</t>
  </si>
  <si>
    <t>31123R1</t>
  </si>
  <si>
    <t>Betonáž stropů včetně bednění ,výztuže,  trnování</t>
  </si>
  <si>
    <t>18</t>
  </si>
  <si>
    <t>m3</t>
  </si>
  <si>
    <t>CS ÚRS 2019 01</t>
  </si>
  <si>
    <t>PP</t>
  </si>
  <si>
    <t>VV</t>
  </si>
  <si>
    <t>Součet</t>
  </si>
  <si>
    <t>19</t>
  </si>
  <si>
    <t>411351011</t>
  </si>
  <si>
    <t>Zřízení bednění stropů deskových tl do 25 cm bez podpěrné kce</t>
  </si>
  <si>
    <t>m2</t>
  </si>
  <si>
    <t>Bednění stropních konstrukcí - bez podpěrné konstrukce desek tloušťky stropní desky přes 5 do 25 cm zřízení</t>
  </si>
  <si>
    <t>20</t>
  </si>
  <si>
    <t>21</t>
  </si>
  <si>
    <t>22</t>
  </si>
  <si>
    <t>23</t>
  </si>
  <si>
    <t>411361821</t>
  </si>
  <si>
    <t>Výztuž stropů betonářskou ocelí 10 505</t>
  </si>
  <si>
    <t>t</t>
  </si>
  <si>
    <t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</si>
  <si>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24</t>
  </si>
  <si>
    <t>25</t>
  </si>
  <si>
    <t>26</t>
  </si>
  <si>
    <t>953334121</t>
  </si>
  <si>
    <t>Bobtnavý pásek do pracovních spar betonových kcí bentonitový 20 x 25 mm</t>
  </si>
  <si>
    <t>m</t>
  </si>
  <si>
    <t>Bobtnavý pásek do pracovních spar betonových konstrukcí bentonitový, rozměru 20 x 25 mm</t>
  </si>
  <si>
    <t>2</t>
  </si>
  <si>
    <t>31123R2</t>
  </si>
  <si>
    <t>Betonáž podlah v kanálech, výztuž, včetně trnování</t>
  </si>
  <si>
    <t>33</t>
  </si>
  <si>
    <t>M</t>
  </si>
  <si>
    <t>31126R10</t>
  </si>
  <si>
    <t>kus</t>
  </si>
  <si>
    <t>4</t>
  </si>
  <si>
    <t>31126R11</t>
  </si>
  <si>
    <t>5</t>
  </si>
  <si>
    <t>31126R12</t>
  </si>
  <si>
    <t>61</t>
  </si>
  <si>
    <t>6</t>
  </si>
  <si>
    <t>31126R13</t>
  </si>
  <si>
    <t>kg</t>
  </si>
  <si>
    <t>7</t>
  </si>
  <si>
    <t>31126R14</t>
  </si>
  <si>
    <t>8</t>
  </si>
  <si>
    <t>36</t>
  </si>
  <si>
    <t>16</t>
  </si>
  <si>
    <t>43</t>
  </si>
  <si>
    <t>9</t>
  </si>
  <si>
    <t>31126R21</t>
  </si>
  <si>
    <t>10</t>
  </si>
  <si>
    <t>31126R22</t>
  </si>
  <si>
    <t>trojnásobný difuzor (hmotnost cca 250 Kg)</t>
  </si>
  <si>
    <t>11</t>
  </si>
  <si>
    <t>31126R24</t>
  </si>
  <si>
    <t>přepadová lamela</t>
  </si>
  <si>
    <t>47</t>
  </si>
  <si>
    <t>12</t>
  </si>
  <si>
    <t>31126R25</t>
  </si>
  <si>
    <t>lamela kolene (hmotnost cca 20 Kg)</t>
  </si>
  <si>
    <t>31126R26</t>
  </si>
  <si>
    <t>Montáž čerpadel bazénové technologie</t>
  </si>
  <si>
    <t>4261058R</t>
  </si>
  <si>
    <t>čerpadlo bazénové technologie</t>
  </si>
  <si>
    <t>13</t>
  </si>
  <si>
    <t>311351121</t>
  </si>
  <si>
    <t>Zřízení oboustranného bednění nosných nadzákladových zdí</t>
  </si>
  <si>
    <t>Bednění nadzákladových zdí nosných rovné oboustranné za každou stranu zřízení</t>
  </si>
  <si>
    <t>14</t>
  </si>
  <si>
    <t>311351122</t>
  </si>
  <si>
    <t>Odstranění oboustranného bednění nosných nadzákladových zdí</t>
  </si>
  <si>
    <t>Bednění nadzákladových zdí nosných rovné oboustranné za každou stranu odstranění</t>
  </si>
  <si>
    <t>311351411</t>
  </si>
  <si>
    <t>Zřízení kruhového oboustranného bednění nosných nadzákladových zdí r do 2,5 m</t>
  </si>
  <si>
    <t>Bednění nadzákladových zdí nosných kruhové nebo obloukové oboustranné za každou stranu poloměru přes 1 do 2,5 m zřízení</t>
  </si>
  <si>
    <t>311351412</t>
  </si>
  <si>
    <t>Odstranění kruhového oboustranného bednění nosných nadzákladových zdí r do 2,5 m</t>
  </si>
  <si>
    <t>Bednění nadzákladových zdí nosných kruhové nebo obloukové oboustranné za každou stranu poloměru přes 1 do 2,5 m odstranění</t>
  </si>
  <si>
    <t>311351911</t>
  </si>
  <si>
    <t>Příplatek k cenám bednění nosných nadzákladových zdí za pohledový beton</t>
  </si>
  <si>
    <t>Bednění nadzákladových zdí nosných Příplatek k cenám bednění za pohledový beton</t>
  </si>
  <si>
    <t>311361821</t>
  </si>
  <si>
    <t>Výztuž nosných zdí betonářskou ocelí 10 505</t>
  </si>
  <si>
    <t>Výztuž nadzákladových zdí nosných svislých nebo odkloněných od svislice, rovných nebo oblých z betonářské oceli 10 505 (R) nebo BSt 500</t>
  </si>
  <si>
    <t>soubor</t>
  </si>
  <si>
    <t>31126R4</t>
  </si>
  <si>
    <t>15</t>
  </si>
  <si>
    <t>31126R5</t>
  </si>
  <si>
    <t>Betonáž stěny s R 1150</t>
  </si>
  <si>
    <t>31126R6</t>
  </si>
  <si>
    <t>broušení stěn a stropů</t>
  </si>
  <si>
    <t>17</t>
  </si>
  <si>
    <t>Obroušení pohledového betonu</t>
  </si>
  <si>
    <t>31126R7</t>
  </si>
  <si>
    <t>reprofilace stěn</t>
  </si>
  <si>
    <t>31126R8</t>
  </si>
  <si>
    <t>poklop nerez 400 x 400</t>
  </si>
  <si>
    <t>Ostatní konstrukce a práce, bourání</t>
  </si>
  <si>
    <t>27</t>
  </si>
  <si>
    <t>953961216</t>
  </si>
  <si>
    <t>28</t>
  </si>
  <si>
    <t>953965151</t>
  </si>
  <si>
    <t>80</t>
  </si>
  <si>
    <t>29</t>
  </si>
  <si>
    <t>977131218</t>
  </si>
  <si>
    <t>Vrty dovrchní příklepovými vrtáky D do 28 mm do cihelného zdiva nebo prostého betonu</t>
  </si>
  <si>
    <t>Vrty příklepovými vrtáky do cihelného zdiva nebo prostého betonu dovrchní (směrem vzhůru), průměru přes 25 do 28 mm</t>
  </si>
  <si>
    <t>15*0,2</t>
  </si>
  <si>
    <t>PSV</t>
  </si>
  <si>
    <t>Práce a dodávky PSV</t>
  </si>
  <si>
    <t>724</t>
  </si>
  <si>
    <t>Zdravotechnika - strojní vybavení</t>
  </si>
  <si>
    <t>30</t>
  </si>
  <si>
    <t>72439910R</t>
  </si>
  <si>
    <t>Montáž úpravny vody</t>
  </si>
  <si>
    <t>31</t>
  </si>
  <si>
    <t>43632320R</t>
  </si>
  <si>
    <t>úpravna vody - filtrace</t>
  </si>
  <si>
    <t>P</t>
  </si>
  <si>
    <t>32</t>
  </si>
  <si>
    <t>4363232R1</t>
  </si>
  <si>
    <t xml:space="preserve">čerpadlo </t>
  </si>
  <si>
    <t>4363232R2</t>
  </si>
  <si>
    <t>UV lampa</t>
  </si>
  <si>
    <t>767</t>
  </si>
  <si>
    <t>Konstrukce zámečnické</t>
  </si>
  <si>
    <t>31686530R</t>
  </si>
  <si>
    <t>schůdky revizní  do technologie</t>
  </si>
  <si>
    <t>45</t>
  </si>
  <si>
    <t>767995115</t>
  </si>
  <si>
    <t>Montáž atypických zámečnických konstrukcí hmotnosti do 100 kg</t>
  </si>
  <si>
    <t>13511116R</t>
  </si>
  <si>
    <t>1302142R</t>
  </si>
  <si>
    <t>spojovací materiál</t>
  </si>
  <si>
    <t>771</t>
  </si>
  <si>
    <t>Montáž podlah keramických režných protiskluzných lepených flexibilním lepidlem do 50 ks/m2</t>
  </si>
  <si>
    <t>111</t>
  </si>
  <si>
    <t>dlaždice keramické slinuté neglazované mrazuvzdorné 19,8 x 19,8 x 0,9 cm</t>
  </si>
  <si>
    <t xml:space="preserve">Přesun hmot tonážní pro podlahy z dlaždic v objektech </t>
  </si>
  <si>
    <t>VRN</t>
  </si>
  <si>
    <t>Vedlejší rozpočtové náklady</t>
  </si>
  <si>
    <t>VRN1</t>
  </si>
  <si>
    <t>Průzkumné, geodetické a projektové práce</t>
  </si>
  <si>
    <t>37</t>
  </si>
  <si>
    <t>Dokumentace pro provádění stavby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</si>
  <si>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</si>
  <si>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</si>
  <si>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</si>
  <si>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764 - Konstrukce klempířské</t>
  </si>
  <si>
    <t xml:space="preserve">    766 - Konstrukce truhlářské</t>
  </si>
  <si>
    <t>Zakládání</t>
  </si>
  <si>
    <t>38</t>
  </si>
  <si>
    <t>20150907ba</t>
  </si>
  <si>
    <t>213311142</t>
  </si>
  <si>
    <t>Polštáře zhutněné pod základy ze štěrkopísku netříděného</t>
  </si>
  <si>
    <t>je součást hlavní stavby</t>
  </si>
  <si>
    <t>Polštáře zhutněné pod základy  ze štěrkopísku netříděného</t>
  </si>
  <si>
    <t>38,25"deska s kanal.</t>
  </si>
  <si>
    <t>náprva stávajícího stavu</t>
  </si>
  <si>
    <t>nová položka</t>
  </si>
  <si>
    <t>310321111</t>
  </si>
  <si>
    <t>Zabetonování otvorů do pl 1 m2 ve zdivu nadzákladovém včetně bednění a výztuže</t>
  </si>
  <si>
    <t>Zabetonování otvorů ve zdivu nadzákladovém včetně bednění, odbednění a výztuže (materiál v ceně) plochy do 1 m2</t>
  </si>
  <si>
    <t>0,5"zabetonování prostupů včetně utěsnění proti vodě</t>
  </si>
  <si>
    <t>312311911</t>
  </si>
  <si>
    <t>Výplňová zeď z betonu prostého tř. C 16/20</t>
  </si>
  <si>
    <t>Nadzákladové zdi z betonu prostého výplňové bez zvláštních nároků na vliv prostředí tř. C 16/20 - výplňový beton</t>
  </si>
  <si>
    <t>312321411</t>
  </si>
  <si>
    <t>Výplňová zeď ze ŽB tř. C 25/30 bez výztuže</t>
  </si>
  <si>
    <t>Nadzákladové zdi z betonu železového (bez výztuže) výplňové bez zvláštních nároků na vliv prostředí tř. C 20/25 - výplňový beton</t>
  </si>
  <si>
    <t>přidat těsnění a trnování</t>
  </si>
  <si>
    <t>3,5*0,2*0,3"dobetonování samohutnícím betonem (nejvyšších 20cm)</t>
  </si>
  <si>
    <t>Vodorovné konstrukce</t>
  </si>
  <si>
    <t>Úpravy povrchů, podlahy a osazování výplní</t>
  </si>
  <si>
    <t>622211041</t>
  </si>
  <si>
    <t>Montáž kontaktního zateplení vnějších stěn z polystyrénových desek tl do 200 mm</t>
  </si>
  <si>
    <t>Montáž kontaktního zateplení  z polystyrenových desek nebo z kombinovaných desek na vnější stěny, tloušťky desek přes 160 do 200 mm</t>
  </si>
  <si>
    <t>132 nebo 122</t>
  </si>
  <si>
    <t>28376355R</t>
  </si>
  <si>
    <t>deska fasádní polystyrénová pro tepelné izolace spodní stavby tl 180mm</t>
  </si>
  <si>
    <t>122,35*1,02 'Přepočtené koeficientem množství</t>
  </si>
  <si>
    <t>součást 130</t>
  </si>
  <si>
    <t>622252001</t>
  </si>
  <si>
    <t>Montáž zakládacích soklových lišt kontaktního zateplení</t>
  </si>
  <si>
    <t>Montáž lišt kontaktního zateplení  zakládacích soklových připevněných hmoždinkami</t>
  </si>
  <si>
    <t>součást 132</t>
  </si>
  <si>
    <t>59051655</t>
  </si>
  <si>
    <t>lišta soklová Al s okapničkou zakládací U 18cm 0,95/200cm</t>
  </si>
  <si>
    <t>42*1,05 'Přepočtené koeficientem množství</t>
  </si>
  <si>
    <t>součást 134</t>
  </si>
  <si>
    <t>622521011</t>
  </si>
  <si>
    <t>Tenkovrstvá silikátová zrnitá omítka tl. 1,5 mm včetně penetrace vnějších stěn</t>
  </si>
  <si>
    <t>Omítka tenkovrstvá silikátová vnějších ploch  probarvená, včetně penetrace podkladu zrnitá, tloušťky 1,5 mm stěn</t>
  </si>
  <si>
    <t>631311131</t>
  </si>
  <si>
    <t>Doplnění dosavadních mazanin betonem prostým plochy do 1 m2 tloušťky přes 80 mm</t>
  </si>
  <si>
    <t>náprava stávajícího stavu</t>
  </si>
  <si>
    <t>Doplnění dosavadních mazanin prostým betonem  s dodáním hmot, bez potěru, plochy jednotlivě do 1 m2 a tl. přes 80 mm</t>
  </si>
  <si>
    <t>0,3*0,5*0,2"zapravení podlahy v 1.05 -cca 300x500mm  a doplnění polystyrenu, přebetonovat +  finální epoxidová stěrka</t>
  </si>
  <si>
    <t>nová</t>
  </si>
  <si>
    <t>40</t>
  </si>
  <si>
    <t>41</t>
  </si>
  <si>
    <t>44</t>
  </si>
  <si>
    <t>642943R17</t>
  </si>
  <si>
    <t>mobilní žebřík přes bazén vč montáže výkres D.1.1g_03_Z50</t>
  </si>
  <si>
    <t>46</t>
  </si>
  <si>
    <t>642943R19</t>
  </si>
  <si>
    <t>separační folie vč montáže výkres D.1.1g_03_Z52</t>
  </si>
  <si>
    <t>48</t>
  </si>
  <si>
    <t>642943R20</t>
  </si>
  <si>
    <t>akustické panely vč montáže výkres D.1.1g_03_Z53</t>
  </si>
  <si>
    <t>49</t>
  </si>
  <si>
    <t>642943R21</t>
  </si>
  <si>
    <t>ocelový límec vč montáže výkres D.1.1g_03_Z54</t>
  </si>
  <si>
    <t>součást hlavní stavaby</t>
  </si>
  <si>
    <t>53</t>
  </si>
  <si>
    <t>642943R25</t>
  </si>
  <si>
    <t>PROTIPOVODŇOVÁ ZÁBRANA DO OKEN Z55.1</t>
  </si>
  <si>
    <t>protipovodňové hliníkové mobilní hrazení
na okenní otvor 2500x1200mm
boční vedení AL 100x120mm, prášková barva v odstínu fasády
boční vedení montované před okna k ocelovému límci Z54
hliníkové kryty bočního vedení, které budou instalovány v
době, kdy není prtipovodňový systém aktivní.
hliníková hradidla výšky 200mm, spodní hradidlo s pryžovým
těsněním
ocelový dosedací profil
Detail viz D1_1g_3_Z55.1</t>
  </si>
  <si>
    <t>součást 290</t>
  </si>
  <si>
    <t>54</t>
  </si>
  <si>
    <t>642943R26</t>
  </si>
  <si>
    <t>PROTIPOVODŇOVÁ ZÁBRANA DO DVEŘÍ Z55.2</t>
  </si>
  <si>
    <t>protipovodňové hliníkové mobilní hrazení
před dveřní otvor 1600x2400mm
boční vedení AL 100x120mm
boční vedení montované před otvor na žb stěn
hliníkové kryty bočního vedení, které budou instalovány v
době, kdy není prtipovodňový systém aktivní.
hliníková hradidla výšky 200mm, spodní hradidlo s pryžovým
těsněním</t>
  </si>
  <si>
    <t>55</t>
  </si>
  <si>
    <t>642943R27</t>
  </si>
  <si>
    <t>NEREZ PLECH NA STĚNU V MÍSTĚ ROZSTŘIKU</t>
  </si>
  <si>
    <t>1000x1000, TL.2mm nerez, střed desky v ose vodovodu
viz zdravotechnika D1_4_5_07</t>
  </si>
  <si>
    <t>nové</t>
  </si>
  <si>
    <t>58</t>
  </si>
  <si>
    <t>642943R4</t>
  </si>
  <si>
    <t>Česlo pádlovacího bazénu vč montáže výkres D.1.1g_03_Z31</t>
  </si>
  <si>
    <t>59</t>
  </si>
  <si>
    <t>642943R5</t>
  </si>
  <si>
    <t>Česlo veslovacího bazénu vč montáže výkres D.1.1g_03_Z32</t>
  </si>
  <si>
    <t>71</t>
  </si>
  <si>
    <t>557R</t>
  </si>
  <si>
    <t>katodická ochrana návrh + realizace</t>
  </si>
  <si>
    <t>76</t>
  </si>
  <si>
    <t>9534R2</t>
  </si>
  <si>
    <t xml:space="preserve">zatěsnění prostupů ve vodostavebným betomu (jádrové vrty průměru 75mm, délky 310mm, u podlahy mezi místnostostmi 1.04 a1.05) </t>
  </si>
  <si>
    <t>81</t>
  </si>
  <si>
    <t>962052210</t>
  </si>
  <si>
    <t>Bourání zdiva nadzákladového ze ŽB do 1 m3</t>
  </si>
  <si>
    <t>Bourání zdiva železobetonového  nadzákladového, objemu do 1 m3</t>
  </si>
  <si>
    <t>82</t>
  </si>
  <si>
    <t>966080105</t>
  </si>
  <si>
    <t>Bourání kontaktního zateplení z polystyrenových desek tloušťky do 180 mm</t>
  </si>
  <si>
    <t>Bourání kontaktního zateplení včetně povrchové úpravy omítkou nebo nátěrem z polystyrénových desek, tloušťky přes 120 do 180 mm</t>
  </si>
  <si>
    <t>montážní otvor - hlavní rozpočet stavby</t>
  </si>
  <si>
    <t>90</t>
  </si>
  <si>
    <t>985331214</t>
  </si>
  <si>
    <t>Dodatečné vlepování betonářské výztuže D 14 mm do chemické malty včetně vyvrtání otvoru</t>
  </si>
  <si>
    <t>Dodatečné vlepování betonářské výztuže včetně vyvrtání a vyčištění otvoru chemickou maltou průměr výztuže 14 mm</t>
  </si>
  <si>
    <t>15*13,3*0,2</t>
  </si>
  <si>
    <t>91</t>
  </si>
  <si>
    <t>13021014</t>
  </si>
  <si>
    <t>tyč ocelová žebírková jakost BSt 500S výztuž do betonu D 14mm</t>
  </si>
  <si>
    <t>zatěsnění by bylo náprava stávajícího stavu, ale zpětná klapka bude nová položka, upřesníme si s MKu</t>
  </si>
  <si>
    <t>nová poožka</t>
  </si>
  <si>
    <t>94</t>
  </si>
  <si>
    <t>987R</t>
  </si>
  <si>
    <t>úprava poklopů stávajících studní, tzn. zatěsnění poklopu a přivzdušťovací koncovky Z61</t>
  </si>
  <si>
    <t>úprava poklopů stávajících studní, tzn. zatěsnění poklopu a přivzušťovací koncovky Z61</t>
  </si>
  <si>
    <t>Poznámka k položce:
popis úprav viz tech. zpráva  odst 3.11.3</t>
  </si>
  <si>
    <t>764</t>
  </si>
  <si>
    <t>Konstrukce klempířské</t>
  </si>
  <si>
    <t>Oplechování rovných parapetů celoplošně lepené z Pz s povrchovou úpravou rš 150 mm</t>
  </si>
  <si>
    <t>2,5*5</t>
  </si>
  <si>
    <t>97</t>
  </si>
  <si>
    <t>76430414R</t>
  </si>
  <si>
    <t>K1, K2 + DEMONTÁŽ A ZNOVUMONTÁŽ NA OPRAVOVANÝCH FASÁDÁCH (SVODY, OPLECHOVÁNÍ)</t>
  </si>
  <si>
    <t>3*10</t>
  </si>
  <si>
    <t>766</t>
  </si>
  <si>
    <t>Konstrukce truhlářské</t>
  </si>
  <si>
    <t>783</t>
  </si>
  <si>
    <t>Dokončovací práce - nátěry</t>
  </si>
  <si>
    <t>122</t>
  </si>
  <si>
    <t>sanace betonových stěn - pohledový beton na bílo  náprava stávajícího stavu</t>
  </si>
  <si>
    <t xml:space="preserve">nová položka </t>
  </si>
  <si>
    <t>311321814</t>
  </si>
  <si>
    <t>Nosná zeď ze ŽB pohledového tř. C 25/30 bez výztuže</t>
  </si>
  <si>
    <t>Nadzákladové zdi z betonu železového (bez výztuže) nosné pohledového (v přírodní barvě drtí a přísad) tř. C 25/30</t>
  </si>
  <si>
    <t>Poznámka k položce:
nově provést žb stěnu W17 vč. bednění a odbednění, ošetření připojovací spáry, příplatek vysokou přesnost</t>
  </si>
  <si>
    <t>2,03"W17</t>
  </si>
  <si>
    <t>411324646</t>
  </si>
  <si>
    <t>Stropy deskové ze ŽB pohledového tř. C 30/37</t>
  </si>
  <si>
    <t>Stropy z betonu železového (bez výztuže)  pohledového stropů deskových, plochých střech, desek balkonových, desek hřibových stropů včetně hlavic hřibových sloupů tř. C 30/37</t>
  </si>
  <si>
    <t>Poznámka k položce:
nově provést žb desku D2 vč. bednění a odbednění, ošetření připojovací spáry, vysoká přesnost provedení</t>
  </si>
  <si>
    <t>27,65"D2</t>
  </si>
  <si>
    <t>411354311</t>
  </si>
  <si>
    <t>Zřízení podpěrné konstrukce stropů výšky do 4 m tl do 15 cm</t>
  </si>
  <si>
    <t>Podpěrná konstrukce stropů - desek, kleneb a skořepin výška podepření do 4 m tloušťka stropu přes 5 do 15 cm zřízení</t>
  </si>
  <si>
    <t>411354312</t>
  </si>
  <si>
    <t>Odstranění podpěrné konstrukce stropů výšky do 4 m tl do 15 cm</t>
  </si>
  <si>
    <t>Podpěrná konstrukce stropů - desek, kleneb a skořepin výška podepření do 4 m tloušťka stropu přes 5 do 15 cm odstranění</t>
  </si>
  <si>
    <t>411359111</t>
  </si>
  <si>
    <t>Příplatek k cenám bednění stropů za pohledový beton</t>
  </si>
  <si>
    <t>Bednění stropních konstrukcí - bez podpěrné konstrukce Příplatek k cenám za pohledový beton</t>
  </si>
  <si>
    <t>62233510R</t>
  </si>
  <si>
    <t>Oprava kaveren stěn v rozsahu do 30%</t>
  </si>
  <si>
    <t>Poznámka k položce:
cca plocha svislých stěn ve veslařských spodních kanálech</t>
  </si>
  <si>
    <t>Reprofilace stěn v sací komoře pádlovacího bazénu</t>
  </si>
  <si>
    <t>1,0x2,67</t>
  </si>
  <si>
    <t>20"W17</t>
  </si>
  <si>
    <t>43,8"D2</t>
  </si>
  <si>
    <t>95394262R</t>
  </si>
  <si>
    <t>nové Z59.2 (skruží-kotvící prvek pro motory) vč. zabudování do W17</t>
  </si>
  <si>
    <t>953943114</t>
  </si>
  <si>
    <t>Osazování výrobků do 30 kg/kus do vysekaných kapes zdiva bez jejich dodání</t>
  </si>
  <si>
    <t>Osazování drobných kovových předmětů  výrobků ostatních jinde neuvedených do vynechaných či vysekaných kapes zdiva, se zajištěním polohy se zalitím maltou cementovou, hmotnosti přes 15 do 30 kg/kus</t>
  </si>
  <si>
    <t>1302130R</t>
  </si>
  <si>
    <t>Z33 (nerez poklop)</t>
  </si>
  <si>
    <t>Poznámka k položce:
zabudovat do D2</t>
  </si>
  <si>
    <t>962052211</t>
  </si>
  <si>
    <t>Bourání zdiva nadzákladového ze ŽB přes 1 m3</t>
  </si>
  <si>
    <t>Bourání zdiva železobetonového  nadzákladového, objemu přes 1 m3</t>
  </si>
  <si>
    <t>963051113</t>
  </si>
  <si>
    <t>Bourání ŽB stropů deskových tl přes 80 mm</t>
  </si>
  <si>
    <t>Bourání železobetonových stropů  deskových, tl. přes 80 mm</t>
  </si>
  <si>
    <t>27,65"deska D2</t>
  </si>
  <si>
    <t>97608214R</t>
  </si>
  <si>
    <t>vybourání Z59.1 (skruží-kotvící prvek pro motory) ze stěny W17+ likvidace Z59.1</t>
  </si>
  <si>
    <t>976083141R</t>
  </si>
  <si>
    <t>vybourání Z33 (nerezový rám) z desky D2+ likvidace rámu Z33</t>
  </si>
  <si>
    <t>9773311R</t>
  </si>
  <si>
    <t>odfrézování části žb stěny W09 pro osazení kolene kanoisti</t>
  </si>
  <si>
    <t>76761491R</t>
  </si>
  <si>
    <t xml:space="preserve">demontáž pozinkovaných kotvících prvků a nahrazení nerezovými </t>
  </si>
  <si>
    <t>demontáž pozinkovaných kotvících prvků a nahrazení nerezovými 
u trojíhelníkových difuzorů</t>
  </si>
  <si>
    <t>6*4</t>
  </si>
  <si>
    <t>7676159R</t>
  </si>
  <si>
    <t xml:space="preserve">zaplátování nerezových komponent </t>
  </si>
  <si>
    <t>Poznámka k položce:
200x200mm</t>
  </si>
  <si>
    <t>767991911</t>
  </si>
  <si>
    <t>Opravy zámečnických konstrukcí ostatní - samostatné svařování</t>
  </si>
  <si>
    <t>Ostatní opravy  svařováním</t>
  </si>
  <si>
    <t>35,4*2"koleno veslaři</t>
  </si>
  <si>
    <t>9,8*4"difuzor veslaři</t>
  </si>
  <si>
    <t>lamela je součást pol.8, zde cenu neuvádět</t>
  </si>
  <si>
    <t>Kotvy chemickou patronou M24 hl210mm do betonu, ŽB nebo kamene</t>
  </si>
  <si>
    <t>Kotevní oko pro chemické kotvy  M24 dl290mm</t>
  </si>
  <si>
    <t>Labe aréna Štětí  - veslařsko-kanoistický bazén</t>
  </si>
  <si>
    <t>Štětí, Nábřežní 835</t>
  </si>
  <si>
    <t>Labe aréna a.s.</t>
  </si>
  <si>
    <t>di5 architekti inženýři s.r.o.</t>
  </si>
  <si>
    <t>25 67 80 51</t>
  </si>
  <si>
    <t>difuzor již realizovaný, zde cenu neuvádět</t>
  </si>
  <si>
    <t>položka zrušena, cenu neuvádět</t>
  </si>
  <si>
    <t>položka je součástí položky 13, zde cenu neuvádět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</si>
  <si>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</si>
  <si>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</si>
  <si>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</si>
  <si>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</si>
  <si>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</si>
  <si>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013203000</t>
  </si>
  <si>
    <t>Dokumentace stavby bez rozlišení</t>
  </si>
  <si>
    <t xml:space="preserve">Dokumentace stavby bez rozlišení - expertní zhodnocení možnosti použití katodické ochrany obětovanou anodou na listy turbín (zhodnocení uvedeného detailu a srovnání životnosti bez ochrany) a případně její návrh a realizaci
expertní zhodnocení možnosti použití katodické ochrany obětovanou anodou na listy turbín (zhodnocení uvedeného detailu a srovnání životnosti bez ochrany) </t>
  </si>
  <si>
    <t>013203000R</t>
  </si>
  <si>
    <t>akustické měření +  návrh instalace absorbérů</t>
  </si>
  <si>
    <t>013203000R1</t>
  </si>
  <si>
    <t xml:space="preserve">akustické měření v tělocvičně při spuštěném VZT zařízení č.1 </t>
  </si>
  <si>
    <t xml:space="preserve">Poznámka k položce:
vč. návrhu případných akustických opatření na zař. č.1  </t>
  </si>
  <si>
    <t>013244000</t>
  </si>
  <si>
    <t>VRN - 5
balíček 7 MaR max - 55; 190; 247
balíček 12 MaR bazen - Pol 385</t>
  </si>
  <si>
    <t>013254000</t>
  </si>
  <si>
    <t>Dokumentace skutečného provedení stavby</t>
  </si>
  <si>
    <t>Dokumentace skutečného provedení stavby včetně soupisu / zapracování všech realizovaných změn</t>
  </si>
  <si>
    <t>013294000</t>
  </si>
  <si>
    <t>VRN3</t>
  </si>
  <si>
    <t>Zařízení staveniště</t>
  </si>
  <si>
    <t>032903000</t>
  </si>
  <si>
    <t>Náklady na provoz a údržbu vybavení staveniště</t>
  </si>
  <si>
    <t>Náklady na provoz a údržbu vybavení staveniště- zařízení staveniště, oplocení bunkoviště, chem. Wc, vyřízení povolení, zábor pozemku města, připojení na sít, cena energií,zrušení a uvedení do stávajícího stavu (trávníky)
náklady za zábor pozemku + inženýring a projektová dokumentace související se zařízením staveniště</t>
  </si>
  <si>
    <t>VRN4</t>
  </si>
  <si>
    <t>Inženýrská činnost</t>
  </si>
  <si>
    <t>041303000R</t>
  </si>
  <si>
    <t>Koordinace s ČEZ distribuce / EPET</t>
  </si>
  <si>
    <t>inženýring při zajištění potřebného příkonu, včetně zajištění nové trafostanice</t>
  </si>
  <si>
    <t>Náklady na kolaudaci stavby</t>
  </si>
  <si>
    <t>Náklady na kolaudaci stavby a případné další náklady na změnu stavby před dokončením včetně přípravy všech potřebných podkladů</t>
  </si>
  <si>
    <t>VRN5</t>
  </si>
  <si>
    <t>Finanční náklady</t>
  </si>
  <si>
    <t>053203000R</t>
  </si>
  <si>
    <t>poplatek za navýšení příkonu u hlavního jističe objektu</t>
  </si>
  <si>
    <t>poplatek za navýšení příkonu u hlavního jističe - připojení bazénové technologie, navýšení o 400A</t>
  </si>
  <si>
    <t>Ostatní VRN</t>
  </si>
  <si>
    <t>Kč</t>
  </si>
  <si>
    <t xml:space="preserve">(např. DIO, Uvedení do původního stavu, Povodňový plán; Provozní manuál bazénůa proškolení, povolení, atesty, management a koordinace; aj.; </t>
  </si>
  <si>
    <t>VRN7</t>
  </si>
  <si>
    <t>Provozní vlivy</t>
  </si>
  <si>
    <t>071103000R</t>
  </si>
  <si>
    <t>veškeré práce spojené s úpravami na stávajícím zařízení, které je nutné provést z důvodů úspěšné realizace díla</t>
  </si>
  <si>
    <t>veškeré práce spojené s úpravami na stávajícím zařízení, které je nutné provést z důvodů úspěšné realizace díla napojení díla na stávající zařízení Objednatele</t>
  </si>
  <si>
    <t>VRN9</t>
  </si>
  <si>
    <t>Ostatní náklady</t>
  </si>
  <si>
    <t>092103001</t>
  </si>
  <si>
    <t>Náklady na zkušební provoz</t>
  </si>
  <si>
    <t>Poznámka k položce:
Zajištění nágradního zdroje (diesel agregát) na dobu zkušebního provozu trenažérů.
Bude využito pouze v případě, že nebude v době zkušebního provozu k dispozici nová trafostanice. Včetně pohonných látek.Elektro instalační činnost spojená s přechodným připojením dieselagregátu a finálním zapojením na distribuční síť ČEZ po dokončení trafostanice</t>
  </si>
  <si>
    <t>položka přesunuta Na list 09 VRN, zde cenu neuvádět</t>
  </si>
  <si>
    <t>nabetonová sch. stupňů u vstupu do místnosti</t>
  </si>
  <si>
    <t xml:space="preserve">    783 - Dokončovací práce - nátěry</t>
  </si>
  <si>
    <t>01c- stavební část nové položky</t>
  </si>
  <si>
    <t>01d-náprava stávajícího stavu</t>
  </si>
  <si>
    <t>09-VRN</t>
  </si>
  <si>
    <t>Dokončovací práce - nátěry, ostatní</t>
  </si>
  <si>
    <t xml:space="preserve">    783 - Dokončovací práce - nátěry, ostatní</t>
  </si>
  <si>
    <t>Dobrava a přesun hmot-komplet</t>
  </si>
  <si>
    <t>Dokumentace změny stavby před dokončení</t>
  </si>
  <si>
    <t>Dokumentace změny stavby před dokončení
změna PBŘ, projednat vyjímku na HZS na směr otvírání dveří do míst. 1.02</t>
  </si>
  <si>
    <t>vyřízení rozhodnutí o změně stavby před dokončením</t>
  </si>
  <si>
    <t>Náklady na vyřízení změny stavby před dokončení- změna PBŘ, vč. vyřízení kladného stanoviska na HZS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</si>
  <si>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</si>
  <si>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</si>
  <si>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</si>
  <si>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</si>
  <si>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732</t>
  </si>
  <si>
    <t>Ústřední vytápění - strojovny</t>
  </si>
  <si>
    <t>20150709oc</t>
  </si>
  <si>
    <t>73282111R1</t>
  </si>
  <si>
    <t>elektronický měřič tepla pro průtok 0,6m3/h komplet dle PD</t>
  </si>
  <si>
    <t>Spínače plovákové 3 pólové do 10 A standardní</t>
  </si>
  <si>
    <t>733</t>
  </si>
  <si>
    <t>Ústřední vytápění - rozvodné potrubí</t>
  </si>
  <si>
    <t>73312212R</t>
  </si>
  <si>
    <t>Kolena, fitinky, tvarovkyTvarovky potrubí</t>
  </si>
  <si>
    <t>Potrubí z trubek ocelových hladkých přípojky jednotrubkových horizontálních soustav na stoupací potrubí G 1/2 / 15</t>
  </si>
  <si>
    <t>733222203</t>
  </si>
  <si>
    <t>Potrubí měděné polotvrdé spojované tvrdým pájením D 18x1</t>
  </si>
  <si>
    <t>Potrubí z trubek měděných polotvrdých spojovaných tvrdým pájením D 18/1</t>
  </si>
  <si>
    <t>733222204</t>
  </si>
  <si>
    <t>73322422R</t>
  </si>
  <si>
    <t>Tvarovky na potrubí</t>
  </si>
  <si>
    <t>Potrubí z trubek měděných Příplatek k cenám za zhotovení přípojky z trubek měděných D 15/1</t>
  </si>
  <si>
    <t>734</t>
  </si>
  <si>
    <t>Ústřední vytápění - armatury</t>
  </si>
  <si>
    <t>734209103</t>
  </si>
  <si>
    <t>Montáž armatury závitové</t>
  </si>
  <si>
    <t>CS ÚRS 2015 01</t>
  </si>
  <si>
    <t>Montáž závitových armatur s 1 závitem G 1/2 (DN 15)</t>
  </si>
  <si>
    <t>286181450</t>
  </si>
  <si>
    <t>ventil kulový DN 15</t>
  </si>
  <si>
    <t>trubky z vysoko zesíťovaného polyetylénu podlahové vytápění UNIVERSA pro rozdělovače všech variant kulový ventil 1"</t>
  </si>
  <si>
    <t>734209113</t>
  </si>
  <si>
    <t>Montáž armatury závitové s dvěma závity G 1/2</t>
  </si>
  <si>
    <t>Montáž závitových armatur se 2 závity G 1/2 (DN 15)</t>
  </si>
  <si>
    <t>551211320R</t>
  </si>
  <si>
    <t>Připojovací armatura 1/2" pro VK s vyp. - spodní přip.</t>
  </si>
  <si>
    <t>ventily k armaturám pro ústřední topení ventily radiátorové mosazné přímé, s přednastavením 1/2"</t>
  </si>
  <si>
    <t>734221413</t>
  </si>
  <si>
    <t>vyvažovací ventil DN 15 ,  průtok  0,25 - 0,35 m3/hod.</t>
  </si>
  <si>
    <t>Ventily regulační závitové s nastavitelnou regulací PN 10 do 120 st.C přímé G 1/2</t>
  </si>
  <si>
    <t>734221682</t>
  </si>
  <si>
    <t>Elektrotermická hlavice otopných těles VK</t>
  </si>
  <si>
    <t>Ventily regulační závitové hlavice termostatické, pro ovládání ventilů PN 10 do 110 st.C kapalinové otopných těles VK (R 470H)</t>
  </si>
  <si>
    <t>735</t>
  </si>
  <si>
    <t>Ústřední vytápění - otopná tělesa</t>
  </si>
  <si>
    <t>20150907bc</t>
  </si>
  <si>
    <t>735152483</t>
  </si>
  <si>
    <t>735191905</t>
  </si>
  <si>
    <t>Odvzdušnění otopných těles</t>
  </si>
  <si>
    <t>Ostatní opravy otopných těles  odvzdušnění tělesa</t>
  </si>
  <si>
    <t>735191910</t>
  </si>
  <si>
    <t>Napuštění vody do otopných těles</t>
  </si>
  <si>
    <t>Ostatní opravy otopných těles  napuštění vody do otopného systému včetně potrubí (bez kotle a ohříváků) otopných těles</t>
  </si>
  <si>
    <t>73522414R</t>
  </si>
  <si>
    <t>montážní a spojovací materiál</t>
  </si>
  <si>
    <t>735228150R</t>
  </si>
  <si>
    <t>Topná zkouška a uvedení do provozu, zaregulování systému</t>
  </si>
  <si>
    <t>hr</t>
  </si>
  <si>
    <t>998735102</t>
  </si>
  <si>
    <t>Přesun hmot tonážní pro otopná tělesa v objektech v do 12 m</t>
  </si>
  <si>
    <t>Přesun hmot pro otopná tělesa  stanovený z hmotnosti přesunovaného materiálu vodorovná dopravní vzdálenost do 50 m v objektech výšky přes 6 do 12 m</t>
  </si>
  <si>
    <t>999R1</t>
  </si>
  <si>
    <t>zaregulování systému a uvedení do provozu</t>
  </si>
  <si>
    <t>02-ÚT</t>
  </si>
  <si>
    <t>D12 - 06 - HUTNÍ,  SPOJOVACÍ , TĚSNÍCÍ  A MONTÁŽNÍ MATERIÁL</t>
  </si>
  <si>
    <t>D3 - 02 - PŘÍSLUŠENSTVÍ</t>
  </si>
  <si>
    <t>D12</t>
  </si>
  <si>
    <t>06 - HUTNÍ,  SPOJOVACÍ , TĚSNÍCÍ  A MONTÁŽNÍ MATERIÁL</t>
  </si>
  <si>
    <t>20150709ob</t>
  </si>
  <si>
    <t>Pol160</t>
  </si>
  <si>
    <t>hutní materiál na výrobu závěsů a uložení</t>
  </si>
  <si>
    <t>Pol161</t>
  </si>
  <si>
    <t>Pol162</t>
  </si>
  <si>
    <t>těsnící a montážní  materiál</t>
  </si>
  <si>
    <t>D3</t>
  </si>
  <si>
    <t>02 - PŘÍSLUŠENSTVÍ</t>
  </si>
  <si>
    <t>Pol19</t>
  </si>
  <si>
    <t>klapka listová  čtyřhranná s aretací  a  fixací  zvolené  polohy  200*200</t>
  </si>
  <si>
    <t>ks</t>
  </si>
  <si>
    <t>Pol23</t>
  </si>
  <si>
    <t>vzduchotechnická  výustka  přívodní VK 2,   R 1  , 280*100, ,  TPJ 68 12 76, komfortní,  dvouřadá</t>
  </si>
  <si>
    <t>Pol26</t>
  </si>
  <si>
    <t>vzduchotechnická  výustka  odsávací  VK 1,   R 1  , 560*280,  TPJ 68 12 76, komfortní,  jednořadá</t>
  </si>
  <si>
    <t>D4</t>
  </si>
  <si>
    <t>03 - POTRUBÍ  VZDUCHOTECHNICKÉ  ČTYŘHRANNÉ                                             OCELOVÉ SK.I</t>
  </si>
  <si>
    <t>20150907bd</t>
  </si>
  <si>
    <t>Pol52</t>
  </si>
  <si>
    <t xml:space="preserve">zaregulování systému a uvedení do provozu
včetně VZT zařízení č.1 v m.č. 2.18
</t>
  </si>
  <si>
    <t xml:space="preserve">D4 - 03 - POTRUBÍ  VZDUCHOTECHNICKÉ  ČTYŘHRANNÉ                                </t>
  </si>
  <si>
    <t xml:space="preserve">    1 - Zemní práce</t>
  </si>
  <si>
    <t xml:space="preserve">    721 - Zdravotechnika - vnitřní kanalizace</t>
  </si>
  <si>
    <t xml:space="preserve">    722 - Zdravotechnika - vnitřní vodovod</t>
  </si>
  <si>
    <t xml:space="preserve">    751 - Vzduchotechnika</t>
  </si>
  <si>
    <t>722004R</t>
  </si>
  <si>
    <t>Elektroklapka</t>
  </si>
  <si>
    <t>Poznámka k položce:
DN100, bez napětí uzavřeno (uzavření přepadu bazénů)</t>
  </si>
  <si>
    <t>Zemní práce</t>
  </si>
  <si>
    <t>Obsypání potrubí ručně sypaninou bez prohození sítem, uloženou do 3 m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</si>
  <si>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</si>
  <si>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0,3*0,3*13,3</t>
  </si>
  <si>
    <t>58337310</t>
  </si>
  <si>
    <t>štěrkopísek frakce 0/4</t>
  </si>
  <si>
    <t>1,197*2 'Přepočtené koeficientem množství</t>
  </si>
  <si>
    <t>451573111</t>
  </si>
  <si>
    <t>Lože pod potrubí otevřený výkop ze štěrkopísku</t>
  </si>
  <si>
    <t>Lože pod potrubí, stoky a drobné objekty v otevřeném výkopu z písku a štěrkopísku do 63 mm</t>
  </si>
  <si>
    <t>0,3*0,1*13,3</t>
  </si>
  <si>
    <t>721</t>
  </si>
  <si>
    <t>721173402</t>
  </si>
  <si>
    <t>Potrubí kanalizační z PVC SN 4 svodné DN 125</t>
  </si>
  <si>
    <t>Potrubí z plastových trub PVC SN4 svodné (ležaté) DN 125</t>
  </si>
  <si>
    <t>721173403</t>
  </si>
  <si>
    <t>Potrubí kanalizační z PVC SN 4 svodné DN 160</t>
  </si>
  <si>
    <t>Potrubí z plastových trub PVC SN4 svodné (ležaté) DN 160</t>
  </si>
  <si>
    <t>721173404</t>
  </si>
  <si>
    <t>Potrubí kanalizační z PVC SN 4 svodné DN 200</t>
  </si>
  <si>
    <t>Potrubí z plastových trub PVC SN4 svodné (ležaté) DN 200</t>
  </si>
  <si>
    <t>72117340R</t>
  </si>
  <si>
    <t>Potrubí kanalizační z PVC PN 10 svodné DN 65</t>
  </si>
  <si>
    <t>7211734R</t>
  </si>
  <si>
    <t>Potrubí kanalizační z PVC PN10 lepené DN 110</t>
  </si>
  <si>
    <t>721174042</t>
  </si>
  <si>
    <t>Potrubí kanalizační z PP připojovací DN 40</t>
  </si>
  <si>
    <t>Potrubí z plastových trub polypropylenové připojovací DN 40</t>
  </si>
  <si>
    <t>Potrubí z plastových trub polypropylenové připojovací DN 50</t>
  </si>
  <si>
    <t>Podlahové vpusti s vodorovným odtokem DN 50/75 s kulovým kloubem</t>
  </si>
  <si>
    <t>721211621</t>
  </si>
  <si>
    <t>Vtok dvorní se svislým odtokem a izolační přírubou DN 110/160 mříž litina 226x226</t>
  </si>
  <si>
    <t>Podlahové vpusti dvorní vtoky (vpusti) se svislým odtokem a izolační přírubou DN 110/160 mříž litina 226x226</t>
  </si>
  <si>
    <t>721263123</t>
  </si>
  <si>
    <t>Klapka zpětná polypropylen PP s automatickým a nouzovým uzávěrem DN 160</t>
  </si>
  <si>
    <t>Zpětné klapky z polypropylenu (PP) s automatickým a nouzovým uzávěrem DN 160</t>
  </si>
  <si>
    <t>722</t>
  </si>
  <si>
    <t>722140108</t>
  </si>
  <si>
    <t>Potrubí vodovodní ocelové z ušlechtilé oceli spojované lisováním DN 65</t>
  </si>
  <si>
    <t>Potrubí z ocelových trubek z ušlechtilé oceli spojované lisováním DN 65</t>
  </si>
  <si>
    <t>722174024</t>
  </si>
  <si>
    <t>Potrubí vodovodní plastové PPR svar polyfuze PN 20 D 32 x5,4 mm</t>
  </si>
  <si>
    <t>Potrubí z plastových trubek z polypropylenu (PPR) svařovaných polyfuzně PN 20 (SDR 6) D 32 x 5,4</t>
  </si>
  <si>
    <t>722174026</t>
  </si>
  <si>
    <t>Potrubí vodovodní plastové PPR svar polyfuze PN 20 D 50 x 8,4 mm</t>
  </si>
  <si>
    <t>Potrubí z plastových trubek z polypropylenu (PPR) svařovaných polyfuzně PN 20 (SDR 6) D 50 x 8,4</t>
  </si>
  <si>
    <t>722174027</t>
  </si>
  <si>
    <t>Potrubí vodovodní plastové PPR svar polyfuze PN 20 D 63 x 10,5 mm</t>
  </si>
  <si>
    <t>Potrubí z plastových trubek z polypropylenu (PPR) svařovaných polyfuzně PN 20 (SDR 6) D 63 x 10,5</t>
  </si>
  <si>
    <t>722181126</t>
  </si>
  <si>
    <t>Ochrana vodovodního potrubí zvuk tlumícími objímkami do DN 50 mm</t>
  </si>
  <si>
    <t>Ochrana potrubí  zvuk tlumícími objímkami DN přes 25 do 50 mm</t>
  </si>
  <si>
    <t>722181127</t>
  </si>
  <si>
    <t>Ochrana vodovodního potrubí zvuk tlumícími objímkami do DN 100 mm</t>
  </si>
  <si>
    <t>Ochrana potrubí  zvuk tlumícími objímkami DN přes 50 do 100 mm</t>
  </si>
  <si>
    <t>15+38</t>
  </si>
  <si>
    <t>722181128</t>
  </si>
  <si>
    <t>Ochrana vodovodního potrubí zvuk tlumícími objímkami do DN 200 mm</t>
  </si>
  <si>
    <t>Ochrana potrubí  zvuk tlumícími objímkami DN přes 100 do 200 mm</t>
  </si>
  <si>
    <t>19+34</t>
  </si>
  <si>
    <t>722224154</t>
  </si>
  <si>
    <t>Kulový kohout zahradní s vnějším závitem a páčkou PN 15, T 120°C G 1"</t>
  </si>
  <si>
    <t>Armatury s jedním závitem ventily kulové zahradní uzávěry PN 15 do 120° C G 1</t>
  </si>
  <si>
    <t>722230105</t>
  </si>
  <si>
    <t>Ventil přímý G 6/4 se dvěma závity</t>
  </si>
  <si>
    <t>Armatury se dvěma závity ventily přímé G 6/4</t>
  </si>
  <si>
    <t>722230106</t>
  </si>
  <si>
    <t>Ventil přímý G 2 se dvěma závity</t>
  </si>
  <si>
    <t>Armatury se dvěma závity ventily přímé G 2</t>
  </si>
  <si>
    <t>72223011R</t>
  </si>
  <si>
    <t xml:space="preserve">Ventil DN40, dvoucestný s vratnou pružinou, vnitřní závit </t>
  </si>
  <si>
    <t>722253132</t>
  </si>
  <si>
    <t>Spojka hadicová požární C 52</t>
  </si>
  <si>
    <t>Požární příslušenství a armatury  hadicové spojky požární C 52</t>
  </si>
  <si>
    <t>722262151</t>
  </si>
  <si>
    <t>Vodoměr přírubový šroubový do 40°C DN 50 horizontální</t>
  </si>
  <si>
    <t>Vodoměry  pro vodu do 40°C přírubové šroubové horizontální DN 50</t>
  </si>
  <si>
    <t>751</t>
  </si>
  <si>
    <t>Vzduchotechnika</t>
  </si>
  <si>
    <t>751133012</t>
  </si>
  <si>
    <t>Mtž vent diag ntl potrubního nevýbušného D do 200 mm</t>
  </si>
  <si>
    <t>Montáž ventilátoru diagonálního nízkotlakého potrubního nevýbušného, průměru přes 100 do 200 mm</t>
  </si>
  <si>
    <t>42914103R</t>
  </si>
  <si>
    <t>ventilátor diagonální Ø150, 400m3/hod při dp 100Pa, U-230V</t>
  </si>
  <si>
    <t>751344112</t>
  </si>
  <si>
    <t>Mtž tlumiče hluku pro kruhové potrubí D do 200 mm</t>
  </si>
  <si>
    <t>Montáž tlumičů  hluku pro kruhové potrubí, průměru přes 100 do 200 mm</t>
  </si>
  <si>
    <t>4298103R</t>
  </si>
  <si>
    <t>Tlumič hluku kruhový Ø150, dl.900mm, tl.stěny 50mm</t>
  </si>
  <si>
    <t>751398021</t>
  </si>
  <si>
    <t>Mtž větrací mřížky stěnové do 0,040 m2</t>
  </si>
  <si>
    <t>Montáž ostatních zařízení  větrací mřížky stěnové, průřezu do 0,040 m2</t>
  </si>
  <si>
    <t>55341426</t>
  </si>
  <si>
    <t>mřížka větrací nerezová se síťovinou 150x300mm</t>
  </si>
  <si>
    <t>751512003</t>
  </si>
  <si>
    <t>Mtž potrubí plech skupiny II s přírubou tloušťky plechu 1,0 mm do 0,07 m2</t>
  </si>
  <si>
    <t>Montáž potrubí plechového skupiny II  čtyřhranného s přírubou tloušťky plechu 1,0 mm, průřezu přes 0,03 do 0,07 m2</t>
  </si>
  <si>
    <t>42982104</t>
  </si>
  <si>
    <t>potrubí VZT čtyřhranné Pz průřez do 0,07m2</t>
  </si>
  <si>
    <t>751512242</t>
  </si>
  <si>
    <t>Mtž potrubí plech skupiny II kruh bez příruby tloušťky plechu 1,0 mm D do 200 mm</t>
  </si>
  <si>
    <t>Montáž potrubí plechového skupiny II  kruhového bez příruby tloušťky plechu 1,0 mm, průměru přes 100 do 200 mm</t>
  </si>
  <si>
    <t>42981015</t>
  </si>
  <si>
    <t>trouba VZT kruhová spirálně vinutá Pz tl 0,5mm D 200mm</t>
  </si>
  <si>
    <t>751514112</t>
  </si>
  <si>
    <t>Mtž oblouku do plech potrubí s přírubou do 0,07 m2</t>
  </si>
  <si>
    <t>Montáž oblouku do plechového potrubí  čtyřhranného s přírubou, průřezu přes 0,035 do 0,07 m2</t>
  </si>
  <si>
    <t>42982302</t>
  </si>
  <si>
    <t>oblouk čtyřhranný VZT Pz průřez do 0,07m2</t>
  </si>
  <si>
    <t>751514412</t>
  </si>
  <si>
    <t>Mtž přechodu osového do plech potrubí s přírubou do 0,07 m2</t>
  </si>
  <si>
    <t>Montáž přechodu osového nebo pravoúhlého do plechového potrubí  čtyřhranného s přírubou, průřezu přes 0,035 do 0,07 m2</t>
  </si>
  <si>
    <t>42982202</t>
  </si>
  <si>
    <t>kus přechodový čtyřhranný VZT Pz průřez do 0,07m2</t>
  </si>
  <si>
    <t>751514776</t>
  </si>
  <si>
    <t>Mtž protidešťové stříšky plech potrubí kruhové bez příruby D do 200 mm</t>
  </si>
  <si>
    <t>Montáž protidešťové stříšky nebo výfukové hlavice do plechového potrubí  kruhové bez příruby, průměru přes 100 do 200 mm</t>
  </si>
  <si>
    <t>42981267</t>
  </si>
  <si>
    <t>hlavice výfuková Pz VZT D 200mm</t>
  </si>
  <si>
    <t>požární hadice plochá dl.10m s bajonetovou spojkou DN 63</t>
  </si>
  <si>
    <t>ponorné čerpadlo mobilní (dopravní výška min 300l/min při dopravní výšce 5m)</t>
  </si>
  <si>
    <t>06 - Technologie bazénu ZTI</t>
  </si>
  <si>
    <t>03b - VZT v technických místnostech a odvlhčovací jednotka</t>
  </si>
  <si>
    <t>ODVLHČENÍ m.č.1.02</t>
  </si>
  <si>
    <t>odvlhčovací jednotka 
odvlhčovací kapacita je 150l/24h (při 28°C , 60% r.h.)
vč. hydrostatu pro regulaci a napojení na elektro a kanalizaci 
vč. montáže a nezbytných stavebích úprav
dle popisu v TZ D.1.4.a VZT</t>
  </si>
  <si>
    <t xml:space="preserve">    ODVLHČENÍ m.č.1.02</t>
  </si>
  <si>
    <t>vycákaná voda z lodí množství x2</t>
  </si>
  <si>
    <t>bude uskladněno ve skladu pro případ povodní</t>
  </si>
  <si>
    <t>v m.č.1.09</t>
  </si>
  <si>
    <t>vycákaná voda z lodí množství 6+2</t>
  </si>
  <si>
    <t>zkušební provoz -seřizování proudění vody-3 měsíce, 3x napuštění a vypuštění bazénu, vč energií a vody
dále je součástí i zkušební provoz celého díla vč. elektro, MaR, VZT apod.</t>
  </si>
  <si>
    <t>Penetrační syntetický nátěr hladkých betonových povrchů</t>
  </si>
  <si>
    <t>sanace žb kce krystalizačním hydroizolačnám systémem (injektáž)</t>
  </si>
  <si>
    <t xml:space="preserve">sanace žb bílé vany v místě prosakující pracovní spáry mezi základovou deskou a podzemní stěnou v technologické místnosti kanoistického bazénu v části u vstupních dveří, injektáž spáry krystalicačním systémem
(2,4+4,8)*0,3 =2,16m2
(2,4+4,8)*0,4 =2,88m2
</t>
  </si>
  <si>
    <t>810,05</t>
  </si>
  <si>
    <t>uzavření póru na povrchu konstrukcí z pohledového betonu</t>
  </si>
  <si>
    <t>Betonáž stěny s pouzdrem turbíny bez dodávky pouzdra - kanoistický bazén</t>
  </si>
  <si>
    <t>Montáž podlah z dlaždic keramických lepených flexibilním lepidlem režných nebo glazovaných protiskluzných nebo reliefovaných do 50 ks/ m2</t>
  </si>
  <si>
    <t>Kotvy chemické s vyvrtáním otvoru do betonu, železobetonu nebo tvrdého kamene chemická patrona, velikost M 24, hloubka 210 mm</t>
  </si>
  <si>
    <t>Verifikace použitelnosti na stavbě uloženého materiálu a komponent</t>
  </si>
  <si>
    <t>Zrcadla</t>
  </si>
  <si>
    <t>359, 370</t>
  </si>
  <si>
    <r>
      <t>20150907ba</t>
    </r>
    <r>
      <rPr>
        <sz val="8"/>
        <color rgb="FFFF0000"/>
        <rFont val="Arial CE"/>
        <charset val="238"/>
      </rPr>
      <t xml:space="preserve"> uveďme prosím původní kód a číslo položky</t>
    </r>
  </si>
  <si>
    <r>
      <rPr>
        <strike/>
        <sz val="9"/>
        <color rgb="FF000000"/>
        <rFont val="Arial CE"/>
        <charset val="238"/>
      </rPr>
      <t>51</t>
    </r>
    <r>
      <rPr>
        <sz val="9"/>
        <color indexed="8"/>
        <rFont val="Arial CE"/>
      </rPr>
      <t xml:space="preserve">
</t>
    </r>
    <r>
      <rPr>
        <sz val="9"/>
        <color rgb="FFFF0000"/>
        <rFont val="Arial CE"/>
        <charset val="238"/>
      </rPr>
      <t>148</t>
    </r>
  </si>
  <si>
    <t>290</t>
  </si>
  <si>
    <t>6116171R3</t>
  </si>
  <si>
    <t>dveře D14 vč. kování a zárubně</t>
  </si>
  <si>
    <t>dokončení instalace a zprovoznění dveří D14</t>
  </si>
  <si>
    <t>Konstrukce veslařské pojezdové lodi</t>
  </si>
  <si>
    <t>Pol1</t>
  </si>
  <si>
    <t>kpl</t>
  </si>
  <si>
    <t>ROZPOCET</t>
  </si>
  <si>
    <t>226</t>
  </si>
  <si>
    <t>D20</t>
  </si>
  <si>
    <t>0</t>
  </si>
  <si>
    <t>D1</t>
  </si>
  <si>
    <t>01 - APARÁTY</t>
  </si>
  <si>
    <t xml:space="preserve">DOKONČENÍ DODÁVKY:                                                                                                                                      VZT  Zařízení č. 1 - Větrací jednotka s rekuperací ,  provedení  vnitřní  podstropní   ploché,    , </t>
  </si>
  <si>
    <t>Dokončení montáže veškerého VZT systému pro místnost 1.02, uvedení do provozu vč. následného seřízení</t>
  </si>
  <si>
    <t>Pol57</t>
  </si>
  <si>
    <t>původní položka</t>
  </si>
  <si>
    <t>Vnitřní kanalizace</t>
  </si>
  <si>
    <t>Vnitřní vodovod</t>
  </si>
  <si>
    <t>0.2</t>
  </si>
  <si>
    <t>Čerpací stanice na odpadní vodu</t>
  </si>
  <si>
    <t>výrobek o parametrech průtok: 2l/s, dopravní výška: 3,5m, čerpaná kapalina: voda, teplota kapaliny: min.10°C, max.30°C, jmenovité napětí: 230V</t>
  </si>
  <si>
    <t>Poznámka k položce:
IVAR, ceníkový kód: 500562</t>
  </si>
  <si>
    <t>poklop  1200 x 1200 (nerez)</t>
  </si>
  <si>
    <t>poklop 800 x 800 (nerez)</t>
  </si>
  <si>
    <t>ocelový rám vč. poklopu,  2000x2000 (1ks)(nerez)</t>
  </si>
  <si>
    <t>ocelový rám vč. poklopy 2000x3650 (2ks) (nerez)</t>
  </si>
  <si>
    <t>31126R3</t>
  </si>
  <si>
    <t>Betonáž stěn, výztuž, bednění, vrtání</t>
  </si>
  <si>
    <t xml:space="preserve">výrobky trubkové jinde nespecifikované, hliník </t>
  </si>
  <si>
    <r>
      <t>Materiál ocelových konstrukcí</t>
    </r>
    <r>
      <rPr>
        <i/>
        <sz val="8"/>
        <color theme="1"/>
        <rFont val="Trebuchet MS"/>
        <family val="2"/>
        <charset val="238"/>
      </rPr>
      <t xml:space="preserve"> nerez</t>
    </r>
  </si>
  <si>
    <t xml:space="preserve">Podlahy </t>
  </si>
  <si>
    <t xml:space="preserve">přepadové plechy veslařského bazénu
lamely veslařskéhl bazénu
pozinkované prstence turbín
objímky čarpadel pro kanoistický bazén
polystyrén atp.
nátokové/ výtokové klapky. Seznam materiálu je přílohou TZ </t>
  </si>
  <si>
    <t>3,5*(4-0,2)*0,3"zabetonování montážního otvoru v žb obvodové stěně - viz TZ odst 3.2.3</t>
  </si>
  <si>
    <r>
      <t xml:space="preserve"> </t>
    </r>
    <r>
      <rPr>
        <sz val="9"/>
        <rFont val="Arial CE"/>
      </rPr>
      <t>Klapka napouštěcí a vypouštěcí včetně montáže</t>
    </r>
  </si>
  <si>
    <t>422805000R</t>
  </si>
  <si>
    <t xml:space="preserve">je součást hlavní stavby
</t>
  </si>
  <si>
    <t>katodická ochrana smáčených železných konstrukcí nazénu návrh + realizace</t>
  </si>
  <si>
    <t>upřesní MKu zda to je hotové</t>
  </si>
  <si>
    <t>Otopné těleso panelové Klasik dvoudeskové 1 přídavná přestupní plocha výška/délka 600/2000mm výkon 2576W, zinkované, bílá barva</t>
  </si>
  <si>
    <t>Otopná tělesa panelová Klasik dvoudesková PN 1,0 MPa, T do 110°C s jednou přídavnou přestupní plochou výšky tělesa 600 mm stavební délky / výkonu 2000 mm / 2579 W, zinkované bílá barva</t>
  </si>
  <si>
    <t>Potrubí měděné polotvrdé spojované tvrdým pájením D 28x1,5</t>
  </si>
  <si>
    <t>Potrubí z trubek měděných polotvrdých spojovaných tvrdým pájením D 28/1,5</t>
  </si>
  <si>
    <t>kontrola dokončení dodávky jednotky instalované v místnosti 2.18</t>
  </si>
  <si>
    <t>Potrubí pro VZT zařízení č.1 -dokončení</t>
  </si>
  <si>
    <t xml:space="preserve">
Pol001</t>
  </si>
  <si>
    <t>součást základní stavby, nedodělek</t>
  </si>
  <si>
    <t>bnazenová filtrace odvod do kanalizace</t>
  </si>
  <si>
    <t>náhrada za položku 
721176103R00
Potrubí HT připojovací D 50 x 1,8 mm</t>
  </si>
  <si>
    <t xml:space="preserve">721174043
</t>
  </si>
  <si>
    <t xml:space="preserve">Potrubí kanalizační z PP připojovací DN 50
</t>
  </si>
  <si>
    <t xml:space="preserve">721211403
</t>
  </si>
  <si>
    <t xml:space="preserve">Vpusť podlahová s vodorovným odtokem DN 50/75 s kulovým kloubem
</t>
  </si>
  <si>
    <t>náhrada za položku
721223420R00
Vpusť podlahová se zápach.uzávěr.</t>
  </si>
  <si>
    <t>Strojovny</t>
  </si>
  <si>
    <t>x</t>
  </si>
  <si>
    <t>zapravení betonáže kolen veslařského bazénu především z boku kolen a u dna v místě montážních otvorů, včetně uzavření montážních otvorů v nerez oceli a vytmelení spar (přechod ocel beton proti zatékání vody.</t>
  </si>
  <si>
    <t>dle nabídky Kloknerova ústavu, pí . Blažková</t>
  </si>
  <si>
    <t>vizuální kontrola opravených svarů   u nerezových komponent zabudovaných do žb konstrukce bazénů oprávněnou osoubou  (včetně dopravy a vypracování expertního posudku)
 certifikace pracovníka dle ČSN EN  ISO 9712, level 2</t>
  </si>
  <si>
    <t>kontrola opavených svarů ultrazvukem u nerezových komponent zabudovaných do žb konstrukce bazénů (včetně dopravy a vypracování expertního posudku), 
certifikace pracovníka dle ČSN EN  ISO 9712, level 2</t>
  </si>
  <si>
    <t>doplněno i do TZ</t>
  </si>
  <si>
    <t>VV 25,99+12,27+12,90
podrobný rozpis obsahu položky je uveden v samostatné příloze</t>
  </si>
  <si>
    <t>podrobný rozpis obsahu položky je uveden v samostatné příloze</t>
  </si>
  <si>
    <t>Příprava dodaných maket a přípravků
kanoistický bazén; včetně lamely kolene</t>
  </si>
  <si>
    <t xml:space="preserve">31126R20+25
</t>
  </si>
  <si>
    <t xml:space="preserve">jednonásobný difuzor kanoistický bazén </t>
  </si>
  <si>
    <t>obsah položky přesunut na list 01d, zde cenu neuvádět</t>
  </si>
  <si>
    <t xml:space="preserve">Uzavírací nátěr podlahy epoxidový protiskluzový </t>
  </si>
  <si>
    <t>777612109</t>
  </si>
  <si>
    <t xml:space="preserve">nátěr betonových podlah v technických místnostech bazénové technologie </t>
  </si>
  <si>
    <t>01a-09oe - Balíček č.12 technologie bazénu stavební-revize 05/2021</t>
  </si>
  <si>
    <t xml:space="preserve">
263</t>
  </si>
  <si>
    <t>VNĚJŠÍ OPLECHOVÁNÍ K OKNŮM 5
z ocelového pozinkovaného plechu tl. 0,75mm
s povrchovou úpravou polyesterovým lakem tl. 25μm
RAL 9007
dl.2500mm, r.š 150mm
Detail viz D1_1g_3_Z54
nutno odstanit stávající vnější parapety</t>
  </si>
  <si>
    <t>01b-položky z hlavní stavby LAŠ-revize 05/2020</t>
  </si>
  <si>
    <t>STA</t>
  </si>
  <si>
    <t>Cena s DPH [CZK]</t>
  </si>
  <si>
    <t>Cena bez DPH [CZK]</t>
  </si>
  <si>
    <t>Kód:</t>
  </si>
  <si>
    <t>REKAPITULACE OBJEKTŮ STAVBY A SOUPISŮ PRACÍ</t>
  </si>
  <si>
    <t>Štětí</t>
  </si>
  <si>
    <t>REKAPITULACE STAVBY</t>
  </si>
  <si>
    <t>Export Komplet</t>
  </si>
  <si>
    <t>20190227</t>
  </si>
  <si>
    <t>Labe aréna Štětí - bazén</t>
  </si>
  <si>
    <t xml:space="preserve"> </t>
  </si>
  <si>
    <t>Zpracovatel:</t>
  </si>
  <si>
    <t>Náklady z rozpočtů</t>
  </si>
  <si>
    <t>D1 - Bazénová technologie</t>
  </si>
  <si>
    <t>D5-Ostatní služby</t>
  </si>
  <si>
    <t>Bazénová technologie</t>
  </si>
  <si>
    <t>Pol359</t>
  </si>
  <si>
    <t>Zrcadla-položka přesunuta so stavební části</t>
  </si>
  <si>
    <t>Zrcadla-položka přesunuta do stavební části, viz zámečnické prvky Z36 a Z37, zde cenu neuvádět</t>
  </si>
  <si>
    <t>Pol360</t>
  </si>
  <si>
    <t>Měření rychlosti vody, měřící elektronika</t>
  </si>
  <si>
    <t>MAT</t>
  </si>
  <si>
    <t>SLU</t>
  </si>
  <si>
    <t>Pol361</t>
  </si>
  <si>
    <t>bezpečnostní zastavení</t>
  </si>
  <si>
    <t>Pol362</t>
  </si>
  <si>
    <t>řídící počítač</t>
  </si>
  <si>
    <t>Pol363</t>
  </si>
  <si>
    <t>Kamery</t>
  </si>
  <si>
    <t>CAM</t>
  </si>
  <si>
    <t>Pol365</t>
  </si>
  <si>
    <t>časomíra</t>
  </si>
  <si>
    <t>Pol366</t>
  </si>
  <si>
    <t>Software + zobrazení</t>
  </si>
  <si>
    <t>regulátor rychlosti, mechanizmus pohonu vody</t>
  </si>
  <si>
    <t>Pol369</t>
  </si>
  <si>
    <t>Dataprojektor+plátno</t>
  </si>
  <si>
    <t>D2</t>
  </si>
  <si>
    <t>Montáž</t>
  </si>
  <si>
    <t>Montáže je součástí jednotlivých položek D1</t>
  </si>
  <si>
    <t>D5</t>
  </si>
  <si>
    <t>Ostatní služby</t>
  </si>
  <si>
    <t>MaR</t>
  </si>
  <si>
    <t>Pol381</t>
  </si>
  <si>
    <t>Nastavení a oživení systému</t>
  </si>
  <si>
    <t>Pol382</t>
  </si>
  <si>
    <t>Výchozí revize</t>
  </si>
  <si>
    <t>Pol383</t>
  </si>
  <si>
    <t>Zkušební provoz</t>
  </si>
  <si>
    <t>Autorský projekční dozor, Zkušební provoz</t>
  </si>
  <si>
    <t>Pol384</t>
  </si>
  <si>
    <t>Pol385</t>
  </si>
  <si>
    <t>Dokumentace skutečného provedení</t>
  </si>
  <si>
    <t>Pol386</t>
  </si>
  <si>
    <t>Uživatelská a administrační dokumentace
Proškolení obsluhy</t>
  </si>
  <si>
    <t>20150709o - Balíček č. 12 technologie bazénu elektro-revize 07/2020</t>
  </si>
  <si>
    <t>D1 - KABEL SILOVÝ, IZOLACE PVC, KABEL SDĚLOVACÍ</t>
  </si>
  <si>
    <t>D2 - ZÁSUVKY NN, NÁSTĚNNÉ</t>
  </si>
  <si>
    <t>D3 - KRABICE, TRUBKY, PŘÍCHYTKY</t>
  </si>
  <si>
    <t>D4 - KABELOVÁ LÁVKA</t>
  </si>
  <si>
    <t>D5 - UKONČENÍ KABELŮ A VODIČŮ</t>
  </si>
  <si>
    <t>D6 - SVÍTIDLA</t>
  </si>
  <si>
    <t>D7 - ROZVÁDĚČE</t>
  </si>
  <si>
    <t>D8 - TECHNOLOGIE</t>
  </si>
  <si>
    <t>D9 - UZEMNĚNÍ A POSPOJOVÁNÍ</t>
  </si>
  <si>
    <t>D10 - STAVEBNÍ  A ZEMNÍ PRÁCE</t>
  </si>
  <si>
    <t>KABEL SILOVÝ, IZOLACE PVC, KABEL SDĚLOVACÍ</t>
  </si>
  <si>
    <t>CYKY-J 3x1.5, pevně</t>
  </si>
  <si>
    <t>původní položka upravené množství a j.cena</t>
  </si>
  <si>
    <t>Pol3</t>
  </si>
  <si>
    <t>CYKY-J 3x2.5, pevně</t>
  </si>
  <si>
    <t>Pol27</t>
  </si>
  <si>
    <t>CYKY-J 5x10, pevně</t>
  </si>
  <si>
    <t>zrušená položka nahrazena novou položkou</t>
  </si>
  <si>
    <t>Pol27/1</t>
  </si>
  <si>
    <t>1-CYKFY 4Jx35mm2</t>
  </si>
  <si>
    <t>nahrazuje položku 27</t>
  </si>
  <si>
    <t>Pol28</t>
  </si>
  <si>
    <t>1-CYKY-J 3x185+95 SM/RM</t>
  </si>
  <si>
    <t>Pol28/1</t>
  </si>
  <si>
    <t>1-CYKY 3x120+70mm2</t>
  </si>
  <si>
    <t>nahrazuje položku 28</t>
  </si>
  <si>
    <t>Pol33</t>
  </si>
  <si>
    <t>CYKY 3Ox1,5mm2</t>
  </si>
  <si>
    <t>nově</t>
  </si>
  <si>
    <t>Pol76</t>
  </si>
  <si>
    <t>CYKY 5Jx2,5mm2</t>
  </si>
  <si>
    <t>ZÁSUVKY NN, NÁSTĚNNÉ</t>
  </si>
  <si>
    <t>Pol46</t>
  </si>
  <si>
    <t>Zásuvka jednonásobná IP 65, 2P+T 230V</t>
  </si>
  <si>
    <t>166</t>
  </si>
  <si>
    <t>358110710</t>
  </si>
  <si>
    <t xml:space="preserve">zásuvka nepropustná nástěnná IZG1643 16A 400 V </t>
  </si>
  <si>
    <t>na místo nové položky Pol75</t>
  </si>
  <si>
    <t>Zásuvka průmyslová IP 44, nástěnná; 16 A, 380-415 V AC; Šroubové svorky (pro vodiče 1,5-4 mm²); Řazení: 3P+N+PE</t>
  </si>
  <si>
    <t>KRABICE, TRUBKY, PŘÍCHYTKY,SPÍNAČE TLAČÍTKA</t>
  </si>
  <si>
    <t>131</t>
  </si>
  <si>
    <t>747111111</t>
  </si>
  <si>
    <t>Montáž vypínač nástěnný 1-jednopólový prostředí obyčejné nebo vlhké</t>
  </si>
  <si>
    <t>2055019969</t>
  </si>
  <si>
    <t>Montáž spínačů jedno nebo dvoupólových nástěnných se zapojením vodičů, pro prostředí obyčejné nebo vlhké vypínačů, řazení 1-jednopólových</t>
  </si>
  <si>
    <t>132</t>
  </si>
  <si>
    <t>345355160</t>
  </si>
  <si>
    <t>Spínač kolébkový bezšroubový, řazení 1/0, 1/0So, 1/0S (ovládač),  pro vodiče 1-2,5 mm²</t>
  </si>
  <si>
    <t>2107548731</t>
  </si>
  <si>
    <t>spínače 10 A kompletní spínač  3553 řazení 1, spínač jednopólový Tango ostatní barvy</t>
  </si>
  <si>
    <t>Pol68</t>
  </si>
  <si>
    <t>Krabicová rozvodka 5 p. (acidur, malá), IP 67, polypropylén</t>
  </si>
  <si>
    <t>rušená položka</t>
  </si>
  <si>
    <t>Instalační a přístrojové krabice, další drobný materiál</t>
  </si>
  <si>
    <t>klp</t>
  </si>
  <si>
    <t>nahrazuje položku 68</t>
  </si>
  <si>
    <t>Pol69</t>
  </si>
  <si>
    <t>Příchytka kabelová 10mm</t>
  </si>
  <si>
    <t>Pol97</t>
  </si>
  <si>
    <t>Příchytka kabelová 20mm</t>
  </si>
  <si>
    <t>743111113</t>
  </si>
  <si>
    <t>Montáž trubka plastová tuhá D 16 mm uložená pevně</t>
  </si>
  <si>
    <t>Montáž trubek elektroinstalačních s nasunutím nebo našroubováním do krabic plastových tuhých, typ 15.., FFKuS, uložených pevně D 16 mm</t>
  </si>
  <si>
    <t>345710920</t>
  </si>
  <si>
    <t>trubka elektroinstalační tuhá z PVC L 3 m 1520</t>
  </si>
  <si>
    <t>materiál úložný elektroinstalační trubky elektroinstalační tuhé z PVC, EN 500 86 - 2241 nízké mechanické namáhání (320N) 1520  délka trubky 3 m</t>
  </si>
  <si>
    <t>743112115</t>
  </si>
  <si>
    <t>Montáž trubka plastová ohebná D 23 mm uložená pevně</t>
  </si>
  <si>
    <t>Montáž trubek elektroinstalačních s nasunutím nebo našroubováním do krabic plastových ohebných, typ 14.., 23.., FFKuL, uložených pevně, D 23 mm</t>
  </si>
  <si>
    <t>345710510</t>
  </si>
  <si>
    <t>trubka elektroinstalační ohebná EN 500 86-1141 2323/LPE-1 D22,9 mm</t>
  </si>
  <si>
    <t>Pol96</t>
  </si>
  <si>
    <t>Odbočná krabice včetně svorkovnice pro kabel průřezu 6-35mm2 a kabel průřezu 1,5mm2, IP 67, 285x201x120mm</t>
  </si>
  <si>
    <t>rozbočovací krabice do průřezu kabelů 4mm2</t>
  </si>
  <si>
    <t>Pol6</t>
  </si>
  <si>
    <t>korugovaná chránička PE D110mm</t>
  </si>
  <si>
    <t>Pol101</t>
  </si>
  <si>
    <t xml:space="preserve">Kabelové lávky, žlaby </t>
  </si>
  <si>
    <t>původní položka s novými podpoložkami, ale výrazně narostla výměra</t>
  </si>
  <si>
    <r>
      <rPr>
        <sz val="8"/>
        <color rgb="FFFF0000"/>
        <rFont val="Trebuchet MS"/>
        <family val="2"/>
      </rPr>
      <t xml:space="preserve">Původní položka zněla: </t>
    </r>
    <r>
      <rPr>
        <sz val="8"/>
        <rFont val="Trebuchet MS"/>
        <family val="2"/>
      </rPr>
      <t>Kabelová lávka 60x500mm, pozinkováno ponorem (ale ponecháme takto obecněji nazvané)</t>
    </r>
  </si>
  <si>
    <t>Pol136</t>
  </si>
  <si>
    <t>Požární ucpávka hmota</t>
  </si>
  <si>
    <t>Pol116</t>
  </si>
  <si>
    <t>Držák lávky, upevnění na stěnu</t>
  </si>
  <si>
    <t>položka zahrnuta v kabelových lávkách</t>
  </si>
  <si>
    <t>Pol242</t>
  </si>
  <si>
    <t>Spojovací a připevňovací nespecifikovaný materiál kabelové lávky</t>
  </si>
  <si>
    <t>UKONČENÍ KABELŮ A VODIČŮ</t>
  </si>
  <si>
    <t>Pol321</t>
  </si>
  <si>
    <t>3x1,5 až 4 mm2</t>
  </si>
  <si>
    <t>Pol322</t>
  </si>
  <si>
    <t>5x10 mm2</t>
  </si>
  <si>
    <t>Pol322/1</t>
  </si>
  <si>
    <t>4x35mm2</t>
  </si>
  <si>
    <t>nahrazení položky 322</t>
  </si>
  <si>
    <t>Pol323</t>
  </si>
  <si>
    <t>3x185+95 mm2</t>
  </si>
  <si>
    <t>zrušená položka nahrazena novou specifikací</t>
  </si>
  <si>
    <t>Pol323/1</t>
  </si>
  <si>
    <t>3x120+40 mm2</t>
  </si>
  <si>
    <t>nahrazení položky 323</t>
  </si>
  <si>
    <t>Pol320</t>
  </si>
  <si>
    <t>5x16 mm2</t>
  </si>
  <si>
    <t>D6</t>
  </si>
  <si>
    <t>SVÍTIDLA</t>
  </si>
  <si>
    <t>Pol324</t>
  </si>
  <si>
    <t>SVÍTIDLO PRŮMYSLOVÉ ZÁŘIVKOVÉ, 2x36W, IP65</t>
  </si>
  <si>
    <t>původní položka upravený popis a j.c.</t>
  </si>
  <si>
    <t>D7</t>
  </si>
  <si>
    <t>ROZVÁDĚČE</t>
  </si>
  <si>
    <t>Pol325</t>
  </si>
  <si>
    <t>Rozváděč RT1</t>
  </si>
  <si>
    <t>Pol341</t>
  </si>
  <si>
    <t>Rozváděč kompenzace RT2 (nově označeno Q)</t>
  </si>
  <si>
    <t>původní položka upravený popis, m.j. a j.c.</t>
  </si>
  <si>
    <t>Kompletní dodávka rozváděče kompenzace	 ks	1,00
oceloplechový skříňový rozvaděč v provedení EI45
krytí IP40/IP20, rozměr š=800mm, v=2000+50mm, hl=400mm
včetně analýzy sítě po uvedení veslařsko - kanoistického bazénu do provozu</t>
  </si>
  <si>
    <t>Pol343</t>
  </si>
  <si>
    <t>Úprava PS1</t>
  </si>
  <si>
    <t>zrušeno</t>
  </si>
  <si>
    <t xml:space="preserve">Nožová pojistková vložka PNA3 630A aM	ks	3,00
</t>
  </si>
  <si>
    <t>Pol345</t>
  </si>
  <si>
    <t>Úprava rozváděče ER</t>
  </si>
  <si>
    <t xml:space="preserve"> - připojení nového kabelu 2x 1-CYKY 3x120+70mm2 (svorky, přípojnice aj.)
 - připojení stávajícího rezervního kabelu přípojky NN  1x 1-AYKY 3x240+120mm2 (svorky, přípojnice aj.)
 - další pomocný materiál (průchodky, svorky, štítky a jiný podružný instalční materiál)</t>
  </si>
  <si>
    <r>
      <t>Pol</t>
    </r>
    <r>
      <rPr>
        <sz val="9"/>
        <color rgb="FFFF0000"/>
        <rFont val="Arial CE"/>
        <charset val="238"/>
      </rPr>
      <t>345a</t>
    </r>
  </si>
  <si>
    <t>Rozváděč ER1 - nový rozvaděč</t>
  </si>
  <si>
    <t>nová položka, bude patřit pod položku 345</t>
  </si>
  <si>
    <t>Pol347</t>
  </si>
  <si>
    <t>Úprava rozváděče RH</t>
  </si>
  <si>
    <t>Doplnění do stávajícího rozváděče RH
"Poznámka k položce:
- nový 3f jistič 3x50A, char. B; 
 - další pomocný materiál</t>
  </si>
  <si>
    <t>D8</t>
  </si>
  <si>
    <t>TECHNOLOGIE</t>
  </si>
  <si>
    <t>Pol351</t>
  </si>
  <si>
    <t>Silnoproudá/slaboproudá kabeláž k řídícím a zobrazovacím prvkům dle konkrétní technologie systému bazénu, včetně zapojení a oživení systémů</t>
  </si>
  <si>
    <t>změna m.j.</t>
  </si>
  <si>
    <t>INST</t>
  </si>
  <si>
    <t>Pol112</t>
  </si>
  <si>
    <t>Trubka PE 16mm komplet +protah. drát</t>
  </si>
  <si>
    <t>D9</t>
  </si>
  <si>
    <t>UZEMNĚNÍ A POSPOJOVÁNÍ</t>
  </si>
  <si>
    <t>Pol352</t>
  </si>
  <si>
    <t>Pospojování vodičem CYA 4 žl/z (H07V-K)</t>
  </si>
  <si>
    <t>Pol353</t>
  </si>
  <si>
    <t>Pospojování vodičem CYA 10 žl/z (H07V-K)</t>
  </si>
  <si>
    <t>Pospojování vodičem CYA 6 žl/z (H07V-K)</t>
  </si>
  <si>
    <t>Pospojování vodičem CYA 16 žl/z (H07V-K)</t>
  </si>
  <si>
    <t>Pospojování vodičem CYA 25 žl/z (H07V-K)</t>
  </si>
  <si>
    <t>D10</t>
  </si>
  <si>
    <t>STAVEBNÍ A ZEMNÍ PRÁCE</t>
  </si>
  <si>
    <t>Pol354</t>
  </si>
  <si>
    <t>Montáž nespecifikovatelné položky</t>
  </si>
  <si>
    <t>hod</t>
  </si>
  <si>
    <t>D11</t>
  </si>
  <si>
    <t>SANAČNÍ PRÁCE A OSTATNÍ PROFESE</t>
  </si>
  <si>
    <t>Pol</t>
  </si>
  <si>
    <t>Demontáž a odpojení stávajícího napájecí kabelu 2x 1-CYKY 3x120+70mm2 v rozvaděči RH</t>
  </si>
  <si>
    <t>Připojení nového napájecího kabelu 2x 1-CYKY 3x120+70mm2 v novém rozvaděči RT1</t>
  </si>
  <si>
    <t>Pol355</t>
  </si>
  <si>
    <t>Spolupráce s ostatními profesemi</t>
  </si>
  <si>
    <t>Pol356</t>
  </si>
  <si>
    <t>Revizní technik</t>
  </si>
  <si>
    <t>Revizní technik, výchozí revize</t>
  </si>
  <si>
    <t>Pol357</t>
  </si>
  <si>
    <t>Spolupráce s revizním technikem</t>
  </si>
  <si>
    <t>Spolupráce s revizním technikem, zkušební provoz</t>
  </si>
  <si>
    <t>Pol358</t>
  </si>
  <si>
    <t>Podružný materiál</t>
  </si>
  <si>
    <t>zrušená položka</t>
  </si>
  <si>
    <t>DOKUMENTACE SKUTEČNÉHO PROVEDENÍ</t>
  </si>
  <si>
    <t>List obsahuje:</t>
  </si>
  <si>
    <t>1) Krycí list soupisu</t>
  </si>
  <si>
    <t>2) Rekapitulace</t>
  </si>
  <si>
    <t>3) Soupis prací</t>
  </si>
  <si>
    <t>Zpět na list:</t>
  </si>
  <si>
    <t>D1 - MaR - návaznosti na VZT, ÚT, žaluzie</t>
  </si>
  <si>
    <t xml:space="preserve">    D2 - Materiál</t>
  </si>
  <si>
    <t xml:space="preserve">    D3 - Montáž</t>
  </si>
  <si>
    <t>MaR - návaznosti na VZT, ÚT, žaluzie</t>
  </si>
  <si>
    <t>Materiál</t>
  </si>
  <si>
    <t>Pol105</t>
  </si>
  <si>
    <t>Kabel UTP 4x2x0,5 cat.6</t>
  </si>
  <si>
    <t>Pol107</t>
  </si>
  <si>
    <t>Datová zásuvka 1x RJ45 cat.6 - body napojení</t>
  </si>
  <si>
    <t>Pol108</t>
  </si>
  <si>
    <t>Datová zásuvka 2x RJ45 cat.6 - body napojení</t>
  </si>
  <si>
    <t>Pol109</t>
  </si>
  <si>
    <t>Štítek na popis UTP-zásuvka</t>
  </si>
  <si>
    <t>Pol110</t>
  </si>
  <si>
    <t>Krabice KO68 s víčkem</t>
  </si>
  <si>
    <t>Pol111</t>
  </si>
  <si>
    <t>Štítky, hmoždinky, upevňovací mat.</t>
  </si>
  <si>
    <t>sada</t>
  </si>
  <si>
    <t>161</t>
  </si>
  <si>
    <t>374512340</t>
  </si>
  <si>
    <t xml:space="preserve">zásuvka telefonní </t>
  </si>
  <si>
    <t>Zásuvka komunikační HDMI</t>
  </si>
  <si>
    <t>34121562R</t>
  </si>
  <si>
    <t>Kabel pro propojení zásuvek HDMI</t>
  </si>
  <si>
    <t>VEZ 2x0,75+4x0,22</t>
  </si>
  <si>
    <t>Pol15</t>
  </si>
  <si>
    <t>SYKFY 2x2x0,5 mm2</t>
  </si>
  <si>
    <t>PRAFlaCom F 2x2x0,5</t>
  </si>
  <si>
    <t>Pol124</t>
  </si>
  <si>
    <t>Pol126</t>
  </si>
  <si>
    <t>Datová zásuvka 1x RJ45 cat.6</t>
  </si>
  <si>
    <t>Pol127</t>
  </si>
  <si>
    <t>Datová zásuvka 2x RJ45 cat.6</t>
  </si>
  <si>
    <t>42</t>
  </si>
  <si>
    <t>Pol128</t>
  </si>
  <si>
    <t>Pol129</t>
  </si>
  <si>
    <t>Pol130</t>
  </si>
  <si>
    <t>Pol131</t>
  </si>
  <si>
    <t>Ukončení kabelu UTP</t>
  </si>
  <si>
    <t>Pol132</t>
  </si>
  <si>
    <t>Měření kabelu UTP vč. protokolu</t>
  </si>
  <si>
    <t>Pol133</t>
  </si>
  <si>
    <t>51</t>
  </si>
  <si>
    <t>Součást místnosti 1.02 - rozšiření existujících technologií objektu</t>
  </si>
  <si>
    <t>Pol312, 315</t>
  </si>
  <si>
    <t>Multisenzor ovládací</t>
  </si>
  <si>
    <t>čidlo CO2, vlhkosti a teploty</t>
  </si>
  <si>
    <t>Pol265</t>
  </si>
  <si>
    <t>Čidlo teploty</t>
  </si>
  <si>
    <t>Pol170</t>
  </si>
  <si>
    <t>Pol311 a Pol 317 část</t>
  </si>
  <si>
    <t>Snímač hladiny s čidly</t>
  </si>
  <si>
    <t>set</t>
  </si>
  <si>
    <t>175</t>
  </si>
  <si>
    <t>404830100</t>
  </si>
  <si>
    <t>Snímač pohybu, 230 V AC, 3vodičové připojení, IP40</t>
  </si>
  <si>
    <t>176</t>
  </si>
  <si>
    <t>4048301R1</t>
  </si>
  <si>
    <t>Snímač pohybu, Úhel pokrytí: 220°, IP 55, 3 680 W/V·A, 230 V AC, 50/60 Hz</t>
  </si>
  <si>
    <t>192</t>
  </si>
  <si>
    <t>358890R16</t>
  </si>
  <si>
    <t>INFRAPASIVNÍ DETEKTOR POHYBU- DUAL s dolním viděním + kloubový stojan</t>
  </si>
  <si>
    <t>189</t>
  </si>
  <si>
    <t>358890R14</t>
  </si>
  <si>
    <t>MAGNETICKÝ KONTAKT bílý - povrchový</t>
  </si>
  <si>
    <t>190</t>
  </si>
  <si>
    <t>358890R13</t>
  </si>
  <si>
    <t>Digitální detektor rozbití skla</t>
  </si>
  <si>
    <t>191</t>
  </si>
  <si>
    <t>358890R15</t>
  </si>
  <si>
    <t>ROZVODNÁ KRABIČKA, 8 pájecích svorek + TAMPER</t>
  </si>
  <si>
    <t>186</t>
  </si>
  <si>
    <t>358890R9</t>
  </si>
  <si>
    <t>Požární detektor k EZS - optickokouřové čidlo</t>
  </si>
  <si>
    <t>194</t>
  </si>
  <si>
    <t>358890R18</t>
  </si>
  <si>
    <t>VNITŘNÍ SIRÉNA</t>
  </si>
  <si>
    <t>Pol233</t>
  </si>
  <si>
    <t>Fixní vnitřní IP kamera (rozšíření stavajícího systému)</t>
  </si>
  <si>
    <t>1/3 CCD barevná kamera, 700 TVř, 0.1 Lux, 1/3" CCD  Super HAD II, D/N IR cut filter, 35x IR diod, dosvit 35m, objektiv varifokální 2.8-12mm, OSD menu, 2DNR, DC 12V / 380mA,</t>
  </si>
  <si>
    <t>Pol192</t>
  </si>
  <si>
    <t>podružný materiál</t>
  </si>
  <si>
    <t>podružný materiál MaR topení,  WiFi příslušenství, EZS, snímače hladin</t>
  </si>
  <si>
    <t>Pol276</t>
  </si>
  <si>
    <t>Doplnění přístrojů do datového rozvaděče</t>
  </si>
  <si>
    <t>Pol140</t>
  </si>
  <si>
    <t>Parametrizace a programování</t>
  </si>
  <si>
    <t>Pol295</t>
  </si>
  <si>
    <t>Instalace software</t>
  </si>
  <si>
    <t>Pol296</t>
  </si>
  <si>
    <t>03a-VZT</t>
  </si>
  <si>
    <t xml:space="preserve"> technologie bazénu stavební-revize 05/2021</t>
  </si>
  <si>
    <t>položky z hlavní stavby LAŠ-revize 05/2020</t>
  </si>
  <si>
    <t>01b</t>
  </si>
  <si>
    <t>stavební část nové položky</t>
  </si>
  <si>
    <t xml:space="preserve">01c- </t>
  </si>
  <si>
    <t>01d-</t>
  </si>
  <si>
    <t>ÚT</t>
  </si>
  <si>
    <t>02-</t>
  </si>
  <si>
    <t>VZT</t>
  </si>
  <si>
    <t>03a-</t>
  </si>
  <si>
    <t>VZT v technických místnostech a odvlhčovací jednotka</t>
  </si>
  <si>
    <t xml:space="preserve">03b - </t>
  </si>
  <si>
    <t>Technologie bazénu ZTI</t>
  </si>
  <si>
    <t xml:space="preserve">06 - </t>
  </si>
  <si>
    <t>Bazénová technologie MaR-revize 07/2020</t>
  </si>
  <si>
    <t xml:space="preserve">20150709o - Balíček č. 12 </t>
  </si>
  <si>
    <t>SLP místnost 1.02, revize 04/2021</t>
  </si>
  <si>
    <t xml:space="preserve">20150907s - </t>
  </si>
  <si>
    <t>09-</t>
  </si>
  <si>
    <t>01a
-09oe - Balíček č.12</t>
  </si>
  <si>
    <t xml:space="preserve">07 
- 20150709oa - Balíček č. 12 </t>
  </si>
  <si>
    <t>Zrcadla pro veslařský a pádlovací bazén vč montáže
podrobný rozpis obsahu položky je uveden v samostatné příloze</t>
  </si>
  <si>
    <t xml:space="preserve">07 -  MONTÁŽ  ,DOPRAVA ,  UVEDENÍ  DO  PROVOZU      </t>
  </si>
  <si>
    <t xml:space="preserve">07 -  MONTÁŽ  ,DOPRAVA ,  UVEDENÍ  DO  PROVOZU </t>
  </si>
  <si>
    <t xml:space="preserve">kabelové lávky a žlaby , pozinkované nebo nerez vč. kotvícího materiálu a dalšího příslušenství
podrobný rozpis obsahu položky je uveden v samostatné příloze
</t>
  </si>
  <si>
    <t>KABELOVÉ LÁVKY, ŽLABY, UCPAVKY</t>
  </si>
  <si>
    <t>Silnoproudá/slaboproudá kabeláž k řídícím a zobrazovacím prvkům dle konkrétní technologie systému bazénu, včetně zapojení a oživení systémů
podrobný rozpis obsahu položky je uveden v samostatné příloze</t>
  </si>
  <si>
    <t>D11 - SANAČNÍ PRÁCE A OSTATNÍ PROFESE</t>
  </si>
  <si>
    <t>01a-09oe - Balíček č.12 technologie bazénu stavební-revize 05/2020</t>
  </si>
  <si>
    <t>technologie bazénu elektro-revize 05/2021</t>
  </si>
  <si>
    <t xml:space="preserve">Pro vyloučení jakýchkoliv pochybností se tím rozumí zejména: Realizační dokumentace stavby (RDS), Dílenská dokumentace, aj.
Realizační dokumentace stavby (RDS) – dodavatelská dokumentace zpracovaná na základě DPS, v rozsahu přílohy č. 13 vyhlášky č. 499/2006 Sb., schválená Zadavatelem a obsahující zejména:
Průzkumné práce
Projektovou dokumentaci, která doplňuje DPS o podrobnosti nutné pro řádné zhotovení stavby v souvislosti se smlouvou o dílo a jejími přílohami a se stavem staveniště. A to včetně zpracování:
podrobného postupu výstavby s ohledem na konkrétní specifika zakázky;
detailů a konstrukčních vlivů v důsledku požadavku na zachování provozu objektu v průběhu výstavby 
podrobností nutných pro řádné zhotovení stavby, reagující na skutečný stav staveniště, požadavky na napojení na stávající infrastrukturu objektu, a výrobní postupy a zvyklosti zhotovitele
Výrobně technickou dokumentaci výrobků (Dílenská dokumentace) , dokumentace výrobků dodaných na stavbu a dokumentace koordinací jednotlivých profesí, které jsou součástí dodávky. Zejména se jedná o dodávky nosných konstrukcí (armovací výkresy a dílenské dokumentace ocelových konstrukcí), truhlářské výrobky, zámečnické výrobky, klempířské výrobky, sklenářské výrobky, prosklené fasády, atypické doplňky, okna, dveře, svítidla, nábytek, grafický informační systém, výrobní výkresy všech technických zařízení stavby. Zahrnuty a oceněny budou jen ty části dokumentace, které nejsou uvedeny  a oceněny v rámci  jednotlivých oddílů výkazu výměr stavby.
3D laserové scanování + validace s tvary předepsanými v projektové dokumentaci
Zdokumentování všech změn a odchylek od DPS (výkresové a textové).
Montážní a technologické předpisy (montážní výkresy, technologické postupy).
Kontrolní a zkušební plány.
 </t>
  </si>
  <si>
    <t>popis dle MKu 21.5.</t>
  </si>
  <si>
    <t>Veškerá projektová dokumentace pro provedení stavby</t>
  </si>
  <si>
    <t>Pol367 a 368</t>
  </si>
  <si>
    <t>Nastavení a oživení systému MaR místnosti 1.02 a technologií zde uzmístěných; Koordinace při nastavování a ladění řídících algoritmů</t>
  </si>
  <si>
    <r>
      <rPr>
        <sz val="8"/>
        <rFont val="Trebuchet MS"/>
        <family val="2"/>
      </rPr>
      <t xml:space="preserve">Stavební přípomoce </t>
    </r>
    <r>
      <rPr>
        <strike/>
        <sz val="8"/>
        <rFont val="Trebuchet MS"/>
        <family val="2"/>
      </rPr>
      <t>HZS</t>
    </r>
  </si>
  <si>
    <t>Stavební přípomoce MaR</t>
  </si>
  <si>
    <t>20150709oa - Balíček č. 12 Bazénová technologie MaR-revize 05/2021</t>
  </si>
  <si>
    <t>20150709o - Balíček č. 12 technologie bazénu elektro-revize 05/2021</t>
  </si>
  <si>
    <t>20150907s - SLP místnost 1.02, revize 05/2021</t>
  </si>
  <si>
    <t xml:space="preserve">    D4 -Součást místnosti 1.02 - rozšiření existujících technologií objektu</t>
  </si>
  <si>
    <t>Doplnění přístrojů do rozvaděče</t>
  </si>
  <si>
    <t>Instalace a konfigurace rozšíření vytápění/VZT</t>
  </si>
  <si>
    <t>WiFi AP/router . 150Mbps, 1x LAN 2,4GHz/5Ghz</t>
  </si>
  <si>
    <t>Instalace a konfigurace rozšíření WiFi</t>
  </si>
  <si>
    <t>Instalace a konfigurace rozšíření EZS a přístupového systému</t>
  </si>
  <si>
    <t>Instalace a konfigurace rozšíření kamerového systému</t>
  </si>
  <si>
    <t>Nastavení a oživení systému (logika řízení)</t>
  </si>
  <si>
    <t>LABE ARÉNA ŠTĚTÍ, ETAPA, IA + 1D BALÍČKY 100</t>
  </si>
  <si>
    <t>Labe aréna Štětí</t>
  </si>
  <si>
    <t>DI5</t>
  </si>
  <si>
    <t>podrobný popis viz PD část D2-1-5-návrh veslařské lodi
vesla nejsou dodávkou stavby</t>
  </si>
  <si>
    <t>di5 architekti, inženýži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</si>
</sst>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%"/>
    <numFmt numFmtId="166" formatCode="#,##0.000"/>
    <numFmt numFmtId="167" formatCode="#,##0.00000"/>
  </numFmts>
  <fonts count="10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8"/>
      <name val="Trebuchet MS"/>
      <family val="2"/>
    </font>
    <font>
      <b/>
      <sz val="16"/>
      <name val="Trebuchet MS"/>
      <family val="2"/>
    </font>
    <font>
      <sz val="9"/>
      <color rgb="FF969696"/>
      <name val="Trebuchet MS"/>
      <family val="2"/>
    </font>
    <font>
      <b/>
      <sz val="12"/>
      <name val="Trebuchet MS"/>
      <family val="2"/>
    </font>
    <font>
      <sz val="9"/>
      <name val="Trebuchet MS"/>
      <family val="2"/>
    </font>
    <font>
      <b/>
      <sz val="10"/>
      <name val="Trebuchet MS"/>
      <family val="2"/>
    </font>
    <font>
      <b/>
      <sz val="12"/>
      <color rgb="FF960000"/>
      <name val="Trebuchet MS"/>
      <family val="2"/>
    </font>
    <font>
      <sz val="8"/>
      <color rgb="FF969696"/>
      <name val="Trebuchet MS"/>
      <family val="2"/>
    </font>
    <font>
      <b/>
      <sz val="12"/>
      <color rgb="FF800000"/>
      <name val="Trebuchet MS"/>
      <family val="2"/>
    </font>
    <font>
      <sz val="12"/>
      <color rgb="FF003366"/>
      <name val="Trebuchet MS"/>
      <family val="2"/>
    </font>
    <font>
      <sz val="10"/>
      <color rgb="FF003366"/>
      <name val="Trebuchet MS"/>
      <family val="2"/>
    </font>
    <font>
      <sz val="7"/>
      <name val="Trebuchet MS"/>
      <family val="2"/>
    </font>
    <font>
      <sz val="8"/>
      <name val="Trebuchet MS"/>
      <family val="2"/>
      <charset val="238"/>
    </font>
    <font>
      <sz val="8"/>
      <color indexed="8"/>
      <name val="Arial CE"/>
    </font>
    <font>
      <sz val="9"/>
      <color indexed="8"/>
      <name val="Arial CE"/>
    </font>
    <font>
      <sz val="7"/>
      <color indexed="15"/>
      <name val="Arial CE"/>
    </font>
    <font>
      <sz val="7"/>
      <color indexed="8"/>
      <name val="Arial CE"/>
    </font>
    <font>
      <sz val="9"/>
      <color indexed="8"/>
      <name val="Arial CE"/>
      <charset val="238"/>
    </font>
    <font>
      <sz val="9"/>
      <name val="Arial CE"/>
    </font>
    <font>
      <sz val="7"/>
      <name val="Arial CE"/>
    </font>
    <font>
      <sz val="8"/>
      <name val="Arial CE"/>
    </font>
    <font>
      <i/>
      <sz val="8"/>
      <name val="Trebuchet MS"/>
      <family val="2"/>
    </font>
    <font>
      <sz val="8"/>
      <name val="Trebuchet MS"/>
      <family val="2"/>
      <charset val="238"/>
    </font>
    <font>
      <strike/>
      <sz val="8"/>
      <name val="Trebuchet MS"/>
      <family val="2"/>
    </font>
    <font>
      <i/>
      <sz val="9"/>
      <name val="Arial CE"/>
    </font>
    <font>
      <sz val="9"/>
      <name val="Arial CE"/>
      <charset val="238"/>
    </font>
    <font>
      <sz val="7"/>
      <name val="Arial CE"/>
      <charset val="238"/>
    </font>
    <font>
      <strike/>
      <sz val="8"/>
      <name val="Cambria"/>
      <family val="1"/>
      <charset val="238"/>
    </font>
    <font>
      <i/>
      <sz val="7"/>
      <name val="Arial CE"/>
    </font>
    <font>
      <sz val="12"/>
      <color indexed="20"/>
      <name val="Arial CE"/>
    </font>
    <font>
      <sz val="10"/>
      <color indexed="20"/>
      <name val="Arial CE"/>
    </font>
    <font>
      <sz val="8"/>
      <color theme="1"/>
      <name val="Calibri"/>
      <family val="2"/>
      <charset val="238"/>
      <scheme val="minor"/>
    </font>
    <font>
      <sz val="8"/>
      <color theme="0" tint="-0.249977111117893"/>
      <name val="Trebuchet MS"/>
      <family val="2"/>
    </font>
    <font>
      <strike/>
      <sz val="8"/>
      <color theme="0" tint="-0.249977111117893"/>
      <name val="Trebuchet MS"/>
      <family val="2"/>
    </font>
    <font>
      <sz val="10"/>
      <name val="Arial CE"/>
    </font>
    <font>
      <sz val="8"/>
      <color rgb="FFFF0000"/>
      <name val="Trebuchet MS"/>
      <family val="2"/>
    </font>
    <font>
      <b/>
      <sz val="8"/>
      <name val="Trebuchet MS"/>
      <family val="2"/>
    </font>
    <font>
      <sz val="11"/>
      <name val="Calibri"/>
      <family val="2"/>
      <charset val="238"/>
      <scheme val="minor"/>
    </font>
    <font>
      <sz val="12"/>
      <name val="Arial CE"/>
    </font>
    <font>
      <sz val="9"/>
      <color rgb="FFFF0000"/>
      <name val="Arial CE"/>
      <charset val="238"/>
    </font>
    <font>
      <sz val="8"/>
      <color rgb="FFFF0000"/>
      <name val="Arial CE"/>
      <charset val="238"/>
    </font>
    <font>
      <i/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sz val="8"/>
      <color rgb="FFFF0000"/>
      <name val="Arial CE"/>
    </font>
    <font>
      <strike/>
      <sz val="9"/>
      <color rgb="FF000000"/>
      <name val="Arial CE"/>
      <charset val="238"/>
    </font>
    <font>
      <sz val="8"/>
      <name val="Arial CE"/>
      <charset val="238"/>
    </font>
    <font>
      <sz val="11"/>
      <color rgb="FFFF0000"/>
      <name val="Calibri"/>
      <family val="2"/>
      <charset val="238"/>
      <scheme val="minor"/>
    </font>
    <font>
      <sz val="8"/>
      <color rgb="FF003366"/>
      <name val="Trebuchet MS"/>
      <family val="2"/>
    </font>
    <font>
      <sz val="11"/>
      <color rgb="FF00B05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8"/>
      <color theme="4" tint="-0.249977111117893"/>
      <name val="Arial CE"/>
      <charset val="238"/>
    </font>
    <font>
      <b/>
      <sz val="12"/>
      <color theme="4" tint="-0.249977111117893"/>
      <name val="Arial CE"/>
      <charset val="238"/>
    </font>
    <font>
      <b/>
      <sz val="10"/>
      <color theme="4" tint="-0.249977111117893"/>
      <name val="Arial CE"/>
      <charset val="238"/>
    </font>
    <font>
      <b/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  <charset val="238"/>
    </font>
    <font>
      <b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0" tint="-0.34998626667073579"/>
      <name val="Trebuchet MS"/>
      <family val="2"/>
    </font>
    <font>
      <i/>
      <sz val="8"/>
      <color theme="0" tint="-0.34998626667073579"/>
      <name val="Trebuchet MS"/>
      <family val="2"/>
    </font>
    <font>
      <i/>
      <sz val="8"/>
      <name val="Arial CE"/>
      <charset val="238"/>
    </font>
    <font>
      <u/>
      <sz val="11"/>
      <color theme="10"/>
      <name val="Calibri"/>
      <family val="2"/>
    </font>
    <font>
      <sz val="8"/>
      <name val="Arial CE"/>
      <family val="2"/>
    </font>
    <font>
      <sz val="8"/>
      <color rgb="FFFFFFFF"/>
      <name val="Arial CE"/>
    </font>
    <font>
      <b/>
      <sz val="14"/>
      <name val="Arial CE"/>
    </font>
    <font>
      <sz val="8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8"/>
      <color rgb="FF969696"/>
      <name val="Arial CE"/>
    </font>
    <font>
      <b/>
      <sz val="12"/>
      <name val="Arial CE"/>
    </font>
    <font>
      <b/>
      <sz val="8"/>
      <name val="Arial CE"/>
    </font>
    <font>
      <b/>
      <sz val="12"/>
      <color rgb="FF960000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2"/>
      <color rgb="FF003366"/>
      <name val="Trebuchet MS"/>
      <family val="2"/>
      <charset val="238"/>
    </font>
    <font>
      <sz val="7"/>
      <color rgb="FF969696"/>
      <name val="Trebuchet MS"/>
      <family val="2"/>
    </font>
    <font>
      <strike/>
      <sz val="11"/>
      <color theme="1"/>
      <name val="Calibri"/>
      <family val="2"/>
      <charset val="238"/>
      <scheme val="minor"/>
    </font>
    <font>
      <strike/>
      <sz val="8"/>
      <color rgb="FF003366"/>
      <name val="Trebuchet MS"/>
      <family val="2"/>
    </font>
    <font>
      <strike/>
      <sz val="10"/>
      <color rgb="FF003366"/>
      <name val="Trebuchet MS"/>
      <family val="2"/>
    </font>
    <font>
      <i/>
      <sz val="8"/>
      <color rgb="FF0000FF"/>
      <name val="Trebuchet MS"/>
      <family val="2"/>
    </font>
    <font>
      <b/>
      <sz val="8"/>
      <name val="Arial CE"/>
      <charset val="238"/>
    </font>
    <font>
      <sz val="10"/>
      <name val="Arial Narrow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</font>
    <font>
      <sz val="9"/>
      <color rgb="FF000000"/>
      <name val="Trebuchet MS"/>
      <family val="2"/>
    </font>
    <font>
      <sz val="28"/>
      <color rgb="FFFF0000"/>
      <name val="Trebuchet MS"/>
      <family val="2"/>
    </font>
    <font>
      <sz val="8"/>
      <color rgb="FF960000"/>
      <name val="Trebuchet MS"/>
      <family val="2"/>
    </font>
    <font>
      <b/>
      <sz val="8"/>
      <color rgb="FF003366"/>
      <name val="Arial CE"/>
    </font>
    <font>
      <sz val="8"/>
      <color rgb="FF003366"/>
      <name val="Arial CE"/>
    </font>
    <font>
      <strike/>
      <sz val="8"/>
      <color theme="0" tint="-0.34998626667073579"/>
      <name val="Trebuchet MS"/>
      <family val="2"/>
    </font>
    <font>
      <strike/>
      <sz val="11"/>
      <color theme="0" tint="-0.34998626667073579"/>
      <name val="Calibri"/>
      <family val="2"/>
      <charset val="238"/>
      <scheme val="minor"/>
    </font>
    <font>
      <strike/>
      <sz val="7"/>
      <color theme="0" tint="-0.34998626667073579"/>
      <name val="Trebuchet MS"/>
      <family val="2"/>
    </font>
    <font>
      <i/>
      <strike/>
      <sz val="8"/>
      <color theme="0" tint="-0.34998626667073579"/>
      <name val="Trebuchet MS"/>
      <family val="2"/>
      <charset val="238"/>
    </font>
    <font>
      <i/>
      <strike/>
      <sz val="11"/>
      <color theme="0" tint="-0.34998626667073579"/>
      <name val="Calibri"/>
      <family val="2"/>
      <charset val="238"/>
      <scheme val="minor"/>
    </font>
    <font>
      <i/>
      <strike/>
      <sz val="7"/>
      <color theme="0" tint="-0.34998626667073579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EBEBE"/>
      </patternFill>
    </fill>
    <fill>
      <patternFill patternType="solid">
        <fgColor rgb="FFFFFFCC"/>
      </patternFill>
    </fill>
    <fill>
      <patternFill patternType="solid">
        <fgColor rgb="FFFFFF66"/>
        <bgColor indexed="64"/>
      </patternFill>
    </fill>
    <fill>
      <patternFill patternType="solid">
        <fgColor rgb="FFFAE682"/>
      </patternFill>
    </fill>
  </fills>
  <borders count="5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15"/>
      </bottom>
      <diagonal/>
    </border>
    <border>
      <left/>
      <right/>
      <top style="hair">
        <color indexed="15"/>
      </top>
      <bottom style="hair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thin">
        <color rgb="FF000000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969696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tted">
        <color rgb="FF969696"/>
      </bottom>
      <diagonal/>
    </border>
    <border>
      <left style="thin">
        <color indexed="8"/>
      </left>
      <right style="hair">
        <color indexed="15"/>
      </right>
      <top/>
      <bottom/>
      <diagonal/>
    </border>
    <border>
      <left style="hair">
        <color indexed="15"/>
      </left>
      <right style="hair">
        <color indexed="15"/>
      </right>
      <top style="hair">
        <color indexed="15"/>
      </top>
      <bottom style="hair">
        <color indexed="15"/>
      </bottom>
      <diagonal/>
    </border>
    <border>
      <left style="hair">
        <color indexed="15"/>
      </left>
      <right style="thin">
        <color indexed="8"/>
      </right>
      <top style="hair">
        <color indexed="15"/>
      </top>
      <bottom style="hair">
        <color indexed="15"/>
      </bottom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15"/>
      </top>
      <bottom style="hair">
        <color indexed="15"/>
      </bottom>
      <diagonal/>
    </border>
    <border>
      <left/>
      <right/>
      <top style="hair">
        <color indexed="15"/>
      </top>
      <bottom/>
      <diagonal/>
    </border>
    <border>
      <left/>
      <right style="thin">
        <color indexed="8"/>
      </right>
      <top style="hair">
        <color indexed="15"/>
      </top>
      <bottom/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indexed="8"/>
      </right>
      <top style="thin">
        <color rgb="FF00B0F0"/>
      </top>
      <bottom style="thin">
        <color rgb="FF00B0F0"/>
      </bottom>
      <diagonal/>
    </border>
    <border>
      <left style="dotted">
        <color rgb="FF969696"/>
      </left>
      <right style="dotted">
        <color rgb="FF969696"/>
      </right>
      <top/>
      <bottom style="dotted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969696"/>
      </top>
      <bottom/>
      <diagonal/>
    </border>
    <border>
      <left/>
      <right style="thin">
        <color rgb="FF000000"/>
      </right>
      <top style="dotted">
        <color rgb="FF969696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1">
    <xf numFmtId="0" fontId="0" fillId="0" borderId="0"/>
    <xf numFmtId="0" fontId="3" fillId="0" borderId="0"/>
    <xf numFmtId="0" fontId="16" fillId="0" borderId="0" applyAlignment="0">
      <alignment vertical="top" wrapText="1"/>
      <protection locked="0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6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/>
    <xf numFmtId="0" fontId="3" fillId="0" borderId="0"/>
    <xf numFmtId="0" fontId="88" fillId="0" borderId="36" applyBorder="0" applyAlignment="0">
      <alignment horizontal="center" vertical="center"/>
    </xf>
    <xf numFmtId="0" fontId="16" fillId="0" borderId="0" applyAlignment="0">
      <alignment vertical="top" wrapText="1"/>
      <protection locked="0"/>
    </xf>
  </cellStyleXfs>
  <cellXfs count="901">
    <xf numFmtId="0" fontId="0" fillId="0" borderId="0" xfId="0"/>
    <xf numFmtId="0" fontId="4" fillId="0" borderId="0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11" fillId="0" borderId="0" xfId="1" applyFont="1" applyFill="1" applyBorder="1" applyAlignment="1" applyProtection="1">
      <alignment horizontal="right" vertical="center"/>
      <protection locked="0"/>
    </xf>
    <xf numFmtId="165" fontId="11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3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31" fillId="0" borderId="0" xfId="1" applyFont="1" applyBorder="1" applyAlignment="1" applyProtection="1">
      <alignment vertical="center"/>
    </xf>
    <xf numFmtId="0" fontId="4" fillId="3" borderId="4" xfId="1" applyFont="1" applyFill="1" applyBorder="1" applyAlignment="1" applyProtection="1">
      <alignment vertical="center"/>
      <protection locked="0"/>
    </xf>
    <xf numFmtId="0" fontId="26" fillId="0" borderId="4" xfId="1" applyFont="1" applyBorder="1" applyAlignment="1" applyProtection="1">
      <alignment horizontal="center" vertical="center"/>
    </xf>
    <xf numFmtId="49" fontId="26" fillId="0" borderId="4" xfId="1" applyNumberFormat="1" applyFont="1" applyBorder="1" applyAlignment="1" applyProtection="1">
      <alignment horizontal="left" vertical="center" wrapText="1"/>
    </xf>
    <xf numFmtId="0" fontId="26" fillId="0" borderId="4" xfId="1" applyFont="1" applyBorder="1" applyAlignment="1" applyProtection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</xf>
    <xf numFmtId="49" fontId="4" fillId="0" borderId="4" xfId="1" applyNumberFormat="1" applyFont="1" applyBorder="1" applyAlignment="1" applyProtection="1">
      <alignment horizontal="left" vertical="center" wrapText="1"/>
    </xf>
    <xf numFmtId="0" fontId="4" fillId="0" borderId="4" xfId="1" applyFont="1" applyBorder="1" applyAlignment="1" applyProtection="1">
      <alignment horizontal="left" vertical="center" wrapText="1"/>
    </xf>
    <xf numFmtId="0" fontId="4" fillId="0" borderId="4" xfId="1" applyFont="1" applyBorder="1" applyAlignment="1" applyProtection="1">
      <alignment horizontal="center" vertical="center" wrapText="1"/>
    </xf>
    <xf numFmtId="166" fontId="4" fillId="0" borderId="4" xfId="1" applyNumberFormat="1" applyFont="1" applyBorder="1" applyAlignment="1" applyProtection="1">
      <alignment vertical="center"/>
    </xf>
    <xf numFmtId="4" fontId="4" fillId="3" borderId="4" xfId="1" applyNumberFormat="1" applyFont="1" applyFill="1" applyBorder="1" applyAlignment="1" applyProtection="1">
      <alignment vertical="center"/>
      <protection locked="0"/>
    </xf>
    <xf numFmtId="4" fontId="4" fillId="0" borderId="4" xfId="1" applyNumberFormat="1" applyFont="1" applyBorder="1" applyAlignment="1" applyProtection="1">
      <alignment vertical="center"/>
    </xf>
    <xf numFmtId="0" fontId="4" fillId="0" borderId="4" xfId="1" applyFont="1" applyFill="1" applyBorder="1" applyAlignment="1" applyProtection="1">
      <alignment horizontal="left" vertical="center" wrapText="1"/>
    </xf>
    <xf numFmtId="0" fontId="27" fillId="0" borderId="4" xfId="1" applyFont="1" applyBorder="1" applyAlignment="1" applyProtection="1">
      <alignment horizontal="left" vertical="center" wrapText="1"/>
    </xf>
    <xf numFmtId="0" fontId="36" fillId="0" borderId="4" xfId="1" applyFont="1" applyBorder="1" applyAlignment="1" applyProtection="1">
      <alignment horizontal="center" vertical="center"/>
    </xf>
    <xf numFmtId="49" fontId="36" fillId="0" borderId="4" xfId="1" applyNumberFormat="1" applyFont="1" applyBorder="1" applyAlignment="1" applyProtection="1">
      <alignment horizontal="left" vertical="center" wrapText="1"/>
    </xf>
    <xf numFmtId="0" fontId="36" fillId="0" borderId="4" xfId="1" applyFont="1" applyBorder="1" applyAlignment="1" applyProtection="1">
      <alignment horizontal="left" vertical="center" wrapText="1"/>
    </xf>
    <xf numFmtId="0" fontId="36" fillId="0" borderId="4" xfId="1" applyFont="1" applyBorder="1" applyAlignment="1" applyProtection="1">
      <alignment horizontal="center" vertical="center" wrapText="1"/>
    </xf>
    <xf numFmtId="166" fontId="36" fillId="0" borderId="4" xfId="1" applyNumberFormat="1" applyFont="1" applyBorder="1" applyAlignment="1" applyProtection="1">
      <alignment vertical="center"/>
    </xf>
    <xf numFmtId="4" fontId="36" fillId="3" borderId="4" xfId="1" applyNumberFormat="1" applyFont="1" applyFill="1" applyBorder="1" applyAlignment="1" applyProtection="1">
      <alignment vertical="center"/>
      <protection locked="0"/>
    </xf>
    <xf numFmtId="4" fontId="36" fillId="0" borderId="4" xfId="1" applyNumberFormat="1" applyFont="1" applyBorder="1" applyAlignment="1" applyProtection="1">
      <alignment vertical="center"/>
    </xf>
    <xf numFmtId="0" fontId="25" fillId="0" borderId="4" xfId="1" applyFont="1" applyBorder="1" applyAlignment="1" applyProtection="1">
      <alignment horizontal="center" vertical="center"/>
    </xf>
    <xf numFmtId="49" fontId="25" fillId="0" borderId="4" xfId="1" applyNumberFormat="1" applyFont="1" applyBorder="1" applyAlignment="1" applyProtection="1">
      <alignment horizontal="left" vertical="center" wrapText="1"/>
    </xf>
    <xf numFmtId="0" fontId="25" fillId="0" borderId="4" xfId="1" applyFont="1" applyBorder="1" applyAlignment="1" applyProtection="1">
      <alignment horizontal="left" vertical="center" wrapText="1"/>
    </xf>
    <xf numFmtId="0" fontId="25" fillId="0" borderId="4" xfId="1" applyFont="1" applyBorder="1" applyAlignment="1" applyProtection="1">
      <alignment horizontal="center" vertical="center" wrapText="1"/>
    </xf>
    <xf numFmtId="166" fontId="25" fillId="0" borderId="4" xfId="1" applyNumberFormat="1" applyFont="1" applyBorder="1" applyAlignment="1" applyProtection="1">
      <alignment vertical="center"/>
    </xf>
    <xf numFmtId="4" fontId="25" fillId="0" borderId="4" xfId="1" applyNumberFormat="1" applyFont="1" applyBorder="1" applyAlignment="1" applyProtection="1">
      <alignment vertical="center"/>
    </xf>
    <xf numFmtId="0" fontId="37" fillId="0" borderId="4" xfId="1" applyFont="1" applyBorder="1" applyAlignment="1" applyProtection="1">
      <alignment horizontal="center" vertical="center"/>
    </xf>
    <xf numFmtId="49" fontId="37" fillId="0" borderId="4" xfId="1" applyNumberFormat="1" applyFont="1" applyBorder="1" applyAlignment="1" applyProtection="1">
      <alignment horizontal="left" vertical="center" wrapText="1"/>
    </xf>
    <xf numFmtId="0" fontId="37" fillId="0" borderId="4" xfId="1" applyFont="1" applyBorder="1" applyAlignment="1" applyProtection="1">
      <alignment horizontal="left" vertical="center" wrapText="1"/>
    </xf>
    <xf numFmtId="0" fontId="37" fillId="0" borderId="4" xfId="1" applyFont="1" applyBorder="1" applyAlignment="1" applyProtection="1">
      <alignment horizontal="center" vertical="center" wrapText="1"/>
    </xf>
    <xf numFmtId="166" fontId="37" fillId="0" borderId="4" xfId="1" applyNumberFormat="1" applyFont="1" applyBorder="1" applyAlignment="1" applyProtection="1">
      <alignment vertical="center"/>
    </xf>
    <xf numFmtId="0" fontId="4" fillId="0" borderId="4" xfId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166" fontId="4" fillId="0" borderId="4" xfId="1" applyNumberFormat="1" applyFont="1" applyFill="1" applyBorder="1" applyAlignment="1" applyProtection="1">
      <alignment vertical="center"/>
    </xf>
    <xf numFmtId="4" fontId="4" fillId="0" borderId="4" xfId="1" applyNumberFormat="1" applyFont="1" applyFill="1" applyBorder="1" applyAlignment="1" applyProtection="1">
      <alignment vertical="center"/>
    </xf>
    <xf numFmtId="0" fontId="40" fillId="3" borderId="4" xfId="1" applyFont="1" applyFill="1" applyBorder="1" applyAlignment="1" applyProtection="1">
      <protection locked="0"/>
    </xf>
    <xf numFmtId="0" fontId="36" fillId="0" borderId="4" xfId="1" applyFont="1" applyFill="1" applyBorder="1" applyAlignment="1" applyProtection="1">
      <alignment horizontal="center" vertical="center"/>
    </xf>
    <xf numFmtId="49" fontId="36" fillId="0" borderId="4" xfId="1" applyNumberFormat="1" applyFont="1" applyFill="1" applyBorder="1" applyAlignment="1" applyProtection="1">
      <alignment horizontal="left" vertical="center" wrapText="1"/>
    </xf>
    <xf numFmtId="0" fontId="36" fillId="0" borderId="4" xfId="1" applyFont="1" applyFill="1" applyBorder="1" applyAlignment="1" applyProtection="1">
      <alignment horizontal="left" vertical="center" wrapText="1"/>
    </xf>
    <xf numFmtId="0" fontId="36" fillId="0" borderId="4" xfId="1" applyFont="1" applyFill="1" applyBorder="1" applyAlignment="1" applyProtection="1">
      <alignment horizontal="center" vertical="center" wrapText="1"/>
    </xf>
    <xf numFmtId="166" fontId="36" fillId="0" borderId="4" xfId="1" applyNumberFormat="1" applyFont="1" applyFill="1" applyBorder="1" applyAlignment="1" applyProtection="1">
      <alignment vertical="center"/>
    </xf>
    <xf numFmtId="4" fontId="36" fillId="0" borderId="4" xfId="1" applyNumberFormat="1" applyFont="1" applyFill="1" applyBorder="1" applyAlignment="1" applyProtection="1">
      <alignment vertical="center"/>
    </xf>
    <xf numFmtId="0" fontId="40" fillId="0" borderId="0" xfId="1" applyFont="1" applyFill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center" vertical="center"/>
    </xf>
    <xf numFmtId="49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166" fontId="4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4" fontId="4" fillId="0" borderId="0" xfId="1" applyNumberFormat="1" applyFont="1" applyFill="1" applyBorder="1" applyAlignment="1" applyProtection="1">
      <alignment vertical="center"/>
    </xf>
    <xf numFmtId="0" fontId="36" fillId="0" borderId="0" xfId="1" applyFont="1" applyFill="1" applyBorder="1" applyAlignment="1" applyProtection="1">
      <alignment horizontal="center" vertical="center"/>
    </xf>
    <xf numFmtId="49" fontId="36" fillId="0" borderId="0" xfId="1" applyNumberFormat="1" applyFont="1" applyFill="1" applyBorder="1" applyAlignment="1" applyProtection="1">
      <alignment horizontal="left" vertical="center" wrapText="1"/>
    </xf>
    <xf numFmtId="0" fontId="36" fillId="0" borderId="0" xfId="1" applyFont="1" applyFill="1" applyBorder="1" applyAlignment="1" applyProtection="1">
      <alignment horizontal="left" vertical="center" wrapText="1"/>
    </xf>
    <xf numFmtId="0" fontId="36" fillId="0" borderId="0" xfId="1" applyFont="1" applyFill="1" applyBorder="1" applyAlignment="1" applyProtection="1">
      <alignment horizontal="center" vertical="center" wrapText="1"/>
    </xf>
    <xf numFmtId="166" fontId="36" fillId="0" borderId="0" xfId="1" applyNumberFormat="1" applyFont="1" applyFill="1" applyBorder="1" applyAlignment="1" applyProtection="1">
      <alignment vertical="center"/>
    </xf>
    <xf numFmtId="4" fontId="36" fillId="0" borderId="0" xfId="1" applyNumberFormat="1" applyFont="1" applyFill="1" applyBorder="1" applyAlignment="1" applyProtection="1">
      <alignment vertical="center"/>
      <protection locked="0"/>
    </xf>
    <xf numFmtId="4" fontId="36" fillId="0" borderId="0" xfId="1" applyNumberFormat="1" applyFont="1" applyFill="1" applyBorder="1" applyAlignment="1" applyProtection="1">
      <alignment vertical="center"/>
    </xf>
    <xf numFmtId="0" fontId="37" fillId="0" borderId="0" xfId="1" applyFont="1" applyFill="1" applyBorder="1" applyAlignment="1" applyProtection="1">
      <alignment horizontal="center" vertical="center"/>
    </xf>
    <xf numFmtId="49" fontId="37" fillId="0" borderId="0" xfId="1" applyNumberFormat="1" applyFont="1" applyFill="1" applyBorder="1" applyAlignment="1" applyProtection="1">
      <alignment horizontal="left" vertical="center" wrapText="1"/>
    </xf>
    <xf numFmtId="0" fontId="37" fillId="0" borderId="0" xfId="1" applyFont="1" applyFill="1" applyBorder="1" applyAlignment="1" applyProtection="1">
      <alignment horizontal="left" vertical="center" wrapText="1"/>
    </xf>
    <xf numFmtId="0" fontId="37" fillId="0" borderId="0" xfId="1" applyFont="1" applyFill="1" applyBorder="1" applyAlignment="1" applyProtection="1">
      <alignment horizontal="center" vertical="center" wrapText="1"/>
    </xf>
    <xf numFmtId="166" fontId="37" fillId="0" borderId="0" xfId="1" applyNumberFormat="1" applyFont="1" applyFill="1" applyBorder="1" applyAlignment="1" applyProtection="1">
      <alignment vertical="center"/>
    </xf>
    <xf numFmtId="4" fontId="37" fillId="0" borderId="0" xfId="1" applyNumberFormat="1" applyFont="1" applyFill="1" applyBorder="1" applyAlignment="1" applyProtection="1">
      <alignment vertical="center"/>
      <protection locked="0"/>
    </xf>
    <xf numFmtId="4" fontId="25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 applyProtection="1">
      <alignment horizontal="center" vertical="center"/>
    </xf>
    <xf numFmtId="49" fontId="25" fillId="0" borderId="0" xfId="1" applyNumberFormat="1" applyFont="1" applyFill="1" applyBorder="1" applyAlignment="1" applyProtection="1">
      <alignment horizontal="left" vertical="center" wrapText="1"/>
    </xf>
    <xf numFmtId="0" fontId="25" fillId="0" borderId="0" xfId="1" applyFont="1" applyFill="1" applyBorder="1" applyAlignment="1" applyProtection="1">
      <alignment horizontal="left"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166" fontId="25" fillId="0" borderId="0" xfId="1" applyNumberFormat="1" applyFont="1" applyFill="1" applyBorder="1" applyAlignment="1" applyProtection="1">
      <alignment vertical="center"/>
    </xf>
    <xf numFmtId="4" fontId="25" fillId="0" borderId="0" xfId="1" applyNumberFormat="1" applyFont="1" applyFill="1" applyBorder="1" applyAlignment="1" applyProtection="1">
      <alignment vertical="center"/>
    </xf>
    <xf numFmtId="0" fontId="4" fillId="0" borderId="4" xfId="1" applyFont="1" applyFill="1" applyBorder="1" applyAlignment="1" applyProtection="1">
      <alignment horizontal="left" vertical="center" shrinkToFit="1"/>
    </xf>
    <xf numFmtId="0" fontId="36" fillId="0" borderId="4" xfId="1" applyFont="1" applyFill="1" applyBorder="1" applyAlignment="1" applyProtection="1">
      <alignment horizontal="left" vertical="center" shrinkToFit="1"/>
    </xf>
    <xf numFmtId="0" fontId="36" fillId="0" borderId="0" xfId="1" applyFont="1" applyFill="1" applyBorder="1" applyAlignment="1" applyProtection="1">
      <alignment horizontal="left" vertical="center" shrinkToFit="1"/>
    </xf>
    <xf numFmtId="0" fontId="4" fillId="0" borderId="0" xfId="1" applyFont="1" applyFill="1" applyBorder="1" applyAlignment="1" applyProtection="1">
      <alignment horizontal="left" vertical="center" shrinkToFit="1"/>
    </xf>
    <xf numFmtId="0" fontId="27" fillId="0" borderId="0" xfId="1" applyFont="1" applyFill="1" applyBorder="1" applyAlignment="1" applyProtection="1">
      <alignment horizontal="left" vertical="center" shrinkToFit="1"/>
    </xf>
    <xf numFmtId="0" fontId="25" fillId="0" borderId="0" xfId="1" applyFont="1" applyFill="1" applyBorder="1" applyAlignment="1" applyProtection="1">
      <alignment horizontal="left" vertical="center" shrinkToFit="1"/>
    </xf>
    <xf numFmtId="0" fontId="4" fillId="3" borderId="5" xfId="1" applyFont="1" applyFill="1" applyBorder="1" applyAlignment="1" applyProtection="1">
      <alignment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6" fontId="4" fillId="0" borderId="4" xfId="0" applyNumberFormat="1" applyFont="1" applyFill="1" applyBorder="1" applyAlignment="1" applyProtection="1">
      <alignment vertical="center"/>
    </xf>
    <xf numFmtId="4" fontId="4" fillId="3" borderId="4" xfId="0" applyNumberFormat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39" fillId="0" borderId="4" xfId="1" applyFont="1" applyBorder="1" applyAlignment="1" applyProtection="1">
      <alignment horizontal="center" vertical="center" wrapText="1"/>
    </xf>
    <xf numFmtId="166" fontId="39" fillId="0" borderId="4" xfId="1" applyNumberFormat="1" applyFont="1" applyBorder="1" applyAlignment="1" applyProtection="1">
      <alignment vertical="center"/>
    </xf>
    <xf numFmtId="4" fontId="39" fillId="3" borderId="4" xfId="1" applyNumberFormat="1" applyFont="1" applyFill="1" applyBorder="1" applyAlignment="1" applyProtection="1">
      <alignment vertical="center"/>
      <protection locked="0"/>
    </xf>
    <xf numFmtId="49" fontId="39" fillId="0" borderId="4" xfId="1" applyNumberFormat="1" applyFont="1" applyBorder="1" applyAlignment="1" applyProtection="1">
      <alignment horizontal="center" vertical="center" wrapText="1"/>
    </xf>
    <xf numFmtId="0" fontId="45" fillId="0" borderId="4" xfId="1" applyFont="1" applyBorder="1" applyAlignment="1" applyProtection="1">
      <alignment horizontal="center" vertical="center" wrapText="1"/>
    </xf>
    <xf numFmtId="166" fontId="45" fillId="0" borderId="4" xfId="1" applyNumberFormat="1" applyFont="1" applyBorder="1" applyAlignment="1" applyProtection="1">
      <alignment vertical="center"/>
    </xf>
    <xf numFmtId="0" fontId="39" fillId="0" borderId="4" xfId="1" applyFont="1" applyFill="1" applyBorder="1" applyAlignment="1" applyProtection="1">
      <alignment horizontal="center" vertical="center"/>
    </xf>
    <xf numFmtId="0" fontId="51" fillId="0" borderId="0" xfId="0" applyFont="1" applyProtection="1">
      <protection locked="0"/>
    </xf>
    <xf numFmtId="0" fontId="4" fillId="7" borderId="0" xfId="1" applyFont="1" applyFill="1" applyBorder="1" applyAlignment="1" applyProtection="1">
      <alignment vertical="center"/>
    </xf>
    <xf numFmtId="0" fontId="16" fillId="0" borderId="4" xfId="1" applyFont="1" applyBorder="1" applyAlignment="1" applyProtection="1">
      <alignment horizontal="left" vertical="center" wrapText="1"/>
    </xf>
    <xf numFmtId="0" fontId="16" fillId="0" borderId="4" xfId="1" applyFont="1" applyBorder="1" applyAlignment="1" applyProtection="1">
      <alignment horizontal="center" vertical="center" wrapText="1"/>
    </xf>
    <xf numFmtId="166" fontId="16" fillId="0" borderId="4" xfId="1" applyNumberFormat="1" applyFont="1" applyBorder="1" applyAlignment="1" applyProtection="1">
      <alignment vertical="center"/>
    </xf>
    <xf numFmtId="4" fontId="16" fillId="3" borderId="4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</xf>
    <xf numFmtId="4" fontId="4" fillId="0" borderId="4" xfId="1" applyNumberFormat="1" applyFont="1" applyFill="1" applyBorder="1" applyAlignment="1" applyProtection="1">
      <alignment vertical="center"/>
      <protection locked="0"/>
    </xf>
    <xf numFmtId="4" fontId="36" fillId="0" borderId="4" xfId="1" applyNumberFormat="1" applyFont="1" applyFill="1" applyBorder="1" applyAlignment="1" applyProtection="1">
      <alignment vertical="center"/>
      <protection locked="0"/>
    </xf>
    <xf numFmtId="0" fontId="25" fillId="0" borderId="4" xfId="1" applyFont="1" applyFill="1" applyBorder="1" applyAlignment="1" applyProtection="1">
      <alignment horizontal="left" vertical="center" wrapText="1"/>
    </xf>
    <xf numFmtId="0" fontId="64" fillId="0" borderId="4" xfId="1" applyFont="1" applyFill="1" applyBorder="1" applyAlignment="1" applyProtection="1">
      <alignment horizontal="center" vertical="center"/>
    </xf>
    <xf numFmtId="49" fontId="64" fillId="0" borderId="4" xfId="1" applyNumberFormat="1" applyFont="1" applyFill="1" applyBorder="1" applyAlignment="1" applyProtection="1">
      <alignment horizontal="left" vertical="center" wrapText="1"/>
    </xf>
    <xf numFmtId="0" fontId="64" fillId="0" borderId="4" xfId="1" applyFont="1" applyFill="1" applyBorder="1" applyAlignment="1" applyProtection="1">
      <alignment horizontal="left" vertical="center" wrapText="1"/>
    </xf>
    <xf numFmtId="0" fontId="64" fillId="0" borderId="4" xfId="1" applyFont="1" applyFill="1" applyBorder="1" applyAlignment="1" applyProtection="1">
      <alignment horizontal="center" vertical="center" wrapText="1"/>
    </xf>
    <xf numFmtId="166" fontId="64" fillId="0" borderId="4" xfId="1" applyNumberFormat="1" applyFont="1" applyFill="1" applyBorder="1" applyAlignment="1" applyProtection="1">
      <alignment vertical="center"/>
    </xf>
    <xf numFmtId="4" fontId="64" fillId="0" borderId="4" xfId="1" applyNumberFormat="1" applyFont="1" applyFill="1" applyBorder="1" applyAlignment="1" applyProtection="1">
      <alignment vertical="center"/>
      <protection locked="0"/>
    </xf>
    <xf numFmtId="4" fontId="64" fillId="0" borderId="4" xfId="1" applyNumberFormat="1" applyFont="1" applyFill="1" applyBorder="1" applyAlignment="1" applyProtection="1">
      <alignment vertical="center"/>
    </xf>
    <xf numFmtId="0" fontId="65" fillId="0" borderId="4" xfId="1" applyFont="1" applyFill="1" applyBorder="1" applyAlignment="1" applyProtection="1">
      <alignment horizontal="left" vertical="center" wrapText="1"/>
    </xf>
    <xf numFmtId="4" fontId="37" fillId="0" borderId="4" xfId="1" applyNumberFormat="1" applyFont="1" applyFill="1" applyBorder="1" applyAlignment="1" applyProtection="1">
      <alignment vertical="center"/>
      <protection locked="0"/>
    </xf>
    <xf numFmtId="49" fontId="4" fillId="0" borderId="4" xfId="1" applyNumberFormat="1" applyFont="1" applyBorder="1" applyAlignment="1" applyProtection="1">
      <alignment horizontal="center" vertical="center" wrapText="1"/>
    </xf>
    <xf numFmtId="0" fontId="25" fillId="0" borderId="4" xfId="1" applyFont="1" applyFill="1" applyBorder="1" applyAlignment="1" applyProtection="1">
      <alignment horizontal="center" vertical="center"/>
    </xf>
    <xf numFmtId="49" fontId="25" fillId="0" borderId="4" xfId="1" applyNumberFormat="1" applyFont="1" applyFill="1" applyBorder="1" applyAlignment="1" applyProtection="1">
      <alignment horizontal="left" vertical="center" wrapText="1"/>
    </xf>
    <xf numFmtId="0" fontId="25" fillId="0" borderId="4" xfId="1" applyFont="1" applyFill="1" applyBorder="1" applyAlignment="1" applyProtection="1">
      <alignment horizontal="center" vertical="center" wrapText="1"/>
    </xf>
    <xf numFmtId="166" fontId="25" fillId="0" borderId="4" xfId="1" applyNumberFormat="1" applyFont="1" applyFill="1" applyBorder="1" applyAlignment="1" applyProtection="1">
      <alignment vertical="center"/>
    </xf>
    <xf numFmtId="0" fontId="69" fillId="0" borderId="0" xfId="7" applyFont="1" applyAlignment="1">
      <alignment horizontal="left" vertical="center"/>
    </xf>
    <xf numFmtId="0" fontId="68" fillId="0" borderId="0" xfId="7"/>
    <xf numFmtId="0" fontId="68" fillId="0" borderId="0" xfId="7" applyFont="1" applyAlignment="1">
      <alignment horizontal="left" vertical="center"/>
    </xf>
    <xf numFmtId="0" fontId="68" fillId="0" borderId="17" xfId="7" applyBorder="1"/>
    <xf numFmtId="0" fontId="68" fillId="0" borderId="16" xfId="7" applyBorder="1"/>
    <xf numFmtId="0" fontId="68" fillId="0" borderId="7" xfId="7" applyBorder="1"/>
    <xf numFmtId="0" fontId="70" fillId="0" borderId="0" xfId="7" applyFont="1" applyAlignment="1">
      <alignment horizontal="left" vertical="center"/>
    </xf>
    <xf numFmtId="0" fontId="71" fillId="0" borderId="0" xfId="7" applyFont="1" applyAlignment="1">
      <alignment horizontal="left" vertical="top"/>
    </xf>
    <xf numFmtId="0" fontId="72" fillId="0" borderId="0" xfId="7" applyFont="1" applyAlignment="1">
      <alignment horizontal="left" vertical="top"/>
    </xf>
    <xf numFmtId="0" fontId="71" fillId="0" borderId="0" xfId="7" applyFont="1" applyAlignment="1">
      <alignment horizontal="left" vertical="center"/>
    </xf>
    <xf numFmtId="0" fontId="68" fillId="0" borderId="18" xfId="7" applyBorder="1"/>
    <xf numFmtId="0" fontId="68" fillId="0" borderId="7" xfId="7" applyFont="1" applyBorder="1" applyAlignment="1">
      <alignment vertical="center"/>
    </xf>
    <xf numFmtId="0" fontId="68" fillId="0" borderId="0" xfId="7" applyFont="1" applyAlignment="1">
      <alignment vertical="center"/>
    </xf>
    <xf numFmtId="0" fontId="73" fillId="0" borderId="19" xfId="7" applyFont="1" applyBorder="1" applyAlignment="1">
      <alignment horizontal="left" vertical="center"/>
    </xf>
    <xf numFmtId="0" fontId="68" fillId="0" borderId="19" xfId="7" applyFont="1" applyBorder="1" applyAlignment="1">
      <alignment vertical="center"/>
    </xf>
    <xf numFmtId="0" fontId="71" fillId="0" borderId="7" xfId="7" applyFont="1" applyBorder="1" applyAlignment="1">
      <alignment vertical="center"/>
    </xf>
    <xf numFmtId="0" fontId="71" fillId="0" borderId="0" xfId="7" applyFont="1" applyAlignment="1">
      <alignment vertical="center"/>
    </xf>
    <xf numFmtId="0" fontId="68" fillId="9" borderId="0" xfId="7" applyFont="1" applyFill="1" applyAlignment="1">
      <alignment vertical="center"/>
    </xf>
    <xf numFmtId="0" fontId="75" fillId="9" borderId="20" xfId="7" applyFont="1" applyFill="1" applyBorder="1" applyAlignment="1">
      <alignment horizontal="left" vertical="center"/>
    </xf>
    <xf numFmtId="0" fontId="68" fillId="9" borderId="21" xfId="7" applyFont="1" applyFill="1" applyBorder="1" applyAlignment="1">
      <alignment vertical="center"/>
    </xf>
    <xf numFmtId="0" fontId="75" fillId="9" borderId="21" xfId="7" applyFont="1" applyFill="1" applyBorder="1" applyAlignment="1">
      <alignment horizontal="center" vertical="center"/>
    </xf>
    <xf numFmtId="0" fontId="68" fillId="0" borderId="15" xfId="7" applyFont="1" applyBorder="1" applyAlignment="1">
      <alignment vertical="center"/>
    </xf>
    <xf numFmtId="0" fontId="68" fillId="0" borderId="14" xfId="7" applyFont="1" applyBorder="1" applyAlignment="1">
      <alignment vertical="center"/>
    </xf>
    <xf numFmtId="0" fontId="68" fillId="0" borderId="17" xfId="7" applyFont="1" applyBorder="1" applyAlignment="1">
      <alignment vertical="center"/>
    </xf>
    <xf numFmtId="0" fontId="68" fillId="0" borderId="16" xfId="7" applyFont="1" applyBorder="1" applyAlignment="1">
      <alignment vertical="center"/>
    </xf>
    <xf numFmtId="0" fontId="72" fillId="0" borderId="7" xfId="7" applyFont="1" applyBorder="1" applyAlignment="1">
      <alignment vertical="center"/>
    </xf>
    <xf numFmtId="0" fontId="72" fillId="0" borderId="0" xfId="7" applyFont="1" applyAlignment="1">
      <alignment horizontal="left" vertical="center"/>
    </xf>
    <xf numFmtId="0" fontId="72" fillId="0" borderId="0" xfId="7" applyFont="1" applyAlignment="1">
      <alignment vertical="center"/>
    </xf>
    <xf numFmtId="0" fontId="68" fillId="0" borderId="0" xfId="7" applyFont="1" applyBorder="1" applyAlignment="1">
      <alignment vertical="center"/>
    </xf>
    <xf numFmtId="0" fontId="68" fillId="2" borderId="21" xfId="7" applyFont="1" applyFill="1" applyBorder="1" applyAlignment="1">
      <alignment vertical="center"/>
    </xf>
    <xf numFmtId="0" fontId="22" fillId="2" borderId="0" xfId="7" applyFont="1" applyFill="1" applyAlignment="1">
      <alignment horizontal="center" vertical="center"/>
    </xf>
    <xf numFmtId="0" fontId="75" fillId="0" borderId="0" xfId="7" applyFont="1" applyAlignment="1">
      <alignment vertical="center"/>
    </xf>
    <xf numFmtId="0" fontId="75" fillId="0" borderId="7" xfId="7" applyFont="1" applyBorder="1" applyAlignment="1">
      <alignment vertical="center"/>
    </xf>
    <xf numFmtId="0" fontId="77" fillId="0" borderId="0" xfId="7" applyFont="1" applyAlignment="1">
      <alignment horizontal="left" vertical="center"/>
    </xf>
    <xf numFmtId="0" fontId="77" fillId="0" borderId="0" xfId="7" applyFont="1" applyAlignment="1">
      <alignment vertical="center"/>
    </xf>
    <xf numFmtId="0" fontId="75" fillId="0" borderId="0" xfId="7" applyFont="1" applyAlignment="1">
      <alignment horizontal="center" vertical="center"/>
    </xf>
    <xf numFmtId="0" fontId="78" fillId="0" borderId="7" xfId="7" applyFont="1" applyBorder="1" applyAlignment="1">
      <alignment vertical="center"/>
    </xf>
    <xf numFmtId="0" fontId="79" fillId="0" borderId="0" xfId="7" applyFont="1" applyAlignment="1">
      <alignment vertical="center"/>
    </xf>
    <xf numFmtId="0" fontId="72" fillId="0" borderId="0" xfId="7" applyFont="1" applyAlignment="1">
      <alignment horizontal="center" vertical="center"/>
    </xf>
    <xf numFmtId="0" fontId="78" fillId="0" borderId="0" xfId="7" applyFont="1" applyAlignment="1">
      <alignment vertical="center"/>
    </xf>
    <xf numFmtId="0" fontId="27" fillId="0" borderId="4" xfId="1" applyFont="1" applyBorder="1" applyAlignment="1" applyProtection="1">
      <alignment horizontal="center" vertical="center"/>
    </xf>
    <xf numFmtId="49" fontId="27" fillId="0" borderId="4" xfId="1" applyNumberFormat="1" applyFont="1" applyBorder="1" applyAlignment="1" applyProtection="1">
      <alignment horizontal="left" vertical="center" wrapText="1"/>
    </xf>
    <xf numFmtId="0" fontId="27" fillId="0" borderId="4" xfId="1" applyFont="1" applyBorder="1" applyAlignment="1" applyProtection="1">
      <alignment horizontal="center" vertical="center" wrapText="1"/>
    </xf>
    <xf numFmtId="166" fontId="27" fillId="0" borderId="4" xfId="1" applyNumberFormat="1" applyFont="1" applyBorder="1" applyAlignment="1" applyProtection="1">
      <alignment vertical="center"/>
    </xf>
    <xf numFmtId="4" fontId="4" fillId="10" borderId="6" xfId="0" applyNumberFormat="1" applyFont="1" applyFill="1" applyBorder="1" applyAlignment="1" applyProtection="1">
      <alignment vertical="center"/>
      <protection locked="0"/>
    </xf>
    <xf numFmtId="0" fontId="39" fillId="0" borderId="4" xfId="1" applyFont="1" applyFill="1" applyBorder="1" applyAlignment="1" applyProtection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horizontal="left" vertical="center"/>
      <protection locked="0"/>
    </xf>
    <xf numFmtId="0" fontId="4" fillId="0" borderId="0" xfId="8" applyFont="1" applyFill="1" applyBorder="1" applyAlignment="1" applyProtection="1">
      <alignment vertical="center" wrapText="1"/>
      <protection locked="0"/>
    </xf>
    <xf numFmtId="0" fontId="11" fillId="0" borderId="0" xfId="8" applyFont="1" applyFill="1" applyBorder="1" applyAlignment="1" applyProtection="1">
      <alignment horizontal="right" vertical="center"/>
      <protection locked="0"/>
    </xf>
    <xf numFmtId="165" fontId="11" fillId="0" borderId="0" xfId="8" applyNumberFormat="1" applyFont="1" applyFill="1" applyBorder="1" applyAlignment="1" applyProtection="1">
      <alignment horizontal="right" vertical="center"/>
      <protection locked="0"/>
    </xf>
    <xf numFmtId="0" fontId="13" fillId="0" borderId="0" xfId="8" applyFont="1" applyFill="1" applyBorder="1" applyAlignment="1" applyProtection="1">
      <alignment vertical="center"/>
      <protection locked="0"/>
    </xf>
    <xf numFmtId="0" fontId="14" fillId="0" borderId="0" xfId="8" applyFont="1" applyFill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166" fontId="4" fillId="0" borderId="6" xfId="0" applyNumberFormat="1" applyFont="1" applyBorder="1" applyAlignment="1" applyProtection="1">
      <alignment vertical="center"/>
    </xf>
    <xf numFmtId="4" fontId="4" fillId="3" borderId="6" xfId="0" applyNumberFormat="1" applyFont="1" applyFill="1" applyBorder="1" applyAlignment="1" applyProtection="1">
      <alignment vertical="center"/>
      <protection locked="0"/>
    </xf>
    <xf numFmtId="4" fontId="4" fillId="0" borderId="6" xfId="0" applyNumberFormat="1" applyFont="1" applyBorder="1" applyAlignment="1" applyProtection="1">
      <alignment vertical="center"/>
    </xf>
    <xf numFmtId="0" fontId="4" fillId="0" borderId="6" xfId="4" applyFont="1" applyFill="1" applyBorder="1" applyAlignment="1" applyProtection="1">
      <alignment horizontal="center" vertical="center"/>
    </xf>
    <xf numFmtId="0" fontId="25" fillId="0" borderId="6" xfId="4" applyFont="1" applyFill="1" applyBorder="1" applyAlignment="1" applyProtection="1">
      <alignment horizontal="center" vertical="center"/>
    </xf>
    <xf numFmtId="4" fontId="86" fillId="1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6" fillId="0" borderId="6" xfId="0" applyFont="1" applyBorder="1" applyAlignment="1" applyProtection="1">
      <alignment horizontal="center" vertical="center"/>
    </xf>
    <xf numFmtId="49" fontId="86" fillId="0" borderId="6" xfId="0" applyNumberFormat="1" applyFont="1" applyBorder="1" applyAlignment="1" applyProtection="1">
      <alignment horizontal="left" vertical="center" wrapText="1"/>
    </xf>
    <xf numFmtId="0" fontId="86" fillId="0" borderId="6" xfId="0" applyFont="1" applyBorder="1" applyAlignment="1" applyProtection="1">
      <alignment horizontal="left" vertical="center" wrapText="1"/>
    </xf>
    <xf numFmtId="0" fontId="86" fillId="0" borderId="6" xfId="0" applyFont="1" applyBorder="1" applyAlignment="1" applyProtection="1">
      <alignment horizontal="center" vertical="center" wrapText="1"/>
    </xf>
    <xf numFmtId="166" fontId="86" fillId="0" borderId="6" xfId="0" applyNumberFormat="1" applyFont="1" applyBorder="1" applyAlignment="1" applyProtection="1">
      <alignment vertical="center"/>
    </xf>
    <xf numFmtId="4" fontId="86" fillId="0" borderId="6" xfId="0" applyNumberFormat="1" applyFont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32" xfId="0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center" vertical="center" wrapText="1"/>
    </xf>
    <xf numFmtId="166" fontId="4" fillId="0" borderId="32" xfId="0" applyNumberFormat="1" applyFont="1" applyBorder="1" applyAlignment="1" applyProtection="1">
      <alignment vertical="center"/>
    </xf>
    <xf numFmtId="4" fontId="4" fillId="0" borderId="32" xfId="0" applyNumberFormat="1" applyFont="1" applyBorder="1" applyAlignment="1" applyProtection="1">
      <alignment vertical="center"/>
    </xf>
    <xf numFmtId="0" fontId="4" fillId="0" borderId="35" xfId="0" applyFont="1" applyBorder="1" applyAlignment="1" applyProtection="1">
      <alignment horizontal="center" vertical="center"/>
    </xf>
    <xf numFmtId="49" fontId="4" fillId="0" borderId="35" xfId="0" applyNumberFormat="1" applyFont="1" applyBorder="1" applyAlignment="1" applyProtection="1">
      <alignment horizontal="left" vertical="center" wrapText="1"/>
    </xf>
    <xf numFmtId="0" fontId="4" fillId="0" borderId="35" xfId="0" applyFont="1" applyBorder="1" applyAlignment="1" applyProtection="1">
      <alignment horizontal="left" vertical="center" wrapText="1"/>
    </xf>
    <xf numFmtId="0" fontId="4" fillId="0" borderId="35" xfId="0" applyFont="1" applyBorder="1" applyAlignment="1" applyProtection="1">
      <alignment horizontal="center" vertical="center" wrapText="1"/>
    </xf>
    <xf numFmtId="166" fontId="4" fillId="0" borderId="35" xfId="0" applyNumberFormat="1" applyFont="1" applyBorder="1" applyAlignment="1" applyProtection="1">
      <alignment vertical="center"/>
    </xf>
    <xf numFmtId="4" fontId="4" fillId="0" borderId="35" xfId="0" applyNumberFormat="1" applyFont="1" applyBorder="1" applyAlignment="1" applyProtection="1">
      <alignment vertical="center"/>
    </xf>
    <xf numFmtId="0" fontId="89" fillId="12" borderId="0" xfId="0" applyFont="1" applyFill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5" fontId="11" fillId="0" borderId="0" xfId="0" applyNumberFormat="1" applyFont="1" applyAlignment="1" applyProtection="1">
      <alignment horizontal="right"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3" fillId="0" borderId="23" xfId="0" applyFont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vertical="center"/>
      <protection locked="0"/>
    </xf>
    <xf numFmtId="0" fontId="93" fillId="2" borderId="46" xfId="0" applyFont="1" applyFill="1" applyBorder="1" applyAlignment="1" applyProtection="1">
      <alignment horizontal="center" vertical="center" wrapText="1"/>
      <protection locked="0"/>
    </xf>
    <xf numFmtId="4" fontId="86" fillId="10" borderId="0" xfId="0" applyNumberFormat="1" applyFont="1" applyFill="1" applyBorder="1" applyAlignment="1" applyProtection="1">
      <alignment vertical="center"/>
      <protection locked="0"/>
    </xf>
    <xf numFmtId="4" fontId="4" fillId="10" borderId="35" xfId="0" applyNumberFormat="1" applyFont="1" applyFill="1" applyBorder="1" applyAlignment="1" applyProtection="1">
      <alignment vertical="center"/>
      <protection locked="0"/>
    </xf>
    <xf numFmtId="4" fontId="4" fillId="0" borderId="0" xfId="8" applyNumberFormat="1" applyFont="1" applyFill="1" applyBorder="1" applyAlignment="1" applyProtection="1">
      <alignment vertical="center"/>
      <protection locked="0"/>
    </xf>
    <xf numFmtId="0" fontId="68" fillId="0" borderId="0" xfId="7"/>
    <xf numFmtId="0" fontId="71" fillId="0" borderId="0" xfId="7" applyFont="1" applyBorder="1" applyAlignment="1">
      <alignment horizontal="left" vertical="center"/>
    </xf>
    <xf numFmtId="0" fontId="68" fillId="0" borderId="50" xfId="7" applyBorder="1"/>
    <xf numFmtId="0" fontId="68" fillId="0" borderId="13" xfId="7" applyBorder="1"/>
    <xf numFmtId="0" fontId="68" fillId="0" borderId="13" xfId="7" applyFont="1" applyBorder="1" applyAlignment="1">
      <alignment vertical="center"/>
    </xf>
    <xf numFmtId="0" fontId="71" fillId="0" borderId="13" xfId="7" applyFont="1" applyBorder="1" applyAlignment="1">
      <alignment vertical="center"/>
    </xf>
    <xf numFmtId="0" fontId="68" fillId="9" borderId="13" xfId="7" applyFont="1" applyFill="1" applyBorder="1" applyAlignment="1">
      <alignment vertical="center"/>
    </xf>
    <xf numFmtId="0" fontId="68" fillId="0" borderId="51" xfId="7" applyFont="1" applyBorder="1" applyAlignment="1">
      <alignment vertical="center"/>
    </xf>
    <xf numFmtId="0" fontId="68" fillId="0" borderId="50" xfId="7" applyFont="1" applyBorder="1" applyAlignment="1">
      <alignment vertical="center"/>
    </xf>
    <xf numFmtId="0" fontId="72" fillId="0" borderId="0" xfId="7" applyFont="1" applyBorder="1" applyAlignment="1">
      <alignment vertical="center"/>
    </xf>
    <xf numFmtId="0" fontId="72" fillId="0" borderId="13" xfId="7" applyFont="1" applyBorder="1" applyAlignment="1">
      <alignment vertical="center"/>
    </xf>
    <xf numFmtId="0" fontId="76" fillId="0" borderId="0" xfId="7" applyFont="1" applyBorder="1" applyAlignment="1">
      <alignment vertical="center"/>
    </xf>
    <xf numFmtId="0" fontId="77" fillId="0" borderId="0" xfId="7" applyFont="1" applyBorder="1" applyAlignment="1">
      <alignment vertical="center"/>
    </xf>
    <xf numFmtId="0" fontId="97" fillId="0" borderId="0" xfId="7" applyFont="1" applyBorder="1" applyAlignment="1">
      <alignment vertical="center"/>
    </xf>
    <xf numFmtId="4" fontId="4" fillId="0" borderId="6" xfId="0" applyNumberFormat="1" applyFont="1" applyFill="1" applyBorder="1" applyAlignment="1" applyProtection="1">
      <alignment vertical="center"/>
    </xf>
    <xf numFmtId="0" fontId="39" fillId="0" borderId="7" xfId="0" applyFont="1" applyFill="1" applyBorder="1" applyAlignment="1" applyProtection="1">
      <alignment vertical="center"/>
    </xf>
    <xf numFmtId="0" fontId="98" fillId="0" borderId="7" xfId="0" applyFont="1" applyFill="1" applyBorder="1" applyAlignment="1" applyProtection="1">
      <alignment vertical="center"/>
    </xf>
    <xf numFmtId="0" fontId="98" fillId="0" borderId="6" xfId="0" applyFont="1" applyBorder="1" applyAlignment="1" applyProtection="1">
      <alignment horizontal="center" vertical="center"/>
    </xf>
    <xf numFmtId="49" fontId="98" fillId="0" borderId="6" xfId="0" applyNumberFormat="1" applyFont="1" applyBorder="1" applyAlignment="1" applyProtection="1">
      <alignment horizontal="left" vertical="center" wrapText="1"/>
    </xf>
    <xf numFmtId="0" fontId="98" fillId="0" borderId="6" xfId="0" applyFont="1" applyBorder="1" applyAlignment="1" applyProtection="1">
      <alignment horizontal="left" vertical="center" wrapText="1"/>
    </xf>
    <xf numFmtId="0" fontId="98" fillId="0" borderId="6" xfId="0" applyFont="1" applyBorder="1" applyAlignment="1" applyProtection="1">
      <alignment horizontal="center" vertical="center" wrapText="1"/>
    </xf>
    <xf numFmtId="166" fontId="98" fillId="0" borderId="6" xfId="0" applyNumberFormat="1" applyFont="1" applyBorder="1" applyAlignment="1" applyProtection="1">
      <alignment vertical="center"/>
    </xf>
    <xf numFmtId="4" fontId="98" fillId="0" borderId="6" xfId="0" applyNumberFormat="1" applyFont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6" fontId="4" fillId="0" borderId="6" xfId="0" applyNumberFormat="1" applyFont="1" applyFill="1" applyBorder="1" applyAlignment="1" applyProtection="1">
      <alignment vertical="center"/>
    </xf>
    <xf numFmtId="0" fontId="101" fillId="0" borderId="7" xfId="0" applyFont="1" applyFill="1" applyBorder="1" applyAlignment="1" applyProtection="1">
      <alignment vertical="center"/>
    </xf>
    <xf numFmtId="0" fontId="101" fillId="0" borderId="6" xfId="0" applyFont="1" applyBorder="1" applyAlignment="1" applyProtection="1">
      <alignment horizontal="center" vertical="center"/>
    </xf>
    <xf numFmtId="49" fontId="101" fillId="0" borderId="6" xfId="0" applyNumberFormat="1" applyFont="1" applyBorder="1" applyAlignment="1" applyProtection="1">
      <alignment horizontal="left" vertical="center" wrapText="1"/>
    </xf>
    <xf numFmtId="0" fontId="101" fillId="0" borderId="6" xfId="0" applyFont="1" applyBorder="1" applyAlignment="1" applyProtection="1">
      <alignment horizontal="left" vertical="center" wrapText="1"/>
    </xf>
    <xf numFmtId="0" fontId="101" fillId="0" borderId="6" xfId="0" applyFont="1" applyBorder="1" applyAlignment="1" applyProtection="1">
      <alignment horizontal="center" vertical="center" wrapText="1"/>
    </xf>
    <xf numFmtId="166" fontId="101" fillId="0" borderId="6" xfId="0" applyNumberFormat="1" applyFont="1" applyBorder="1" applyAlignment="1" applyProtection="1">
      <alignment vertical="center"/>
    </xf>
    <xf numFmtId="4" fontId="101" fillId="0" borderId="6" xfId="0" applyNumberFormat="1" applyFont="1" applyBorder="1" applyAlignment="1" applyProtection="1">
      <alignment vertical="center"/>
    </xf>
    <xf numFmtId="0" fontId="101" fillId="0" borderId="6" xfId="0" applyFont="1" applyFill="1" applyBorder="1" applyAlignment="1" applyProtection="1">
      <alignment horizontal="center" vertical="center"/>
    </xf>
    <xf numFmtId="49" fontId="101" fillId="0" borderId="6" xfId="0" applyNumberFormat="1" applyFont="1" applyFill="1" applyBorder="1" applyAlignment="1" applyProtection="1">
      <alignment horizontal="left" vertical="center" wrapText="1"/>
    </xf>
    <xf numFmtId="0" fontId="101" fillId="0" borderId="6" xfId="0" applyFont="1" applyFill="1" applyBorder="1" applyAlignment="1" applyProtection="1">
      <alignment horizontal="left" vertical="center" wrapText="1"/>
    </xf>
    <xf numFmtId="0" fontId="101" fillId="0" borderId="6" xfId="0" applyFont="1" applyFill="1" applyBorder="1" applyAlignment="1" applyProtection="1">
      <alignment horizontal="center" vertical="center" wrapText="1"/>
    </xf>
    <xf numFmtId="166" fontId="101" fillId="0" borderId="6" xfId="0" applyNumberFormat="1" applyFont="1" applyFill="1" applyBorder="1" applyAlignment="1" applyProtection="1">
      <alignment vertical="center"/>
    </xf>
    <xf numFmtId="4" fontId="101" fillId="0" borderId="6" xfId="0" applyNumberFormat="1" applyFont="1" applyFill="1" applyBorder="1" applyAlignment="1" applyProtection="1">
      <alignment vertical="center"/>
    </xf>
    <xf numFmtId="166" fontId="39" fillId="0" borderId="4" xfId="1" applyNumberFormat="1" applyFont="1" applyFill="1" applyBorder="1" applyAlignment="1" applyProtection="1">
      <alignment vertical="center"/>
    </xf>
    <xf numFmtId="4" fontId="4" fillId="0" borderId="5" xfId="1" applyNumberFormat="1" applyFont="1" applyFill="1" applyBorder="1" applyAlignment="1" applyProtection="1">
      <alignment vertical="center"/>
      <protection locked="0"/>
    </xf>
    <xf numFmtId="4" fontId="4" fillId="0" borderId="5" xfId="1" applyNumberFormat="1" applyFont="1" applyBorder="1" applyAlignment="1" applyProtection="1">
      <alignment vertical="center"/>
    </xf>
    <xf numFmtId="4" fontId="4" fillId="0" borderId="0" xfId="1" applyNumberFormat="1" applyFont="1" applyBorder="1" applyAlignment="1" applyProtection="1">
      <alignment vertical="center"/>
    </xf>
    <xf numFmtId="49" fontId="4" fillId="0" borderId="0" xfId="1" applyNumberFormat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 vertical="center" wrapText="1"/>
    </xf>
    <xf numFmtId="166" fontId="4" fillId="0" borderId="0" xfId="1" applyNumberFormat="1" applyFont="1" applyBorder="1" applyAlignment="1" applyProtection="1">
      <alignment vertical="center"/>
    </xf>
    <xf numFmtId="4" fontId="4" fillId="11" borderId="0" xfId="1" applyNumberFormat="1" applyFont="1" applyFill="1" applyBorder="1" applyAlignment="1" applyProtection="1">
      <alignment vertical="center"/>
      <protection locked="0"/>
    </xf>
    <xf numFmtId="0" fontId="96" fillId="0" borderId="0" xfId="7" applyFont="1" applyAlignment="1">
      <alignment horizontal="left" vertical="center" wrapText="1"/>
    </xf>
    <xf numFmtId="0" fontId="96" fillId="0" borderId="0" xfId="7" applyFont="1" applyBorder="1" applyAlignment="1">
      <alignment horizontal="left" vertical="center" wrapText="1"/>
    </xf>
    <xf numFmtId="4" fontId="80" fillId="0" borderId="0" xfId="7" applyNumberFormat="1" applyFont="1" applyBorder="1" applyAlignment="1">
      <alignment vertical="center"/>
    </xf>
    <xf numFmtId="4" fontId="80" fillId="0" borderId="13" xfId="7" applyNumberFormat="1" applyFont="1" applyBorder="1" applyAlignment="1">
      <alignment vertical="center"/>
    </xf>
    <xf numFmtId="0" fontId="68" fillId="0" borderId="0" xfId="7" applyFont="1" applyAlignment="1">
      <alignment horizontal="left" vertical="center"/>
    </xf>
    <xf numFmtId="0" fontId="68" fillId="0" borderId="0" xfId="7"/>
    <xf numFmtId="0" fontId="72" fillId="0" borderId="0" xfId="7" applyFont="1" applyAlignment="1">
      <alignment horizontal="left" vertical="top" wrapText="1"/>
    </xf>
    <xf numFmtId="0" fontId="68" fillId="0" borderId="0" xfId="7" applyFont="1" applyAlignment="1">
      <alignment horizontal="left" vertical="center" wrapText="1"/>
    </xf>
    <xf numFmtId="4" fontId="73" fillId="0" borderId="19" xfId="7" applyNumberFormat="1" applyFont="1" applyBorder="1" applyAlignment="1">
      <alignment vertical="center"/>
    </xf>
    <xf numFmtId="0" fontId="68" fillId="0" borderId="19" xfId="7" applyFont="1" applyBorder="1" applyAlignment="1">
      <alignment vertical="center"/>
    </xf>
    <xf numFmtId="165" fontId="71" fillId="0" borderId="0" xfId="7" applyNumberFormat="1" applyFont="1" applyAlignment="1">
      <alignment horizontal="right" vertical="center"/>
    </xf>
    <xf numFmtId="0" fontId="71" fillId="0" borderId="0" xfId="7" applyFont="1" applyAlignment="1">
      <alignment vertical="center"/>
    </xf>
    <xf numFmtId="4" fontId="74" fillId="0" borderId="0" xfId="7" applyNumberFormat="1" applyFont="1" applyAlignment="1">
      <alignment vertical="center"/>
    </xf>
    <xf numFmtId="0" fontId="71" fillId="0" borderId="0" xfId="7" applyFont="1" applyAlignment="1">
      <alignment horizontal="right" vertical="center"/>
    </xf>
    <xf numFmtId="0" fontId="72" fillId="0" borderId="0" xfId="7" applyFont="1" applyBorder="1" applyAlignment="1">
      <alignment horizontal="left" vertical="center" wrapText="1"/>
    </xf>
    <xf numFmtId="0" fontId="72" fillId="0" borderId="0" xfId="7" applyFont="1" applyBorder="1" applyAlignment="1">
      <alignment vertical="center"/>
    </xf>
    <xf numFmtId="0" fontId="75" fillId="9" borderId="21" xfId="7" applyFont="1" applyFill="1" applyBorder="1" applyAlignment="1">
      <alignment horizontal="left" vertical="center"/>
    </xf>
    <xf numFmtId="0" fontId="68" fillId="9" borderId="21" xfId="7" applyFont="1" applyFill="1" applyBorder="1" applyAlignment="1">
      <alignment vertical="center"/>
    </xf>
    <xf numFmtId="4" fontId="75" fillId="9" borderId="21" xfId="7" applyNumberFormat="1" applyFont="1" applyFill="1" applyBorder="1" applyAlignment="1">
      <alignment vertical="center"/>
    </xf>
    <xf numFmtId="0" fontId="68" fillId="9" borderId="22" xfId="7" applyFont="1" applyFill="1" applyBorder="1" applyAlignment="1">
      <alignment vertical="center"/>
    </xf>
    <xf numFmtId="164" fontId="68" fillId="0" borderId="0" xfId="7" applyNumberFormat="1" applyFont="1" applyBorder="1" applyAlignment="1">
      <alignment horizontal="left" vertical="center"/>
    </xf>
    <xf numFmtId="0" fontId="68" fillId="0" borderId="0" xfId="7" applyFont="1" applyBorder="1" applyAlignment="1">
      <alignment vertical="center" wrapText="1"/>
    </xf>
    <xf numFmtId="0" fontId="68" fillId="0" borderId="0" xfId="7" applyFont="1" applyBorder="1" applyAlignment="1">
      <alignment vertical="center"/>
    </xf>
    <xf numFmtId="0" fontId="68" fillId="0" borderId="13" xfId="7" applyFont="1" applyBorder="1" applyAlignment="1">
      <alignment vertical="center"/>
    </xf>
    <xf numFmtId="0" fontId="22" fillId="2" borderId="20" xfId="7" applyFont="1" applyFill="1" applyBorder="1" applyAlignment="1">
      <alignment horizontal="center" vertical="center"/>
    </xf>
    <xf numFmtId="0" fontId="22" fillId="2" borderId="21" xfId="7" applyFont="1" applyFill="1" applyBorder="1" applyAlignment="1">
      <alignment horizontal="left" vertical="center"/>
    </xf>
    <xf numFmtId="0" fontId="22" fillId="2" borderId="21" xfId="7" applyFont="1" applyFill="1" applyBorder="1" applyAlignment="1">
      <alignment horizontal="center" vertical="center"/>
    </xf>
    <xf numFmtId="0" fontId="22" fillId="2" borderId="21" xfId="7" applyFont="1" applyFill="1" applyBorder="1" applyAlignment="1">
      <alignment horizontal="right" vertical="center"/>
    </xf>
    <xf numFmtId="0" fontId="22" fillId="2" borderId="52" xfId="7" applyFont="1" applyFill="1" applyBorder="1" applyAlignment="1">
      <alignment horizontal="left" vertical="center"/>
    </xf>
    <xf numFmtId="4" fontId="77" fillId="0" borderId="0" xfId="7" applyNumberFormat="1" applyFont="1" applyBorder="1" applyAlignment="1">
      <alignment horizontal="right" vertical="center"/>
    </xf>
    <xf numFmtId="4" fontId="77" fillId="0" borderId="0" xfId="7" applyNumberFormat="1" applyFont="1" applyBorder="1" applyAlignment="1">
      <alignment vertical="center"/>
    </xf>
    <xf numFmtId="4" fontId="77" fillId="0" borderId="13" xfId="7" applyNumberFormat="1" applyFont="1" applyBorder="1" applyAlignment="1">
      <alignment vertical="center"/>
    </xf>
    <xf numFmtId="0" fontId="59" fillId="5" borderId="13" xfId="1" applyFont="1" applyFill="1" applyBorder="1" applyAlignment="1" applyProtection="1">
      <alignment horizontal="center" vertical="center" wrapText="1"/>
    </xf>
    <xf numFmtId="14" fontId="68" fillId="0" borderId="0" xfId="7" applyNumberFormat="1" applyFont="1" applyAlignment="1">
      <alignment horizontal="left" vertical="center"/>
    </xf>
    <xf numFmtId="0" fontId="4" fillId="0" borderId="0" xfId="1" applyFont="1" applyBorder="1" applyProtection="1"/>
    <xf numFmtId="0" fontId="0" fillId="0" borderId="0" xfId="0" applyBorder="1" applyProtection="1"/>
    <xf numFmtId="0" fontId="0" fillId="0" borderId="0" xfId="0" applyProtection="1"/>
    <xf numFmtId="0" fontId="5" fillId="0" borderId="0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164" fontId="8" fillId="0" borderId="0" xfId="1" applyNumberFormat="1" applyFont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horizontal="left" vertical="center"/>
    </xf>
    <xf numFmtId="4" fontId="10" fillId="0" borderId="0" xfId="1" applyNumberFormat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right" vertical="center"/>
    </xf>
    <xf numFmtId="0" fontId="11" fillId="0" borderId="0" xfId="1" applyFont="1" applyBorder="1" applyAlignment="1" applyProtection="1">
      <alignment horizontal="left" vertical="center"/>
    </xf>
    <xf numFmtId="4" fontId="11" fillId="0" borderId="0" xfId="1" applyNumberFormat="1" applyFont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 applyProtection="1">
      <alignment horizontal="center" vertical="center"/>
    </xf>
    <xf numFmtId="4" fontId="7" fillId="2" borderId="0" xfId="1" applyNumberFormat="1" applyFont="1" applyFill="1" applyBorder="1" applyAlignment="1" applyProtection="1">
      <alignment vertical="center"/>
    </xf>
    <xf numFmtId="0" fontId="4" fillId="0" borderId="0" xfId="1" applyFont="1" applyBorder="1" applyAlignment="1" applyProtection="1">
      <alignment vertical="center" wrapText="1" shrinkToFit="1"/>
    </xf>
    <xf numFmtId="0" fontId="8" fillId="2" borderId="0" xfId="1" applyFont="1" applyFill="1" applyBorder="1" applyAlignment="1" applyProtection="1">
      <alignment horizontal="left" vertical="center"/>
    </xf>
    <xf numFmtId="0" fontId="8" fillId="2" borderId="0" xfId="1" applyFont="1" applyFill="1" applyBorder="1" applyAlignment="1" applyProtection="1">
      <alignment horizontal="right" vertical="center"/>
    </xf>
    <xf numFmtId="0" fontId="12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vertical="center"/>
    </xf>
    <xf numFmtId="4" fontId="13" fillId="0" borderId="0" xfId="1" applyNumberFormat="1" applyFont="1" applyBorder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4" fontId="14" fillId="0" borderId="0" xfId="1" applyNumberFormat="1" applyFont="1" applyBorder="1" applyAlignment="1" applyProtection="1">
      <alignment vertical="center"/>
    </xf>
    <xf numFmtId="0" fontId="8" fillId="2" borderId="4" xfId="1" applyFont="1" applyFill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vertical="center"/>
    </xf>
    <xf numFmtId="4" fontId="10" fillId="0" borderId="4" xfId="1" applyNumberFormat="1" applyFont="1" applyBorder="1" applyAlignment="1" applyProtection="1"/>
    <xf numFmtId="0" fontId="40" fillId="0" borderId="0" xfId="1" applyFont="1" applyBorder="1" applyAlignment="1" applyProtection="1"/>
    <xf numFmtId="0" fontId="40" fillId="0" borderId="4" xfId="1" applyFont="1" applyBorder="1" applyAlignment="1" applyProtection="1"/>
    <xf numFmtId="0" fontId="40" fillId="0" borderId="4" xfId="1" applyFont="1" applyBorder="1" applyAlignment="1" applyProtection="1">
      <alignment horizontal="left"/>
    </xf>
    <xf numFmtId="0" fontId="7" fillId="0" borderId="4" xfId="1" applyFont="1" applyBorder="1" applyAlignment="1" applyProtection="1">
      <alignment horizontal="left"/>
    </xf>
    <xf numFmtId="4" fontId="7" fillId="0" borderId="4" xfId="1" applyNumberFormat="1" applyFont="1" applyBorder="1" applyAlignment="1" applyProtection="1"/>
    <xf numFmtId="0" fontId="2" fillId="0" borderId="0" xfId="0" applyFont="1" applyBorder="1" applyProtection="1"/>
    <xf numFmtId="0" fontId="2" fillId="0" borderId="0" xfId="0" applyFont="1" applyProtection="1"/>
    <xf numFmtId="0" fontId="9" fillId="0" borderId="4" xfId="1" applyFont="1" applyBorder="1" applyAlignment="1" applyProtection="1">
      <alignment horizontal="left"/>
    </xf>
    <xf numFmtId="4" fontId="9" fillId="0" borderId="4" xfId="1" applyNumberFormat="1" applyFont="1" applyBorder="1" applyAlignment="1" applyProtection="1"/>
    <xf numFmtId="0" fontId="39" fillId="3" borderId="0" xfId="1" applyFont="1" applyFill="1" applyBorder="1" applyAlignment="1" applyProtection="1">
      <alignment vertical="center"/>
    </xf>
    <xf numFmtId="49" fontId="22" fillId="0" borderId="4" xfId="4" applyNumberFormat="1" applyFont="1" applyFill="1" applyBorder="1" applyAlignment="1" applyProtection="1">
      <alignment horizontal="center"/>
    </xf>
    <xf numFmtId="49" fontId="22" fillId="0" borderId="4" xfId="4" applyNumberFormat="1" applyFont="1" applyFill="1" applyBorder="1" applyAlignment="1" applyProtection="1">
      <alignment horizontal="left" vertical="center" wrapText="1"/>
    </xf>
    <xf numFmtId="49" fontId="66" fillId="0" borderId="4" xfId="4" applyNumberFormat="1" applyFont="1" applyFill="1" applyBorder="1" applyAlignment="1" applyProtection="1">
      <alignment horizontal="left" vertical="center" wrapText="1"/>
    </xf>
    <xf numFmtId="49" fontId="22" fillId="0" borderId="4" xfId="4" applyNumberFormat="1" applyFont="1" applyFill="1" applyBorder="1" applyAlignment="1" applyProtection="1">
      <alignment horizontal="center" vertical="center" wrapText="1"/>
    </xf>
    <xf numFmtId="166" fontId="22" fillId="0" borderId="4" xfId="4" applyNumberFormat="1" applyFont="1" applyFill="1" applyBorder="1" applyAlignment="1" applyProtection="1"/>
    <xf numFmtId="4" fontId="22" fillId="0" borderId="4" xfId="4" applyNumberFormat="1" applyFont="1" applyFill="1" applyBorder="1" applyAlignment="1" applyProtection="1"/>
    <xf numFmtId="0" fontId="39" fillId="0" borderId="0" xfId="1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35" fillId="0" borderId="0" xfId="0" applyFont="1" applyBorder="1" applyProtection="1"/>
    <xf numFmtId="0" fontId="35" fillId="0" borderId="0" xfId="0" applyFont="1" applyProtection="1"/>
    <xf numFmtId="0" fontId="41" fillId="0" borderId="0" xfId="0" applyFont="1" applyFill="1" applyBorder="1" applyProtection="1"/>
    <xf numFmtId="0" fontId="41" fillId="0" borderId="0" xfId="0" applyFont="1" applyFill="1" applyProtection="1"/>
    <xf numFmtId="0" fontId="39" fillId="0" borderId="0" xfId="1" applyFont="1" applyFill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0" fillId="7" borderId="0" xfId="0" applyFill="1" applyBorder="1" applyProtection="1"/>
    <xf numFmtId="0" fontId="0" fillId="7" borderId="0" xfId="0" applyFill="1" applyProtection="1"/>
    <xf numFmtId="0" fontId="24" fillId="0" borderId="4" xfId="4" applyFont="1" applyFill="1" applyBorder="1" applyAlignment="1" applyProtection="1"/>
    <xf numFmtId="49" fontId="23" fillId="0" borderId="4" xfId="4" applyNumberFormat="1" applyFont="1" applyFill="1" applyBorder="1" applyAlignment="1" applyProtection="1">
      <alignment horizontal="left"/>
    </xf>
    <xf numFmtId="49" fontId="30" fillId="0" borderId="4" xfId="4" applyNumberFormat="1" applyFont="1" applyFill="1" applyBorder="1" applyAlignment="1" applyProtection="1">
      <alignment horizontal="left" vertical="center" wrapText="1"/>
    </xf>
    <xf numFmtId="0" fontId="39" fillId="7" borderId="0" xfId="1" applyFont="1" applyFill="1" applyBorder="1" applyAlignment="1" applyProtection="1">
      <alignment vertical="center" wrapText="1"/>
    </xf>
    <xf numFmtId="0" fontId="60" fillId="0" borderId="0" xfId="0" applyFont="1" applyAlignment="1" applyProtection="1">
      <alignment horizontal="left" vertical="center" wrapText="1"/>
    </xf>
    <xf numFmtId="0" fontId="39" fillId="0" borderId="0" xfId="1" applyFont="1" applyBorder="1" applyAlignment="1" applyProtection="1">
      <alignment vertical="center" wrapText="1"/>
    </xf>
    <xf numFmtId="0" fontId="40" fillId="7" borderId="0" xfId="1" applyFont="1" applyFill="1" applyBorder="1" applyAlignment="1" applyProtection="1"/>
    <xf numFmtId="0" fontId="40" fillId="0" borderId="4" xfId="1" applyFont="1" applyFill="1" applyBorder="1" applyAlignment="1" applyProtection="1"/>
    <xf numFmtId="0" fontId="40" fillId="0" borderId="4" xfId="1" applyFont="1" applyFill="1" applyBorder="1" applyAlignment="1" applyProtection="1">
      <alignment horizontal="left"/>
    </xf>
    <xf numFmtId="0" fontId="9" fillId="0" borderId="4" xfId="1" applyFont="1" applyFill="1" applyBorder="1" applyAlignment="1" applyProtection="1">
      <alignment horizontal="left"/>
    </xf>
    <xf numFmtId="4" fontId="9" fillId="0" borderId="4" xfId="1" applyNumberFormat="1" applyFont="1" applyFill="1" applyBorder="1" applyAlignment="1" applyProtection="1"/>
    <xf numFmtId="0" fontId="2" fillId="7" borderId="0" xfId="0" applyFont="1" applyFill="1" applyBorder="1" applyProtection="1"/>
    <xf numFmtId="0" fontId="2" fillId="7" borderId="0" xfId="0" applyFont="1" applyFill="1" applyProtection="1"/>
    <xf numFmtId="0" fontId="0" fillId="0" borderId="0" xfId="0" applyFill="1" applyBorder="1" applyProtection="1"/>
    <xf numFmtId="0" fontId="0" fillId="0" borderId="0" xfId="0" applyFill="1" applyProtection="1"/>
    <xf numFmtId="0" fontId="24" fillId="0" borderId="0" xfId="4" applyFont="1" applyFill="1" applyBorder="1" applyAlignment="1" applyProtection="1"/>
    <xf numFmtId="0" fontId="24" fillId="0" borderId="0" xfId="4" applyFont="1" applyFill="1" applyBorder="1" applyAlignment="1" applyProtection="1">
      <alignment horizontal="left"/>
    </xf>
    <xf numFmtId="0" fontId="3" fillId="0" borderId="0" xfId="1" applyFont="1" applyFill="1" applyBorder="1" applyProtection="1"/>
    <xf numFmtId="0" fontId="15" fillId="0" borderId="4" xfId="1" applyFont="1" applyBorder="1" applyAlignment="1" applyProtection="1">
      <alignment horizontal="left" vertical="center"/>
    </xf>
    <xf numFmtId="0" fontId="15" fillId="0" borderId="4" xfId="1" applyFont="1" applyBorder="1" applyAlignment="1" applyProtection="1">
      <alignment horizontal="left" vertical="center" wrapText="1"/>
    </xf>
    <xf numFmtId="0" fontId="46" fillId="0" borderId="0" xfId="1" applyFont="1" applyBorder="1" applyAlignment="1" applyProtection="1"/>
    <xf numFmtId="0" fontId="4" fillId="2" borderId="0" xfId="1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4" fontId="22" fillId="3" borderId="4" xfId="4" applyNumberFormat="1" applyFont="1" applyFill="1" applyBorder="1" applyAlignment="1" applyProtection="1">
      <protection locked="0"/>
    </xf>
    <xf numFmtId="0" fontId="4" fillId="0" borderId="0" xfId="1" applyFont="1" applyBorder="1" applyProtection="1">
      <protection locked="0"/>
    </xf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164" fontId="8" fillId="0" borderId="0" xfId="1" applyNumberFormat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17" fillId="0" borderId="0" xfId="4" applyFont="1" applyFill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shrinkToFit="1"/>
      <protection locked="0"/>
    </xf>
    <xf numFmtId="0" fontId="0" fillId="0" borderId="0" xfId="0" applyFill="1" applyBorder="1" applyProtection="1">
      <protection locked="0"/>
    </xf>
    <xf numFmtId="0" fontId="4" fillId="0" borderId="0" xfId="1" applyFont="1" applyBorder="1" applyAlignment="1" applyProtection="1">
      <alignment vertical="center" shrinkToFit="1"/>
      <protection locked="0"/>
    </xf>
    <xf numFmtId="0" fontId="17" fillId="0" borderId="0" xfId="4" applyFont="1" applyFill="1" applyBorder="1" applyAlignment="1" applyProtection="1">
      <alignment horizontal="left"/>
    </xf>
    <xf numFmtId="0" fontId="4" fillId="0" borderId="0" xfId="1" applyFont="1" applyBorder="1" applyAlignment="1" applyProtection="1">
      <alignment shrinkToFit="1"/>
    </xf>
    <xf numFmtId="0" fontId="4" fillId="0" borderId="0" xfId="1" applyFont="1" applyBorder="1" applyAlignment="1" applyProtection="1">
      <alignment vertical="center" shrinkToFit="1"/>
    </xf>
    <xf numFmtId="0" fontId="4" fillId="2" borderId="0" xfId="1" applyFont="1" applyFill="1" applyBorder="1" applyAlignment="1" applyProtection="1">
      <alignment vertical="center" shrinkToFit="1"/>
    </xf>
    <xf numFmtId="0" fontId="13" fillId="0" borderId="0" xfId="1" applyFont="1" applyFill="1" applyBorder="1" applyAlignment="1" applyProtection="1">
      <alignment horizontal="left" vertical="center"/>
    </xf>
    <xf numFmtId="4" fontId="13" fillId="0" borderId="0" xfId="1" applyNumberFormat="1" applyFont="1" applyFill="1" applyBorder="1" applyAlignment="1" applyProtection="1">
      <alignment vertical="center"/>
    </xf>
    <xf numFmtId="0" fontId="13" fillId="0" borderId="0" xfId="1" applyFont="1" applyBorder="1" applyAlignment="1" applyProtection="1">
      <alignment vertical="center" shrinkToFit="1"/>
    </xf>
    <xf numFmtId="0" fontId="14" fillId="0" borderId="0" xfId="1" applyFont="1" applyFill="1" applyBorder="1" applyAlignment="1" applyProtection="1">
      <alignment horizontal="left" vertical="center"/>
    </xf>
    <xf numFmtId="4" fontId="14" fillId="0" borderId="0" xfId="1" applyNumberFormat="1" applyFont="1" applyFill="1" applyBorder="1" applyAlignment="1" applyProtection="1">
      <alignment vertical="center"/>
    </xf>
    <xf numFmtId="0" fontId="14" fillId="0" borderId="0" xfId="1" applyFont="1" applyBorder="1" applyAlignment="1" applyProtection="1">
      <alignment vertical="center" shrinkToFit="1"/>
    </xf>
    <xf numFmtId="0" fontId="8" fillId="2" borderId="4" xfId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left" vertical="center"/>
    </xf>
    <xf numFmtId="4" fontId="10" fillId="0" borderId="0" xfId="1" applyNumberFormat="1" applyFont="1" applyFill="1" applyBorder="1" applyAlignment="1" applyProtection="1"/>
    <xf numFmtId="0" fontId="4" fillId="0" borderId="0" xfId="1" applyFont="1" applyFill="1" applyBorder="1" applyAlignment="1" applyProtection="1">
      <alignment vertical="center" shrinkToFit="1"/>
    </xf>
    <xf numFmtId="0" fontId="40" fillId="0" borderId="4" xfId="1" applyFont="1" applyBorder="1" applyAlignment="1" applyProtection="1">
      <alignment shrinkToFit="1"/>
    </xf>
    <xf numFmtId="0" fontId="17" fillId="0" borderId="0" xfId="4" applyFont="1" applyFill="1" applyBorder="1" applyAlignment="1" applyProtection="1"/>
    <xf numFmtId="0" fontId="17" fillId="0" borderId="0" xfId="4" applyFont="1" applyFill="1" applyBorder="1" applyAlignment="1" applyProtection="1">
      <alignment horizontal="left" wrapText="1"/>
    </xf>
    <xf numFmtId="0" fontId="24" fillId="0" borderId="4" xfId="4" applyFont="1" applyFill="1" applyBorder="1" applyAlignment="1" applyProtection="1">
      <alignment horizontal="left"/>
    </xf>
    <xf numFmtId="49" fontId="24" fillId="0" borderId="4" xfId="4" applyNumberFormat="1" applyFont="1" applyFill="1" applyBorder="1" applyAlignment="1" applyProtection="1">
      <alignment horizontal="left" vertical="center" wrapText="1"/>
    </xf>
    <xf numFmtId="166" fontId="24" fillId="0" borderId="4" xfId="4" applyNumberFormat="1" applyFont="1" applyFill="1" applyBorder="1" applyAlignment="1" applyProtection="1"/>
    <xf numFmtId="0" fontId="24" fillId="0" borderId="4" xfId="4" applyFont="1" applyFill="1" applyBorder="1" applyAlignment="1" applyProtection="1">
      <alignment shrinkToFit="1"/>
    </xf>
    <xf numFmtId="49" fontId="22" fillId="0" borderId="4" xfId="4" applyNumberFormat="1" applyFont="1" applyFill="1" applyBorder="1" applyAlignment="1" applyProtection="1">
      <alignment horizontal="left" vertical="center" shrinkToFit="1"/>
    </xf>
    <xf numFmtId="0" fontId="3" fillId="0" borderId="0" xfId="1" applyFill="1" applyBorder="1" applyProtection="1"/>
    <xf numFmtId="49" fontId="23" fillId="0" borderId="4" xfId="4" applyNumberFormat="1" applyFont="1" applyFill="1" applyBorder="1" applyAlignment="1" applyProtection="1">
      <alignment horizontal="left" vertical="center" wrapText="1"/>
    </xf>
    <xf numFmtId="0" fontId="47" fillId="0" borderId="0" xfId="4" applyFont="1" applyFill="1" applyBorder="1" applyAlignment="1" applyProtection="1"/>
    <xf numFmtId="0" fontId="22" fillId="0" borderId="4" xfId="4" applyFont="1" applyFill="1" applyBorder="1" applyAlignment="1" applyProtection="1">
      <alignment horizontal="left" vertical="center" shrinkToFit="1"/>
    </xf>
    <xf numFmtId="49" fontId="28" fillId="0" borderId="4" xfId="4" applyNumberFormat="1" applyFont="1" applyFill="1" applyBorder="1" applyAlignment="1" applyProtection="1">
      <alignment horizontal="center"/>
    </xf>
    <xf numFmtId="49" fontId="28" fillId="0" borderId="4" xfId="4" applyNumberFormat="1" applyFont="1" applyFill="1" applyBorder="1" applyAlignment="1" applyProtection="1">
      <alignment horizontal="left" vertical="center" wrapText="1"/>
    </xf>
    <xf numFmtId="49" fontId="28" fillId="0" borderId="4" xfId="4" applyNumberFormat="1" applyFont="1" applyFill="1" applyBorder="1" applyAlignment="1" applyProtection="1">
      <alignment horizontal="center" vertical="center" wrapText="1"/>
    </xf>
    <xf numFmtId="166" fontId="28" fillId="0" borderId="4" xfId="4" applyNumberFormat="1" applyFont="1" applyFill="1" applyBorder="1" applyAlignment="1" applyProtection="1"/>
    <xf numFmtId="0" fontId="28" fillId="0" borderId="4" xfId="4" applyFont="1" applyFill="1" applyBorder="1" applyAlignment="1" applyProtection="1">
      <alignment horizontal="left" vertical="center" shrinkToFit="1"/>
    </xf>
    <xf numFmtId="49" fontId="18" fillId="0" borderId="4" xfId="4" applyNumberFormat="1" applyFont="1" applyFill="1" applyBorder="1" applyAlignment="1" applyProtection="1">
      <alignment horizontal="center" vertical="center" wrapText="1"/>
    </xf>
    <xf numFmtId="0" fontId="17" fillId="0" borderId="4" xfId="4" applyFont="1" applyFill="1" applyBorder="1" applyAlignment="1" applyProtection="1"/>
    <xf numFmtId="49" fontId="19" fillId="0" borderId="4" xfId="4" applyNumberFormat="1" applyFont="1" applyFill="1" applyBorder="1" applyAlignment="1" applyProtection="1">
      <alignment horizontal="left"/>
    </xf>
    <xf numFmtId="49" fontId="20" fillId="0" borderId="4" xfId="4" applyNumberFormat="1" applyFont="1" applyFill="1" applyBorder="1" applyAlignment="1" applyProtection="1">
      <alignment horizontal="left" vertical="center" wrapText="1"/>
    </xf>
    <xf numFmtId="0" fontId="17" fillId="0" borderId="4" xfId="4" applyFont="1" applyFill="1" applyBorder="1" applyAlignment="1" applyProtection="1">
      <alignment shrinkToFit="1"/>
    </xf>
    <xf numFmtId="49" fontId="29" fillId="0" borderId="4" xfId="4" applyNumberFormat="1" applyFont="1" applyFill="1" applyBorder="1" applyAlignment="1" applyProtection="1">
      <alignment horizontal="left" vertical="center" wrapText="1"/>
    </xf>
    <xf numFmtId="0" fontId="49" fillId="0" borderId="4" xfId="4" applyFont="1" applyFill="1" applyBorder="1" applyAlignment="1" applyProtection="1"/>
    <xf numFmtId="49" fontId="21" fillId="0" borderId="4" xfId="4" applyNumberFormat="1" applyFont="1" applyFill="1" applyBorder="1" applyAlignment="1" applyProtection="1">
      <alignment horizontal="center" wrapText="1"/>
    </xf>
    <xf numFmtId="49" fontId="18" fillId="0" borderId="4" xfId="4" applyNumberFormat="1" applyFont="1" applyFill="1" applyBorder="1" applyAlignment="1" applyProtection="1">
      <alignment horizontal="center"/>
    </xf>
    <xf numFmtId="166" fontId="18" fillId="0" borderId="4" xfId="4" applyNumberFormat="1" applyFont="1" applyFill="1" applyBorder="1" applyAlignment="1" applyProtection="1"/>
    <xf numFmtId="0" fontId="18" fillId="0" borderId="4" xfId="4" applyFont="1" applyFill="1" applyBorder="1" applyAlignment="1" applyProtection="1">
      <alignment horizontal="left" vertical="center" shrinkToFit="1"/>
    </xf>
    <xf numFmtId="0" fontId="17" fillId="0" borderId="0" xfId="4" applyFont="1" applyFill="1" applyBorder="1" applyAlignment="1" applyProtection="1">
      <alignment vertical="top"/>
    </xf>
    <xf numFmtId="49" fontId="23" fillId="0" borderId="0" xfId="4" applyNumberFormat="1" applyFont="1" applyFill="1" applyBorder="1" applyAlignment="1" applyProtection="1">
      <alignment horizontal="left"/>
    </xf>
    <xf numFmtId="49" fontId="24" fillId="0" borderId="0" xfId="4" applyNumberFormat="1" applyFont="1" applyFill="1" applyBorder="1" applyAlignment="1" applyProtection="1">
      <alignment horizontal="left" vertical="center" wrapText="1"/>
    </xf>
    <xf numFmtId="166" fontId="24" fillId="0" borderId="0" xfId="4" applyNumberFormat="1" applyFont="1" applyFill="1" applyBorder="1" applyAlignment="1" applyProtection="1"/>
    <xf numFmtId="0" fontId="24" fillId="0" borderId="0" xfId="4" applyFont="1" applyFill="1" applyBorder="1" applyAlignment="1" applyProtection="1">
      <alignment shrinkToFit="1"/>
    </xf>
    <xf numFmtId="49" fontId="22" fillId="0" borderId="0" xfId="4" applyNumberFormat="1" applyFont="1" applyFill="1" applyBorder="1" applyAlignment="1" applyProtection="1">
      <alignment horizontal="center"/>
    </xf>
    <xf numFmtId="49" fontId="22" fillId="0" borderId="0" xfId="4" applyNumberFormat="1" applyFont="1" applyFill="1" applyBorder="1" applyAlignment="1" applyProtection="1">
      <alignment horizontal="left" vertical="center" wrapText="1"/>
    </xf>
    <xf numFmtId="49" fontId="22" fillId="0" borderId="0" xfId="4" applyNumberFormat="1" applyFont="1" applyFill="1" applyBorder="1" applyAlignment="1" applyProtection="1">
      <alignment horizontal="center" vertical="center" wrapText="1"/>
    </xf>
    <xf numFmtId="166" fontId="22" fillId="0" borderId="0" xfId="4" applyNumberFormat="1" applyFont="1" applyFill="1" applyBorder="1" applyAlignment="1" applyProtection="1"/>
    <xf numFmtId="4" fontId="22" fillId="0" borderId="0" xfId="4" applyNumberFormat="1" applyFont="1" applyFill="1" applyBorder="1" applyAlignment="1" applyProtection="1"/>
    <xf numFmtId="49" fontId="22" fillId="0" borderId="0" xfId="4" applyNumberFormat="1" applyFont="1" applyFill="1" applyBorder="1" applyAlignment="1" applyProtection="1">
      <alignment horizontal="left" vertical="center" shrinkToFit="1"/>
    </xf>
    <xf numFmtId="49" fontId="23" fillId="0" borderId="0" xfId="4" applyNumberFormat="1" applyFont="1" applyFill="1" applyBorder="1" applyAlignment="1" applyProtection="1">
      <alignment horizontal="left" vertical="center" wrapText="1"/>
    </xf>
    <xf numFmtId="0" fontId="22" fillId="0" borderId="0" xfId="4" applyFont="1" applyFill="1" applyBorder="1" applyAlignment="1" applyProtection="1">
      <alignment horizontal="left" vertical="center" shrinkToFit="1"/>
    </xf>
    <xf numFmtId="49" fontId="29" fillId="0" borderId="0" xfId="4" applyNumberFormat="1" applyFont="1" applyFill="1" applyBorder="1" applyAlignment="1" applyProtection="1">
      <alignment horizontal="left" vertical="center" wrapText="1"/>
    </xf>
    <xf numFmtId="49" fontId="30" fillId="0" borderId="0" xfId="4" applyNumberFormat="1" applyFont="1" applyFill="1" applyBorder="1" applyAlignment="1" applyProtection="1">
      <alignment horizontal="left" vertical="center" wrapText="1"/>
    </xf>
    <xf numFmtId="0" fontId="40" fillId="0" borderId="0" xfId="1" applyFont="1" applyFill="1" applyBorder="1" applyAlignment="1" applyProtection="1"/>
    <xf numFmtId="0" fontId="40" fillId="0" borderId="0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left"/>
    </xf>
    <xf numFmtId="4" fontId="9" fillId="0" borderId="0" xfId="1" applyNumberFormat="1" applyFont="1" applyFill="1" applyBorder="1" applyAlignment="1" applyProtection="1"/>
    <xf numFmtId="0" fontId="40" fillId="0" borderId="0" xfId="1" applyFont="1" applyFill="1" applyBorder="1" applyAlignment="1" applyProtection="1">
      <alignment shrinkToFit="1"/>
    </xf>
    <xf numFmtId="0" fontId="7" fillId="0" borderId="0" xfId="1" applyFont="1" applyFill="1" applyBorder="1" applyAlignment="1" applyProtection="1">
      <alignment horizontal="left"/>
    </xf>
    <xf numFmtId="4" fontId="7" fillId="0" borderId="0" xfId="1" applyNumberFormat="1" applyFont="1" applyFill="1" applyBorder="1" applyAlignment="1" applyProtection="1"/>
    <xf numFmtId="49" fontId="32" fillId="0" borderId="0" xfId="4" applyNumberFormat="1" applyFont="1" applyFill="1" applyBorder="1" applyAlignment="1" applyProtection="1">
      <alignment vertical="center" wrapText="1"/>
    </xf>
    <xf numFmtId="49" fontId="28" fillId="0" borderId="0" xfId="4" applyNumberFormat="1" applyFont="1" applyFill="1" applyBorder="1" applyAlignment="1" applyProtection="1">
      <alignment horizontal="center"/>
    </xf>
    <xf numFmtId="49" fontId="28" fillId="0" borderId="0" xfId="4" applyNumberFormat="1" applyFont="1" applyFill="1" applyBorder="1" applyAlignment="1" applyProtection="1">
      <alignment horizontal="left" vertical="center" wrapText="1"/>
    </xf>
    <xf numFmtId="49" fontId="28" fillId="0" borderId="0" xfId="4" applyNumberFormat="1" applyFont="1" applyFill="1" applyBorder="1" applyAlignment="1" applyProtection="1">
      <alignment horizontal="center" vertical="center" wrapText="1"/>
    </xf>
    <xf numFmtId="166" fontId="28" fillId="0" borderId="0" xfId="4" applyNumberFormat="1" applyFont="1" applyFill="1" applyBorder="1" applyAlignment="1" applyProtection="1"/>
    <xf numFmtId="0" fontId="28" fillId="0" borderId="0" xfId="4" applyFont="1" applyFill="1" applyBorder="1" applyAlignment="1" applyProtection="1">
      <alignment horizontal="left" vertical="center" shrinkToFit="1"/>
    </xf>
    <xf numFmtId="49" fontId="28" fillId="0" borderId="0" xfId="4" applyNumberFormat="1" applyFont="1" applyFill="1" applyBorder="1" applyAlignment="1" applyProtection="1">
      <alignment horizontal="left" vertical="center" shrinkToFit="1"/>
    </xf>
    <xf numFmtId="0" fontId="15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shrinkToFit="1"/>
    </xf>
    <xf numFmtId="0" fontId="24" fillId="3" borderId="4" xfId="4" applyFont="1" applyFill="1" applyBorder="1" applyAlignment="1" applyProtection="1">
      <protection locked="0"/>
    </xf>
    <xf numFmtId="4" fontId="28" fillId="3" borderId="4" xfId="4" applyNumberFormat="1" applyFont="1" applyFill="1" applyBorder="1" applyAlignment="1" applyProtection="1">
      <protection locked="0"/>
    </xf>
    <xf numFmtId="4" fontId="18" fillId="3" borderId="4" xfId="4" applyNumberFormat="1" applyFont="1" applyFill="1" applyBorder="1" applyAlignment="1" applyProtection="1">
      <protection locked="0"/>
    </xf>
    <xf numFmtId="0" fontId="17" fillId="3" borderId="4" xfId="4" applyFont="1" applyFill="1" applyBorder="1" applyAlignment="1" applyProtection="1">
      <protection locked="0"/>
    </xf>
    <xf numFmtId="0" fontId="24" fillId="0" borderId="0" xfId="4" applyFont="1" applyFill="1" applyBorder="1" applyAlignment="1" applyProtection="1">
      <protection locked="0"/>
    </xf>
    <xf numFmtId="4" fontId="22" fillId="0" borderId="0" xfId="4" applyNumberFormat="1" applyFont="1" applyFill="1" applyBorder="1" applyAlignment="1" applyProtection="1">
      <protection locked="0"/>
    </xf>
    <xf numFmtId="4" fontId="28" fillId="0" borderId="0" xfId="4" applyNumberFormat="1" applyFont="1" applyFill="1" applyBorder="1" applyAlignment="1" applyProtection="1">
      <protection locked="0"/>
    </xf>
    <xf numFmtId="0" fontId="22" fillId="0" borderId="4" xfId="4" applyFont="1" applyFill="1" applyBorder="1" applyAlignment="1" applyProtection="1">
      <alignment horizontal="left" vertical="center" wrapText="1"/>
    </xf>
    <xf numFmtId="0" fontId="41" fillId="0" borderId="0" xfId="0" applyFont="1" applyBorder="1" applyProtection="1"/>
    <xf numFmtId="0" fontId="3" fillId="0" borderId="0" xfId="1" applyFont="1" applyBorder="1" applyProtection="1"/>
    <xf numFmtId="0" fontId="24" fillId="0" borderId="0" xfId="4" applyFont="1" applyFill="1" applyBorder="1" applyAlignment="1" applyProtection="1">
      <alignment vertical="top"/>
    </xf>
    <xf numFmtId="0" fontId="24" fillId="0" borderId="0" xfId="4" applyNumberFormat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24" fillId="0" borderId="4" xfId="4" applyNumberFormat="1" applyFont="1" applyFill="1" applyBorder="1" applyAlignment="1" applyProtection="1"/>
    <xf numFmtId="0" fontId="66" fillId="0" borderId="4" xfId="4" applyNumberFormat="1" applyFont="1" applyFill="1" applyBorder="1" applyAlignment="1" applyProtection="1">
      <alignment wrapText="1"/>
    </xf>
    <xf numFmtId="0" fontId="41" fillId="0" borderId="0" xfId="0" applyFont="1" applyBorder="1" applyProtection="1">
      <protection locked="0"/>
    </xf>
    <xf numFmtId="49" fontId="42" fillId="0" borderId="0" xfId="4" applyNumberFormat="1" applyFont="1" applyFill="1" applyBorder="1" applyAlignment="1" applyProtection="1">
      <alignment horizontal="left"/>
    </xf>
    <xf numFmtId="49" fontId="38" fillId="0" borderId="0" xfId="4" applyNumberFormat="1" applyFont="1" applyFill="1" applyBorder="1" applyAlignment="1" applyProtection="1">
      <alignment horizontal="left"/>
    </xf>
    <xf numFmtId="49" fontId="32" fillId="0" borderId="4" xfId="4" applyNumberFormat="1" applyFont="1" applyFill="1" applyBorder="1" applyAlignment="1" applyProtection="1">
      <alignment vertical="center" wrapText="1"/>
    </xf>
    <xf numFmtId="0" fontId="24" fillId="7" borderId="0" xfId="4" applyFont="1" applyFill="1" applyBorder="1" applyAlignment="1" applyProtection="1"/>
    <xf numFmtId="0" fontId="41" fillId="7" borderId="0" xfId="0" applyFont="1" applyFill="1" applyBorder="1" applyProtection="1"/>
    <xf numFmtId="0" fontId="41" fillId="0" borderId="4" xfId="0" applyFont="1" applyFill="1" applyBorder="1" applyProtection="1"/>
    <xf numFmtId="0" fontId="49" fillId="0" borderId="4" xfId="4" applyFont="1" applyFill="1" applyBorder="1" applyAlignment="1" applyProtection="1">
      <alignment wrapText="1"/>
    </xf>
    <xf numFmtId="0" fontId="17" fillId="0" borderId="0" xfId="4" applyFont="1" applyFill="1" applyBorder="1" applyAlignment="1" applyProtection="1">
      <alignment vertical="top" wrapText="1"/>
    </xf>
    <xf numFmtId="0" fontId="3" fillId="7" borderId="0" xfId="1" applyFont="1" applyFill="1" applyBorder="1" applyProtection="1"/>
    <xf numFmtId="0" fontId="24" fillId="7" borderId="0" xfId="4" applyFont="1" applyFill="1" applyBorder="1" applyAlignment="1" applyProtection="1">
      <alignment horizontal="left"/>
    </xf>
    <xf numFmtId="0" fontId="41" fillId="0" borderId="4" xfId="0" applyFont="1" applyBorder="1" applyProtection="1"/>
    <xf numFmtId="0" fontId="24" fillId="0" borderId="0" xfId="4" applyFont="1" applyFill="1" applyBorder="1" applyAlignment="1" applyProtection="1">
      <alignment wrapText="1"/>
    </xf>
    <xf numFmtId="4" fontId="22" fillId="0" borderId="4" xfId="4" applyNumberFormat="1" applyFont="1" applyFill="1" applyBorder="1" applyAlignment="1" applyProtection="1">
      <protection locked="0"/>
    </xf>
    <xf numFmtId="0" fontId="24" fillId="0" borderId="4" xfId="4" applyFont="1" applyFill="1" applyBorder="1" applyAlignment="1" applyProtection="1">
      <protection locked="0"/>
    </xf>
    <xf numFmtId="0" fontId="41" fillId="3" borderId="4" xfId="0" applyFont="1" applyFill="1" applyBorder="1" applyProtection="1">
      <protection locked="0"/>
    </xf>
    <xf numFmtId="0" fontId="3" fillId="3" borderId="4" xfId="1" applyFont="1" applyFill="1" applyBorder="1" applyProtection="1">
      <protection locked="0"/>
    </xf>
    <xf numFmtId="0" fontId="41" fillId="0" borderId="0" xfId="0" applyFont="1" applyFill="1" applyBorder="1" applyAlignment="1" applyProtection="1"/>
    <xf numFmtId="0" fontId="53" fillId="0" borderId="4" xfId="0" applyFont="1" applyFill="1" applyBorder="1" applyAlignment="1" applyProtection="1"/>
    <xf numFmtId="49" fontId="54" fillId="0" borderId="4" xfId="0" applyNumberFormat="1" applyFont="1" applyFill="1" applyBorder="1" applyAlignment="1" applyProtection="1">
      <alignment horizontal="left"/>
    </xf>
    <xf numFmtId="49" fontId="55" fillId="0" borderId="4" xfId="0" applyNumberFormat="1" applyFont="1" applyFill="1" applyBorder="1" applyAlignment="1" applyProtection="1">
      <alignment horizontal="left"/>
    </xf>
    <xf numFmtId="4" fontId="55" fillId="0" borderId="4" xfId="0" applyNumberFormat="1" applyFont="1" applyFill="1" applyBorder="1" applyAlignment="1" applyProtection="1"/>
    <xf numFmtId="0" fontId="41" fillId="0" borderId="4" xfId="0" applyFont="1" applyFill="1" applyBorder="1" applyAlignment="1" applyProtection="1"/>
    <xf numFmtId="0" fontId="41" fillId="0" borderId="0" xfId="0" applyNumberFormat="1" applyFont="1" applyFill="1" applyBorder="1" applyAlignment="1" applyProtection="1"/>
    <xf numFmtId="49" fontId="56" fillId="0" borderId="4" xfId="0" applyNumberFormat="1" applyFont="1" applyFill="1" applyBorder="1" applyAlignment="1" applyProtection="1">
      <alignment horizontal="left"/>
    </xf>
    <xf numFmtId="4" fontId="56" fillId="0" borderId="4" xfId="0" applyNumberFormat="1" applyFont="1" applyFill="1" applyBorder="1" applyAlignment="1" applyProtection="1"/>
    <xf numFmtId="0" fontId="58" fillId="0" borderId="4" xfId="0" applyFont="1" applyFill="1" applyBorder="1" applyAlignment="1" applyProtection="1"/>
    <xf numFmtId="0" fontId="41" fillId="0" borderId="0" xfId="0" applyFont="1" applyFill="1" applyBorder="1" applyAlignment="1" applyProtection="1">
      <alignment horizontal="left"/>
    </xf>
    <xf numFmtId="49" fontId="22" fillId="0" borderId="4" xfId="0" applyNumberFormat="1" applyFont="1" applyFill="1" applyBorder="1" applyAlignment="1" applyProtection="1">
      <alignment horizontal="center"/>
    </xf>
    <xf numFmtId="49" fontId="22" fillId="0" borderId="4" xfId="0" applyNumberFormat="1" applyFont="1" applyFill="1" applyBorder="1" applyAlignment="1" applyProtection="1">
      <alignment horizontal="left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166" fontId="22" fillId="0" borderId="4" xfId="0" applyNumberFormat="1" applyFont="1" applyFill="1" applyBorder="1" applyAlignment="1" applyProtection="1"/>
    <xf numFmtId="4" fontId="22" fillId="0" borderId="4" xfId="0" applyNumberFormat="1" applyFont="1" applyFill="1" applyBorder="1" applyAlignment="1" applyProtection="1"/>
    <xf numFmtId="0" fontId="22" fillId="0" borderId="4" xfId="0" applyFont="1" applyFill="1" applyBorder="1" applyAlignment="1" applyProtection="1">
      <alignment horizontal="left" vertical="center" wrapText="1"/>
    </xf>
    <xf numFmtId="49" fontId="23" fillId="0" borderId="4" xfId="0" applyNumberFormat="1" applyFont="1" applyFill="1" applyBorder="1" applyAlignment="1" applyProtection="1">
      <alignment horizontal="left"/>
    </xf>
    <xf numFmtId="49" fontId="23" fillId="0" borderId="4" xfId="0" applyNumberFormat="1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 applyProtection="1"/>
    <xf numFmtId="0" fontId="53" fillId="0" borderId="0" xfId="0" applyFont="1" applyFill="1" applyBorder="1" applyProtection="1"/>
    <xf numFmtId="0" fontId="24" fillId="0" borderId="4" xfId="0" applyFont="1" applyFill="1" applyBorder="1" applyAlignment="1" applyProtection="1">
      <alignment horizontal="left"/>
    </xf>
    <xf numFmtId="49" fontId="24" fillId="0" borderId="4" xfId="0" applyNumberFormat="1" applyFont="1" applyFill="1" applyBorder="1" applyAlignment="1" applyProtection="1">
      <alignment horizontal="left" vertical="center" wrapText="1"/>
    </xf>
    <xf numFmtId="166" fontId="41" fillId="0" borderId="4" xfId="0" applyNumberFormat="1" applyFont="1" applyFill="1" applyBorder="1" applyAlignment="1" applyProtection="1"/>
    <xf numFmtId="49" fontId="28" fillId="0" borderId="4" xfId="0" applyNumberFormat="1" applyFont="1" applyFill="1" applyBorder="1" applyAlignment="1" applyProtection="1">
      <alignment horizontal="center"/>
    </xf>
    <xf numFmtId="49" fontId="28" fillId="0" borderId="4" xfId="0" applyNumberFormat="1" applyFont="1" applyFill="1" applyBorder="1" applyAlignment="1" applyProtection="1">
      <alignment horizontal="left" vertical="center" wrapText="1"/>
    </xf>
    <xf numFmtId="49" fontId="28" fillId="0" borderId="4" xfId="0" applyNumberFormat="1" applyFont="1" applyFill="1" applyBorder="1" applyAlignment="1" applyProtection="1">
      <alignment horizontal="center" vertical="center" wrapText="1"/>
    </xf>
    <xf numFmtId="166" fontId="28" fillId="0" borderId="4" xfId="0" applyNumberFormat="1" applyFont="1" applyFill="1" applyBorder="1" applyAlignment="1" applyProtection="1"/>
    <xf numFmtId="0" fontId="28" fillId="0" borderId="4" xfId="0" applyFont="1" applyFill="1" applyBorder="1" applyAlignment="1" applyProtection="1">
      <alignment horizontal="left" vertical="center" wrapText="1"/>
    </xf>
    <xf numFmtId="49" fontId="32" fillId="0" borderId="4" xfId="0" applyNumberFormat="1" applyFont="1" applyFill="1" applyBorder="1" applyAlignment="1" applyProtection="1">
      <alignment vertical="center" wrapText="1"/>
    </xf>
    <xf numFmtId="0" fontId="53" fillId="3" borderId="4" xfId="0" applyFont="1" applyFill="1" applyBorder="1" applyAlignment="1" applyProtection="1">
      <protection locked="0"/>
    </xf>
    <xf numFmtId="4" fontId="22" fillId="3" borderId="4" xfId="0" applyNumberFormat="1" applyFont="1" applyFill="1" applyBorder="1" applyAlignment="1" applyProtection="1">
      <protection locked="0"/>
    </xf>
    <xf numFmtId="0" fontId="41" fillId="3" borderId="4" xfId="0" applyFont="1" applyFill="1" applyBorder="1" applyAlignment="1" applyProtection="1">
      <protection locked="0"/>
    </xf>
    <xf numFmtId="4" fontId="28" fillId="3" borderId="4" xfId="0" applyNumberFormat="1" applyFont="1" applyFill="1" applyBorder="1" applyAlignment="1" applyProtection="1">
      <protection locked="0"/>
    </xf>
    <xf numFmtId="0" fontId="41" fillId="0" borderId="0" xfId="0" applyFont="1" applyFill="1" applyBorder="1" applyAlignment="1" applyProtection="1">
      <protection locked="0"/>
    </xf>
    <xf numFmtId="0" fontId="41" fillId="0" borderId="0" xfId="0" applyFont="1" applyFill="1" applyBorder="1" applyProtection="1">
      <protection locked="0"/>
    </xf>
    <xf numFmtId="0" fontId="41" fillId="6" borderId="0" xfId="0" applyFont="1" applyFill="1" applyBorder="1" applyAlignment="1" applyProtection="1"/>
    <xf numFmtId="49" fontId="66" fillId="0" borderId="4" xfId="0" applyNumberFormat="1" applyFont="1" applyBorder="1" applyAlignment="1" applyProtection="1">
      <alignment horizontal="left" vertical="center" wrapText="1"/>
    </xf>
    <xf numFmtId="0" fontId="41" fillId="6" borderId="0" xfId="0" applyFont="1" applyFill="1" applyBorder="1" applyProtection="1"/>
    <xf numFmtId="0" fontId="46" fillId="0" borderId="12" xfId="0" applyFont="1" applyBorder="1" applyAlignment="1" applyProtection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</xf>
    <xf numFmtId="0" fontId="46" fillId="0" borderId="11" xfId="0" applyFont="1" applyBorder="1" applyAlignment="1" applyProtection="1">
      <alignment horizontal="left" vertical="center" wrapText="1"/>
    </xf>
    <xf numFmtId="49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 vertical="center" wrapText="1"/>
    </xf>
    <xf numFmtId="4" fontId="22" fillId="0" borderId="4" xfId="0" applyNumberFormat="1" applyFont="1" applyFill="1" applyBorder="1" applyAlignment="1" applyProtection="1">
      <protection locked="0"/>
    </xf>
    <xf numFmtId="0" fontId="41" fillId="3" borderId="0" xfId="0" applyFont="1" applyFill="1" applyBorder="1" applyAlignment="1" applyProtection="1">
      <protection locked="0"/>
    </xf>
    <xf numFmtId="49" fontId="42" fillId="0" borderId="0" xfId="0" applyNumberFormat="1" applyFont="1" applyFill="1" applyBorder="1" applyAlignment="1" applyProtection="1">
      <alignment horizontal="left"/>
    </xf>
    <xf numFmtId="49" fontId="38" fillId="0" borderId="0" xfId="0" applyNumberFormat="1" applyFont="1" applyFill="1" applyBorder="1" applyAlignment="1" applyProtection="1">
      <alignment horizontal="left"/>
    </xf>
    <xf numFmtId="49" fontId="24" fillId="0" borderId="4" xfId="0" applyNumberFormat="1" applyFont="1" applyFill="1" applyBorder="1" applyAlignment="1" applyProtection="1">
      <alignment horizontal="left"/>
    </xf>
    <xf numFmtId="49" fontId="42" fillId="0" borderId="4" xfId="0" applyNumberFormat="1" applyFont="1" applyFill="1" applyBorder="1" applyAlignment="1" applyProtection="1">
      <alignment horizontal="left"/>
    </xf>
    <xf numFmtId="4" fontId="42" fillId="0" borderId="4" xfId="0" applyNumberFormat="1" applyFont="1" applyFill="1" applyBorder="1" applyAlignment="1" applyProtection="1"/>
    <xf numFmtId="49" fontId="38" fillId="0" borderId="4" xfId="0" applyNumberFormat="1" applyFont="1" applyFill="1" applyBorder="1" applyAlignment="1" applyProtection="1">
      <alignment horizontal="left"/>
    </xf>
    <xf numFmtId="4" fontId="38" fillId="0" borderId="4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protection locked="0"/>
    </xf>
    <xf numFmtId="0" fontId="53" fillId="0" borderId="0" xfId="0" applyFont="1" applyProtection="1"/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41" fillId="7" borderId="0" xfId="0" applyFont="1" applyFill="1" applyBorder="1" applyAlignment="1" applyProtection="1"/>
    <xf numFmtId="0" fontId="52" fillId="7" borderId="0" xfId="0" applyFont="1" applyFill="1" applyBorder="1" applyAlignment="1" applyProtection="1">
      <alignment horizontal="right"/>
    </xf>
    <xf numFmtId="0" fontId="41" fillId="7" borderId="0" xfId="0" applyFont="1" applyFill="1" applyBorder="1" applyAlignment="1" applyProtection="1">
      <alignment wrapText="1"/>
    </xf>
    <xf numFmtId="0" fontId="53" fillId="7" borderId="0" xfId="0" applyFont="1" applyFill="1" applyBorder="1" applyAlignment="1" applyProtection="1"/>
    <xf numFmtId="0" fontId="53" fillId="7" borderId="0" xfId="0" applyFont="1" applyFill="1" applyProtection="1"/>
    <xf numFmtId="0" fontId="41" fillId="0" borderId="0" xfId="0" applyNumberFormat="1" applyFont="1" applyFill="1" applyBorder="1" applyAlignment="1" applyProtection="1">
      <alignment horizontal="left"/>
    </xf>
    <xf numFmtId="0" fontId="41" fillId="0" borderId="4" xfId="0" applyNumberFormat="1" applyFont="1" applyFill="1" applyBorder="1" applyAlignment="1" applyProtection="1"/>
    <xf numFmtId="49" fontId="62" fillId="0" borderId="4" xfId="0" applyNumberFormat="1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center" wrapText="1"/>
    </xf>
    <xf numFmtId="0" fontId="0" fillId="8" borderId="0" xfId="0" applyFill="1" applyProtection="1"/>
    <xf numFmtId="49" fontId="57" fillId="0" borderId="4" xfId="0" applyNumberFormat="1" applyFont="1" applyFill="1" applyBorder="1" applyAlignment="1" applyProtection="1">
      <alignment horizontal="left"/>
    </xf>
    <xf numFmtId="0" fontId="81" fillId="0" borderId="0" xfId="1" applyFont="1" applyBorder="1" applyAlignment="1" applyProtection="1">
      <alignment horizontal="left"/>
    </xf>
    <xf numFmtId="0" fontId="4" fillId="0" borderId="4" xfId="1" applyFont="1" applyFill="1" applyBorder="1" applyAlignment="1" applyProtection="1">
      <alignment vertical="center"/>
    </xf>
    <xf numFmtId="0" fontId="51" fillId="0" borderId="4" xfId="1" applyFont="1" applyBorder="1" applyAlignment="1" applyProtection="1"/>
    <xf numFmtId="0" fontId="51" fillId="0" borderId="4" xfId="1" applyFont="1" applyBorder="1" applyAlignment="1" applyProtection="1">
      <alignment horizontal="left"/>
    </xf>
    <xf numFmtId="0" fontId="13" fillId="0" borderId="4" xfId="1" applyFont="1" applyBorder="1" applyAlignment="1" applyProtection="1">
      <alignment horizontal="left"/>
    </xf>
    <xf numFmtId="4" fontId="13" fillId="0" borderId="4" xfId="1" applyNumberFormat="1" applyFont="1" applyBorder="1" applyAlignment="1" applyProtection="1"/>
    <xf numFmtId="0" fontId="82" fillId="0" borderId="4" xfId="1" applyFont="1" applyBorder="1" applyAlignment="1" applyProtection="1">
      <alignment horizontal="left" vertical="center"/>
    </xf>
    <xf numFmtId="0" fontId="39" fillId="0" borderId="4" xfId="1" applyFont="1" applyFill="1" applyBorder="1" applyAlignment="1" applyProtection="1">
      <alignment vertical="center"/>
    </xf>
    <xf numFmtId="0" fontId="83" fillId="0" borderId="0" xfId="0" applyFont="1" applyProtection="1"/>
    <xf numFmtId="0" fontId="84" fillId="0" borderId="4" xfId="1" applyFont="1" applyBorder="1" applyAlignment="1" applyProtection="1"/>
    <xf numFmtId="0" fontId="84" fillId="0" borderId="4" xfId="1" applyFont="1" applyBorder="1" applyAlignment="1" applyProtection="1">
      <alignment horizontal="left"/>
    </xf>
    <xf numFmtId="0" fontId="85" fillId="0" borderId="4" xfId="1" applyFont="1" applyBorder="1" applyAlignment="1" applyProtection="1">
      <alignment horizontal="left"/>
    </xf>
    <xf numFmtId="4" fontId="85" fillId="0" borderId="4" xfId="1" applyNumberFormat="1" applyFont="1" applyBorder="1" applyAlignment="1" applyProtection="1"/>
    <xf numFmtId="0" fontId="14" fillId="0" borderId="4" xfId="1" applyFont="1" applyBorder="1" applyAlignment="1" applyProtection="1">
      <alignment horizontal="left"/>
    </xf>
    <xf numFmtId="4" fontId="14" fillId="0" borderId="4" xfId="1" applyNumberFormat="1" applyFont="1" applyBorder="1" applyAlignment="1" applyProtection="1"/>
    <xf numFmtId="4" fontId="13" fillId="0" borderId="0" xfId="1" applyNumberFormat="1" applyFont="1" applyBorder="1" applyAlignment="1" applyProtection="1"/>
    <xf numFmtId="0" fontId="15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vertical="center"/>
    </xf>
    <xf numFmtId="0" fontId="82" fillId="0" borderId="5" xfId="1" applyFont="1" applyBorder="1" applyAlignment="1" applyProtection="1">
      <alignment horizontal="left" vertical="center"/>
    </xf>
    <xf numFmtId="0" fontId="15" fillId="0" borderId="5" xfId="1" applyFont="1" applyBorder="1" applyAlignment="1" applyProtection="1">
      <alignment horizontal="left" vertical="center" wrapText="1"/>
    </xf>
    <xf numFmtId="0" fontId="82" fillId="0" borderId="0" xfId="1" applyFont="1" applyBorder="1" applyAlignment="1" applyProtection="1">
      <alignment horizontal="left" vertical="center"/>
    </xf>
    <xf numFmtId="0" fontId="15" fillId="0" borderId="0" xfId="1" applyFont="1" applyBorder="1" applyAlignment="1" applyProtection="1">
      <alignment horizontal="left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vertical="center"/>
      <protection locked="0"/>
    </xf>
    <xf numFmtId="0" fontId="51" fillId="4" borderId="4" xfId="1" applyFont="1" applyFill="1" applyBorder="1" applyAlignment="1" applyProtection="1">
      <protection locked="0"/>
    </xf>
    <xf numFmtId="4" fontId="4" fillId="4" borderId="4" xfId="1" applyNumberFormat="1" applyFont="1" applyFill="1" applyBorder="1" applyAlignment="1" applyProtection="1">
      <alignment vertical="center"/>
      <protection locked="0"/>
    </xf>
    <xf numFmtId="4" fontId="39" fillId="4" borderId="4" xfId="1" applyNumberFormat="1" applyFont="1" applyFill="1" applyBorder="1" applyAlignment="1" applyProtection="1">
      <alignment vertical="center"/>
      <protection locked="0"/>
    </xf>
    <xf numFmtId="0" fontId="4" fillId="0" borderId="0" xfId="8" applyFont="1" applyBorder="1" applyProtection="1"/>
    <xf numFmtId="0" fontId="4" fillId="0" borderId="0" xfId="8" applyFont="1" applyFill="1" applyBorder="1" applyProtection="1"/>
    <xf numFmtId="0" fontId="5" fillId="0" borderId="0" xfId="8" applyFont="1" applyBorder="1" applyAlignment="1" applyProtection="1">
      <alignment horizontal="left" vertical="center"/>
    </xf>
    <xf numFmtId="0" fontId="6" fillId="0" borderId="0" xfId="8" applyFont="1" applyBorder="1" applyAlignment="1" applyProtection="1">
      <alignment horizontal="left" vertical="center"/>
    </xf>
    <xf numFmtId="0" fontId="6" fillId="0" borderId="0" xfId="8" applyFont="1" applyBorder="1" applyAlignment="1" applyProtection="1">
      <alignment horizontal="left" vertical="center" wrapText="1"/>
    </xf>
    <xf numFmtId="0" fontId="4" fillId="0" borderId="0" xfId="8" applyFont="1" applyBorder="1" applyAlignment="1" applyProtection="1">
      <alignment vertical="center"/>
    </xf>
    <xf numFmtId="0" fontId="4" fillId="0" borderId="0" xfId="8" applyFont="1" applyFill="1" applyBorder="1" applyAlignment="1" applyProtection="1">
      <alignment vertical="center"/>
    </xf>
    <xf numFmtId="0" fontId="7" fillId="0" borderId="0" xfId="8" applyFont="1" applyBorder="1" applyAlignment="1" applyProtection="1">
      <alignment horizontal="left" vertical="center"/>
    </xf>
    <xf numFmtId="0" fontId="8" fillId="0" borderId="0" xfId="8" applyFont="1" applyBorder="1" applyAlignment="1" applyProtection="1">
      <alignment horizontal="left" vertical="center"/>
    </xf>
    <xf numFmtId="0" fontId="6" fillId="0" borderId="0" xfId="8" applyFont="1" applyFill="1" applyBorder="1" applyAlignment="1" applyProtection="1">
      <alignment horizontal="left" vertical="center"/>
    </xf>
    <xf numFmtId="164" fontId="8" fillId="0" borderId="0" xfId="8" applyNumberFormat="1" applyFont="1" applyBorder="1" applyAlignment="1" applyProtection="1">
      <alignment horizontal="left" vertical="center"/>
    </xf>
    <xf numFmtId="0" fontId="9" fillId="0" borderId="0" xfId="8" applyFont="1" applyBorder="1" applyAlignment="1" applyProtection="1">
      <alignment horizontal="left" vertical="center"/>
    </xf>
    <xf numFmtId="4" fontId="10" fillId="0" borderId="0" xfId="8" applyNumberFormat="1" applyFont="1" applyBorder="1" applyAlignment="1" applyProtection="1">
      <alignment vertical="center"/>
    </xf>
    <xf numFmtId="0" fontId="11" fillId="0" borderId="0" xfId="8" applyFont="1" applyBorder="1" applyAlignment="1" applyProtection="1">
      <alignment horizontal="right" vertical="center"/>
    </xf>
    <xf numFmtId="0" fontId="11" fillId="0" borderId="0" xfId="8" applyFont="1" applyBorder="1" applyAlignment="1" applyProtection="1">
      <alignment horizontal="left" vertical="center"/>
    </xf>
    <xf numFmtId="4" fontId="11" fillId="0" borderId="0" xfId="8" applyNumberFormat="1" applyFont="1" applyBorder="1" applyAlignment="1" applyProtection="1">
      <alignment vertical="center"/>
    </xf>
    <xf numFmtId="0" fontId="4" fillId="2" borderId="0" xfId="8" applyFont="1" applyFill="1" applyBorder="1" applyAlignment="1" applyProtection="1">
      <alignment vertical="center"/>
    </xf>
    <xf numFmtId="0" fontId="7" fillId="2" borderId="0" xfId="8" applyFont="1" applyFill="1" applyBorder="1" applyAlignment="1" applyProtection="1">
      <alignment horizontal="left" vertical="center"/>
    </xf>
    <xf numFmtId="0" fontId="7" fillId="2" borderId="0" xfId="8" applyFont="1" applyFill="1" applyBorder="1" applyAlignment="1" applyProtection="1">
      <alignment horizontal="right" vertical="center"/>
    </xf>
    <xf numFmtId="0" fontId="7" fillId="2" borderId="0" xfId="8" applyFont="1" applyFill="1" applyBorder="1" applyAlignment="1" applyProtection="1">
      <alignment horizontal="center" vertical="center"/>
    </xf>
    <xf numFmtId="4" fontId="7" fillId="2" borderId="0" xfId="8" applyNumberFormat="1" applyFont="1" applyFill="1" applyBorder="1" applyAlignment="1" applyProtection="1">
      <alignment vertical="center"/>
    </xf>
    <xf numFmtId="0" fontId="4" fillId="0" borderId="0" xfId="8" applyFont="1" applyBorder="1" applyAlignment="1" applyProtection="1">
      <alignment vertical="center" wrapText="1" shrinkToFit="1"/>
    </xf>
    <xf numFmtId="0" fontId="8" fillId="2" borderId="0" xfId="8" applyFont="1" applyFill="1" applyBorder="1" applyAlignment="1" applyProtection="1">
      <alignment horizontal="left" vertical="center"/>
    </xf>
    <xf numFmtId="0" fontId="8" fillId="2" borderId="0" xfId="8" applyFont="1" applyFill="1" applyBorder="1" applyAlignment="1" applyProtection="1">
      <alignment horizontal="right" vertical="center"/>
    </xf>
    <xf numFmtId="0" fontId="12" fillId="0" borderId="0" xfId="8" applyFont="1" applyBorder="1" applyAlignment="1" applyProtection="1">
      <alignment horizontal="left" vertical="center"/>
    </xf>
    <xf numFmtId="0" fontId="13" fillId="0" borderId="0" xfId="8" applyFont="1" applyBorder="1" applyAlignment="1" applyProtection="1">
      <alignment vertical="center"/>
    </xf>
    <xf numFmtId="0" fontId="13" fillId="0" borderId="0" xfId="8" applyFont="1" applyFill="1" applyBorder="1" applyAlignment="1" applyProtection="1">
      <alignment vertical="center"/>
    </xf>
    <xf numFmtId="0" fontId="13" fillId="0" borderId="23" xfId="0" applyFont="1" applyBorder="1" applyAlignment="1" applyProtection="1">
      <alignment horizontal="left" vertical="center"/>
    </xf>
    <xf numFmtId="4" fontId="13" fillId="0" borderId="0" xfId="8" applyNumberFormat="1" applyFont="1" applyBorder="1" applyAlignment="1" applyProtection="1">
      <alignment vertical="center"/>
    </xf>
    <xf numFmtId="0" fontId="13" fillId="0" borderId="23" xfId="0" applyFont="1" applyFill="1" applyBorder="1" applyAlignment="1" applyProtection="1">
      <alignment horizontal="left" vertical="center"/>
    </xf>
    <xf numFmtId="0" fontId="13" fillId="0" borderId="23" xfId="0" applyFont="1" applyFill="1" applyBorder="1" applyAlignment="1" applyProtection="1">
      <alignment vertical="center"/>
    </xf>
    <xf numFmtId="0" fontId="14" fillId="0" borderId="0" xfId="8" applyFont="1" applyBorder="1" applyAlignment="1" applyProtection="1">
      <alignment vertical="center"/>
    </xf>
    <xf numFmtId="0" fontId="14" fillId="0" borderId="0" xfId="8" applyFont="1" applyFill="1" applyBorder="1" applyAlignment="1" applyProtection="1">
      <alignment vertical="center"/>
    </xf>
    <xf numFmtId="0" fontId="4" fillId="0" borderId="0" xfId="8" applyFont="1" applyBorder="1" applyAlignment="1" applyProtection="1">
      <alignment horizontal="center" vertical="center" wrapText="1"/>
    </xf>
    <xf numFmtId="0" fontId="4" fillId="0" borderId="0" xfId="8" applyFont="1" applyFill="1" applyBorder="1" applyAlignment="1" applyProtection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4" fontId="10" fillId="0" borderId="0" xfId="0" applyNumberFormat="1" applyFont="1" applyAlignment="1" applyProtection="1"/>
    <xf numFmtId="0" fontId="51" fillId="0" borderId="0" xfId="0" applyFont="1" applyAlignment="1" applyProtection="1"/>
    <xf numFmtId="0" fontId="51" fillId="0" borderId="7" xfId="0" applyFont="1" applyFill="1" applyBorder="1" applyAlignment="1" applyProtection="1"/>
    <xf numFmtId="0" fontId="51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4" fontId="13" fillId="0" borderId="0" xfId="0" applyNumberFormat="1" applyFont="1" applyBorder="1" applyAlignment="1" applyProtection="1"/>
    <xf numFmtId="0" fontId="82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 wrapText="1"/>
    </xf>
    <xf numFmtId="0" fontId="101" fillId="0" borderId="0" xfId="0" applyFont="1" applyAlignment="1" applyProtection="1">
      <alignment vertical="center"/>
    </xf>
    <xf numFmtId="0" fontId="102" fillId="0" borderId="0" xfId="0" applyFont="1" applyProtection="1"/>
    <xf numFmtId="0" fontId="102" fillId="0" borderId="0" xfId="0" applyFont="1" applyFill="1" applyProtection="1"/>
    <xf numFmtId="0" fontId="103" fillId="0" borderId="0" xfId="0" applyFont="1" applyBorder="1" applyAlignment="1" applyProtection="1">
      <alignment horizontal="left" vertical="center"/>
    </xf>
    <xf numFmtId="0" fontId="103" fillId="0" borderId="0" xfId="0" applyFont="1" applyBorder="1" applyAlignment="1" applyProtection="1">
      <alignment horizontal="left" vertical="center" wrapText="1"/>
    </xf>
    <xf numFmtId="0" fontId="24" fillId="0" borderId="24" xfId="4" applyFont="1" applyFill="1" applyBorder="1" applyAlignment="1" applyProtection="1"/>
    <xf numFmtId="49" fontId="22" fillId="0" borderId="25" xfId="4" applyNumberFormat="1" applyFont="1" applyFill="1" applyBorder="1" applyAlignment="1" applyProtection="1">
      <alignment horizontal="center"/>
    </xf>
    <xf numFmtId="49" fontId="22" fillId="0" borderId="25" xfId="4" applyNumberFormat="1" applyFont="1" applyFill="1" applyBorder="1" applyAlignment="1" applyProtection="1">
      <alignment horizontal="left" vertical="center" wrapText="1"/>
    </xf>
    <xf numFmtId="49" fontId="22" fillId="0" borderId="25" xfId="4" applyNumberFormat="1" applyFont="1" applyFill="1" applyBorder="1" applyAlignment="1" applyProtection="1">
      <alignment horizontal="center" vertical="center" wrapText="1"/>
    </xf>
    <xf numFmtId="166" fontId="22" fillId="0" borderId="25" xfId="4" applyNumberFormat="1" applyFont="1" applyFill="1" applyBorder="1" applyAlignment="1" applyProtection="1"/>
    <xf numFmtId="0" fontId="22" fillId="0" borderId="26" xfId="4" applyFont="1" applyFill="1" applyBorder="1" applyAlignment="1" applyProtection="1">
      <alignment horizontal="left" vertical="center" wrapText="1"/>
    </xf>
    <xf numFmtId="0" fontId="24" fillId="0" borderId="27" xfId="4" applyFont="1" applyFill="1" applyBorder="1" applyAlignment="1" applyProtection="1"/>
    <xf numFmtId="0" fontId="24" fillId="0" borderId="28" xfId="4" applyFont="1" applyFill="1" applyBorder="1" applyAlignment="1" applyProtection="1"/>
    <xf numFmtId="0" fontId="24" fillId="0" borderId="3" xfId="4" applyFont="1" applyFill="1" applyBorder="1" applyAlignment="1" applyProtection="1"/>
    <xf numFmtId="49" fontId="23" fillId="0" borderId="3" xfId="4" applyNumberFormat="1" applyFont="1" applyFill="1" applyBorder="1" applyAlignment="1" applyProtection="1">
      <alignment horizontal="left"/>
    </xf>
    <xf numFmtId="49" fontId="23" fillId="0" borderId="3" xfId="4" applyNumberFormat="1" applyFont="1" applyFill="1" applyBorder="1" applyAlignment="1" applyProtection="1">
      <alignment horizontal="left" vertical="center" wrapText="1"/>
    </xf>
    <xf numFmtId="0" fontId="24" fillId="0" borderId="29" xfId="4" applyFont="1" applyFill="1" applyBorder="1" applyAlignment="1" applyProtection="1"/>
    <xf numFmtId="0" fontId="101" fillId="0" borderId="0" xfId="0" applyFont="1" applyFill="1" applyAlignment="1" applyProtection="1">
      <alignment vertical="center"/>
    </xf>
    <xf numFmtId="0" fontId="103" fillId="0" borderId="0" xfId="0" applyFont="1" applyFill="1" applyAlignment="1" applyProtection="1">
      <alignment horizontal="left" vertical="center"/>
    </xf>
    <xf numFmtId="0" fontId="103" fillId="0" borderId="0" xfId="0" applyFont="1" applyFill="1" applyAlignment="1" applyProtection="1">
      <alignment horizontal="left" vertical="center" wrapText="1"/>
    </xf>
    <xf numFmtId="0" fontId="49" fillId="0" borderId="27" xfId="4" applyFont="1" applyFill="1" applyBorder="1" applyAlignment="1" applyProtection="1"/>
    <xf numFmtId="0" fontId="8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</xf>
    <xf numFmtId="0" fontId="50" fillId="0" borderId="0" xfId="0" applyFont="1" applyFill="1" applyProtection="1"/>
    <xf numFmtId="0" fontId="4" fillId="0" borderId="7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4" fontId="4" fillId="0" borderId="0" xfId="0" applyNumberFormat="1" applyFont="1" applyFill="1" applyAlignment="1" applyProtection="1">
      <alignment vertical="center"/>
    </xf>
    <xf numFmtId="0" fontId="86" fillId="0" borderId="7" xfId="0" applyFont="1" applyBorder="1" applyAlignment="1" applyProtection="1">
      <alignment vertical="center"/>
    </xf>
    <xf numFmtId="0" fontId="86" fillId="0" borderId="0" xfId="0" applyFont="1" applyFill="1" applyBorder="1" applyAlignment="1" applyProtection="1">
      <alignment horizontal="left" vertical="center"/>
    </xf>
    <xf numFmtId="0" fontId="86" fillId="0" borderId="0" xfId="0" applyFont="1" applyFill="1" applyBorder="1" applyAlignment="1" applyProtection="1">
      <alignment horizontal="center" vertical="center"/>
    </xf>
    <xf numFmtId="0" fontId="98" fillId="0" borderId="0" xfId="0" applyFont="1" applyAlignment="1" applyProtection="1">
      <alignment vertical="center"/>
    </xf>
    <xf numFmtId="0" fontId="99" fillId="0" borderId="0" xfId="0" applyFont="1" applyProtection="1"/>
    <xf numFmtId="0" fontId="99" fillId="0" borderId="0" xfId="0" applyFont="1" applyFill="1" applyProtection="1"/>
    <xf numFmtId="0" fontId="100" fillId="0" borderId="0" xfId="0" applyFont="1" applyBorder="1" applyAlignment="1" applyProtection="1">
      <alignment horizontal="left" vertical="center"/>
    </xf>
    <xf numFmtId="0" fontId="100" fillId="0" borderId="0" xfId="0" applyFont="1" applyBorder="1" applyAlignment="1" applyProtection="1">
      <alignment horizontal="left" vertical="center" wrapText="1"/>
    </xf>
    <xf numFmtId="0" fontId="17" fillId="0" borderId="27" xfId="4" applyFont="1" applyFill="1" applyBorder="1" applyAlignment="1" applyProtection="1"/>
    <xf numFmtId="49" fontId="18" fillId="0" borderId="25" xfId="4" applyNumberFormat="1" applyFont="1" applyFill="1" applyBorder="1" applyAlignment="1" applyProtection="1">
      <alignment horizontal="center"/>
    </xf>
    <xf numFmtId="49" fontId="18" fillId="0" borderId="25" xfId="4" applyNumberFormat="1" applyFont="1" applyFill="1" applyBorder="1" applyAlignment="1" applyProtection="1">
      <alignment horizontal="left" vertical="center" wrapText="1"/>
    </xf>
    <xf numFmtId="49" fontId="18" fillId="0" borderId="25" xfId="4" applyNumberFormat="1" applyFont="1" applyFill="1" applyBorder="1" applyAlignment="1" applyProtection="1">
      <alignment horizontal="center" vertical="center" wrapText="1"/>
    </xf>
    <xf numFmtId="166" fontId="18" fillId="0" borderId="25" xfId="4" applyNumberFormat="1" applyFont="1" applyFill="1" applyBorder="1" applyAlignment="1" applyProtection="1"/>
    <xf numFmtId="0" fontId="18" fillId="0" borderId="26" xfId="4" applyFont="1" applyFill="1" applyBorder="1" applyAlignment="1" applyProtection="1">
      <alignment horizontal="left" vertical="center" wrapText="1"/>
    </xf>
    <xf numFmtId="0" fontId="100" fillId="0" borderId="0" xfId="0" applyFont="1" applyAlignment="1" applyProtection="1">
      <alignment horizontal="left" vertical="center"/>
    </xf>
    <xf numFmtId="0" fontId="100" fillId="0" borderId="0" xfId="0" applyFont="1" applyAlignment="1" applyProtection="1">
      <alignment horizontal="left" vertical="center" wrapText="1"/>
    </xf>
    <xf numFmtId="0" fontId="49" fillId="0" borderId="0" xfId="4" applyFont="1" applyBorder="1" applyAlignment="1" applyProtection="1"/>
    <xf numFmtId="0" fontId="17" fillId="0" borderId="28" xfId="4" applyFont="1" applyFill="1" applyBorder="1" applyAlignment="1" applyProtection="1"/>
    <xf numFmtId="0" fontId="50" fillId="0" borderId="0" xfId="0" applyFont="1" applyProtection="1"/>
    <xf numFmtId="0" fontId="17" fillId="0" borderId="24" xfId="4" applyFont="1" applyFill="1" applyBorder="1" applyAlignment="1" applyProtection="1"/>
    <xf numFmtId="0" fontId="17" fillId="0" borderId="30" xfId="4" applyFont="1" applyFill="1" applyBorder="1" applyAlignment="1" applyProtection="1"/>
    <xf numFmtId="49" fontId="19" fillId="0" borderId="30" xfId="4" applyNumberFormat="1" applyFont="1" applyFill="1" applyBorder="1" applyAlignment="1" applyProtection="1">
      <alignment horizontal="left"/>
    </xf>
    <xf numFmtId="49" fontId="20" fillId="0" borderId="30" xfId="4" applyNumberFormat="1" applyFont="1" applyFill="1" applyBorder="1" applyAlignment="1" applyProtection="1">
      <alignment horizontal="left" vertical="center" wrapText="1"/>
    </xf>
    <xf numFmtId="0" fontId="17" fillId="0" borderId="31" xfId="4" applyFont="1" applyFill="1" applyBorder="1" applyAlignment="1" applyProtection="1"/>
    <xf numFmtId="0" fontId="87" fillId="0" borderId="27" xfId="4" applyFont="1" applyFill="1" applyBorder="1" applyAlignment="1" applyProtection="1"/>
    <xf numFmtId="0" fontId="17" fillId="0" borderId="3" xfId="4" applyFont="1" applyFill="1" applyBorder="1" applyAlignment="1" applyProtection="1"/>
    <xf numFmtId="49" fontId="19" fillId="0" borderId="3" xfId="4" applyNumberFormat="1" applyFont="1" applyFill="1" applyBorder="1" applyAlignment="1" applyProtection="1">
      <alignment horizontal="left"/>
    </xf>
    <xf numFmtId="49" fontId="20" fillId="0" borderId="3" xfId="4" applyNumberFormat="1" applyFont="1" applyFill="1" applyBorder="1" applyAlignment="1" applyProtection="1">
      <alignment horizontal="left" vertical="center" wrapText="1"/>
    </xf>
    <xf numFmtId="0" fontId="17" fillId="0" borderId="29" xfId="4" applyFont="1" applyFill="1" applyBorder="1" applyAlignment="1" applyProtection="1"/>
    <xf numFmtId="0" fontId="17" fillId="0" borderId="0" xfId="4" applyFont="1" applyBorder="1" applyAlignment="1" applyProtection="1"/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 wrapText="1"/>
    </xf>
    <xf numFmtId="0" fontId="52" fillId="0" borderId="0" xfId="0" applyFont="1" applyProtection="1"/>
    <xf numFmtId="0" fontId="17" fillId="0" borderId="33" xfId="4" applyFont="1" applyFill="1" applyBorder="1" applyAlignment="1" applyProtection="1"/>
    <xf numFmtId="49" fontId="19" fillId="0" borderId="33" xfId="4" applyNumberFormat="1" applyFont="1" applyFill="1" applyBorder="1" applyAlignment="1" applyProtection="1">
      <alignment horizontal="left"/>
    </xf>
    <xf numFmtId="0" fontId="17" fillId="0" borderId="34" xfId="4" applyFont="1" applyFill="1" applyBorder="1" applyAlignment="1" applyProtection="1"/>
    <xf numFmtId="0" fontId="15" fillId="0" borderId="0" xfId="0" applyFont="1" applyBorder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82" fillId="0" borderId="0" xfId="0" applyFont="1" applyFill="1" applyAlignment="1" applyProtection="1">
      <alignment horizontal="left" vertical="center"/>
    </xf>
    <xf numFmtId="0" fontId="41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/>
    </xf>
    <xf numFmtId="0" fontId="4" fillId="0" borderId="0" xfId="8" applyFont="1" applyBorder="1" applyProtection="1">
      <protection locked="0"/>
    </xf>
    <xf numFmtId="0" fontId="0" fillId="0" borderId="0" xfId="0" applyFill="1" applyProtection="1">
      <protection locked="0"/>
    </xf>
    <xf numFmtId="0" fontId="5" fillId="0" borderId="0" xfId="8" applyFont="1" applyBorder="1" applyAlignment="1" applyProtection="1">
      <alignment horizontal="left" vertical="center"/>
      <protection locked="0"/>
    </xf>
    <xf numFmtId="0" fontId="6" fillId="0" borderId="0" xfId="8" applyFont="1" applyBorder="1" applyAlignment="1" applyProtection="1">
      <alignment horizontal="left" vertical="center"/>
      <protection locked="0"/>
    </xf>
    <xf numFmtId="0" fontId="6" fillId="0" borderId="0" xfId="8" applyFont="1" applyBorder="1" applyAlignment="1" applyProtection="1">
      <alignment horizontal="left" vertical="center" wrapText="1"/>
      <protection locked="0"/>
    </xf>
    <xf numFmtId="0" fontId="4" fillId="0" borderId="0" xfId="8" applyFont="1" applyBorder="1" applyAlignment="1" applyProtection="1">
      <alignment vertical="center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8" fillId="0" borderId="0" xfId="8" applyFont="1" applyBorder="1" applyAlignment="1" applyProtection="1">
      <alignment horizontal="left" vertical="center"/>
      <protection locked="0"/>
    </xf>
    <xf numFmtId="164" fontId="8" fillId="0" borderId="0" xfId="8" applyNumberFormat="1" applyFont="1" applyBorder="1" applyAlignment="1" applyProtection="1">
      <alignment horizontal="left" vertical="center"/>
      <protection locked="0"/>
    </xf>
    <xf numFmtId="0" fontId="4" fillId="0" borderId="0" xfId="8" applyFont="1" applyBorder="1" applyAlignment="1" applyProtection="1">
      <alignment vertical="center" wrapText="1"/>
      <protection locked="0"/>
    </xf>
    <xf numFmtId="0" fontId="8" fillId="0" borderId="0" xfId="8" applyFont="1" applyBorder="1" applyAlignment="1" applyProtection="1">
      <alignment horizontal="left" vertical="center" wrapText="1"/>
      <protection locked="0"/>
    </xf>
    <xf numFmtId="0" fontId="4" fillId="2" borderId="0" xfId="8" applyFont="1" applyFill="1" applyBorder="1" applyAlignment="1" applyProtection="1">
      <alignment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4" fontId="101" fillId="0" borderId="6" xfId="0" applyNumberFormat="1" applyFont="1" applyFill="1" applyBorder="1" applyAlignment="1" applyProtection="1">
      <alignment vertical="center"/>
      <protection locked="0"/>
    </xf>
    <xf numFmtId="4" fontId="98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4" fillId="0" borderId="38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64" fontId="8" fillId="0" borderId="0" xfId="0" applyNumberFormat="1" applyFont="1" applyAlignment="1" applyProtection="1">
      <alignment horizontal="left" vertical="center"/>
    </xf>
    <xf numFmtId="0" fontId="4" fillId="0" borderId="39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4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4" fontId="11" fillId="0" borderId="0" xfId="0" applyNumberFormat="1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7" fillId="2" borderId="41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vertical="center"/>
    </xf>
    <xf numFmtId="0" fontId="7" fillId="2" borderId="42" xfId="0" applyFont="1" applyFill="1" applyBorder="1" applyAlignment="1" applyProtection="1">
      <alignment horizontal="right" vertical="center"/>
    </xf>
    <xf numFmtId="0" fontId="7" fillId="2" borderId="42" xfId="0" applyFont="1" applyFill="1" applyBorder="1" applyAlignment="1" applyProtection="1">
      <alignment horizontal="center" vertical="center"/>
    </xf>
    <xf numFmtId="4" fontId="7" fillId="2" borderId="42" xfId="0" applyNumberFormat="1" applyFont="1" applyFill="1" applyBorder="1" applyAlignment="1" applyProtection="1">
      <alignment vertical="center"/>
    </xf>
    <xf numFmtId="0" fontId="4" fillId="2" borderId="43" xfId="0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44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37" xfId="0" applyFont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right" vertical="center"/>
    </xf>
    <xf numFmtId="0" fontId="4" fillId="2" borderId="38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3" fillId="0" borderId="7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4" fontId="13" fillId="0" borderId="23" xfId="0" applyNumberFormat="1" applyFont="1" applyBorder="1" applyAlignment="1" applyProtection="1">
      <alignment vertical="center"/>
    </xf>
    <xf numFmtId="0" fontId="13" fillId="0" borderId="38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23" xfId="0" applyFont="1" applyBorder="1" applyAlignment="1" applyProtection="1">
      <alignment horizontal="left" vertical="center"/>
    </xf>
    <xf numFmtId="0" fontId="14" fillId="0" borderId="23" xfId="0" applyFont="1" applyBorder="1" applyAlignment="1" applyProtection="1">
      <alignment vertical="center"/>
    </xf>
    <xf numFmtId="4" fontId="14" fillId="0" borderId="23" xfId="0" applyNumberFormat="1" applyFont="1" applyBorder="1" applyAlignment="1" applyProtection="1">
      <alignment vertical="center"/>
    </xf>
    <xf numFmtId="0" fontId="14" fillId="0" borderId="3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 wrapText="1"/>
    </xf>
    <xf numFmtId="0" fontId="8" fillId="2" borderId="45" xfId="0" applyFont="1" applyFill="1" applyBorder="1" applyAlignment="1" applyProtection="1">
      <alignment horizontal="center" vertical="center" wrapText="1"/>
    </xf>
    <xf numFmtId="0" fontId="8" fillId="2" borderId="46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0" fontId="6" fillId="0" borderId="4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" fontId="10" fillId="0" borderId="0" xfId="0" applyNumberFormat="1" applyFont="1" applyProtection="1"/>
    <xf numFmtId="0" fontId="94" fillId="0" borderId="7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vertical="center"/>
    </xf>
    <xf numFmtId="167" fontId="95" fillId="0" borderId="39" xfId="0" applyNumberFormat="1" applyFont="1" applyBorder="1" applyProtection="1"/>
    <xf numFmtId="167" fontId="95" fillId="0" borderId="49" xfId="0" applyNumberFormat="1" applyFont="1" applyBorder="1" applyProtection="1"/>
    <xf numFmtId="4" fontId="40" fillId="0" borderId="0" xfId="0" applyNumberFormat="1" applyFont="1" applyAlignment="1" applyProtection="1">
      <alignment vertical="center"/>
    </xf>
    <xf numFmtId="0" fontId="51" fillId="0" borderId="7" xfId="0" applyFont="1" applyBorder="1" applyProtection="1"/>
    <xf numFmtId="0" fontId="51" fillId="0" borderId="0" xfId="0" applyFont="1" applyProtection="1"/>
    <xf numFmtId="0" fontId="51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4" fontId="13" fillId="0" borderId="0" xfId="0" applyNumberFormat="1" applyFont="1" applyProtection="1"/>
    <xf numFmtId="0" fontId="51" fillId="0" borderId="9" xfId="0" applyFont="1" applyBorder="1" applyProtection="1"/>
    <xf numFmtId="167" fontId="51" fillId="0" borderId="0" xfId="0" applyNumberFormat="1" applyFont="1" applyProtection="1"/>
    <xf numFmtId="167" fontId="51" fillId="0" borderId="8" xfId="0" applyNumberFormat="1" applyFont="1" applyBorder="1" applyProtection="1"/>
    <xf numFmtId="0" fontId="51" fillId="0" borderId="0" xfId="0" applyFont="1" applyAlignment="1" applyProtection="1">
      <alignment horizontal="center"/>
    </xf>
    <xf numFmtId="4" fontId="51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horizontal="left"/>
    </xf>
    <xf numFmtId="4" fontId="14" fillId="0" borderId="0" xfId="0" applyNumberFormat="1" applyFont="1" applyProtection="1"/>
    <xf numFmtId="0" fontId="11" fillId="10" borderId="6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167" fontId="11" fillId="0" borderId="0" xfId="0" applyNumberFormat="1" applyFont="1" applyAlignment="1" applyProtection="1">
      <alignment vertical="center"/>
    </xf>
    <xf numFmtId="167" fontId="11" fillId="0" borderId="8" xfId="0" applyNumberFormat="1" applyFont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6" fillId="10" borderId="6" xfId="0" applyFont="1" applyFill="1" applyBorder="1" applyAlignment="1" applyProtection="1">
      <alignment horizontal="left" vertical="center"/>
    </xf>
    <xf numFmtId="0" fontId="86" fillId="0" borderId="0" xfId="0" applyFont="1" applyAlignment="1" applyProtection="1">
      <alignment horizontal="center" vertical="center"/>
    </xf>
    <xf numFmtId="4" fontId="86" fillId="0" borderId="45" xfId="0" applyNumberFormat="1" applyFont="1" applyBorder="1" applyAlignment="1" applyProtection="1">
      <alignment vertical="center"/>
    </xf>
    <xf numFmtId="4" fontId="4" fillId="0" borderId="45" xfId="0" applyNumberFormat="1" applyFont="1" applyBorder="1" applyAlignment="1" applyProtection="1">
      <alignment vertical="center"/>
    </xf>
    <xf numFmtId="0" fontId="86" fillId="0" borderId="0" xfId="0" applyFont="1" applyBorder="1" applyAlignment="1" applyProtection="1">
      <alignment horizontal="center" vertical="center"/>
    </xf>
    <xf numFmtId="49" fontId="86" fillId="0" borderId="0" xfId="0" applyNumberFormat="1" applyFont="1" applyBorder="1" applyAlignment="1" applyProtection="1">
      <alignment horizontal="left" vertical="center" wrapText="1"/>
    </xf>
    <xf numFmtId="0" fontId="86" fillId="0" borderId="0" xfId="0" applyFont="1" applyBorder="1" applyAlignment="1" applyProtection="1">
      <alignment horizontal="left" vertical="center" wrapText="1"/>
    </xf>
    <xf numFmtId="0" fontId="86" fillId="0" borderId="0" xfId="0" applyFont="1" applyBorder="1" applyAlignment="1" applyProtection="1">
      <alignment horizontal="center" vertical="center" wrapText="1"/>
    </xf>
    <xf numFmtId="166" fontId="86" fillId="0" borderId="0" xfId="0" applyNumberFormat="1" applyFont="1" applyBorder="1" applyAlignment="1" applyProtection="1">
      <alignment vertical="center"/>
    </xf>
    <xf numFmtId="4" fontId="86" fillId="0" borderId="0" xfId="0" applyNumberFormat="1" applyFont="1" applyBorder="1" applyAlignment="1" applyProtection="1">
      <alignment vertical="center"/>
    </xf>
    <xf numFmtId="0" fontId="17" fillId="0" borderId="0" xfId="4" applyFill="1" applyBorder="1" applyProtection="1"/>
    <xf numFmtId="0" fontId="4" fillId="0" borderId="0" xfId="0" applyFont="1" applyFill="1" applyProtection="1"/>
    <xf numFmtId="0" fontId="15" fillId="0" borderId="0" xfId="8" applyFont="1" applyFill="1" applyBorder="1" applyAlignment="1" applyProtection="1">
      <alignment horizontal="center" vertical="center" wrapText="1"/>
    </xf>
    <xf numFmtId="4" fontId="4" fillId="0" borderId="0" xfId="8" applyNumberFormat="1" applyFont="1" applyFill="1" applyBorder="1" applyAlignment="1" applyProtection="1">
      <alignment vertical="center"/>
    </xf>
    <xf numFmtId="0" fontId="4" fillId="0" borderId="0" xfId="8" applyFont="1" applyFill="1" applyBorder="1" applyAlignment="1" applyProtection="1">
      <alignment horizontal="left" vertical="center" wrapText="1"/>
    </xf>
    <xf numFmtId="0" fontId="4" fillId="12" borderId="0" xfId="0" applyFont="1" applyFill="1" applyProtection="1">
      <protection locked="0"/>
    </xf>
    <xf numFmtId="0" fontId="90" fillId="12" borderId="0" xfId="0" applyFont="1" applyFill="1" applyAlignment="1" applyProtection="1">
      <alignment horizontal="left" vertical="center"/>
      <protection locked="0"/>
    </xf>
    <xf numFmtId="0" fontId="91" fillId="12" borderId="0" xfId="5" applyFont="1" applyFill="1" applyAlignment="1" applyProtection="1">
      <alignment vertical="center"/>
      <protection locked="0"/>
    </xf>
    <xf numFmtId="0" fontId="91" fillId="12" borderId="0" xfId="5" applyFont="1" applyFill="1" applyAlignment="1" applyProtection="1">
      <alignment vertical="center"/>
      <protection locked="0"/>
    </xf>
    <xf numFmtId="0" fontId="63" fillId="12" borderId="0" xfId="5" applyFill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7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38" xfId="0" applyFont="1" applyBorder="1" applyProtection="1">
      <protection locked="0"/>
    </xf>
    <xf numFmtId="0" fontId="9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4" fontId="8" fillId="0" borderId="0" xfId="0" applyNumberFormat="1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/>
    <xf numFmtId="49" fontId="33" fillId="0" borderId="2" xfId="0" applyNumberFormat="1" applyFont="1" applyFill="1" applyBorder="1" applyAlignment="1" applyProtection="1">
      <alignment horizontal="left"/>
    </xf>
    <xf numFmtId="0" fontId="0" fillId="0" borderId="2" xfId="0" applyFont="1" applyFill="1" applyBorder="1" applyAlignment="1" applyProtection="1"/>
    <xf numFmtId="4" fontId="0" fillId="0" borderId="2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49" fontId="34" fillId="0" borderId="3" xfId="0" applyNumberFormat="1" applyFont="1" applyFill="1" applyBorder="1" applyAlignment="1" applyProtection="1">
      <alignment horizontal="left"/>
    </xf>
    <xf numFmtId="0" fontId="0" fillId="0" borderId="3" xfId="0" applyFont="1" applyFill="1" applyBorder="1" applyAlignment="1" applyProtection="1"/>
    <xf numFmtId="4" fontId="0" fillId="0" borderId="3" xfId="0" applyNumberFormat="1" applyFont="1" applyFill="1" applyBorder="1" applyAlignment="1" applyProtection="1"/>
    <xf numFmtId="0" fontId="10" fillId="0" borderId="5" xfId="1" applyFont="1" applyBorder="1" applyAlignment="1" applyProtection="1">
      <alignment horizontal="left" vertical="center"/>
    </xf>
    <xf numFmtId="4" fontId="10" fillId="0" borderId="5" xfId="1" applyNumberFormat="1" applyFont="1" applyBorder="1" applyAlignment="1" applyProtection="1"/>
    <xf numFmtId="0" fontId="0" fillId="0" borderId="0" xfId="0" applyFont="1" applyFill="1" applyBorder="1" applyAlignment="1" applyProtection="1">
      <alignment vertical="top"/>
    </xf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/>
    <xf numFmtId="49" fontId="22" fillId="0" borderId="4" xfId="0" applyNumberFormat="1" applyFont="1" applyFill="1" applyBorder="1" applyAlignment="1" applyProtection="1">
      <alignment horizontal="left" vertical="center"/>
    </xf>
    <xf numFmtId="49" fontId="22" fillId="0" borderId="4" xfId="0" applyNumberFormat="1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/>
    <xf numFmtId="0" fontId="15" fillId="0" borderId="4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15" fillId="0" borderId="4" xfId="0" applyFont="1" applyFill="1" applyBorder="1" applyAlignment="1" applyProtection="1">
      <alignment horizontal="left" vertical="center"/>
    </xf>
    <xf numFmtId="0" fontId="17" fillId="4" borderId="0" xfId="4" applyFont="1" applyFill="1" applyBorder="1" applyAlignment="1" applyProtection="1"/>
    <xf numFmtId="0" fontId="17" fillId="4" borderId="0" xfId="4" applyFont="1" applyFill="1" applyBorder="1" applyAlignment="1" applyProtection="1">
      <alignment horizontal="left"/>
    </xf>
    <xf numFmtId="0" fontId="0" fillId="4" borderId="0" xfId="0" applyFill="1" applyBorder="1" applyProtection="1"/>
    <xf numFmtId="0" fontId="0" fillId="0" borderId="2" xfId="0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  <xf numFmtId="4" fontId="29" fillId="3" borderId="4" xfId="0" applyNumberFormat="1" applyFont="1" applyFill="1" applyBorder="1" applyAlignment="1" applyProtection="1">
      <alignment wrapText="1"/>
      <protection locked="0"/>
    </xf>
    <xf numFmtId="0" fontId="24" fillId="3" borderId="4" xfId="0" applyFont="1" applyFill="1" applyBorder="1" applyAlignment="1" applyProtection="1">
      <protection locked="0"/>
    </xf>
  </cellXfs>
  <cellStyles count="11">
    <cellStyle name="Hypertextový odkaz" xfId="5" builtinId="8"/>
    <cellStyle name="Hypertextový odkaz 2" xfId="6"/>
    <cellStyle name="NAROW" xfId="9"/>
    <cellStyle name="Normální" xfId="0" builtinId="0"/>
    <cellStyle name="Normální 2" xfId="2"/>
    <cellStyle name="Normální 2 2" xfId="4"/>
    <cellStyle name="Normální 2 3" xfId="10"/>
    <cellStyle name="Normální 3" xfId="3"/>
    <cellStyle name="Normální 4" xfId="1"/>
    <cellStyle name="Normální 4 2" xfId="8"/>
    <cellStyle name="Normální 5" xfId="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8042C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9080" cy="25908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274320</xdr:colOff>
      <xdr:row>1</xdr:row>
      <xdr:rowOff>91440</xdr:rowOff>
    </xdr:to>
    <xdr:pic>
      <xdr:nvPicPr>
        <xdr:cNvPr id="2" name="Obrázek 1" descr="C:\KROSplusData\System\Temp\rad8042C.tmp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C5B2ECAC-55C9-480F-B892-3857D180D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" cy="36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8"/>
  <sheetViews>
    <sheetView showGridLines="0" zoomScale="55" zoomScaleNormal="55" workbookViewId="0">
      <selection activeCell="AR17" sqref="AR17"/>
    </sheetView>
  </sheetViews>
  <sheetFormatPr defaultColWidth="8.796875" defaultRowHeight="10.25" x14ac:dyDescent="0.2"/>
  <cols>
    <col min="1" max="1" width="5.69921875" style="129" customWidth="1"/>
    <col min="2" max="2" width="1.19921875" style="129" customWidth="1"/>
    <col min="3" max="3" width="2.796875" style="129" customWidth="1"/>
    <col min="4" max="7" width="1.796875" style="129" customWidth="1"/>
    <col min="8" max="8" width="4.5" style="129" customWidth="1"/>
    <col min="9" max="33" width="1.796875" style="129" customWidth="1"/>
    <col min="34" max="34" width="2.296875" style="129" customWidth="1"/>
    <col min="35" max="35" width="21.69921875" style="129" customWidth="1"/>
    <col min="36" max="37" width="1.69921875" style="129" customWidth="1"/>
    <col min="38" max="38" width="5.69921875" style="129" customWidth="1"/>
    <col min="39" max="39" width="2.296875" style="129" customWidth="1"/>
    <col min="40" max="40" width="9.19921875" style="129" customWidth="1"/>
    <col min="41" max="41" width="5.19921875" style="129" customWidth="1"/>
    <col min="42" max="42" width="2.796875" style="129" customWidth="1"/>
    <col min="43" max="43" width="10.69921875" style="129" hidden="1" customWidth="1"/>
    <col min="44" max="44" width="45.69921875" style="129" customWidth="1"/>
    <col min="45" max="16384" width="8.796875" style="129"/>
  </cols>
  <sheetData>
    <row r="1" spans="1:44" x14ac:dyDescent="0.2">
      <c r="A1" s="128" t="s">
        <v>789</v>
      </c>
    </row>
    <row r="2" spans="1:44" ht="36.950000000000003" customHeight="1" x14ac:dyDescent="0.2">
      <c r="AR2" s="230"/>
    </row>
    <row r="3" spans="1:44" ht="7" customHeight="1" x14ac:dyDescent="0.2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232"/>
      <c r="AQ3" s="132"/>
    </row>
    <row r="4" spans="1:44" ht="25" customHeight="1" x14ac:dyDescent="0.2">
      <c r="B4" s="133"/>
      <c r="D4" s="134" t="s">
        <v>788</v>
      </c>
      <c r="AP4" s="233"/>
    </row>
    <row r="5" spans="1:44" ht="11.95" customHeight="1" x14ac:dyDescent="0.2">
      <c r="B5" s="133"/>
      <c r="D5" s="135" t="s">
        <v>785</v>
      </c>
      <c r="K5" s="284" t="s">
        <v>790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33"/>
    </row>
    <row r="6" spans="1:44" ht="36.950000000000003" customHeight="1" x14ac:dyDescent="0.2">
      <c r="B6" s="133"/>
      <c r="D6" s="136" t="s">
        <v>1</v>
      </c>
      <c r="K6" s="286" t="s">
        <v>791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33"/>
    </row>
    <row r="7" spans="1:44" ht="11.95" customHeight="1" x14ac:dyDescent="0.2">
      <c r="B7" s="133"/>
      <c r="D7" s="137" t="s">
        <v>3</v>
      </c>
      <c r="K7" s="130" t="s">
        <v>4</v>
      </c>
      <c r="AK7" s="137" t="s">
        <v>5</v>
      </c>
      <c r="AN7" s="130" t="s">
        <v>4</v>
      </c>
      <c r="AP7" s="233"/>
    </row>
    <row r="8" spans="1:44" ht="11.95" customHeight="1" x14ac:dyDescent="0.2">
      <c r="B8" s="133"/>
      <c r="D8" s="137" t="s">
        <v>6</v>
      </c>
      <c r="K8" s="130" t="s">
        <v>787</v>
      </c>
      <c r="AK8" s="137" t="s">
        <v>7</v>
      </c>
      <c r="AN8" s="313">
        <v>44347</v>
      </c>
      <c r="AP8" s="233"/>
    </row>
    <row r="9" spans="1:44" ht="14.55" customHeight="1" x14ac:dyDescent="0.2">
      <c r="B9" s="133"/>
      <c r="AP9" s="233"/>
    </row>
    <row r="10" spans="1:44" ht="11.95" customHeight="1" x14ac:dyDescent="0.2">
      <c r="B10" s="133"/>
      <c r="D10" s="137" t="s">
        <v>8</v>
      </c>
      <c r="AK10" s="137" t="s">
        <v>9</v>
      </c>
      <c r="AN10" s="130" t="s">
        <v>4</v>
      </c>
      <c r="AP10" s="233"/>
    </row>
    <row r="11" spans="1:44" ht="18.55" customHeight="1" x14ac:dyDescent="0.2">
      <c r="B11" s="133"/>
      <c r="E11" s="130" t="s">
        <v>792</v>
      </c>
      <c r="AK11" s="137" t="s">
        <v>10</v>
      </c>
      <c r="AN11" s="130" t="s">
        <v>4</v>
      </c>
      <c r="AP11" s="233"/>
    </row>
    <row r="12" spans="1:44" ht="7" customHeight="1" x14ac:dyDescent="0.2">
      <c r="B12" s="133"/>
      <c r="AP12" s="233"/>
    </row>
    <row r="13" spans="1:44" ht="11.95" customHeight="1" x14ac:dyDescent="0.2">
      <c r="B13" s="133"/>
      <c r="D13" s="137" t="s">
        <v>11</v>
      </c>
      <c r="AK13" s="137" t="s">
        <v>9</v>
      </c>
      <c r="AN13" s="130" t="s">
        <v>4</v>
      </c>
      <c r="AP13" s="233"/>
    </row>
    <row r="14" spans="1:44" x14ac:dyDescent="0.2">
      <c r="B14" s="133"/>
      <c r="E14" s="130" t="s">
        <v>792</v>
      </c>
      <c r="AK14" s="137" t="s">
        <v>10</v>
      </c>
      <c r="AN14" s="130" t="s">
        <v>4</v>
      </c>
      <c r="AP14" s="233"/>
    </row>
    <row r="15" spans="1:44" ht="7" customHeight="1" x14ac:dyDescent="0.2">
      <c r="B15" s="133"/>
      <c r="AP15" s="233"/>
    </row>
    <row r="16" spans="1:44" ht="11.95" customHeight="1" x14ac:dyDescent="0.2">
      <c r="B16" s="133"/>
      <c r="D16" s="137" t="s">
        <v>12</v>
      </c>
      <c r="AK16" s="137" t="s">
        <v>9</v>
      </c>
      <c r="AN16" s="130" t="s">
        <v>4</v>
      </c>
      <c r="AP16" s="233"/>
    </row>
    <row r="17" spans="2:42" ht="18.55" customHeight="1" x14ac:dyDescent="0.2">
      <c r="B17" s="133"/>
      <c r="E17" s="130" t="s">
        <v>792</v>
      </c>
      <c r="AK17" s="137" t="s">
        <v>10</v>
      </c>
      <c r="AN17" s="130" t="s">
        <v>4</v>
      </c>
      <c r="AP17" s="233"/>
    </row>
    <row r="18" spans="2:42" ht="7" customHeight="1" x14ac:dyDescent="0.2">
      <c r="B18" s="133"/>
      <c r="AP18" s="233"/>
    </row>
    <row r="19" spans="2:42" ht="11.95" customHeight="1" x14ac:dyDescent="0.2">
      <c r="B19" s="133"/>
      <c r="D19" s="137" t="s">
        <v>793</v>
      </c>
      <c r="AK19" s="137" t="s">
        <v>9</v>
      </c>
      <c r="AN19" s="130" t="s">
        <v>4</v>
      </c>
      <c r="AP19" s="233"/>
    </row>
    <row r="20" spans="2:42" ht="18.55" customHeight="1" x14ac:dyDescent="0.2">
      <c r="B20" s="133"/>
      <c r="E20" s="130" t="s">
        <v>1154</v>
      </c>
      <c r="AK20" s="137" t="s">
        <v>10</v>
      </c>
      <c r="AN20" s="130" t="s">
        <v>4</v>
      </c>
      <c r="AP20" s="233"/>
    </row>
    <row r="21" spans="2:42" ht="7" customHeight="1" x14ac:dyDescent="0.2">
      <c r="B21" s="133"/>
      <c r="AP21" s="233"/>
    </row>
    <row r="22" spans="2:42" ht="11.95" customHeight="1" x14ac:dyDescent="0.2">
      <c r="B22" s="133"/>
      <c r="D22" s="137" t="s">
        <v>13</v>
      </c>
      <c r="AP22" s="233"/>
    </row>
    <row r="23" spans="2:42" ht="14.55" customHeight="1" x14ac:dyDescent="0.2">
      <c r="B23" s="133"/>
      <c r="E23" s="287" t="s">
        <v>4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P23" s="233"/>
    </row>
    <row r="24" spans="2:42" ht="7" customHeight="1" x14ac:dyDescent="0.2">
      <c r="B24" s="133"/>
      <c r="AP24" s="233"/>
    </row>
    <row r="25" spans="2:42" ht="7" customHeight="1" x14ac:dyDescent="0.2">
      <c r="B25" s="133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233"/>
    </row>
    <row r="26" spans="2:42" s="140" customFormat="1" ht="26.1" customHeight="1" x14ac:dyDescent="0.3">
      <c r="B26" s="139"/>
      <c r="D26" s="141" t="s">
        <v>14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288">
        <f>ROUND(AG54,2)</f>
        <v>0</v>
      </c>
      <c r="AL26" s="289"/>
      <c r="AM26" s="289"/>
      <c r="AN26" s="289"/>
      <c r="AO26" s="289"/>
      <c r="AP26" s="234"/>
    </row>
    <row r="27" spans="2:42" s="140" customFormat="1" ht="7" customHeight="1" x14ac:dyDescent="0.3">
      <c r="B27" s="139"/>
      <c r="AP27" s="234"/>
    </row>
    <row r="28" spans="2:42" s="140" customFormat="1" x14ac:dyDescent="0.3">
      <c r="B28" s="139"/>
      <c r="L28" s="293" t="s">
        <v>16</v>
      </c>
      <c r="M28" s="293"/>
      <c r="N28" s="293"/>
      <c r="O28" s="293"/>
      <c r="P28" s="293"/>
      <c r="W28" s="293" t="s">
        <v>15</v>
      </c>
      <c r="X28" s="293"/>
      <c r="Y28" s="293"/>
      <c r="Z28" s="293"/>
      <c r="AA28" s="293"/>
      <c r="AB28" s="293"/>
      <c r="AC28" s="293"/>
      <c r="AD28" s="293"/>
      <c r="AE28" s="293"/>
      <c r="AK28" s="293" t="s">
        <v>17</v>
      </c>
      <c r="AL28" s="293"/>
      <c r="AM28" s="293"/>
      <c r="AN28" s="293"/>
      <c r="AO28" s="293"/>
      <c r="AP28" s="234"/>
    </row>
    <row r="29" spans="2:42" s="144" customFormat="1" ht="14.55" customHeight="1" x14ac:dyDescent="0.3">
      <c r="B29" s="143"/>
      <c r="D29" s="137" t="s">
        <v>18</v>
      </c>
      <c r="F29" s="137" t="s">
        <v>19</v>
      </c>
      <c r="L29" s="290">
        <v>0.21</v>
      </c>
      <c r="M29" s="291"/>
      <c r="N29" s="291"/>
      <c r="O29" s="291"/>
      <c r="P29" s="291"/>
      <c r="W29" s="292">
        <f>AK26</f>
        <v>0</v>
      </c>
      <c r="X29" s="291"/>
      <c r="Y29" s="291"/>
      <c r="Z29" s="291"/>
      <c r="AA29" s="291"/>
      <c r="AB29" s="291"/>
      <c r="AC29" s="291"/>
      <c r="AD29" s="291"/>
      <c r="AE29" s="291"/>
      <c r="AK29" s="292">
        <f>L29*W29</f>
        <v>0</v>
      </c>
      <c r="AL29" s="291"/>
      <c r="AM29" s="291"/>
      <c r="AN29" s="291"/>
      <c r="AO29" s="291"/>
      <c r="AP29" s="235"/>
    </row>
    <row r="30" spans="2:42" s="144" customFormat="1" ht="14.55" customHeight="1" x14ac:dyDescent="0.3">
      <c r="B30" s="143"/>
      <c r="F30" s="137" t="s">
        <v>20</v>
      </c>
      <c r="L30" s="290">
        <v>0.15</v>
      </c>
      <c r="M30" s="291"/>
      <c r="N30" s="291"/>
      <c r="O30" s="291"/>
      <c r="P30" s="291"/>
      <c r="W30" s="292"/>
      <c r="X30" s="291"/>
      <c r="Y30" s="291"/>
      <c r="Z30" s="291"/>
      <c r="AA30" s="291"/>
      <c r="AB30" s="291"/>
      <c r="AC30" s="291"/>
      <c r="AD30" s="291"/>
      <c r="AE30" s="291"/>
      <c r="AK30" s="292"/>
      <c r="AL30" s="291"/>
      <c r="AM30" s="291"/>
      <c r="AN30" s="291"/>
      <c r="AO30" s="291"/>
      <c r="AP30" s="235"/>
    </row>
    <row r="31" spans="2:42" s="144" customFormat="1" ht="14.55" hidden="1" customHeight="1" x14ac:dyDescent="0.3">
      <c r="B31" s="143"/>
      <c r="F31" s="137" t="s">
        <v>21</v>
      </c>
      <c r="L31" s="290">
        <v>0.21</v>
      </c>
      <c r="M31" s="291"/>
      <c r="N31" s="291"/>
      <c r="O31" s="291"/>
      <c r="P31" s="291"/>
      <c r="W31" s="292" t="e">
        <f>ROUND(#REF!, 2)</f>
        <v>#REF!</v>
      </c>
      <c r="X31" s="291"/>
      <c r="Y31" s="291"/>
      <c r="Z31" s="291"/>
      <c r="AA31" s="291"/>
      <c r="AB31" s="291"/>
      <c r="AC31" s="291"/>
      <c r="AD31" s="291"/>
      <c r="AE31" s="291"/>
      <c r="AK31" s="292">
        <v>0</v>
      </c>
      <c r="AL31" s="291"/>
      <c r="AM31" s="291"/>
      <c r="AN31" s="291"/>
      <c r="AO31" s="291"/>
      <c r="AP31" s="235"/>
    </row>
    <row r="32" spans="2:42" s="144" customFormat="1" ht="14.55" hidden="1" customHeight="1" x14ac:dyDescent="0.3">
      <c r="B32" s="143"/>
      <c r="F32" s="137" t="s">
        <v>22</v>
      </c>
      <c r="L32" s="290">
        <v>0.15</v>
      </c>
      <c r="M32" s="291"/>
      <c r="N32" s="291"/>
      <c r="O32" s="291"/>
      <c r="P32" s="291"/>
      <c r="W32" s="292" t="e">
        <f>ROUND(#REF!, 2)</f>
        <v>#REF!</v>
      </c>
      <c r="X32" s="291"/>
      <c r="Y32" s="291"/>
      <c r="Z32" s="291"/>
      <c r="AA32" s="291"/>
      <c r="AB32" s="291"/>
      <c r="AC32" s="291"/>
      <c r="AD32" s="291"/>
      <c r="AE32" s="291"/>
      <c r="AK32" s="292">
        <v>0</v>
      </c>
      <c r="AL32" s="291"/>
      <c r="AM32" s="291"/>
      <c r="AN32" s="291"/>
      <c r="AO32" s="291"/>
      <c r="AP32" s="235"/>
    </row>
    <row r="33" spans="2:43" s="144" customFormat="1" ht="14.55" hidden="1" customHeight="1" x14ac:dyDescent="0.3">
      <c r="B33" s="143"/>
      <c r="F33" s="137" t="s">
        <v>23</v>
      </c>
      <c r="L33" s="290">
        <v>0</v>
      </c>
      <c r="M33" s="291"/>
      <c r="N33" s="291"/>
      <c r="O33" s="291"/>
      <c r="P33" s="291"/>
      <c r="W33" s="292" t="e">
        <f>ROUND(#REF!, 2)</f>
        <v>#REF!</v>
      </c>
      <c r="X33" s="291"/>
      <c r="Y33" s="291"/>
      <c r="Z33" s="291"/>
      <c r="AA33" s="291"/>
      <c r="AB33" s="291"/>
      <c r="AC33" s="291"/>
      <c r="AD33" s="291"/>
      <c r="AE33" s="291"/>
      <c r="AK33" s="292">
        <v>0</v>
      </c>
      <c r="AL33" s="291"/>
      <c r="AM33" s="291"/>
      <c r="AN33" s="291"/>
      <c r="AO33" s="291"/>
      <c r="AP33" s="235"/>
    </row>
    <row r="34" spans="2:43" s="140" customFormat="1" ht="7" customHeight="1" x14ac:dyDescent="0.3">
      <c r="B34" s="139"/>
      <c r="AP34" s="234"/>
    </row>
    <row r="35" spans="2:43" s="140" customFormat="1" ht="26.1" customHeight="1" x14ac:dyDescent="0.3">
      <c r="B35" s="139"/>
      <c r="C35" s="145"/>
      <c r="D35" s="146" t="s">
        <v>24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8" t="s">
        <v>25</v>
      </c>
      <c r="U35" s="147"/>
      <c r="V35" s="147"/>
      <c r="W35" s="147"/>
      <c r="X35" s="296" t="s">
        <v>26</v>
      </c>
      <c r="Y35" s="297"/>
      <c r="Z35" s="297"/>
      <c r="AA35" s="297"/>
      <c r="AB35" s="297"/>
      <c r="AC35" s="147"/>
      <c r="AD35" s="147"/>
      <c r="AE35" s="147"/>
      <c r="AF35" s="147"/>
      <c r="AG35" s="147"/>
      <c r="AH35" s="147"/>
      <c r="AI35" s="147"/>
      <c r="AJ35" s="147"/>
      <c r="AK35" s="298">
        <f>SUM(AK26:AK33)</f>
        <v>0</v>
      </c>
      <c r="AL35" s="297"/>
      <c r="AM35" s="297"/>
      <c r="AN35" s="297"/>
      <c r="AO35" s="299"/>
      <c r="AP35" s="236"/>
      <c r="AQ35" s="145"/>
    </row>
    <row r="36" spans="2:43" s="140" customFormat="1" ht="7" customHeight="1" x14ac:dyDescent="0.3">
      <c r="B36" s="139"/>
      <c r="AP36" s="234"/>
    </row>
    <row r="37" spans="2:43" s="140" customFormat="1" ht="7" customHeight="1" x14ac:dyDescent="0.3"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237"/>
      <c r="AQ37" s="150"/>
    </row>
    <row r="41" spans="2:43" s="140" customFormat="1" ht="7" customHeight="1" x14ac:dyDescent="0.3">
      <c r="B41" s="151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238"/>
      <c r="AQ41" s="152"/>
    </row>
    <row r="42" spans="2:43" s="140" customFormat="1" ht="25" customHeight="1" x14ac:dyDescent="0.3">
      <c r="B42" s="139"/>
      <c r="C42" s="134" t="s">
        <v>786</v>
      </c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234"/>
    </row>
    <row r="43" spans="2:43" s="140" customFormat="1" ht="7" customHeight="1" x14ac:dyDescent="0.3">
      <c r="B43" s="139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234"/>
    </row>
    <row r="44" spans="2:43" s="140" customFormat="1" ht="11.95" customHeight="1" x14ac:dyDescent="0.3">
      <c r="B44" s="139"/>
      <c r="C44" s="137" t="s">
        <v>785</v>
      </c>
      <c r="I44" s="156"/>
      <c r="J44" s="156"/>
      <c r="K44" s="156"/>
      <c r="L44" s="156" t="str">
        <f>K5</f>
        <v>20190227</v>
      </c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234"/>
    </row>
    <row r="45" spans="2:43" s="155" customFormat="1" ht="36.950000000000003" customHeight="1" x14ac:dyDescent="0.3">
      <c r="B45" s="153"/>
      <c r="C45" s="154" t="s">
        <v>1</v>
      </c>
      <c r="I45" s="239"/>
      <c r="J45" s="239"/>
      <c r="K45" s="239"/>
      <c r="L45" s="294" t="str">
        <f>K6</f>
        <v>Labe aréna Štětí - bazén</v>
      </c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40"/>
    </row>
    <row r="46" spans="2:43" s="140" customFormat="1" ht="7" customHeight="1" x14ac:dyDescent="0.3">
      <c r="B46" s="139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234"/>
    </row>
    <row r="47" spans="2:43" s="140" customFormat="1" ht="11.95" customHeight="1" x14ac:dyDescent="0.3">
      <c r="B47" s="139"/>
      <c r="C47" s="137" t="s">
        <v>6</v>
      </c>
      <c r="I47" s="156"/>
      <c r="J47" s="156"/>
      <c r="K47" s="156"/>
      <c r="L47" s="241" t="str">
        <f>IF(K8="","",K8)</f>
        <v>Štětí</v>
      </c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231" t="s">
        <v>7</v>
      </c>
      <c r="AJ47" s="156"/>
      <c r="AK47" s="156"/>
      <c r="AL47" s="156"/>
      <c r="AM47" s="300">
        <f>IF(AN8= "","",AN8)</f>
        <v>44347</v>
      </c>
      <c r="AN47" s="300"/>
      <c r="AO47" s="156"/>
      <c r="AP47" s="234"/>
    </row>
    <row r="48" spans="2:43" s="140" customFormat="1" ht="7" customHeight="1" x14ac:dyDescent="0.3">
      <c r="B48" s="139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234"/>
    </row>
    <row r="49" spans="1:43" s="140" customFormat="1" ht="12.8" customHeight="1" x14ac:dyDescent="0.3">
      <c r="B49" s="139"/>
      <c r="C49" s="137" t="s">
        <v>8</v>
      </c>
      <c r="I49" s="156"/>
      <c r="J49" s="156"/>
      <c r="K49" s="156"/>
      <c r="L49" s="156" t="str">
        <f>IF(E11= "","",E11)</f>
        <v xml:space="preserve"> </v>
      </c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231" t="s">
        <v>12</v>
      </c>
      <c r="AJ49" s="156"/>
      <c r="AK49" s="156"/>
      <c r="AL49" s="156"/>
      <c r="AM49" s="301" t="str">
        <f>IF(E17="","",E17)</f>
        <v xml:space="preserve"> </v>
      </c>
      <c r="AN49" s="302"/>
      <c r="AO49" s="302"/>
      <c r="AP49" s="303"/>
    </row>
    <row r="50" spans="1:43" s="140" customFormat="1" ht="20.45" customHeight="1" x14ac:dyDescent="0.3">
      <c r="B50" s="139"/>
      <c r="C50" s="137" t="s">
        <v>11</v>
      </c>
      <c r="I50" s="156"/>
      <c r="J50" s="156"/>
      <c r="K50" s="156"/>
      <c r="L50" s="156" t="str">
        <f>IF(E14="","",E14)</f>
        <v xml:space="preserve"> </v>
      </c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231" t="s">
        <v>793</v>
      </c>
      <c r="AJ50" s="156"/>
      <c r="AK50" s="156"/>
      <c r="AL50" s="156"/>
      <c r="AM50" s="301" t="str">
        <f>IF(E20="","",E20)</f>
        <v>di5 architekti, inženýži s.r.o.</v>
      </c>
      <c r="AN50" s="302"/>
      <c r="AO50" s="302"/>
      <c r="AP50" s="303"/>
    </row>
    <row r="51" spans="1:43" s="140" customFormat="1" ht="10.75" customHeight="1" x14ac:dyDescent="0.3">
      <c r="B51" s="139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234"/>
    </row>
    <row r="52" spans="1:43" s="140" customFormat="1" ht="29.3" customHeight="1" x14ac:dyDescent="0.3">
      <c r="B52" s="139"/>
      <c r="C52" s="304" t="s">
        <v>43</v>
      </c>
      <c r="D52" s="305"/>
      <c r="E52" s="305"/>
      <c r="F52" s="305"/>
      <c r="G52" s="305"/>
      <c r="H52" s="157"/>
      <c r="I52" s="306" t="s">
        <v>44</v>
      </c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7" t="s">
        <v>784</v>
      </c>
      <c r="AH52" s="305"/>
      <c r="AI52" s="305"/>
      <c r="AJ52" s="305"/>
      <c r="AK52" s="305"/>
      <c r="AL52" s="305"/>
      <c r="AM52" s="305"/>
      <c r="AN52" s="306" t="s">
        <v>783</v>
      </c>
      <c r="AO52" s="305"/>
      <c r="AP52" s="308"/>
      <c r="AQ52" s="158" t="s">
        <v>42</v>
      </c>
    </row>
    <row r="53" spans="1:43" s="140" customFormat="1" ht="10.75" customHeight="1" x14ac:dyDescent="0.3">
      <c r="B53" s="139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234"/>
    </row>
    <row r="54" spans="1:43" s="159" customFormat="1" ht="32.549999999999997" customHeight="1" x14ac:dyDescent="0.3">
      <c r="B54" s="160"/>
      <c r="C54" s="161" t="s">
        <v>794</v>
      </c>
      <c r="D54" s="162"/>
      <c r="E54" s="162"/>
      <c r="F54" s="162"/>
      <c r="G54" s="162"/>
      <c r="H54" s="16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309">
        <f>ROUND(AG55+AG56+AG57+AG58+AG59+AG60+AG61+AG62+AG63+AG64+AG65+AG66,2)</f>
        <v>0</v>
      </c>
      <c r="AH54" s="309"/>
      <c r="AI54" s="309"/>
      <c r="AJ54" s="309"/>
      <c r="AK54" s="309"/>
      <c r="AL54" s="309"/>
      <c r="AM54" s="309"/>
      <c r="AN54" s="310">
        <f>SUM(AN55:AP66)</f>
        <v>0</v>
      </c>
      <c r="AO54" s="310"/>
      <c r="AP54" s="311"/>
      <c r="AQ54" s="163" t="s">
        <v>4</v>
      </c>
    </row>
    <row r="55" spans="1:43" s="167" customFormat="1" ht="20.05" customHeight="1" x14ac:dyDescent="0.3">
      <c r="A55"/>
      <c r="B55" s="164"/>
      <c r="C55" s="165"/>
      <c r="D55" s="280" t="s">
        <v>1121</v>
      </c>
      <c r="E55" s="280"/>
      <c r="F55" s="280"/>
      <c r="G55" s="280"/>
      <c r="H55" s="280"/>
      <c r="I55" s="243"/>
      <c r="J55" s="281" t="s">
        <v>1102</v>
      </c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2">
        <f>'01a-9oe - Balíček č.12'!J26</f>
        <v>0</v>
      </c>
      <c r="AH55" s="282"/>
      <c r="AI55" s="282"/>
      <c r="AJ55" s="282"/>
      <c r="AK55" s="282"/>
      <c r="AL55" s="282"/>
      <c r="AM55" s="282"/>
      <c r="AN55" s="282">
        <f>'01a-9oe - Balíček č.12'!J35</f>
        <v>0</v>
      </c>
      <c r="AO55" s="282"/>
      <c r="AP55" s="283"/>
      <c r="AQ55" s="166" t="s">
        <v>782</v>
      </c>
    </row>
    <row r="56" spans="1:43" s="167" customFormat="1" ht="14.55" customHeight="1" x14ac:dyDescent="0.3">
      <c r="A56"/>
      <c r="B56" s="164"/>
      <c r="C56" s="165"/>
      <c r="D56" s="280" t="s">
        <v>1104</v>
      </c>
      <c r="E56" s="280"/>
      <c r="F56" s="280"/>
      <c r="G56" s="280"/>
      <c r="H56" s="280"/>
      <c r="I56" s="243"/>
      <c r="J56" s="281" t="s">
        <v>1103</v>
      </c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2">
        <f>'01b-polozky z objektu LAŠ'!J26</f>
        <v>0</v>
      </c>
      <c r="AH56" s="282"/>
      <c r="AI56" s="282"/>
      <c r="AJ56" s="282"/>
      <c r="AK56" s="282"/>
      <c r="AL56" s="282"/>
      <c r="AM56" s="282"/>
      <c r="AN56" s="282">
        <f>'01b-polozky z objektu LAŠ'!J35</f>
        <v>0</v>
      </c>
      <c r="AO56" s="282"/>
      <c r="AP56" s="283"/>
      <c r="AQ56" s="166" t="s">
        <v>782</v>
      </c>
    </row>
    <row r="57" spans="1:43" s="167" customFormat="1" ht="14.55" customHeight="1" x14ac:dyDescent="0.3">
      <c r="A57"/>
      <c r="B57" s="164"/>
      <c r="C57" s="165"/>
      <c r="D57" s="280" t="s">
        <v>1106</v>
      </c>
      <c r="E57" s="280"/>
      <c r="F57" s="280"/>
      <c r="G57" s="280"/>
      <c r="H57" s="280"/>
      <c r="I57" s="243"/>
      <c r="J57" s="281" t="s">
        <v>1105</v>
      </c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2">
        <f>'01c - stavební část-nové pol'!J26</f>
        <v>0</v>
      </c>
      <c r="AH57" s="282"/>
      <c r="AI57" s="282"/>
      <c r="AJ57" s="282"/>
      <c r="AK57" s="282"/>
      <c r="AL57" s="282"/>
      <c r="AM57" s="282"/>
      <c r="AN57" s="282">
        <f>'01c - stavební část-nové pol'!J35</f>
        <v>0</v>
      </c>
      <c r="AO57" s="282"/>
      <c r="AP57" s="283"/>
      <c r="AQ57" s="166" t="s">
        <v>782</v>
      </c>
    </row>
    <row r="58" spans="1:43" s="167" customFormat="1" ht="14.55" customHeight="1" x14ac:dyDescent="0.3">
      <c r="A58"/>
      <c r="B58" s="164"/>
      <c r="C58" s="165"/>
      <c r="D58" s="280" t="s">
        <v>1107</v>
      </c>
      <c r="E58" s="280"/>
      <c r="F58" s="280"/>
      <c r="G58" s="280"/>
      <c r="H58" s="280"/>
      <c r="I58" s="243"/>
      <c r="J58" s="281" t="s">
        <v>252</v>
      </c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2">
        <f>'01d - Náprava stávajícího...'!J26</f>
        <v>0</v>
      </c>
      <c r="AH58" s="282"/>
      <c r="AI58" s="282"/>
      <c r="AJ58" s="282"/>
      <c r="AK58" s="282"/>
      <c r="AL58" s="282"/>
      <c r="AM58" s="282"/>
      <c r="AN58" s="282">
        <f>'01d - Náprava stávajícího...'!J35</f>
        <v>0</v>
      </c>
      <c r="AO58" s="282"/>
      <c r="AP58" s="283"/>
      <c r="AQ58" s="166" t="s">
        <v>782</v>
      </c>
    </row>
    <row r="59" spans="1:43" s="167" customFormat="1" ht="14.55" customHeight="1" x14ac:dyDescent="0.3">
      <c r="A59"/>
      <c r="B59" s="164"/>
      <c r="C59" s="165"/>
      <c r="D59" s="280" t="s">
        <v>1109</v>
      </c>
      <c r="E59" s="280"/>
      <c r="F59" s="280"/>
      <c r="G59" s="280"/>
      <c r="H59" s="280"/>
      <c r="I59" s="243"/>
      <c r="J59" s="281" t="s">
        <v>1108</v>
      </c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2">
        <f>'02-UT'!J26</f>
        <v>0</v>
      </c>
      <c r="AH59" s="282"/>
      <c r="AI59" s="282"/>
      <c r="AJ59" s="282"/>
      <c r="AK59" s="282"/>
      <c r="AL59" s="282"/>
      <c r="AM59" s="282"/>
      <c r="AN59" s="282">
        <f>'02-UT'!J35</f>
        <v>0</v>
      </c>
      <c r="AO59" s="282"/>
      <c r="AP59" s="283"/>
      <c r="AQ59" s="166" t="s">
        <v>782</v>
      </c>
    </row>
    <row r="60" spans="1:43" s="167" customFormat="1" ht="14.55" customHeight="1" x14ac:dyDescent="0.3">
      <c r="A60"/>
      <c r="B60" s="164"/>
      <c r="C60" s="165"/>
      <c r="D60" s="280" t="s">
        <v>1111</v>
      </c>
      <c r="E60" s="280"/>
      <c r="F60" s="280"/>
      <c r="G60" s="280"/>
      <c r="H60" s="280"/>
      <c r="I60" s="243"/>
      <c r="J60" s="281" t="s">
        <v>1110</v>
      </c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2">
        <f>'03a-VZT'!J25</f>
        <v>0</v>
      </c>
      <c r="AH60" s="282"/>
      <c r="AI60" s="282"/>
      <c r="AJ60" s="282"/>
      <c r="AK60" s="282"/>
      <c r="AL60" s="282"/>
      <c r="AM60" s="282"/>
      <c r="AN60" s="282">
        <f>'03a-VZT'!J34</f>
        <v>0</v>
      </c>
      <c r="AO60" s="282"/>
      <c r="AP60" s="283"/>
      <c r="AQ60" s="166" t="s">
        <v>782</v>
      </c>
    </row>
    <row r="61" spans="1:43" s="167" customFormat="1" ht="18.3" customHeight="1" x14ac:dyDescent="0.3">
      <c r="A61"/>
      <c r="B61" s="164"/>
      <c r="C61" s="165"/>
      <c r="D61" s="280" t="s">
        <v>1113</v>
      </c>
      <c r="E61" s="280"/>
      <c r="F61" s="280"/>
      <c r="G61" s="280"/>
      <c r="H61" s="280"/>
      <c r="I61" s="243"/>
      <c r="J61" s="281" t="s">
        <v>1112</v>
      </c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2">
        <f>'03b - VZT-Tech. mist+odvlhč'!J26</f>
        <v>0</v>
      </c>
      <c r="AH61" s="282"/>
      <c r="AI61" s="282"/>
      <c r="AJ61" s="282"/>
      <c r="AK61" s="282"/>
      <c r="AL61" s="282"/>
      <c r="AM61" s="282"/>
      <c r="AN61" s="282">
        <f>'03b - VZT-Tech. mist+odvlhč'!J35</f>
        <v>0</v>
      </c>
      <c r="AO61" s="282"/>
      <c r="AP61" s="283"/>
      <c r="AQ61" s="166" t="s">
        <v>782</v>
      </c>
    </row>
    <row r="62" spans="1:43" s="167" customFormat="1" ht="14.55" customHeight="1" x14ac:dyDescent="0.3">
      <c r="A62"/>
      <c r="B62" s="164"/>
      <c r="C62" s="165"/>
      <c r="D62" s="280" t="s">
        <v>1115</v>
      </c>
      <c r="E62" s="280"/>
      <c r="F62" s="280"/>
      <c r="G62" s="280"/>
      <c r="H62" s="280"/>
      <c r="I62" s="243"/>
      <c r="J62" s="281" t="s">
        <v>1114</v>
      </c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2">
        <f>'06 - Technol.baz. ZTI'!J26</f>
        <v>0</v>
      </c>
      <c r="AH62" s="282"/>
      <c r="AI62" s="282"/>
      <c r="AJ62" s="282"/>
      <c r="AK62" s="282"/>
      <c r="AL62" s="282"/>
      <c r="AM62" s="282"/>
      <c r="AN62" s="282">
        <f>'06 - Technol.baz. ZTI'!J35</f>
        <v>0</v>
      </c>
      <c r="AO62" s="282"/>
      <c r="AP62" s="283"/>
      <c r="AQ62" s="166" t="s">
        <v>782</v>
      </c>
    </row>
    <row r="63" spans="1:43" s="167" customFormat="1" ht="20.95" customHeight="1" x14ac:dyDescent="0.3">
      <c r="A63"/>
      <c r="B63" s="164"/>
      <c r="C63" s="165"/>
      <c r="D63" s="280" t="s">
        <v>1122</v>
      </c>
      <c r="E63" s="280"/>
      <c r="F63" s="280"/>
      <c r="G63" s="280"/>
      <c r="H63" s="280"/>
      <c r="I63" s="243"/>
      <c r="J63" s="281" t="s">
        <v>1116</v>
      </c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2">
        <f>'07 - Slaboproud, MaR'!J26</f>
        <v>0</v>
      </c>
      <c r="AH63" s="282"/>
      <c r="AI63" s="282"/>
      <c r="AJ63" s="282"/>
      <c r="AK63" s="282"/>
      <c r="AL63" s="282"/>
      <c r="AM63" s="282"/>
      <c r="AN63" s="282">
        <f>'07 - Slaboproud, MaR'!J35</f>
        <v>0</v>
      </c>
      <c r="AO63" s="282"/>
      <c r="AP63" s="283"/>
      <c r="AQ63" s="166" t="s">
        <v>782</v>
      </c>
    </row>
    <row r="64" spans="1:43" s="167" customFormat="1" ht="25.25" customHeight="1" x14ac:dyDescent="0.3">
      <c r="A64"/>
      <c r="B64" s="164"/>
      <c r="C64" s="165"/>
      <c r="D64" s="280" t="s">
        <v>1117</v>
      </c>
      <c r="E64" s="280"/>
      <c r="F64" s="280"/>
      <c r="G64" s="280"/>
      <c r="H64" s="280"/>
      <c r="I64" s="243"/>
      <c r="J64" s="281" t="s">
        <v>1131</v>
      </c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2">
        <f>'08a-Elektro_bazén'!J26</f>
        <v>0</v>
      </c>
      <c r="AH64" s="282"/>
      <c r="AI64" s="282"/>
      <c r="AJ64" s="282"/>
      <c r="AK64" s="282"/>
      <c r="AL64" s="282"/>
      <c r="AM64" s="282"/>
      <c r="AN64" s="282">
        <f>'08a-Elektro_bazén'!J35</f>
        <v>0</v>
      </c>
      <c r="AO64" s="282"/>
      <c r="AP64" s="283"/>
      <c r="AQ64" s="166" t="s">
        <v>782</v>
      </c>
    </row>
    <row r="65" spans="1:43" s="167" customFormat="1" ht="14.55" customHeight="1" x14ac:dyDescent="0.3">
      <c r="A65"/>
      <c r="B65" s="164"/>
      <c r="C65" s="165"/>
      <c r="D65" s="280" t="s">
        <v>1119</v>
      </c>
      <c r="E65" s="280"/>
      <c r="F65" s="280"/>
      <c r="G65" s="280"/>
      <c r="H65" s="280"/>
      <c r="I65" s="243"/>
      <c r="J65" s="281" t="s">
        <v>1118</v>
      </c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2">
        <f>'08b-SLP_bazén'!J27</f>
        <v>0</v>
      </c>
      <c r="AH65" s="282"/>
      <c r="AI65" s="282"/>
      <c r="AJ65" s="282"/>
      <c r="AK65" s="282"/>
      <c r="AL65" s="282"/>
      <c r="AM65" s="282"/>
      <c r="AN65" s="282">
        <f>'08b-SLP_bazén'!J36</f>
        <v>0</v>
      </c>
      <c r="AO65" s="282"/>
      <c r="AP65" s="282"/>
      <c r="AQ65" s="166" t="s">
        <v>782</v>
      </c>
    </row>
    <row r="66" spans="1:43" s="167" customFormat="1" ht="14.55" customHeight="1" x14ac:dyDescent="0.3">
      <c r="A66"/>
      <c r="B66" s="164"/>
      <c r="C66" s="165"/>
      <c r="D66" s="280" t="s">
        <v>1120</v>
      </c>
      <c r="E66" s="280"/>
      <c r="F66" s="280"/>
      <c r="G66" s="280"/>
      <c r="H66" s="280"/>
      <c r="I66" s="243"/>
      <c r="J66" s="281" t="s">
        <v>196</v>
      </c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2">
        <f>'09 - VRN'!J26</f>
        <v>0</v>
      </c>
      <c r="AH66" s="282"/>
      <c r="AI66" s="282"/>
      <c r="AJ66" s="282"/>
      <c r="AK66" s="282"/>
      <c r="AL66" s="282"/>
      <c r="AM66" s="282"/>
      <c r="AN66" s="282">
        <f>'09 - VRN'!J35</f>
        <v>0</v>
      </c>
      <c r="AO66" s="282"/>
      <c r="AP66" s="283"/>
      <c r="AQ66" s="166" t="s">
        <v>782</v>
      </c>
    </row>
    <row r="67" spans="1:43" s="140" customFormat="1" ht="29.95" customHeight="1" x14ac:dyDescent="0.3">
      <c r="B67" s="139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234"/>
    </row>
    <row r="68" spans="1:43" s="140" customFormat="1" ht="7" customHeight="1" x14ac:dyDescent="0.3">
      <c r="B68" s="149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237"/>
      <c r="AQ68" s="150"/>
    </row>
  </sheetData>
  <mergeCells count="82">
    <mergeCell ref="AG54:AM54"/>
    <mergeCell ref="AN54:AP54"/>
    <mergeCell ref="D66:H66"/>
    <mergeCell ref="J66:AF66"/>
    <mergeCell ref="AG66:AM66"/>
    <mergeCell ref="AN66:AP66"/>
    <mergeCell ref="J55:AF55"/>
    <mergeCell ref="AG55:AM55"/>
    <mergeCell ref="AN55:AP55"/>
    <mergeCell ref="D56:H56"/>
    <mergeCell ref="J56:AF56"/>
    <mergeCell ref="AG56:AM56"/>
    <mergeCell ref="AN56:AP56"/>
    <mergeCell ref="D57:H57"/>
    <mergeCell ref="J57:AF57"/>
    <mergeCell ref="AG57:AM57"/>
    <mergeCell ref="AM47:AN47"/>
    <mergeCell ref="AM49:AP49"/>
    <mergeCell ref="AM50:AP50"/>
    <mergeCell ref="C52:G52"/>
    <mergeCell ref="I52:AF52"/>
    <mergeCell ref="AG52:AM52"/>
    <mergeCell ref="AN52:AP52"/>
    <mergeCell ref="L30:P30"/>
    <mergeCell ref="W30:AE30"/>
    <mergeCell ref="AK30:AO30"/>
    <mergeCell ref="L45:AO4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K5:AO5"/>
    <mergeCell ref="K6:AO6"/>
    <mergeCell ref="E23:AN23"/>
    <mergeCell ref="AK26:AO26"/>
    <mergeCell ref="L29:P29"/>
    <mergeCell ref="W29:AE29"/>
    <mergeCell ref="AK29:AO29"/>
    <mergeCell ref="L28:P28"/>
    <mergeCell ref="W28:AE28"/>
    <mergeCell ref="AK28:AO28"/>
    <mergeCell ref="D65:H65"/>
    <mergeCell ref="J65:AF65"/>
    <mergeCell ref="AG65:AM65"/>
    <mergeCell ref="AN65:AP65"/>
    <mergeCell ref="D63:H63"/>
    <mergeCell ref="J63:AF63"/>
    <mergeCell ref="AG63:AM63"/>
    <mergeCell ref="AN63:AP63"/>
    <mergeCell ref="D64:H64"/>
    <mergeCell ref="J64:AF64"/>
    <mergeCell ref="AG64:AM64"/>
    <mergeCell ref="AN64:AP64"/>
    <mergeCell ref="D55:H55"/>
    <mergeCell ref="AN57:AP57"/>
    <mergeCell ref="D58:H58"/>
    <mergeCell ref="J58:AF58"/>
    <mergeCell ref="AG58:AM58"/>
    <mergeCell ref="AN58:AP58"/>
    <mergeCell ref="D59:H59"/>
    <mergeCell ref="J59:AF59"/>
    <mergeCell ref="AG59:AM59"/>
    <mergeCell ref="AN59:AP59"/>
    <mergeCell ref="D60:H60"/>
    <mergeCell ref="J60:AF60"/>
    <mergeCell ref="AG60:AM60"/>
    <mergeCell ref="AN60:AP60"/>
    <mergeCell ref="D61:H61"/>
    <mergeCell ref="J61:AF61"/>
    <mergeCell ref="AG61:AM61"/>
    <mergeCell ref="AN61:AP61"/>
    <mergeCell ref="D62:H62"/>
    <mergeCell ref="J62:AF62"/>
    <mergeCell ref="AG62:AM62"/>
    <mergeCell ref="AN62:AP62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view="pageBreakPreview" topLeftCell="A67" zoomScale="85" zoomScaleNormal="100" zoomScaleSheetLayoutView="85" workbookViewId="0">
      <selection activeCell="H87" sqref="H87:H88"/>
    </sheetView>
  </sheetViews>
  <sheetFormatPr defaultColWidth="8.796875" defaultRowHeight="14" x14ac:dyDescent="0.3"/>
  <cols>
    <col min="1" max="5" width="8.796875" style="316"/>
    <col min="6" max="6" width="39.296875" style="316" customWidth="1"/>
    <col min="7" max="8" width="8.796875" style="316"/>
    <col min="9" max="9" width="11" style="405" customWidth="1"/>
    <col min="10" max="10" width="20.19921875" style="316" customWidth="1"/>
    <col min="11" max="11" width="23" style="316" bestFit="1" customWidth="1"/>
    <col min="12" max="16384" width="8.796875" style="316"/>
  </cols>
  <sheetData>
    <row r="1" spans="3:11" s="405" customFormat="1" x14ac:dyDescent="0.3"/>
    <row r="2" spans="3:11" s="405" customFormat="1" x14ac:dyDescent="0.3">
      <c r="C2" s="404"/>
      <c r="D2" s="404"/>
      <c r="E2" s="404"/>
      <c r="F2" s="404"/>
      <c r="G2" s="404"/>
      <c r="H2" s="404"/>
      <c r="I2" s="1"/>
      <c r="J2" s="404"/>
      <c r="K2" s="404"/>
    </row>
    <row r="3" spans="3:11" s="405" customFormat="1" ht="20.95" x14ac:dyDescent="0.3">
      <c r="C3" s="404"/>
      <c r="D3" s="406" t="s">
        <v>0</v>
      </c>
      <c r="E3" s="404"/>
      <c r="F3" s="404"/>
      <c r="G3" s="404"/>
      <c r="H3" s="404"/>
      <c r="I3" s="1"/>
      <c r="J3" s="404"/>
      <c r="K3" s="404"/>
    </row>
    <row r="4" spans="3:11" s="405" customFormat="1" x14ac:dyDescent="0.3">
      <c r="C4" s="404"/>
      <c r="D4" s="404"/>
      <c r="E4" s="404"/>
      <c r="F4" s="404"/>
      <c r="G4" s="404"/>
      <c r="H4" s="404"/>
      <c r="I4" s="1"/>
      <c r="J4" s="404"/>
      <c r="K4" s="404"/>
    </row>
    <row r="5" spans="3:11" s="405" customFormat="1" x14ac:dyDescent="0.3">
      <c r="C5" s="404"/>
      <c r="D5" s="407" t="s">
        <v>1</v>
      </c>
      <c r="E5" s="404"/>
      <c r="F5" s="404"/>
      <c r="G5" s="404"/>
      <c r="H5" s="404"/>
      <c r="I5" s="1"/>
      <c r="J5" s="404"/>
      <c r="K5" s="404"/>
    </row>
    <row r="6" spans="3:11" s="405" customFormat="1" x14ac:dyDescent="0.3">
      <c r="C6" s="404"/>
      <c r="D6" s="404"/>
      <c r="E6" s="408" t="s">
        <v>398</v>
      </c>
      <c r="F6" s="408"/>
      <c r="G6" s="408"/>
      <c r="H6" s="408"/>
      <c r="I6" s="1"/>
      <c r="J6" s="404"/>
      <c r="K6" s="404"/>
    </row>
    <row r="7" spans="3:11" s="405" customFormat="1" x14ac:dyDescent="0.3">
      <c r="C7" s="409"/>
      <c r="D7" s="407" t="s">
        <v>2</v>
      </c>
      <c r="E7" s="409"/>
      <c r="F7" s="409"/>
      <c r="G7" s="409"/>
      <c r="H7" s="409"/>
      <c r="I7" s="2"/>
      <c r="J7" s="409"/>
      <c r="K7" s="409"/>
    </row>
    <row r="8" spans="3:11" s="405" customFormat="1" ht="15.6" x14ac:dyDescent="0.3">
      <c r="C8" s="409"/>
      <c r="D8" s="409"/>
      <c r="E8" s="410" t="s">
        <v>1139</v>
      </c>
      <c r="F8" s="410"/>
      <c r="G8" s="410"/>
      <c r="H8" s="410"/>
      <c r="I8" s="2"/>
      <c r="J8" s="409"/>
      <c r="K8" s="409"/>
    </row>
    <row r="9" spans="3:11" s="405" customFormat="1" x14ac:dyDescent="0.3">
      <c r="C9" s="409"/>
      <c r="D9" s="409"/>
      <c r="E9" s="409"/>
      <c r="F9" s="409"/>
      <c r="G9" s="409"/>
      <c r="H9" s="409"/>
      <c r="I9" s="2"/>
      <c r="J9" s="409"/>
      <c r="K9" s="409"/>
    </row>
    <row r="10" spans="3:11" s="405" customFormat="1" x14ac:dyDescent="0.3"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</row>
    <row r="11" spans="3:11" s="405" customFormat="1" x14ac:dyDescent="0.3">
      <c r="C11" s="409"/>
      <c r="D11" s="407" t="s">
        <v>6</v>
      </c>
      <c r="F11" s="409" t="s">
        <v>399</v>
      </c>
      <c r="G11" s="409"/>
      <c r="H11" s="409"/>
      <c r="I11" s="3" t="s">
        <v>7</v>
      </c>
      <c r="J11" s="412"/>
      <c r="K11" s="409"/>
    </row>
    <row r="12" spans="3:11" s="405" customFormat="1" x14ac:dyDescent="0.3">
      <c r="C12" s="409"/>
      <c r="D12" s="409"/>
      <c r="E12" s="409"/>
      <c r="F12" s="409"/>
      <c r="G12" s="409"/>
      <c r="H12" s="409"/>
      <c r="I12" s="2"/>
      <c r="J12" s="409"/>
      <c r="K12" s="409"/>
    </row>
    <row r="13" spans="3:11" s="405" customFormat="1" x14ac:dyDescent="0.3">
      <c r="C13" s="409"/>
      <c r="D13" s="407" t="s">
        <v>8</v>
      </c>
      <c r="F13" s="409" t="s">
        <v>400</v>
      </c>
      <c r="G13" s="409"/>
      <c r="H13" s="409"/>
      <c r="I13" s="3" t="s">
        <v>9</v>
      </c>
      <c r="J13" s="411">
        <v>3410447</v>
      </c>
      <c r="K13" s="409"/>
    </row>
    <row r="14" spans="3:11" s="405" customFormat="1" x14ac:dyDescent="0.3"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</row>
    <row r="15" spans="3:11" s="405" customFormat="1" x14ac:dyDescent="0.3">
      <c r="C15" s="409"/>
      <c r="D15" s="409"/>
      <c r="E15" s="409"/>
      <c r="F15" s="409"/>
      <c r="G15" s="409"/>
      <c r="H15" s="409"/>
      <c r="I15" s="2"/>
      <c r="J15" s="409"/>
      <c r="K15" s="409"/>
    </row>
    <row r="16" spans="3:11" s="405" customFormat="1" x14ac:dyDescent="0.3"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</row>
    <row r="17" spans="3:11" s="405" customFormat="1" x14ac:dyDescent="0.3"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</row>
    <row r="18" spans="3:11" s="405" customFormat="1" x14ac:dyDescent="0.3">
      <c r="C18" s="409"/>
      <c r="D18" s="409"/>
      <c r="E18" s="409"/>
      <c r="F18" s="409"/>
      <c r="G18" s="409"/>
      <c r="H18" s="409"/>
      <c r="I18" s="2"/>
      <c r="J18" s="409"/>
      <c r="K18" s="409"/>
    </row>
    <row r="19" spans="3:11" s="405" customFormat="1" x14ac:dyDescent="0.3"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</row>
    <row r="20" spans="3:11" s="405" customFormat="1" x14ac:dyDescent="0.3"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</row>
    <row r="21" spans="3:11" s="405" customFormat="1" x14ac:dyDescent="0.3">
      <c r="C21" s="409"/>
      <c r="D21" s="409"/>
      <c r="E21" s="409"/>
      <c r="F21" s="409"/>
      <c r="G21" s="409"/>
      <c r="H21" s="409"/>
      <c r="I21" s="2"/>
      <c r="J21" s="409"/>
      <c r="K21" s="409"/>
    </row>
    <row r="22" spans="3:11" s="405" customFormat="1" x14ac:dyDescent="0.3"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</row>
    <row r="23" spans="3:11" s="405" customFormat="1" x14ac:dyDescent="0.3"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</row>
    <row r="24" spans="3:11" s="405" customFormat="1" x14ac:dyDescent="0.3">
      <c r="C24" s="409"/>
      <c r="D24" s="409"/>
      <c r="E24" s="409"/>
      <c r="F24" s="409"/>
      <c r="G24" s="409"/>
      <c r="H24" s="409"/>
      <c r="I24" s="2"/>
      <c r="J24" s="409"/>
      <c r="K24" s="409"/>
    </row>
    <row r="25" spans="3:11" s="405" customFormat="1" x14ac:dyDescent="0.3">
      <c r="C25" s="409"/>
      <c r="D25" s="409"/>
      <c r="E25" s="409"/>
      <c r="F25" s="409"/>
      <c r="G25" s="409"/>
      <c r="H25" s="409"/>
      <c r="I25" s="2"/>
      <c r="J25" s="409"/>
      <c r="K25" s="409"/>
    </row>
    <row r="26" spans="3:11" ht="15.6" x14ac:dyDescent="0.3">
      <c r="C26" s="7"/>
      <c r="D26" s="325" t="s">
        <v>14</v>
      </c>
      <c r="E26" s="7"/>
      <c r="F26" s="7"/>
      <c r="G26" s="7"/>
      <c r="H26" s="7"/>
      <c r="I26" s="2"/>
      <c r="J26" s="326">
        <f>J56</f>
        <v>0</v>
      </c>
      <c r="K26" s="7"/>
    </row>
    <row r="27" spans="3:11" x14ac:dyDescent="0.3">
      <c r="C27" s="7"/>
      <c r="D27" s="7"/>
      <c r="E27" s="7"/>
      <c r="F27" s="7"/>
      <c r="G27" s="7"/>
      <c r="H27" s="7"/>
      <c r="I27" s="2"/>
      <c r="J27" s="7"/>
      <c r="K27" s="7"/>
    </row>
    <row r="28" spans="3:11" x14ac:dyDescent="0.3"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</row>
    <row r="29" spans="3:11" x14ac:dyDescent="0.3"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F29*0.21</f>
        <v>0</v>
      </c>
      <c r="K29" s="7"/>
    </row>
    <row r="30" spans="3:11" x14ac:dyDescent="0.3"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</row>
    <row r="31" spans="3:11" x14ac:dyDescent="0.3"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</row>
    <row r="32" spans="3:11" x14ac:dyDescent="0.3"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</row>
    <row r="33" spans="3:11" x14ac:dyDescent="0.3"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</row>
    <row r="34" spans="3:11" x14ac:dyDescent="0.3">
      <c r="C34" s="7"/>
      <c r="D34" s="7"/>
      <c r="E34" s="7"/>
      <c r="F34" s="7"/>
      <c r="G34" s="7"/>
      <c r="H34" s="7"/>
      <c r="I34" s="2"/>
      <c r="J34" s="7"/>
      <c r="K34" s="7"/>
    </row>
    <row r="35" spans="3:11" ht="15.6" x14ac:dyDescent="0.3"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</row>
    <row r="36" spans="3:11" x14ac:dyDescent="0.3">
      <c r="C36" s="7"/>
      <c r="D36" s="7"/>
      <c r="E36" s="7"/>
      <c r="F36" s="7"/>
      <c r="G36" s="7"/>
      <c r="H36" s="7"/>
      <c r="I36" s="2"/>
      <c r="J36" s="7"/>
      <c r="K36" s="7"/>
    </row>
    <row r="37" spans="3:11" x14ac:dyDescent="0.3">
      <c r="C37" s="314"/>
      <c r="D37" s="314"/>
      <c r="E37" s="314"/>
      <c r="F37" s="314"/>
      <c r="G37" s="314"/>
      <c r="H37" s="314"/>
      <c r="I37" s="1"/>
      <c r="J37" s="314"/>
      <c r="K37" s="314"/>
    </row>
    <row r="38" spans="3:11" x14ac:dyDescent="0.3">
      <c r="C38" s="314"/>
      <c r="D38" s="314"/>
      <c r="E38" s="314"/>
      <c r="F38" s="314"/>
      <c r="G38" s="314"/>
      <c r="H38" s="314"/>
      <c r="I38" s="1"/>
      <c r="J38" s="314"/>
      <c r="K38" s="314"/>
    </row>
    <row r="39" spans="3:11" x14ac:dyDescent="0.3">
      <c r="C39" s="314"/>
      <c r="D39" s="314"/>
      <c r="E39" s="314"/>
      <c r="F39" s="314"/>
      <c r="G39" s="314"/>
      <c r="H39" s="314"/>
      <c r="I39" s="1"/>
      <c r="J39" s="314"/>
      <c r="K39" s="314"/>
    </row>
    <row r="40" spans="3:11" x14ac:dyDescent="0.3">
      <c r="C40" s="7"/>
      <c r="D40" s="7"/>
      <c r="E40" s="7"/>
      <c r="F40" s="7"/>
      <c r="G40" s="7"/>
      <c r="H40" s="7"/>
      <c r="I40" s="2"/>
      <c r="J40" s="7"/>
      <c r="K40" s="7"/>
    </row>
    <row r="41" spans="3:11" ht="20.95" x14ac:dyDescent="0.3">
      <c r="C41" s="317" t="s">
        <v>27</v>
      </c>
      <c r="D41" s="7"/>
      <c r="E41" s="7"/>
      <c r="F41" s="7"/>
      <c r="G41" s="7"/>
      <c r="H41" s="7"/>
      <c r="I41" s="2"/>
      <c r="J41" s="7"/>
      <c r="K41" s="7"/>
    </row>
    <row r="42" spans="3:11" x14ac:dyDescent="0.3">
      <c r="C42" s="7"/>
      <c r="D42" s="7"/>
      <c r="E42" s="7"/>
      <c r="F42" s="7"/>
      <c r="G42" s="7"/>
      <c r="H42" s="7"/>
      <c r="I42" s="2"/>
      <c r="J42" s="7"/>
      <c r="K42" s="7"/>
    </row>
    <row r="43" spans="3:11" x14ac:dyDescent="0.3">
      <c r="C43" s="318" t="s">
        <v>1</v>
      </c>
      <c r="D43" s="7"/>
      <c r="E43" s="7"/>
      <c r="F43" s="7"/>
      <c r="G43" s="7"/>
      <c r="H43" s="7"/>
      <c r="I43" s="2"/>
      <c r="J43" s="7"/>
      <c r="K43" s="7"/>
    </row>
    <row r="44" spans="3:11" x14ac:dyDescent="0.3">
      <c r="C44" s="7"/>
      <c r="D44" s="7"/>
      <c r="E44" s="319" t="s">
        <v>398</v>
      </c>
      <c r="F44" s="319"/>
      <c r="G44" s="319"/>
      <c r="H44" s="319"/>
      <c r="I44" s="2"/>
      <c r="J44" s="7"/>
      <c r="K44" s="7"/>
    </row>
    <row r="45" spans="3:11" x14ac:dyDescent="0.3">
      <c r="C45" s="318" t="s">
        <v>2</v>
      </c>
      <c r="D45" s="7"/>
      <c r="E45" s="7"/>
      <c r="F45" s="7"/>
      <c r="G45" s="7"/>
      <c r="H45" s="7"/>
      <c r="I45" s="2"/>
      <c r="J45" s="7"/>
      <c r="K45" s="7"/>
    </row>
    <row r="46" spans="3:11" ht="15.6" x14ac:dyDescent="0.3">
      <c r="C46" s="7"/>
      <c r="D46" s="7"/>
      <c r="E46" s="320" t="str">
        <f>E8</f>
        <v>20150709oa - Balíček č. 12 Bazénová technologie MaR-revize 05/2021</v>
      </c>
      <c r="F46" s="320"/>
      <c r="G46" s="320"/>
      <c r="H46" s="320"/>
      <c r="I46" s="2"/>
      <c r="J46" s="7"/>
      <c r="K46" s="7"/>
    </row>
    <row r="47" spans="3:11" x14ac:dyDescent="0.3">
      <c r="C47" s="7"/>
      <c r="D47" s="7"/>
      <c r="E47" s="7"/>
      <c r="F47" s="7"/>
      <c r="G47" s="7"/>
      <c r="H47" s="7"/>
      <c r="I47" s="2"/>
      <c r="J47" s="7"/>
      <c r="K47" s="7"/>
    </row>
    <row r="48" spans="3:11" x14ac:dyDescent="0.3">
      <c r="C48" s="318" t="s">
        <v>6</v>
      </c>
      <c r="D48" s="7"/>
      <c r="F48" s="335" t="s">
        <v>399</v>
      </c>
      <c r="G48" s="7"/>
      <c r="H48" s="7"/>
      <c r="I48" s="3" t="s">
        <v>7</v>
      </c>
      <c r="J48" s="323">
        <f>J11</f>
        <v>0</v>
      </c>
      <c r="K48" s="7"/>
    </row>
    <row r="49" spans="3:11" x14ac:dyDescent="0.3">
      <c r="C49" s="7"/>
      <c r="D49" s="7"/>
      <c r="F49" s="7"/>
      <c r="G49" s="7"/>
      <c r="H49" s="7"/>
      <c r="I49" s="2"/>
      <c r="J49" s="7"/>
      <c r="K49" s="7"/>
    </row>
    <row r="50" spans="3:11" x14ac:dyDescent="0.3">
      <c r="C50" s="318" t="s">
        <v>8</v>
      </c>
      <c r="D50" s="7"/>
      <c r="F50" s="7" t="s">
        <v>400</v>
      </c>
      <c r="G50" s="7"/>
      <c r="H50" s="7"/>
      <c r="J50" s="321" t="s">
        <v>4</v>
      </c>
      <c r="K50" s="7"/>
    </row>
    <row r="51" spans="3:11" x14ac:dyDescent="0.3">
      <c r="C51" s="322" t="s">
        <v>12</v>
      </c>
      <c r="D51" s="7"/>
      <c r="F51" s="7" t="s">
        <v>401</v>
      </c>
      <c r="G51" s="7"/>
      <c r="H51" s="7"/>
      <c r="I51" s="3"/>
      <c r="J51" s="321"/>
      <c r="K51" s="7"/>
    </row>
    <row r="52" spans="3:11" x14ac:dyDescent="0.3"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</row>
    <row r="53" spans="3:11" x14ac:dyDescent="0.3">
      <c r="C53" s="7"/>
      <c r="D53" s="7"/>
      <c r="E53" s="7"/>
      <c r="F53" s="7"/>
      <c r="G53" s="7"/>
      <c r="H53" s="7"/>
      <c r="I53" s="2"/>
      <c r="J53" s="7"/>
      <c r="K53" s="7"/>
    </row>
    <row r="54" spans="3:11" x14ac:dyDescent="0.3"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</row>
    <row r="55" spans="3:11" x14ac:dyDescent="0.3">
      <c r="C55" s="7"/>
      <c r="D55" s="7"/>
      <c r="E55" s="7"/>
      <c r="F55" s="7"/>
      <c r="G55" s="7"/>
      <c r="H55" s="7"/>
      <c r="I55" s="2"/>
      <c r="J55" s="7"/>
      <c r="K55" s="7"/>
    </row>
    <row r="56" spans="3:11" ht="15.6" x14ac:dyDescent="0.3">
      <c r="C56" s="338" t="s">
        <v>30</v>
      </c>
      <c r="D56" s="7"/>
      <c r="E56" s="7"/>
      <c r="F56" s="7"/>
      <c r="G56" s="7"/>
      <c r="H56" s="7"/>
      <c r="I56" s="2"/>
      <c r="J56" s="326">
        <f>J84</f>
        <v>0</v>
      </c>
      <c r="K56" s="7"/>
    </row>
    <row r="57" spans="3:11" ht="15.6" x14ac:dyDescent="0.35">
      <c r="C57" s="339"/>
      <c r="D57" s="592" t="s">
        <v>795</v>
      </c>
      <c r="E57" s="339"/>
      <c r="F57" s="339"/>
      <c r="G57" s="339"/>
      <c r="H57" s="339"/>
      <c r="I57" s="8"/>
      <c r="J57" s="342">
        <f>J85</f>
        <v>0</v>
      </c>
      <c r="K57" s="339"/>
    </row>
    <row r="58" spans="3:11" ht="15.6" x14ac:dyDescent="0.35">
      <c r="C58" s="339"/>
      <c r="D58" s="592" t="s">
        <v>796</v>
      </c>
      <c r="E58" s="339"/>
      <c r="F58" s="339"/>
      <c r="G58" s="339"/>
      <c r="H58" s="339"/>
      <c r="I58" s="8"/>
      <c r="J58" s="342">
        <f>J106</f>
        <v>0</v>
      </c>
      <c r="K58" s="339"/>
    </row>
    <row r="59" spans="3:11" x14ac:dyDescent="0.3">
      <c r="C59" s="343"/>
      <c r="D59" s="344"/>
      <c r="E59" s="343"/>
      <c r="F59" s="343"/>
      <c r="G59" s="343"/>
      <c r="H59" s="343"/>
      <c r="I59" s="9"/>
      <c r="J59" s="346"/>
      <c r="K59" s="343"/>
    </row>
    <row r="60" spans="3:11" x14ac:dyDescent="0.3">
      <c r="C60" s="343"/>
      <c r="D60" s="344"/>
      <c r="E60" s="343"/>
      <c r="F60" s="343"/>
      <c r="G60" s="343"/>
      <c r="H60" s="343"/>
      <c r="I60" s="9"/>
      <c r="J60" s="346"/>
      <c r="K60" s="343"/>
    </row>
    <row r="61" spans="3:11" ht="24.75" customHeight="1" x14ac:dyDescent="0.3">
      <c r="C61" s="343"/>
      <c r="D61" s="344"/>
      <c r="E61" s="343"/>
      <c r="F61" s="343"/>
      <c r="G61" s="343"/>
      <c r="H61" s="343"/>
      <c r="I61" s="9"/>
      <c r="J61" s="346"/>
      <c r="K61" s="343"/>
    </row>
    <row r="62" spans="3:11" ht="15.6" x14ac:dyDescent="0.3">
      <c r="C62" s="339"/>
      <c r="D62" s="340"/>
      <c r="E62" s="339"/>
      <c r="F62" s="339"/>
      <c r="G62" s="339"/>
      <c r="H62" s="339"/>
      <c r="I62" s="8"/>
      <c r="J62" s="342"/>
      <c r="K62" s="339"/>
    </row>
    <row r="63" spans="3:11" ht="15.45" customHeight="1" x14ac:dyDescent="0.3">
      <c r="C63" s="343"/>
      <c r="D63" s="344"/>
      <c r="E63" s="343"/>
      <c r="F63" s="343"/>
      <c r="G63" s="343"/>
      <c r="H63" s="343"/>
      <c r="I63" s="9"/>
      <c r="J63" s="346"/>
      <c r="K63" s="343"/>
    </row>
    <row r="64" spans="3:11" x14ac:dyDescent="0.3">
      <c r="C64" s="7"/>
      <c r="D64" s="7"/>
      <c r="E64" s="7"/>
      <c r="F64" s="7"/>
      <c r="G64" s="7"/>
      <c r="H64" s="7"/>
      <c r="I64" s="2"/>
      <c r="J64" s="7"/>
      <c r="K64" s="7"/>
    </row>
    <row r="65" spans="3:11" x14ac:dyDescent="0.3">
      <c r="C65" s="7"/>
      <c r="D65" s="7"/>
      <c r="E65" s="7"/>
      <c r="F65" s="7"/>
      <c r="G65" s="7"/>
      <c r="H65" s="7"/>
      <c r="I65" s="2"/>
      <c r="J65" s="7"/>
      <c r="K65" s="7"/>
    </row>
    <row r="66" spans="3:11" x14ac:dyDescent="0.3">
      <c r="C66" s="314"/>
      <c r="D66" s="314"/>
      <c r="E66" s="314"/>
      <c r="F66" s="314"/>
      <c r="G66" s="314"/>
      <c r="H66" s="314"/>
      <c r="I66" s="1"/>
      <c r="J66" s="314"/>
      <c r="K66" s="314"/>
    </row>
    <row r="67" spans="3:11" x14ac:dyDescent="0.3">
      <c r="C67" s="314"/>
      <c r="D67" s="314"/>
      <c r="E67" s="314"/>
      <c r="F67" s="314"/>
      <c r="G67" s="314"/>
      <c r="H67" s="314"/>
      <c r="I67" s="1"/>
      <c r="J67" s="314"/>
      <c r="K67" s="314"/>
    </row>
    <row r="68" spans="3:11" x14ac:dyDescent="0.3">
      <c r="C68" s="314"/>
      <c r="D68" s="314"/>
      <c r="E68" s="314"/>
      <c r="F68" s="314"/>
      <c r="G68" s="314"/>
      <c r="H68" s="314"/>
      <c r="I68" s="1"/>
      <c r="J68" s="314"/>
      <c r="K68" s="314"/>
    </row>
    <row r="69" spans="3:11" x14ac:dyDescent="0.3">
      <c r="C69" s="7"/>
      <c r="D69" s="7"/>
      <c r="E69" s="7"/>
      <c r="F69" s="7"/>
      <c r="G69" s="7"/>
      <c r="H69" s="7"/>
      <c r="I69" s="2"/>
      <c r="J69" s="7"/>
      <c r="K69" s="7"/>
    </row>
    <row r="70" spans="3:11" ht="20.95" x14ac:dyDescent="0.3">
      <c r="C70" s="317" t="s">
        <v>40</v>
      </c>
      <c r="D70" s="7"/>
      <c r="E70" s="7"/>
      <c r="F70" s="7"/>
      <c r="G70" s="7"/>
      <c r="H70" s="7"/>
      <c r="I70" s="2"/>
      <c r="J70" s="7"/>
      <c r="K70" s="7"/>
    </row>
    <row r="71" spans="3:11" x14ac:dyDescent="0.3">
      <c r="C71" s="7"/>
      <c r="D71" s="7"/>
      <c r="E71" s="7"/>
      <c r="F71" s="7"/>
      <c r="G71" s="7"/>
      <c r="H71" s="7"/>
      <c r="I71" s="2"/>
      <c r="J71" s="7"/>
      <c r="K71" s="7"/>
    </row>
    <row r="72" spans="3:11" x14ac:dyDescent="0.3">
      <c r="C72" s="318" t="s">
        <v>1</v>
      </c>
      <c r="D72" s="7"/>
      <c r="E72" s="7"/>
      <c r="F72" s="7"/>
      <c r="G72" s="7"/>
      <c r="H72" s="7"/>
      <c r="I72" s="2"/>
      <c r="J72" s="7"/>
      <c r="K72" s="7"/>
    </row>
    <row r="73" spans="3:11" x14ac:dyDescent="0.3">
      <c r="C73" s="7"/>
      <c r="D73" s="7"/>
      <c r="E73" s="319" t="s">
        <v>398</v>
      </c>
      <c r="F73" s="319"/>
      <c r="G73" s="319"/>
      <c r="H73" s="319"/>
      <c r="I73" s="2"/>
      <c r="J73" s="7"/>
      <c r="K73" s="7"/>
    </row>
    <row r="74" spans="3:11" x14ac:dyDescent="0.3">
      <c r="C74" s="318" t="s">
        <v>2</v>
      </c>
      <c r="D74" s="7"/>
      <c r="E74" s="7"/>
      <c r="F74" s="7"/>
      <c r="G74" s="7"/>
      <c r="H74" s="7"/>
      <c r="I74" s="2"/>
      <c r="J74" s="7"/>
      <c r="K74" s="7"/>
    </row>
    <row r="75" spans="3:11" ht="15.6" x14ac:dyDescent="0.3">
      <c r="C75" s="7"/>
      <c r="D75" s="7"/>
      <c r="E75" s="320" t="str">
        <f>E8</f>
        <v>20150709oa - Balíček č. 12 Bazénová technologie MaR-revize 05/2021</v>
      </c>
      <c r="F75" s="320"/>
      <c r="G75" s="320"/>
      <c r="H75" s="320"/>
      <c r="I75" s="2"/>
      <c r="J75" s="7"/>
      <c r="K75" s="7"/>
    </row>
    <row r="76" spans="3:11" x14ac:dyDescent="0.3">
      <c r="C76" s="7"/>
      <c r="D76" s="7"/>
      <c r="E76" s="7"/>
      <c r="F76" s="7"/>
      <c r="G76" s="7"/>
      <c r="H76" s="7"/>
      <c r="I76" s="2"/>
      <c r="J76" s="7"/>
      <c r="K76" s="7"/>
    </row>
    <row r="77" spans="3:11" x14ac:dyDescent="0.3">
      <c r="C77" s="318" t="s">
        <v>6</v>
      </c>
      <c r="D77" s="7"/>
      <c r="E77" s="7"/>
      <c r="F77" s="321" t="s">
        <v>399</v>
      </c>
      <c r="G77" s="7"/>
      <c r="H77" s="7"/>
      <c r="I77" s="3" t="s">
        <v>7</v>
      </c>
      <c r="J77" s="323">
        <f>J11</f>
        <v>0</v>
      </c>
      <c r="K77" s="7"/>
    </row>
    <row r="78" spans="3:11" x14ac:dyDescent="0.3">
      <c r="C78" s="7"/>
      <c r="D78" s="7"/>
      <c r="E78" s="7"/>
      <c r="F78" s="7"/>
      <c r="G78" s="7"/>
      <c r="H78" s="7"/>
      <c r="I78" s="2"/>
      <c r="J78" s="7"/>
      <c r="K78" s="7"/>
    </row>
    <row r="79" spans="3:11" x14ac:dyDescent="0.3">
      <c r="C79" s="318" t="s">
        <v>8</v>
      </c>
      <c r="D79" s="7"/>
      <c r="E79" s="7"/>
      <c r="F79" s="321" t="s">
        <v>400</v>
      </c>
      <c r="G79" s="7"/>
      <c r="H79" s="7"/>
      <c r="J79" s="321" t="s">
        <v>4</v>
      </c>
      <c r="K79" s="7"/>
    </row>
    <row r="80" spans="3:11" x14ac:dyDescent="0.3">
      <c r="C80" s="322" t="s">
        <v>12</v>
      </c>
      <c r="D80" s="7"/>
      <c r="E80" s="7"/>
      <c r="F80" s="321" t="s">
        <v>401</v>
      </c>
      <c r="G80" s="7"/>
      <c r="H80" s="7"/>
      <c r="I80" s="3"/>
      <c r="J80" s="321"/>
      <c r="K80" s="7"/>
    </row>
    <row r="81" spans="3:11" x14ac:dyDescent="0.3">
      <c r="C81" s="318" t="s">
        <v>11</v>
      </c>
      <c r="D81" s="7"/>
      <c r="E81" s="7"/>
      <c r="F81" s="321" t="s">
        <v>4</v>
      </c>
      <c r="G81" s="7"/>
      <c r="H81" s="7"/>
      <c r="I81" s="2"/>
      <c r="J81" s="7"/>
      <c r="K81" s="7"/>
    </row>
    <row r="82" spans="3:11" x14ac:dyDescent="0.3">
      <c r="C82" s="7"/>
      <c r="D82" s="7"/>
      <c r="E82" s="7"/>
      <c r="F82" s="7"/>
      <c r="G82" s="7"/>
      <c r="H82" s="7"/>
      <c r="I82" s="2"/>
      <c r="J82" s="7"/>
      <c r="K82" s="7"/>
    </row>
    <row r="83" spans="3:11" x14ac:dyDescent="0.3">
      <c r="C83" s="347" t="s">
        <v>41</v>
      </c>
      <c r="D83" s="347" t="s">
        <v>42</v>
      </c>
      <c r="E83" s="347" t="s">
        <v>43</v>
      </c>
      <c r="F83" s="347" t="s">
        <v>44</v>
      </c>
      <c r="G83" s="347" t="s">
        <v>45</v>
      </c>
      <c r="H83" s="347" t="s">
        <v>46</v>
      </c>
      <c r="I83" s="402" t="s">
        <v>47</v>
      </c>
      <c r="J83" s="347" t="s">
        <v>29</v>
      </c>
      <c r="K83" s="347" t="s">
        <v>48</v>
      </c>
    </row>
    <row r="84" spans="3:11" ht="15.6" x14ac:dyDescent="0.35">
      <c r="C84" s="348" t="s">
        <v>30</v>
      </c>
      <c r="D84" s="349"/>
      <c r="E84" s="349"/>
      <c r="F84" s="349"/>
      <c r="G84" s="349"/>
      <c r="H84" s="349"/>
      <c r="I84" s="615"/>
      <c r="J84" s="350">
        <f>J85+J106</f>
        <v>0</v>
      </c>
      <c r="K84" s="349"/>
    </row>
    <row r="85" spans="3:11" ht="15.6" x14ac:dyDescent="0.35">
      <c r="C85" s="594"/>
      <c r="D85" s="595" t="s">
        <v>49</v>
      </c>
      <c r="E85" s="596" t="s">
        <v>719</v>
      </c>
      <c r="F85" s="596" t="s">
        <v>797</v>
      </c>
      <c r="G85" s="594"/>
      <c r="H85" s="594"/>
      <c r="I85" s="616"/>
      <c r="J85" s="597">
        <f>J88+J92+J96+J98+J100+J102+J90+J94</f>
        <v>0</v>
      </c>
      <c r="K85" s="594"/>
    </row>
    <row r="86" spans="3:11" x14ac:dyDescent="0.3">
      <c r="C86" s="168" t="s">
        <v>718</v>
      </c>
      <c r="D86" s="168" t="s">
        <v>55</v>
      </c>
      <c r="E86" s="169" t="s">
        <v>798</v>
      </c>
      <c r="F86" s="25" t="s">
        <v>799</v>
      </c>
      <c r="G86" s="170" t="s">
        <v>90</v>
      </c>
      <c r="H86" s="171">
        <v>0</v>
      </c>
      <c r="I86" s="617"/>
      <c r="J86" s="23"/>
      <c r="K86" s="19" t="s">
        <v>4</v>
      </c>
    </row>
    <row r="87" spans="3:11" ht="21.5" x14ac:dyDescent="0.3">
      <c r="C87" s="349"/>
      <c r="D87" s="598" t="s">
        <v>61</v>
      </c>
      <c r="E87" s="349"/>
      <c r="F87" s="398" t="s">
        <v>800</v>
      </c>
      <c r="G87" s="349"/>
      <c r="H87" s="349"/>
      <c r="I87" s="615"/>
      <c r="J87" s="349"/>
      <c r="K87" s="349"/>
    </row>
    <row r="88" spans="3:11" x14ac:dyDescent="0.3">
      <c r="C88" s="17" t="s">
        <v>718</v>
      </c>
      <c r="D88" s="17" t="s">
        <v>55</v>
      </c>
      <c r="E88" s="18" t="s">
        <v>801</v>
      </c>
      <c r="F88" s="19" t="s">
        <v>802</v>
      </c>
      <c r="G88" s="46" t="s">
        <v>714</v>
      </c>
      <c r="H88" s="271">
        <v>4</v>
      </c>
      <c r="I88" s="617"/>
      <c r="J88" s="23">
        <f t="shared" ref="J88:J102" si="0">H88*I88</f>
        <v>0</v>
      </c>
      <c r="K88" s="19" t="s">
        <v>4</v>
      </c>
    </row>
    <row r="89" spans="3:11" ht="20.45" x14ac:dyDescent="0.3">
      <c r="C89" s="17"/>
      <c r="D89" s="17"/>
      <c r="E89" s="18"/>
      <c r="F89" s="562" t="s">
        <v>770</v>
      </c>
      <c r="G89" s="46"/>
      <c r="H89" s="271"/>
      <c r="I89" s="617"/>
      <c r="J89" s="23"/>
      <c r="K89" s="19"/>
    </row>
    <row r="90" spans="3:11" s="600" customFormat="1" x14ac:dyDescent="0.3">
      <c r="C90" s="17" t="s">
        <v>718</v>
      </c>
      <c r="D90" s="17" t="s">
        <v>55</v>
      </c>
      <c r="E90" s="18" t="s">
        <v>805</v>
      </c>
      <c r="F90" s="19" t="s">
        <v>806</v>
      </c>
      <c r="G90" s="46" t="s">
        <v>90</v>
      </c>
      <c r="H90" s="599">
        <v>2</v>
      </c>
      <c r="I90" s="618"/>
      <c r="J90" s="23">
        <f t="shared" si="0"/>
        <v>0</v>
      </c>
      <c r="K90" s="19"/>
    </row>
    <row r="91" spans="3:11" s="600" customFormat="1" ht="20.45" x14ac:dyDescent="0.3">
      <c r="C91" s="17"/>
      <c r="D91" s="17"/>
      <c r="E91" s="18"/>
      <c r="F91" s="562" t="s">
        <v>770</v>
      </c>
      <c r="G91" s="46"/>
      <c r="H91" s="599"/>
      <c r="I91" s="618"/>
      <c r="J91" s="23"/>
      <c r="K91" s="19"/>
    </row>
    <row r="92" spans="3:11" x14ac:dyDescent="0.3">
      <c r="C92" s="44" t="s">
        <v>718</v>
      </c>
      <c r="D92" s="44" t="s">
        <v>55</v>
      </c>
      <c r="E92" s="45" t="s">
        <v>807</v>
      </c>
      <c r="F92" s="24" t="s">
        <v>808</v>
      </c>
      <c r="G92" s="46" t="s">
        <v>546</v>
      </c>
      <c r="H92" s="593">
        <v>1</v>
      </c>
      <c r="I92" s="618"/>
      <c r="J92" s="23">
        <f t="shared" si="0"/>
        <v>0</v>
      </c>
      <c r="K92" s="24" t="s">
        <v>4</v>
      </c>
    </row>
    <row r="93" spans="3:11" ht="20.45" x14ac:dyDescent="0.3">
      <c r="C93" s="44"/>
      <c r="D93" s="44"/>
      <c r="E93" s="45"/>
      <c r="F93" s="562" t="s">
        <v>770</v>
      </c>
      <c r="G93" s="46"/>
      <c r="H93" s="593"/>
      <c r="I93" s="618"/>
      <c r="J93" s="23"/>
      <c r="K93" s="24"/>
    </row>
    <row r="94" spans="3:11" x14ac:dyDescent="0.3">
      <c r="C94" s="44" t="s">
        <v>718</v>
      </c>
      <c r="D94" s="44" t="s">
        <v>55</v>
      </c>
      <c r="E94" s="45" t="s">
        <v>809</v>
      </c>
      <c r="F94" s="24" t="s">
        <v>810</v>
      </c>
      <c r="G94" s="46" t="s">
        <v>546</v>
      </c>
      <c r="H94" s="47">
        <v>2</v>
      </c>
      <c r="I94" s="618"/>
      <c r="J94" s="23">
        <f t="shared" si="0"/>
        <v>0</v>
      </c>
      <c r="K94" s="24" t="s">
        <v>4</v>
      </c>
    </row>
    <row r="95" spans="3:11" ht="20.45" x14ac:dyDescent="0.3">
      <c r="C95" s="44"/>
      <c r="D95" s="44"/>
      <c r="E95" s="45"/>
      <c r="F95" s="562" t="s">
        <v>770</v>
      </c>
      <c r="G95" s="46"/>
      <c r="H95" s="47"/>
      <c r="I95" s="618"/>
      <c r="J95" s="23"/>
      <c r="K95" s="24"/>
    </row>
    <row r="96" spans="3:11" x14ac:dyDescent="0.3">
      <c r="C96" s="44" t="s">
        <v>718</v>
      </c>
      <c r="D96" s="44" t="s">
        <v>55</v>
      </c>
      <c r="E96" s="45" t="s">
        <v>812</v>
      </c>
      <c r="F96" s="24" t="s">
        <v>813</v>
      </c>
      <c r="G96" s="46"/>
      <c r="H96" s="271">
        <v>2</v>
      </c>
      <c r="I96" s="618"/>
      <c r="J96" s="23">
        <f t="shared" si="0"/>
        <v>0</v>
      </c>
      <c r="K96" s="24" t="s">
        <v>4</v>
      </c>
    </row>
    <row r="97" spans="1:11" ht="20.45" x14ac:dyDescent="0.3">
      <c r="C97" s="44"/>
      <c r="D97" s="44"/>
      <c r="E97" s="45"/>
      <c r="F97" s="562" t="s">
        <v>770</v>
      </c>
      <c r="G97" s="46"/>
      <c r="H97" s="271"/>
      <c r="I97" s="618"/>
      <c r="J97" s="23"/>
      <c r="K97" s="24"/>
    </row>
    <row r="98" spans="1:11" x14ac:dyDescent="0.3">
      <c r="C98" s="44" t="s">
        <v>718</v>
      </c>
      <c r="D98" s="44" t="s">
        <v>55</v>
      </c>
      <c r="E98" s="45" t="s">
        <v>814</v>
      </c>
      <c r="F98" s="24" t="s">
        <v>815</v>
      </c>
      <c r="G98" s="173" t="s">
        <v>141</v>
      </c>
      <c r="H98" s="271">
        <v>1</v>
      </c>
      <c r="I98" s="618"/>
      <c r="J98" s="23">
        <f t="shared" si="0"/>
        <v>0</v>
      </c>
      <c r="K98" s="24" t="s">
        <v>4</v>
      </c>
    </row>
    <row r="99" spans="1:11" ht="20.45" x14ac:dyDescent="0.3">
      <c r="C99" s="44"/>
      <c r="D99" s="44"/>
      <c r="E99" s="45"/>
      <c r="F99" s="562" t="s">
        <v>770</v>
      </c>
      <c r="G99" s="173"/>
      <c r="H99" s="271"/>
      <c r="I99" s="618"/>
      <c r="J99" s="23"/>
      <c r="K99" s="24"/>
    </row>
    <row r="100" spans="1:11" ht="23.65" x14ac:dyDescent="0.3">
      <c r="C100" s="17" t="s">
        <v>718</v>
      </c>
      <c r="D100" s="17" t="s">
        <v>55</v>
      </c>
      <c r="E100" s="18" t="s">
        <v>1135</v>
      </c>
      <c r="F100" s="19" t="s">
        <v>816</v>
      </c>
      <c r="G100" s="173" t="s">
        <v>141</v>
      </c>
      <c r="H100" s="21">
        <v>2</v>
      </c>
      <c r="I100" s="618"/>
      <c r="J100" s="23">
        <f t="shared" si="0"/>
        <v>0</v>
      </c>
      <c r="K100" s="19" t="s">
        <v>4</v>
      </c>
    </row>
    <row r="101" spans="1:11" ht="20.45" x14ac:dyDescent="0.3">
      <c r="C101" s="17"/>
      <c r="D101" s="17"/>
      <c r="E101" s="18"/>
      <c r="F101" s="562" t="s">
        <v>770</v>
      </c>
      <c r="G101" s="173"/>
      <c r="H101" s="21"/>
      <c r="I101" s="618"/>
      <c r="J101" s="23"/>
      <c r="K101" s="19"/>
    </row>
    <row r="102" spans="1:11" x14ac:dyDescent="0.3">
      <c r="C102" s="17" t="s">
        <v>718</v>
      </c>
      <c r="D102" s="17" t="s">
        <v>55</v>
      </c>
      <c r="E102" s="18" t="s">
        <v>817</v>
      </c>
      <c r="F102" s="19" t="s">
        <v>818</v>
      </c>
      <c r="G102" s="20" t="s">
        <v>546</v>
      </c>
      <c r="H102" s="21">
        <v>1</v>
      </c>
      <c r="I102" s="618"/>
      <c r="J102" s="23">
        <f t="shared" si="0"/>
        <v>0</v>
      </c>
      <c r="K102" s="19" t="s">
        <v>4</v>
      </c>
    </row>
    <row r="103" spans="1:11" ht="20.45" x14ac:dyDescent="0.3">
      <c r="C103" s="17"/>
      <c r="D103" s="17"/>
      <c r="E103" s="18"/>
      <c r="F103" s="562" t="s">
        <v>770</v>
      </c>
      <c r="G103" s="20"/>
      <c r="H103" s="21"/>
      <c r="I103" s="618"/>
      <c r="J103" s="23"/>
      <c r="K103" s="19"/>
    </row>
    <row r="104" spans="1:11" x14ac:dyDescent="0.3">
      <c r="C104" s="601"/>
      <c r="D104" s="602" t="s">
        <v>49</v>
      </c>
      <c r="E104" s="603" t="s">
        <v>819</v>
      </c>
      <c r="F104" s="603" t="s">
        <v>820</v>
      </c>
      <c r="G104" s="601"/>
      <c r="H104" s="601"/>
      <c r="I104" s="617"/>
      <c r="J104" s="604"/>
      <c r="K104" s="601"/>
    </row>
    <row r="105" spans="1:11" x14ac:dyDescent="0.3">
      <c r="C105" s="594"/>
      <c r="D105" s="595"/>
      <c r="E105" s="605"/>
      <c r="F105" s="398" t="s">
        <v>821</v>
      </c>
      <c r="G105" s="594"/>
      <c r="H105" s="594"/>
      <c r="I105" s="617"/>
      <c r="J105" s="606"/>
      <c r="K105" s="594"/>
    </row>
    <row r="106" spans="1:11" ht="15.6" x14ac:dyDescent="0.35">
      <c r="C106" s="594"/>
      <c r="D106" s="595" t="s">
        <v>49</v>
      </c>
      <c r="E106" s="605" t="s">
        <v>822</v>
      </c>
      <c r="F106" s="605" t="s">
        <v>823</v>
      </c>
      <c r="G106" s="594"/>
      <c r="H106" s="594"/>
      <c r="I106" s="617"/>
      <c r="J106" s="607">
        <f>SUM(J107:J128)</f>
        <v>0</v>
      </c>
      <c r="K106" s="594"/>
    </row>
    <row r="107" spans="1:11" x14ac:dyDescent="0.3">
      <c r="C107" s="608" t="s">
        <v>824</v>
      </c>
      <c r="D107" s="608" t="s">
        <v>804</v>
      </c>
      <c r="E107" s="18" t="s">
        <v>825</v>
      </c>
      <c r="F107" s="19" t="s">
        <v>826</v>
      </c>
      <c r="G107" s="20" t="s">
        <v>546</v>
      </c>
      <c r="H107" s="593">
        <v>1</v>
      </c>
      <c r="I107" s="617"/>
      <c r="J107" s="23">
        <f>H107*I107</f>
        <v>0</v>
      </c>
      <c r="K107" s="19" t="s">
        <v>4</v>
      </c>
    </row>
    <row r="108" spans="1:11" ht="32.25" x14ac:dyDescent="0.3">
      <c r="C108" s="349"/>
      <c r="D108" s="598"/>
      <c r="E108" s="349"/>
      <c r="F108" s="398" t="s">
        <v>1136</v>
      </c>
      <c r="G108" s="349"/>
      <c r="H108" s="349"/>
      <c r="I108" s="617"/>
      <c r="J108" s="23"/>
      <c r="K108" s="349"/>
    </row>
    <row r="109" spans="1:11" x14ac:dyDescent="0.3">
      <c r="C109" s="608" t="s">
        <v>824</v>
      </c>
      <c r="D109" s="608" t="s">
        <v>804</v>
      </c>
      <c r="E109" s="18" t="s">
        <v>827</v>
      </c>
      <c r="F109" s="19" t="s">
        <v>828</v>
      </c>
      <c r="G109" s="20" t="s">
        <v>546</v>
      </c>
      <c r="H109" s="21">
        <v>1</v>
      </c>
      <c r="I109" s="617"/>
      <c r="J109" s="23">
        <f>H109*I109</f>
        <v>0</v>
      </c>
      <c r="K109" s="19" t="s">
        <v>4</v>
      </c>
    </row>
    <row r="110" spans="1:11" x14ac:dyDescent="0.3">
      <c r="C110" s="349"/>
      <c r="D110" s="598"/>
      <c r="E110" s="349"/>
      <c r="F110" s="398" t="s">
        <v>828</v>
      </c>
      <c r="G110" s="349"/>
      <c r="H110" s="349"/>
      <c r="I110" s="617"/>
      <c r="J110" s="23"/>
      <c r="K110" s="349"/>
    </row>
    <row r="111" spans="1:11" x14ac:dyDescent="0.3">
      <c r="C111" s="608" t="s">
        <v>824</v>
      </c>
      <c r="D111" s="608" t="s">
        <v>804</v>
      </c>
      <c r="E111" s="18" t="s">
        <v>829</v>
      </c>
      <c r="F111" s="19" t="s">
        <v>830</v>
      </c>
      <c r="G111" s="20" t="s">
        <v>546</v>
      </c>
      <c r="H111" s="21">
        <v>1</v>
      </c>
      <c r="I111" s="617"/>
      <c r="J111" s="23">
        <f>H111*I111</f>
        <v>0</v>
      </c>
      <c r="K111" s="19" t="s">
        <v>4</v>
      </c>
    </row>
    <row r="112" spans="1:11" s="600" customFormat="1" x14ac:dyDescent="0.3">
      <c r="A112" s="316"/>
      <c r="B112" s="316"/>
      <c r="C112" s="349"/>
      <c r="D112" s="598"/>
      <c r="E112" s="349"/>
      <c r="F112" s="398" t="s">
        <v>831</v>
      </c>
      <c r="G112" s="349"/>
      <c r="H112" s="349"/>
      <c r="I112" s="617"/>
      <c r="J112" s="23"/>
      <c r="K112" s="349"/>
    </row>
    <row r="113" spans="1:11" x14ac:dyDescent="0.3">
      <c r="A113" s="600"/>
      <c r="B113" s="600"/>
      <c r="C113" s="608" t="s">
        <v>824</v>
      </c>
      <c r="D113" s="608" t="s">
        <v>804</v>
      </c>
      <c r="E113" s="18" t="s">
        <v>832</v>
      </c>
      <c r="F113" s="25" t="s">
        <v>1137</v>
      </c>
      <c r="G113" s="46" t="s">
        <v>714</v>
      </c>
      <c r="H113" s="47">
        <v>1</v>
      </c>
      <c r="I113" s="617"/>
      <c r="J113" s="23"/>
      <c r="K113" s="25" t="s">
        <v>4</v>
      </c>
    </row>
    <row r="114" spans="1:11" x14ac:dyDescent="0.3">
      <c r="C114" s="349"/>
      <c r="D114" s="598"/>
      <c r="E114" s="349"/>
      <c r="F114" s="398" t="s">
        <v>1138</v>
      </c>
      <c r="G114" s="349"/>
      <c r="H114" s="349"/>
      <c r="I114" s="617"/>
      <c r="J114" s="23"/>
      <c r="K114" s="349"/>
    </row>
    <row r="115" spans="1:11" x14ac:dyDescent="0.3">
      <c r="C115" s="608" t="s">
        <v>824</v>
      </c>
      <c r="D115" s="608" t="s">
        <v>804</v>
      </c>
      <c r="E115" s="18" t="s">
        <v>833</v>
      </c>
      <c r="F115" s="19" t="s">
        <v>834</v>
      </c>
      <c r="G115" s="20" t="s">
        <v>546</v>
      </c>
      <c r="H115" s="21">
        <v>1</v>
      </c>
      <c r="I115" s="617"/>
      <c r="J115" s="23">
        <f>H115*I115</f>
        <v>0</v>
      </c>
      <c r="K115" s="19" t="s">
        <v>4</v>
      </c>
    </row>
    <row r="116" spans="1:11" x14ac:dyDescent="0.3">
      <c r="C116" s="349"/>
      <c r="D116" s="598"/>
      <c r="E116" s="349"/>
      <c r="F116" s="398" t="s">
        <v>834</v>
      </c>
      <c r="G116" s="349"/>
      <c r="H116" s="349"/>
      <c r="I116" s="617"/>
      <c r="J116" s="23"/>
      <c r="K116" s="349"/>
    </row>
    <row r="117" spans="1:11" ht="23.65" x14ac:dyDescent="0.3">
      <c r="C117" s="608" t="s">
        <v>824</v>
      </c>
      <c r="D117" s="608" t="s">
        <v>804</v>
      </c>
      <c r="E117" s="18" t="s">
        <v>835</v>
      </c>
      <c r="F117" s="19" t="s">
        <v>836</v>
      </c>
      <c r="G117" s="20" t="s">
        <v>546</v>
      </c>
      <c r="H117" s="21">
        <v>1</v>
      </c>
      <c r="I117" s="617"/>
      <c r="J117" s="23">
        <f>H117*I117</f>
        <v>0</v>
      </c>
      <c r="K117" s="19" t="s">
        <v>4</v>
      </c>
    </row>
    <row r="118" spans="1:11" ht="21.5" x14ac:dyDescent="0.3">
      <c r="C118" s="349"/>
      <c r="D118" s="598"/>
      <c r="E118" s="349"/>
      <c r="F118" s="398" t="s">
        <v>836</v>
      </c>
      <c r="G118" s="349"/>
      <c r="H118" s="349"/>
      <c r="I118" s="617"/>
      <c r="J118" s="23"/>
      <c r="K118" s="349"/>
    </row>
    <row r="119" spans="1:11" x14ac:dyDescent="0.3">
      <c r="C119" s="609"/>
      <c r="D119" s="610"/>
      <c r="E119" s="609"/>
      <c r="F119" s="611"/>
      <c r="G119" s="609"/>
      <c r="H119" s="609"/>
      <c r="I119" s="272"/>
      <c r="J119" s="273"/>
      <c r="K119" s="609"/>
    </row>
    <row r="120" spans="1:11" s="315" customFormat="1" x14ac:dyDescent="0.3">
      <c r="C120" s="7"/>
      <c r="D120" s="612"/>
      <c r="E120" s="7"/>
      <c r="F120" s="613"/>
      <c r="G120" s="7"/>
      <c r="H120" s="7"/>
      <c r="I120" s="61"/>
      <c r="J120" s="274"/>
      <c r="K120" s="7"/>
    </row>
    <row r="121" spans="1:11" s="315" customFormat="1" x14ac:dyDescent="0.3">
      <c r="C121" s="7"/>
      <c r="D121" s="612"/>
      <c r="E121" s="7"/>
      <c r="F121" s="613"/>
      <c r="G121" s="7"/>
      <c r="H121" s="7"/>
      <c r="I121" s="61"/>
      <c r="J121" s="274"/>
      <c r="K121" s="7"/>
    </row>
    <row r="122" spans="1:11" s="315" customFormat="1" x14ac:dyDescent="0.3">
      <c r="C122" s="614"/>
      <c r="D122" s="614"/>
      <c r="E122" s="275"/>
      <c r="F122" s="276"/>
      <c r="G122" s="277"/>
      <c r="H122" s="278"/>
      <c r="I122" s="61"/>
      <c r="J122" s="274"/>
      <c r="K122" s="276"/>
    </row>
    <row r="123" spans="1:11" s="315" customFormat="1" x14ac:dyDescent="0.3">
      <c r="C123" s="7"/>
      <c r="D123" s="612"/>
      <c r="E123" s="7"/>
      <c r="F123" s="613"/>
      <c r="G123" s="7"/>
      <c r="H123" s="7"/>
      <c r="I123" s="279"/>
      <c r="J123" s="274"/>
      <c r="K123" s="7"/>
    </row>
    <row r="124" spans="1:11" s="315" customFormat="1" x14ac:dyDescent="0.3">
      <c r="C124" s="7"/>
      <c r="D124" s="612"/>
      <c r="E124" s="7"/>
      <c r="F124" s="613"/>
      <c r="G124" s="7"/>
      <c r="H124" s="7"/>
      <c r="I124" s="279"/>
      <c r="J124" s="274"/>
      <c r="K124" s="7"/>
    </row>
    <row r="125" spans="1:11" s="315" customFormat="1" x14ac:dyDescent="0.3">
      <c r="C125" s="7"/>
      <c r="D125" s="612"/>
      <c r="E125" s="7"/>
      <c r="F125" s="613"/>
      <c r="G125" s="7"/>
      <c r="H125" s="7"/>
      <c r="I125" s="279"/>
      <c r="J125" s="274"/>
      <c r="K125" s="7"/>
    </row>
    <row r="126" spans="1:11" s="315" customFormat="1" x14ac:dyDescent="0.3">
      <c r="C126" s="7"/>
      <c r="D126" s="612"/>
      <c r="E126" s="7"/>
      <c r="F126" s="613"/>
      <c r="G126" s="7"/>
      <c r="H126" s="7"/>
      <c r="I126" s="279"/>
      <c r="J126" s="274"/>
      <c r="K126" s="7"/>
    </row>
    <row r="127" spans="1:11" s="315" customFormat="1" x14ac:dyDescent="0.3">
      <c r="C127" s="7"/>
      <c r="D127" s="612"/>
      <c r="E127" s="7"/>
      <c r="F127" s="613"/>
      <c r="G127" s="7"/>
      <c r="H127" s="7"/>
      <c r="I127" s="279"/>
      <c r="J127" s="274"/>
      <c r="K127" s="7"/>
    </row>
    <row r="128" spans="1:11" s="315" customFormat="1" x14ac:dyDescent="0.3">
      <c r="C128" s="7"/>
      <c r="D128" s="612"/>
      <c r="E128" s="7"/>
      <c r="F128" s="613"/>
      <c r="G128" s="7"/>
      <c r="H128" s="7"/>
      <c r="I128" s="279"/>
      <c r="J128" s="274"/>
      <c r="K128" s="7"/>
    </row>
    <row r="129" spans="9:9" s="315" customFormat="1" x14ac:dyDescent="0.3">
      <c r="I129" s="401"/>
    </row>
  </sheetData>
  <sheetProtection password="CF50" sheet="1" objects="1" scenarios="1"/>
  <dataConsolidate/>
  <mergeCells count="4">
    <mergeCell ref="E6:H6"/>
    <mergeCell ref="E23:H23"/>
    <mergeCell ref="E44:H44"/>
    <mergeCell ref="E73:H73"/>
  </mergeCells>
  <pageMargins left="0.7" right="0.7" top="0.78740157499999996" bottom="0.78740157499999996" header="0.3" footer="0.3"/>
  <pageSetup paperSize="9" scale="63" orientation="portrait" r:id="rId1"/>
  <rowBreaks count="3" manualBreakCount="3">
    <brk id="38" max="16383" man="1"/>
    <brk id="66" min="2" max="10" man="1"/>
    <brk id="104" min="2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2"/>
  <sheetViews>
    <sheetView view="pageBreakPreview" topLeftCell="C97" zoomScale="70" zoomScaleNormal="55" zoomScaleSheetLayoutView="70" workbookViewId="0">
      <selection activeCell="I110" sqref="I110"/>
    </sheetView>
  </sheetViews>
  <sheetFormatPr defaultColWidth="8.796875" defaultRowHeight="14" x14ac:dyDescent="0.3"/>
  <cols>
    <col min="1" max="1" width="39.69921875" style="316" customWidth="1"/>
    <col min="2" max="2" width="8.796875" style="393"/>
    <col min="3" max="5" width="8.796875" style="316"/>
    <col min="6" max="6" width="40.69921875" style="316" customWidth="1"/>
    <col min="7" max="8" width="8.796875" style="316"/>
    <col min="9" max="9" width="10.19921875" style="405" bestFit="1" customWidth="1"/>
    <col min="10" max="10" width="16.5" style="316" bestFit="1" customWidth="1"/>
    <col min="11" max="11" width="21.69921875" style="316" customWidth="1"/>
    <col min="12" max="12" width="63.19921875" style="316" bestFit="1" customWidth="1"/>
    <col min="13" max="13" width="100.796875" style="393" bestFit="1" customWidth="1"/>
    <col min="14" max="66" width="8.796875" style="393"/>
    <col min="67" max="16384" width="8.796875" style="316"/>
  </cols>
  <sheetData>
    <row r="1" spans="1:66" s="405" customFormat="1" x14ac:dyDescent="0.3">
      <c r="A1" s="742"/>
      <c r="B1" s="174"/>
      <c r="C1" s="742"/>
      <c r="D1" s="742"/>
      <c r="E1" s="742"/>
      <c r="F1" s="742"/>
      <c r="G1" s="742"/>
      <c r="H1" s="742"/>
      <c r="I1" s="174"/>
      <c r="J1" s="742"/>
      <c r="K1" s="742"/>
      <c r="M1" s="743"/>
      <c r="N1" s="743"/>
      <c r="O1" s="743"/>
      <c r="P1" s="743"/>
      <c r="Q1" s="743"/>
      <c r="R1" s="743"/>
      <c r="S1" s="743"/>
      <c r="T1" s="743"/>
      <c r="U1" s="743"/>
      <c r="V1" s="743"/>
      <c r="W1" s="743"/>
      <c r="X1" s="743"/>
      <c r="Y1" s="743"/>
      <c r="Z1" s="743"/>
      <c r="AA1" s="743"/>
      <c r="AB1" s="743"/>
      <c r="AC1" s="743"/>
      <c r="AD1" s="743"/>
      <c r="AE1" s="743"/>
      <c r="AF1" s="743"/>
      <c r="AG1" s="743"/>
      <c r="AH1" s="743"/>
      <c r="AI1" s="743"/>
      <c r="AJ1" s="743"/>
      <c r="AK1" s="743"/>
      <c r="AL1" s="743"/>
      <c r="AM1" s="743"/>
      <c r="AN1" s="743"/>
      <c r="AO1" s="743"/>
      <c r="AP1" s="743"/>
      <c r="AQ1" s="743"/>
      <c r="AR1" s="743"/>
      <c r="AS1" s="743"/>
      <c r="AT1" s="743"/>
      <c r="AU1" s="743"/>
      <c r="AV1" s="743"/>
      <c r="AW1" s="743"/>
      <c r="AX1" s="743"/>
      <c r="AY1" s="743"/>
      <c r="AZ1" s="743"/>
      <c r="BA1" s="743"/>
      <c r="BB1" s="743"/>
      <c r="BC1" s="743"/>
      <c r="BD1" s="743"/>
      <c r="BE1" s="743"/>
      <c r="BF1" s="743"/>
      <c r="BG1" s="743"/>
      <c r="BH1" s="743"/>
      <c r="BI1" s="743"/>
      <c r="BJ1" s="743"/>
      <c r="BK1" s="743"/>
      <c r="BL1" s="743"/>
      <c r="BM1" s="743"/>
      <c r="BN1" s="743"/>
    </row>
    <row r="2" spans="1:66" s="405" customFormat="1" x14ac:dyDescent="0.3">
      <c r="A2" s="742"/>
      <c r="B2" s="174"/>
      <c r="C2" s="742"/>
      <c r="D2" s="742"/>
      <c r="E2" s="742"/>
      <c r="F2" s="742"/>
      <c r="G2" s="742"/>
      <c r="H2" s="742"/>
      <c r="I2" s="174"/>
      <c r="J2" s="742"/>
      <c r="K2" s="742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743"/>
      <c r="Y2" s="743"/>
      <c r="Z2" s="743"/>
      <c r="AA2" s="743"/>
      <c r="AB2" s="743"/>
      <c r="AC2" s="743"/>
      <c r="AD2" s="743"/>
      <c r="AE2" s="743"/>
      <c r="AF2" s="743"/>
      <c r="AG2" s="743"/>
      <c r="AH2" s="743"/>
      <c r="AI2" s="743"/>
      <c r="AJ2" s="743"/>
      <c r="AK2" s="743"/>
      <c r="AL2" s="743"/>
      <c r="AM2" s="743"/>
      <c r="AN2" s="743"/>
      <c r="AO2" s="743"/>
      <c r="AP2" s="743"/>
      <c r="AQ2" s="743"/>
      <c r="AR2" s="743"/>
      <c r="AS2" s="743"/>
      <c r="AT2" s="743"/>
      <c r="AU2" s="743"/>
      <c r="AV2" s="743"/>
      <c r="AW2" s="743"/>
      <c r="AX2" s="743"/>
      <c r="AY2" s="743"/>
      <c r="AZ2" s="743"/>
      <c r="BA2" s="743"/>
      <c r="BB2" s="743"/>
      <c r="BC2" s="743"/>
      <c r="BD2" s="743"/>
      <c r="BE2" s="743"/>
      <c r="BF2" s="743"/>
      <c r="BG2" s="743"/>
      <c r="BH2" s="743"/>
      <c r="BI2" s="743"/>
      <c r="BJ2" s="743"/>
      <c r="BK2" s="743"/>
      <c r="BL2" s="743"/>
      <c r="BM2" s="743"/>
      <c r="BN2" s="743"/>
    </row>
    <row r="3" spans="1:66" s="405" customFormat="1" ht="20.95" x14ac:dyDescent="0.3">
      <c r="A3" s="742"/>
      <c r="B3" s="174"/>
      <c r="C3" s="742"/>
      <c r="D3" s="744" t="s">
        <v>0</v>
      </c>
      <c r="E3" s="742"/>
      <c r="F3" s="742"/>
      <c r="G3" s="742"/>
      <c r="H3" s="742"/>
      <c r="I3" s="174"/>
      <c r="J3" s="742"/>
      <c r="K3" s="742"/>
      <c r="M3" s="743"/>
      <c r="N3" s="743"/>
      <c r="O3" s="743"/>
      <c r="P3" s="743"/>
      <c r="Q3" s="743"/>
      <c r="R3" s="743"/>
      <c r="S3" s="743"/>
      <c r="T3" s="743"/>
      <c r="U3" s="743"/>
      <c r="V3" s="743"/>
      <c r="W3" s="743"/>
      <c r="X3" s="743"/>
      <c r="Y3" s="743"/>
      <c r="Z3" s="743"/>
      <c r="AA3" s="743"/>
      <c r="AB3" s="743"/>
      <c r="AC3" s="743"/>
      <c r="AD3" s="743"/>
      <c r="AE3" s="743"/>
      <c r="AF3" s="743"/>
      <c r="AG3" s="743"/>
      <c r="AH3" s="743"/>
      <c r="AI3" s="743"/>
      <c r="AJ3" s="743"/>
      <c r="AK3" s="743"/>
      <c r="AL3" s="743"/>
      <c r="AM3" s="743"/>
      <c r="AN3" s="743"/>
      <c r="AO3" s="743"/>
      <c r="AP3" s="743"/>
      <c r="AQ3" s="743"/>
      <c r="AR3" s="743"/>
      <c r="AS3" s="743"/>
      <c r="AT3" s="743"/>
      <c r="AU3" s="743"/>
      <c r="AV3" s="743"/>
      <c r="AW3" s="743"/>
      <c r="AX3" s="743"/>
      <c r="AY3" s="743"/>
      <c r="AZ3" s="743"/>
      <c r="BA3" s="743"/>
      <c r="BB3" s="743"/>
      <c r="BC3" s="743"/>
      <c r="BD3" s="743"/>
      <c r="BE3" s="743"/>
      <c r="BF3" s="743"/>
      <c r="BG3" s="743"/>
      <c r="BH3" s="743"/>
      <c r="BI3" s="743"/>
      <c r="BJ3" s="743"/>
      <c r="BK3" s="743"/>
      <c r="BL3" s="743"/>
      <c r="BM3" s="743"/>
      <c r="BN3" s="743"/>
    </row>
    <row r="4" spans="1:66" s="405" customFormat="1" x14ac:dyDescent="0.3">
      <c r="A4" s="742"/>
      <c r="B4" s="174"/>
      <c r="C4" s="742"/>
      <c r="D4" s="742"/>
      <c r="E4" s="742"/>
      <c r="F4" s="742"/>
      <c r="G4" s="742"/>
      <c r="H4" s="742"/>
      <c r="I4" s="174"/>
      <c r="J4" s="742"/>
      <c r="K4" s="742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</row>
    <row r="5" spans="1:66" s="405" customFormat="1" x14ac:dyDescent="0.3">
      <c r="A5" s="742"/>
      <c r="B5" s="174"/>
      <c r="C5" s="742"/>
      <c r="D5" s="745" t="s">
        <v>1</v>
      </c>
      <c r="E5" s="742"/>
      <c r="F5" s="742"/>
      <c r="G5" s="742"/>
      <c r="H5" s="742"/>
      <c r="I5" s="174"/>
      <c r="J5" s="742"/>
      <c r="K5" s="742"/>
      <c r="M5" s="743"/>
      <c r="N5" s="743"/>
      <c r="O5" s="743"/>
      <c r="P5" s="743"/>
      <c r="Q5" s="743"/>
      <c r="R5" s="743"/>
      <c r="S5" s="743"/>
      <c r="T5" s="743"/>
      <c r="U5" s="743"/>
      <c r="V5" s="743"/>
      <c r="W5" s="743"/>
      <c r="X5" s="743"/>
      <c r="Y5" s="743"/>
      <c r="Z5" s="743"/>
      <c r="AA5" s="743"/>
      <c r="AB5" s="743"/>
      <c r="AC5" s="743"/>
      <c r="AD5" s="743"/>
      <c r="AE5" s="743"/>
      <c r="AF5" s="743"/>
      <c r="AG5" s="743"/>
      <c r="AH5" s="743"/>
      <c r="AI5" s="743"/>
      <c r="AJ5" s="743"/>
      <c r="AK5" s="743"/>
      <c r="AL5" s="743"/>
      <c r="AM5" s="743"/>
      <c r="AN5" s="743"/>
      <c r="AO5" s="743"/>
      <c r="AP5" s="743"/>
      <c r="AQ5" s="743"/>
      <c r="AR5" s="743"/>
      <c r="AS5" s="743"/>
      <c r="AT5" s="743"/>
      <c r="AU5" s="743"/>
      <c r="AV5" s="743"/>
      <c r="AW5" s="743"/>
      <c r="AX5" s="743"/>
      <c r="AY5" s="743"/>
      <c r="AZ5" s="743"/>
      <c r="BA5" s="743"/>
      <c r="BB5" s="743"/>
      <c r="BC5" s="743"/>
      <c r="BD5" s="743"/>
      <c r="BE5" s="743"/>
      <c r="BF5" s="743"/>
      <c r="BG5" s="743"/>
      <c r="BH5" s="743"/>
      <c r="BI5" s="743"/>
      <c r="BJ5" s="743"/>
      <c r="BK5" s="743"/>
      <c r="BL5" s="743"/>
      <c r="BM5" s="743"/>
      <c r="BN5" s="743"/>
    </row>
    <row r="6" spans="1:66" s="405" customFormat="1" x14ac:dyDescent="0.3">
      <c r="A6" s="742"/>
      <c r="B6" s="174"/>
      <c r="C6" s="742"/>
      <c r="D6" s="742"/>
      <c r="E6" s="746" t="s">
        <v>398</v>
      </c>
      <c r="F6" s="746"/>
      <c r="G6" s="746"/>
      <c r="H6" s="746"/>
      <c r="I6" s="174"/>
      <c r="J6" s="742"/>
      <c r="K6" s="742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3"/>
      <c r="AB6" s="743"/>
      <c r="AC6" s="743"/>
      <c r="AD6" s="743"/>
      <c r="AE6" s="743"/>
      <c r="AF6" s="743"/>
      <c r="AG6" s="743"/>
      <c r="AH6" s="743"/>
      <c r="AI6" s="743"/>
      <c r="AJ6" s="743"/>
      <c r="AK6" s="743"/>
      <c r="AL6" s="743"/>
      <c r="AM6" s="743"/>
      <c r="AN6" s="743"/>
      <c r="AO6" s="743"/>
      <c r="AP6" s="743"/>
      <c r="AQ6" s="743"/>
      <c r="AR6" s="743"/>
      <c r="AS6" s="743"/>
      <c r="AT6" s="743"/>
      <c r="AU6" s="743"/>
      <c r="AV6" s="743"/>
      <c r="AW6" s="743"/>
      <c r="AX6" s="743"/>
      <c r="AY6" s="743"/>
      <c r="AZ6" s="743"/>
      <c r="BA6" s="743"/>
      <c r="BB6" s="743"/>
      <c r="BC6" s="743"/>
      <c r="BD6" s="743"/>
      <c r="BE6" s="743"/>
      <c r="BF6" s="743"/>
      <c r="BG6" s="743"/>
      <c r="BH6" s="743"/>
      <c r="BI6" s="743"/>
      <c r="BJ6" s="743"/>
      <c r="BK6" s="743"/>
      <c r="BL6" s="743"/>
      <c r="BM6" s="743"/>
      <c r="BN6" s="743"/>
    </row>
    <row r="7" spans="1:66" s="405" customFormat="1" x14ac:dyDescent="0.3">
      <c r="A7" s="747"/>
      <c r="B7" s="175"/>
      <c r="C7" s="747"/>
      <c r="D7" s="745" t="s">
        <v>2</v>
      </c>
      <c r="E7" s="747"/>
      <c r="F7" s="747"/>
      <c r="G7" s="747"/>
      <c r="H7" s="747"/>
      <c r="I7" s="175"/>
      <c r="J7" s="747"/>
      <c r="K7" s="747"/>
      <c r="M7" s="743"/>
      <c r="N7" s="743"/>
      <c r="O7" s="743"/>
      <c r="P7" s="743"/>
      <c r="Q7" s="743"/>
      <c r="R7" s="743"/>
      <c r="S7" s="743"/>
      <c r="T7" s="743"/>
      <c r="U7" s="743"/>
      <c r="V7" s="743"/>
      <c r="W7" s="743"/>
      <c r="X7" s="743"/>
      <c r="Y7" s="743"/>
      <c r="Z7" s="743"/>
      <c r="AA7" s="743"/>
      <c r="AB7" s="743"/>
      <c r="AC7" s="743"/>
      <c r="AD7" s="743"/>
      <c r="AE7" s="743"/>
      <c r="AF7" s="743"/>
      <c r="AG7" s="743"/>
      <c r="AH7" s="743"/>
      <c r="AI7" s="743"/>
      <c r="AJ7" s="743"/>
      <c r="AK7" s="743"/>
      <c r="AL7" s="743"/>
      <c r="AM7" s="743"/>
      <c r="AN7" s="743"/>
      <c r="AO7" s="743"/>
      <c r="AP7" s="743"/>
      <c r="AQ7" s="743"/>
      <c r="AR7" s="743"/>
      <c r="AS7" s="743"/>
      <c r="AT7" s="743"/>
      <c r="AU7" s="743"/>
      <c r="AV7" s="743"/>
      <c r="AW7" s="743"/>
      <c r="AX7" s="743"/>
      <c r="AY7" s="743"/>
      <c r="AZ7" s="743"/>
      <c r="BA7" s="743"/>
      <c r="BB7" s="743"/>
      <c r="BC7" s="743"/>
      <c r="BD7" s="743"/>
      <c r="BE7" s="743"/>
      <c r="BF7" s="743"/>
      <c r="BG7" s="743"/>
      <c r="BH7" s="743"/>
      <c r="BI7" s="743"/>
      <c r="BJ7" s="743"/>
      <c r="BK7" s="743"/>
      <c r="BL7" s="743"/>
      <c r="BM7" s="743"/>
      <c r="BN7" s="743"/>
    </row>
    <row r="8" spans="1:66" s="405" customFormat="1" ht="15.6" x14ac:dyDescent="0.3">
      <c r="A8" s="747"/>
      <c r="B8" s="175"/>
      <c r="C8" s="747"/>
      <c r="D8" s="747"/>
      <c r="E8" s="748" t="s">
        <v>1140</v>
      </c>
      <c r="F8" s="748"/>
      <c r="G8" s="748"/>
      <c r="H8" s="748"/>
      <c r="I8" s="175"/>
      <c r="J8" s="747"/>
      <c r="K8" s="747"/>
      <c r="M8" s="743"/>
      <c r="N8" s="743"/>
      <c r="O8" s="743"/>
      <c r="P8" s="743"/>
      <c r="Q8" s="743"/>
      <c r="R8" s="743"/>
      <c r="S8" s="743"/>
      <c r="T8" s="743"/>
      <c r="U8" s="743"/>
      <c r="V8" s="743"/>
      <c r="W8" s="743"/>
      <c r="X8" s="743"/>
      <c r="Y8" s="743"/>
      <c r="Z8" s="743"/>
      <c r="AA8" s="743"/>
      <c r="AB8" s="743"/>
      <c r="AC8" s="743"/>
      <c r="AD8" s="743"/>
      <c r="AE8" s="743"/>
      <c r="AF8" s="743"/>
      <c r="AG8" s="743"/>
      <c r="AH8" s="743"/>
      <c r="AI8" s="743"/>
      <c r="AJ8" s="743"/>
      <c r="AK8" s="743"/>
      <c r="AL8" s="743"/>
      <c r="AM8" s="743"/>
      <c r="AN8" s="743"/>
      <c r="AO8" s="743"/>
      <c r="AP8" s="743"/>
      <c r="AQ8" s="743"/>
      <c r="AR8" s="743"/>
      <c r="AS8" s="743"/>
      <c r="AT8" s="743"/>
      <c r="AU8" s="743"/>
      <c r="AV8" s="743"/>
      <c r="AW8" s="743"/>
      <c r="AX8" s="743"/>
      <c r="AY8" s="743"/>
      <c r="AZ8" s="743"/>
      <c r="BA8" s="743"/>
      <c r="BB8" s="743"/>
      <c r="BC8" s="743"/>
      <c r="BD8" s="743"/>
      <c r="BE8" s="743"/>
      <c r="BF8" s="743"/>
      <c r="BG8" s="743"/>
      <c r="BH8" s="743"/>
      <c r="BI8" s="743"/>
      <c r="BJ8" s="743"/>
      <c r="BK8" s="743"/>
      <c r="BL8" s="743"/>
      <c r="BM8" s="743"/>
      <c r="BN8" s="743"/>
    </row>
    <row r="9" spans="1:66" s="405" customFormat="1" x14ac:dyDescent="0.3">
      <c r="A9" s="747"/>
      <c r="B9" s="175"/>
      <c r="C9" s="747"/>
      <c r="D9" s="747"/>
      <c r="E9" s="747"/>
      <c r="F9" s="747"/>
      <c r="G9" s="747"/>
      <c r="H9" s="747"/>
      <c r="I9" s="175"/>
      <c r="J9" s="747"/>
      <c r="K9" s="747"/>
      <c r="M9" s="743"/>
      <c r="N9" s="743"/>
      <c r="O9" s="743"/>
      <c r="P9" s="743"/>
      <c r="Q9" s="743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43"/>
      <c r="AC9" s="743"/>
      <c r="AD9" s="743"/>
      <c r="AE9" s="743"/>
      <c r="AF9" s="743"/>
      <c r="AG9" s="743"/>
      <c r="AH9" s="743"/>
      <c r="AI9" s="743"/>
      <c r="AJ9" s="743"/>
      <c r="AK9" s="743"/>
      <c r="AL9" s="743"/>
      <c r="AM9" s="743"/>
      <c r="AN9" s="743"/>
      <c r="AO9" s="743"/>
      <c r="AP9" s="743"/>
      <c r="AQ9" s="743"/>
      <c r="AR9" s="743"/>
      <c r="AS9" s="743"/>
      <c r="AT9" s="743"/>
      <c r="AU9" s="743"/>
      <c r="AV9" s="743"/>
      <c r="AW9" s="743"/>
      <c r="AX9" s="743"/>
      <c r="AY9" s="743"/>
      <c r="AZ9" s="743"/>
      <c r="BA9" s="743"/>
      <c r="BB9" s="743"/>
      <c r="BC9" s="743"/>
      <c r="BD9" s="743"/>
      <c r="BE9" s="743"/>
      <c r="BF9" s="743"/>
      <c r="BG9" s="743"/>
      <c r="BH9" s="743"/>
      <c r="BI9" s="743"/>
      <c r="BJ9" s="743"/>
      <c r="BK9" s="743"/>
      <c r="BL9" s="743"/>
      <c r="BM9" s="743"/>
      <c r="BN9" s="743"/>
    </row>
    <row r="10" spans="1:66" s="405" customFormat="1" x14ac:dyDescent="0.3">
      <c r="A10" s="747"/>
      <c r="B10" s="175"/>
      <c r="C10" s="747"/>
      <c r="D10" s="745" t="s">
        <v>3</v>
      </c>
      <c r="E10" s="747"/>
      <c r="F10" s="749" t="s">
        <v>4</v>
      </c>
      <c r="G10" s="747"/>
      <c r="H10" s="747"/>
      <c r="I10" s="176" t="s">
        <v>5</v>
      </c>
      <c r="J10" s="749" t="s">
        <v>4</v>
      </c>
      <c r="K10" s="747"/>
      <c r="M10" s="743"/>
      <c r="N10" s="743"/>
      <c r="O10" s="743"/>
      <c r="P10" s="743"/>
      <c r="Q10" s="743"/>
      <c r="R10" s="743"/>
      <c r="S10" s="743"/>
      <c r="T10" s="743"/>
      <c r="U10" s="743"/>
      <c r="V10" s="743"/>
      <c r="W10" s="743"/>
      <c r="X10" s="743"/>
      <c r="Y10" s="743"/>
      <c r="Z10" s="743"/>
      <c r="AA10" s="743"/>
      <c r="AB10" s="743"/>
      <c r="AC10" s="743"/>
      <c r="AD10" s="743"/>
      <c r="AE10" s="743"/>
      <c r="AF10" s="743"/>
      <c r="AG10" s="743"/>
      <c r="AH10" s="743"/>
      <c r="AI10" s="743"/>
      <c r="AJ10" s="743"/>
      <c r="AK10" s="743"/>
      <c r="AL10" s="743"/>
      <c r="AM10" s="743"/>
      <c r="AN10" s="743"/>
      <c r="AO10" s="743"/>
      <c r="AP10" s="743"/>
      <c r="AQ10" s="743"/>
      <c r="AR10" s="743"/>
      <c r="AS10" s="743"/>
      <c r="AT10" s="743"/>
      <c r="AU10" s="743"/>
      <c r="AV10" s="743"/>
      <c r="AW10" s="743"/>
      <c r="AX10" s="743"/>
      <c r="AY10" s="743"/>
      <c r="AZ10" s="743"/>
      <c r="BA10" s="743"/>
      <c r="BB10" s="743"/>
      <c r="BC10" s="743"/>
      <c r="BD10" s="743"/>
      <c r="BE10" s="743"/>
      <c r="BF10" s="743"/>
      <c r="BG10" s="743"/>
      <c r="BH10" s="743"/>
      <c r="BI10" s="743"/>
      <c r="BJ10" s="743"/>
      <c r="BK10" s="743"/>
      <c r="BL10" s="743"/>
      <c r="BM10" s="743"/>
      <c r="BN10" s="743"/>
    </row>
    <row r="11" spans="1:66" s="405" customFormat="1" x14ac:dyDescent="0.3">
      <c r="A11" s="747"/>
      <c r="B11" s="175"/>
      <c r="C11" s="747"/>
      <c r="D11" s="745" t="s">
        <v>6</v>
      </c>
      <c r="F11" s="747" t="s">
        <v>399</v>
      </c>
      <c r="G11" s="747"/>
      <c r="H11" s="747"/>
      <c r="I11" s="176" t="s">
        <v>7</v>
      </c>
      <c r="J11" s="750"/>
      <c r="K11" s="747"/>
      <c r="M11" s="743"/>
      <c r="N11" s="743"/>
      <c r="O11" s="743"/>
      <c r="P11" s="743"/>
      <c r="Q11" s="743"/>
      <c r="R11" s="743"/>
      <c r="S11" s="743"/>
      <c r="T11" s="743"/>
      <c r="U11" s="743"/>
      <c r="V11" s="743"/>
      <c r="W11" s="743"/>
      <c r="X11" s="743"/>
      <c r="Y11" s="743"/>
      <c r="Z11" s="743"/>
      <c r="AA11" s="743"/>
      <c r="AB11" s="743"/>
      <c r="AC11" s="743"/>
      <c r="AD11" s="743"/>
      <c r="AE11" s="743"/>
      <c r="AF11" s="743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  <c r="AT11" s="743"/>
      <c r="AU11" s="743"/>
      <c r="AV11" s="743"/>
      <c r="AW11" s="743"/>
      <c r="AX11" s="743"/>
      <c r="AY11" s="743"/>
      <c r="AZ11" s="743"/>
      <c r="BA11" s="743"/>
      <c r="BB11" s="743"/>
      <c r="BC11" s="743"/>
      <c r="BD11" s="743"/>
      <c r="BE11" s="743"/>
      <c r="BF11" s="743"/>
      <c r="BG11" s="743"/>
      <c r="BH11" s="743"/>
      <c r="BI11" s="743"/>
      <c r="BJ11" s="743"/>
      <c r="BK11" s="743"/>
      <c r="BL11" s="743"/>
      <c r="BM11" s="743"/>
      <c r="BN11" s="743"/>
    </row>
    <row r="12" spans="1:66" s="405" customFormat="1" x14ac:dyDescent="0.3">
      <c r="A12" s="747"/>
      <c r="B12" s="175"/>
      <c r="C12" s="747"/>
      <c r="D12" s="747"/>
      <c r="E12" s="747"/>
      <c r="F12" s="747"/>
      <c r="G12" s="747"/>
      <c r="H12" s="747"/>
      <c r="I12" s="175"/>
      <c r="J12" s="747"/>
      <c r="K12" s="747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  <c r="AB12" s="743"/>
      <c r="AC12" s="743"/>
      <c r="AD12" s="743"/>
      <c r="AE12" s="743"/>
      <c r="AF12" s="743"/>
      <c r="AG12" s="743"/>
      <c r="AH12" s="743"/>
      <c r="AI12" s="743"/>
      <c r="AJ12" s="743"/>
      <c r="AK12" s="743"/>
      <c r="AL12" s="743"/>
      <c r="AM12" s="743"/>
      <c r="AN12" s="743"/>
      <c r="AO12" s="743"/>
      <c r="AP12" s="743"/>
      <c r="AQ12" s="743"/>
      <c r="AR12" s="743"/>
      <c r="AS12" s="743"/>
      <c r="AT12" s="743"/>
      <c r="AU12" s="743"/>
      <c r="AV12" s="743"/>
      <c r="AW12" s="743"/>
      <c r="AX12" s="743"/>
      <c r="AY12" s="743"/>
      <c r="AZ12" s="743"/>
      <c r="BA12" s="743"/>
      <c r="BB12" s="743"/>
      <c r="BC12" s="743"/>
      <c r="BD12" s="743"/>
      <c r="BE12" s="743"/>
      <c r="BF12" s="743"/>
      <c r="BG12" s="743"/>
      <c r="BH12" s="743"/>
      <c r="BI12" s="743"/>
      <c r="BJ12" s="743"/>
      <c r="BK12" s="743"/>
      <c r="BL12" s="743"/>
      <c r="BM12" s="743"/>
      <c r="BN12" s="743"/>
    </row>
    <row r="13" spans="1:66" s="405" customFormat="1" x14ac:dyDescent="0.3">
      <c r="A13" s="747"/>
      <c r="B13" s="175"/>
      <c r="C13" s="747"/>
      <c r="D13" s="745" t="s">
        <v>8</v>
      </c>
      <c r="F13" s="747" t="s">
        <v>400</v>
      </c>
      <c r="G13" s="747"/>
      <c r="H13" s="747"/>
      <c r="I13" s="176" t="s">
        <v>9</v>
      </c>
      <c r="J13" s="749">
        <v>3410447</v>
      </c>
      <c r="K13" s="747"/>
      <c r="M13" s="743"/>
      <c r="N13" s="743"/>
      <c r="O13" s="743"/>
      <c r="P13" s="743"/>
      <c r="Q13" s="743"/>
      <c r="R13" s="743"/>
      <c r="S13" s="743"/>
      <c r="T13" s="743"/>
      <c r="U13" s="743"/>
      <c r="V13" s="743"/>
      <c r="W13" s="743"/>
      <c r="X13" s="743"/>
      <c r="Y13" s="743"/>
      <c r="Z13" s="743"/>
      <c r="AA13" s="743"/>
      <c r="AB13" s="743"/>
      <c r="AC13" s="743"/>
      <c r="AD13" s="743"/>
      <c r="AE13" s="743"/>
      <c r="AF13" s="743"/>
      <c r="AG13" s="743"/>
      <c r="AH13" s="743"/>
      <c r="AI13" s="743"/>
      <c r="AJ13" s="743"/>
      <c r="AK13" s="743"/>
      <c r="AL13" s="743"/>
      <c r="AM13" s="743"/>
      <c r="AN13" s="743"/>
      <c r="AO13" s="743"/>
      <c r="AP13" s="743"/>
      <c r="AQ13" s="743"/>
      <c r="AR13" s="743"/>
      <c r="AS13" s="743"/>
      <c r="AT13" s="743"/>
      <c r="AU13" s="743"/>
      <c r="AV13" s="743"/>
      <c r="AW13" s="743"/>
      <c r="AX13" s="743"/>
      <c r="AY13" s="743"/>
      <c r="AZ13" s="743"/>
      <c r="BA13" s="743"/>
      <c r="BB13" s="743"/>
      <c r="BC13" s="743"/>
      <c r="BD13" s="743"/>
      <c r="BE13" s="743"/>
      <c r="BF13" s="743"/>
      <c r="BG13" s="743"/>
      <c r="BH13" s="743"/>
      <c r="BI13" s="743"/>
      <c r="BJ13" s="743"/>
      <c r="BK13" s="743"/>
      <c r="BL13" s="743"/>
      <c r="BM13" s="743"/>
      <c r="BN13" s="743"/>
    </row>
    <row r="14" spans="1:66" s="405" customFormat="1" x14ac:dyDescent="0.3">
      <c r="A14" s="747"/>
      <c r="B14" s="175"/>
      <c r="C14" s="747"/>
      <c r="D14" s="747"/>
      <c r="E14" s="749" t="s">
        <v>4</v>
      </c>
      <c r="F14" s="747"/>
      <c r="G14" s="747"/>
      <c r="H14" s="747"/>
      <c r="I14" s="176" t="s">
        <v>10</v>
      </c>
      <c r="J14" s="749" t="s">
        <v>4</v>
      </c>
      <c r="K14" s="747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3"/>
      <c r="AJ14" s="743"/>
      <c r="AK14" s="743"/>
      <c r="AL14" s="743"/>
      <c r="AM14" s="743"/>
      <c r="AN14" s="743"/>
      <c r="AO14" s="743"/>
      <c r="AP14" s="743"/>
      <c r="AQ14" s="743"/>
      <c r="AR14" s="743"/>
      <c r="AS14" s="743"/>
      <c r="AT14" s="743"/>
      <c r="AU14" s="743"/>
      <c r="AV14" s="743"/>
      <c r="AW14" s="743"/>
      <c r="AX14" s="743"/>
      <c r="AY14" s="743"/>
      <c r="AZ14" s="743"/>
      <c r="BA14" s="743"/>
      <c r="BB14" s="743"/>
      <c r="BC14" s="743"/>
      <c r="BD14" s="743"/>
      <c r="BE14" s="743"/>
      <c r="BF14" s="743"/>
      <c r="BG14" s="743"/>
      <c r="BH14" s="743"/>
      <c r="BI14" s="743"/>
      <c r="BJ14" s="743"/>
      <c r="BK14" s="743"/>
      <c r="BL14" s="743"/>
      <c r="BM14" s="743"/>
      <c r="BN14" s="743"/>
    </row>
    <row r="15" spans="1:66" s="405" customFormat="1" x14ac:dyDescent="0.3">
      <c r="A15" s="747"/>
      <c r="B15" s="175"/>
      <c r="C15" s="747"/>
      <c r="D15" s="747"/>
      <c r="E15" s="747"/>
      <c r="F15" s="747"/>
      <c r="G15" s="747"/>
      <c r="H15" s="747"/>
      <c r="I15" s="175"/>
      <c r="J15" s="747"/>
      <c r="K15" s="747"/>
      <c r="M15" s="743"/>
      <c r="N15" s="743"/>
      <c r="O15" s="743"/>
      <c r="P15" s="743"/>
      <c r="Q15" s="743"/>
      <c r="R15" s="743"/>
      <c r="S15" s="743"/>
      <c r="T15" s="743"/>
      <c r="U15" s="743"/>
      <c r="V15" s="743"/>
      <c r="W15" s="743"/>
      <c r="X15" s="743"/>
      <c r="Y15" s="743"/>
      <c r="Z15" s="743"/>
      <c r="AA15" s="743"/>
      <c r="AB15" s="743"/>
      <c r="AC15" s="743"/>
      <c r="AD15" s="743"/>
      <c r="AE15" s="743"/>
      <c r="AF15" s="743"/>
      <c r="AG15" s="743"/>
      <c r="AH15" s="743"/>
      <c r="AI15" s="743"/>
      <c r="AJ15" s="743"/>
      <c r="AK15" s="743"/>
      <c r="AL15" s="743"/>
      <c r="AM15" s="743"/>
      <c r="AN15" s="743"/>
      <c r="AO15" s="743"/>
      <c r="AP15" s="743"/>
      <c r="AQ15" s="743"/>
      <c r="AR15" s="743"/>
      <c r="AS15" s="743"/>
      <c r="AT15" s="743"/>
      <c r="AU15" s="743"/>
      <c r="AV15" s="743"/>
      <c r="AW15" s="743"/>
      <c r="AX15" s="743"/>
      <c r="AY15" s="743"/>
      <c r="AZ15" s="743"/>
      <c r="BA15" s="743"/>
      <c r="BB15" s="743"/>
      <c r="BC15" s="743"/>
      <c r="BD15" s="743"/>
      <c r="BE15" s="743"/>
      <c r="BF15" s="743"/>
      <c r="BG15" s="743"/>
      <c r="BH15" s="743"/>
      <c r="BI15" s="743"/>
      <c r="BJ15" s="743"/>
      <c r="BK15" s="743"/>
      <c r="BL15" s="743"/>
      <c r="BM15" s="743"/>
      <c r="BN15" s="743"/>
    </row>
    <row r="16" spans="1:66" s="405" customFormat="1" x14ac:dyDescent="0.3">
      <c r="A16" s="747"/>
      <c r="B16" s="175"/>
      <c r="C16" s="747"/>
      <c r="D16" s="745" t="s">
        <v>11</v>
      </c>
      <c r="E16" s="747"/>
      <c r="F16" s="747"/>
      <c r="G16" s="747"/>
      <c r="H16" s="747"/>
      <c r="I16" s="176" t="s">
        <v>9</v>
      </c>
      <c r="J16" s="749" t="s">
        <v>4</v>
      </c>
      <c r="K16" s="747"/>
      <c r="M16" s="743"/>
      <c r="N16" s="743"/>
      <c r="O16" s="743"/>
      <c r="P16" s="743"/>
      <c r="Q16" s="743"/>
      <c r="R16" s="743"/>
      <c r="S16" s="743"/>
      <c r="T16" s="743"/>
      <c r="U16" s="743"/>
      <c r="V16" s="743"/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743"/>
      <c r="AL16" s="743"/>
      <c r="AM16" s="743"/>
      <c r="AN16" s="743"/>
      <c r="AO16" s="743"/>
      <c r="AP16" s="743"/>
      <c r="AQ16" s="743"/>
      <c r="AR16" s="743"/>
      <c r="AS16" s="743"/>
      <c r="AT16" s="743"/>
      <c r="AU16" s="743"/>
      <c r="AV16" s="743"/>
      <c r="AW16" s="743"/>
      <c r="AX16" s="743"/>
      <c r="AY16" s="743"/>
      <c r="AZ16" s="743"/>
      <c r="BA16" s="743"/>
      <c r="BB16" s="743"/>
      <c r="BC16" s="743"/>
      <c r="BD16" s="743"/>
      <c r="BE16" s="743"/>
      <c r="BF16" s="743"/>
      <c r="BG16" s="743"/>
      <c r="BH16" s="743"/>
      <c r="BI16" s="743"/>
      <c r="BJ16" s="743"/>
      <c r="BK16" s="743"/>
      <c r="BL16" s="743"/>
      <c r="BM16" s="743"/>
      <c r="BN16" s="743"/>
    </row>
    <row r="17" spans="1:66" s="405" customFormat="1" x14ac:dyDescent="0.3">
      <c r="A17" s="747"/>
      <c r="B17" s="175"/>
      <c r="C17" s="747"/>
      <c r="D17" s="747"/>
      <c r="E17" s="749" t="s">
        <v>4</v>
      </c>
      <c r="F17" s="747"/>
      <c r="G17" s="747"/>
      <c r="H17" s="747"/>
      <c r="I17" s="176" t="s">
        <v>10</v>
      </c>
      <c r="J17" s="749"/>
      <c r="K17" s="747"/>
      <c r="M17" s="743"/>
      <c r="N17" s="743"/>
      <c r="O17" s="743"/>
      <c r="P17" s="743"/>
      <c r="Q17" s="743"/>
      <c r="R17" s="743"/>
      <c r="S17" s="743"/>
      <c r="T17" s="743"/>
      <c r="U17" s="743"/>
      <c r="V17" s="743"/>
      <c r="W17" s="743"/>
      <c r="X17" s="743"/>
      <c r="Y17" s="743"/>
      <c r="Z17" s="743"/>
      <c r="AA17" s="743"/>
      <c r="AB17" s="743"/>
      <c r="AC17" s="743"/>
      <c r="AD17" s="743"/>
      <c r="AE17" s="743"/>
      <c r="AF17" s="743"/>
      <c r="AG17" s="743"/>
      <c r="AH17" s="743"/>
      <c r="AI17" s="743"/>
      <c r="AJ17" s="743"/>
      <c r="AK17" s="743"/>
      <c r="AL17" s="743"/>
      <c r="AM17" s="743"/>
      <c r="AN17" s="743"/>
      <c r="AO17" s="743"/>
      <c r="AP17" s="743"/>
      <c r="AQ17" s="743"/>
      <c r="AR17" s="743"/>
      <c r="AS17" s="743"/>
      <c r="AT17" s="743"/>
      <c r="AU17" s="743"/>
      <c r="AV17" s="743"/>
      <c r="AW17" s="743"/>
      <c r="AX17" s="743"/>
      <c r="AY17" s="743"/>
      <c r="AZ17" s="743"/>
      <c r="BA17" s="743"/>
      <c r="BB17" s="743"/>
      <c r="BC17" s="743"/>
      <c r="BD17" s="743"/>
      <c r="BE17" s="743"/>
      <c r="BF17" s="743"/>
      <c r="BG17" s="743"/>
      <c r="BH17" s="743"/>
      <c r="BI17" s="743"/>
      <c r="BJ17" s="743"/>
      <c r="BK17" s="743"/>
      <c r="BL17" s="743"/>
      <c r="BM17" s="743"/>
      <c r="BN17" s="743"/>
    </row>
    <row r="18" spans="1:66" s="405" customFormat="1" x14ac:dyDescent="0.3">
      <c r="A18" s="747"/>
      <c r="B18" s="175"/>
      <c r="C18" s="747"/>
      <c r="D18" s="747"/>
      <c r="E18" s="747"/>
      <c r="F18" s="747"/>
      <c r="G18" s="747"/>
      <c r="H18" s="747"/>
      <c r="I18" s="175"/>
      <c r="J18" s="747"/>
      <c r="K18" s="747"/>
      <c r="M18" s="743"/>
      <c r="N18" s="743"/>
      <c r="O18" s="743"/>
      <c r="P18" s="743"/>
      <c r="Q18" s="743"/>
      <c r="R18" s="743"/>
      <c r="S18" s="743"/>
      <c r="T18" s="743"/>
      <c r="U18" s="743"/>
      <c r="V18" s="743"/>
      <c r="W18" s="743"/>
      <c r="X18" s="743"/>
      <c r="Y18" s="743"/>
      <c r="Z18" s="743"/>
      <c r="AA18" s="743"/>
      <c r="AB18" s="743"/>
      <c r="AC18" s="743"/>
      <c r="AD18" s="743"/>
      <c r="AE18" s="743"/>
      <c r="AF18" s="743"/>
      <c r="AG18" s="743"/>
      <c r="AH18" s="743"/>
      <c r="AI18" s="743"/>
      <c r="AJ18" s="743"/>
      <c r="AK18" s="743"/>
      <c r="AL18" s="743"/>
      <c r="AM18" s="743"/>
      <c r="AN18" s="743"/>
      <c r="AO18" s="743"/>
      <c r="AP18" s="743"/>
      <c r="AQ18" s="743"/>
      <c r="AR18" s="743"/>
      <c r="AS18" s="743"/>
      <c r="AT18" s="743"/>
      <c r="AU18" s="743"/>
      <c r="AV18" s="743"/>
      <c r="AW18" s="743"/>
      <c r="AX18" s="743"/>
      <c r="AY18" s="743"/>
      <c r="AZ18" s="743"/>
      <c r="BA18" s="743"/>
      <c r="BB18" s="743"/>
      <c r="BC18" s="743"/>
      <c r="BD18" s="743"/>
      <c r="BE18" s="743"/>
      <c r="BF18" s="743"/>
      <c r="BG18" s="743"/>
      <c r="BH18" s="743"/>
      <c r="BI18" s="743"/>
      <c r="BJ18" s="743"/>
      <c r="BK18" s="743"/>
      <c r="BL18" s="743"/>
      <c r="BM18" s="743"/>
      <c r="BN18" s="743"/>
    </row>
    <row r="19" spans="1:66" s="405" customFormat="1" x14ac:dyDescent="0.3">
      <c r="A19" s="747"/>
      <c r="B19" s="175"/>
      <c r="C19" s="747"/>
      <c r="D19" s="745" t="s">
        <v>12</v>
      </c>
      <c r="E19" s="747"/>
      <c r="F19" s="747" t="s">
        <v>401</v>
      </c>
      <c r="G19" s="747"/>
      <c r="H19" s="747"/>
      <c r="I19" s="176" t="s">
        <v>9</v>
      </c>
      <c r="J19" s="749" t="s">
        <v>402</v>
      </c>
      <c r="K19" s="747"/>
      <c r="M19" s="743"/>
      <c r="N19" s="743"/>
      <c r="O19" s="743"/>
      <c r="P19" s="743"/>
      <c r="Q19" s="743"/>
      <c r="R19" s="743"/>
      <c r="S19" s="743"/>
      <c r="T19" s="743"/>
      <c r="U19" s="743"/>
      <c r="V19" s="743"/>
      <c r="W19" s="743"/>
      <c r="X19" s="743"/>
      <c r="Y19" s="743"/>
      <c r="Z19" s="743"/>
      <c r="AA19" s="743"/>
      <c r="AB19" s="743"/>
      <c r="AC19" s="743"/>
      <c r="AD19" s="743"/>
      <c r="AE19" s="743"/>
      <c r="AF19" s="743"/>
      <c r="AG19" s="743"/>
      <c r="AH19" s="743"/>
      <c r="AI19" s="743"/>
      <c r="AJ19" s="743"/>
      <c r="AK19" s="743"/>
      <c r="AL19" s="743"/>
      <c r="AM19" s="743"/>
      <c r="AN19" s="743"/>
      <c r="AO19" s="743"/>
      <c r="AP19" s="743"/>
      <c r="AQ19" s="743"/>
      <c r="AR19" s="743"/>
      <c r="AS19" s="743"/>
      <c r="AT19" s="743"/>
      <c r="AU19" s="743"/>
      <c r="AV19" s="743"/>
      <c r="AW19" s="743"/>
      <c r="AX19" s="743"/>
      <c r="AY19" s="743"/>
      <c r="AZ19" s="743"/>
      <c r="BA19" s="743"/>
      <c r="BB19" s="743"/>
      <c r="BC19" s="743"/>
      <c r="BD19" s="743"/>
      <c r="BE19" s="743"/>
      <c r="BF19" s="743"/>
      <c r="BG19" s="743"/>
      <c r="BH19" s="743"/>
      <c r="BI19" s="743"/>
      <c r="BJ19" s="743"/>
      <c r="BK19" s="743"/>
      <c r="BL19" s="743"/>
      <c r="BM19" s="743"/>
      <c r="BN19" s="743"/>
    </row>
    <row r="20" spans="1:66" s="405" customFormat="1" x14ac:dyDescent="0.3">
      <c r="A20" s="747"/>
      <c r="B20" s="175"/>
      <c r="C20" s="747"/>
      <c r="D20" s="747"/>
      <c r="E20" s="749" t="s">
        <v>4</v>
      </c>
      <c r="F20" s="747"/>
      <c r="G20" s="747"/>
      <c r="H20" s="747"/>
      <c r="I20" s="176" t="s">
        <v>10</v>
      </c>
      <c r="J20" s="749" t="s">
        <v>4</v>
      </c>
      <c r="K20" s="747"/>
      <c r="M20" s="743"/>
      <c r="N20" s="743"/>
      <c r="O20" s="743"/>
      <c r="P20" s="743"/>
      <c r="Q20" s="743"/>
      <c r="R20" s="743"/>
      <c r="S20" s="743"/>
      <c r="T20" s="743"/>
      <c r="U20" s="743"/>
      <c r="V20" s="743"/>
      <c r="W20" s="743"/>
      <c r="X20" s="743"/>
      <c r="Y20" s="743"/>
      <c r="Z20" s="743"/>
      <c r="AA20" s="743"/>
      <c r="AB20" s="743"/>
      <c r="AC20" s="743"/>
      <c r="AD20" s="743"/>
      <c r="AE20" s="743"/>
      <c r="AF20" s="743"/>
      <c r="AG20" s="743"/>
      <c r="AH20" s="743"/>
      <c r="AI20" s="743"/>
      <c r="AJ20" s="743"/>
      <c r="AK20" s="743"/>
      <c r="AL20" s="743"/>
      <c r="AM20" s="743"/>
      <c r="AN20" s="743"/>
      <c r="AO20" s="743"/>
      <c r="AP20" s="743"/>
      <c r="AQ20" s="743"/>
      <c r="AR20" s="743"/>
      <c r="AS20" s="743"/>
      <c r="AT20" s="743"/>
      <c r="AU20" s="743"/>
      <c r="AV20" s="743"/>
      <c r="AW20" s="743"/>
      <c r="AX20" s="743"/>
      <c r="AY20" s="743"/>
      <c r="AZ20" s="743"/>
      <c r="BA20" s="743"/>
      <c r="BB20" s="743"/>
      <c r="BC20" s="743"/>
      <c r="BD20" s="743"/>
      <c r="BE20" s="743"/>
      <c r="BF20" s="743"/>
      <c r="BG20" s="743"/>
      <c r="BH20" s="743"/>
      <c r="BI20" s="743"/>
      <c r="BJ20" s="743"/>
      <c r="BK20" s="743"/>
      <c r="BL20" s="743"/>
      <c r="BM20" s="743"/>
      <c r="BN20" s="743"/>
    </row>
    <row r="21" spans="1:66" s="405" customFormat="1" x14ac:dyDescent="0.3">
      <c r="A21" s="747"/>
      <c r="B21" s="175"/>
      <c r="C21" s="747"/>
      <c r="D21" s="747"/>
      <c r="E21" s="747"/>
      <c r="F21" s="747"/>
      <c r="G21" s="747"/>
      <c r="H21" s="747"/>
      <c r="I21" s="175"/>
      <c r="J21" s="747"/>
      <c r="K21" s="747"/>
      <c r="M21" s="743"/>
      <c r="N21" s="743"/>
      <c r="O21" s="743"/>
      <c r="P21" s="743"/>
      <c r="Q21" s="743"/>
      <c r="R21" s="743"/>
      <c r="S21" s="743"/>
      <c r="T21" s="743"/>
      <c r="U21" s="743"/>
      <c r="V21" s="743"/>
      <c r="W21" s="743"/>
      <c r="X21" s="743"/>
      <c r="Y21" s="743"/>
      <c r="Z21" s="743"/>
      <c r="AA21" s="743"/>
      <c r="AB21" s="743"/>
      <c r="AC21" s="743"/>
      <c r="AD21" s="743"/>
      <c r="AE21" s="743"/>
      <c r="AF21" s="743"/>
      <c r="AG21" s="743"/>
      <c r="AH21" s="743"/>
      <c r="AI21" s="743"/>
      <c r="AJ21" s="743"/>
      <c r="AK21" s="743"/>
      <c r="AL21" s="743"/>
      <c r="AM21" s="743"/>
      <c r="AN21" s="743"/>
      <c r="AO21" s="743"/>
      <c r="AP21" s="743"/>
      <c r="AQ21" s="743"/>
      <c r="AR21" s="743"/>
      <c r="AS21" s="743"/>
      <c r="AT21" s="743"/>
      <c r="AU21" s="743"/>
      <c r="AV21" s="743"/>
      <c r="AW21" s="743"/>
      <c r="AX21" s="743"/>
      <c r="AY21" s="743"/>
      <c r="AZ21" s="743"/>
      <c r="BA21" s="743"/>
      <c r="BB21" s="743"/>
      <c r="BC21" s="743"/>
      <c r="BD21" s="743"/>
      <c r="BE21" s="743"/>
      <c r="BF21" s="743"/>
      <c r="BG21" s="743"/>
      <c r="BH21" s="743"/>
      <c r="BI21" s="743"/>
      <c r="BJ21" s="743"/>
      <c r="BK21" s="743"/>
      <c r="BL21" s="743"/>
      <c r="BM21" s="743"/>
      <c r="BN21" s="743"/>
    </row>
    <row r="22" spans="1:66" s="405" customFormat="1" x14ac:dyDescent="0.3">
      <c r="A22" s="747"/>
      <c r="B22" s="175"/>
      <c r="C22" s="747"/>
      <c r="D22" s="745" t="s">
        <v>13</v>
      </c>
      <c r="E22" s="747"/>
      <c r="F22" s="747"/>
      <c r="G22" s="747"/>
      <c r="H22" s="747"/>
      <c r="I22" s="175"/>
      <c r="J22" s="747"/>
      <c r="K22" s="747"/>
      <c r="M22" s="743"/>
      <c r="N22" s="743"/>
      <c r="O22" s="743"/>
      <c r="P22" s="743"/>
      <c r="Q22" s="743"/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743"/>
      <c r="AD22" s="743"/>
      <c r="AE22" s="743"/>
      <c r="AF22" s="743"/>
      <c r="AG22" s="743"/>
      <c r="AH22" s="743"/>
      <c r="AI22" s="743"/>
      <c r="AJ22" s="743"/>
      <c r="AK22" s="743"/>
      <c r="AL22" s="743"/>
      <c r="AM22" s="743"/>
      <c r="AN22" s="743"/>
      <c r="AO22" s="743"/>
      <c r="AP22" s="743"/>
      <c r="AQ22" s="743"/>
      <c r="AR22" s="743"/>
      <c r="AS22" s="743"/>
      <c r="AT22" s="743"/>
      <c r="AU22" s="743"/>
      <c r="AV22" s="743"/>
      <c r="AW22" s="743"/>
      <c r="AX22" s="743"/>
      <c r="AY22" s="743"/>
      <c r="AZ22" s="743"/>
      <c r="BA22" s="743"/>
      <c r="BB22" s="743"/>
      <c r="BC22" s="743"/>
      <c r="BD22" s="743"/>
      <c r="BE22" s="743"/>
      <c r="BF22" s="743"/>
      <c r="BG22" s="743"/>
      <c r="BH22" s="743"/>
      <c r="BI22" s="743"/>
      <c r="BJ22" s="743"/>
      <c r="BK22" s="743"/>
      <c r="BL22" s="743"/>
      <c r="BM22" s="743"/>
      <c r="BN22" s="743"/>
    </row>
    <row r="23" spans="1:66" s="405" customFormat="1" x14ac:dyDescent="0.3">
      <c r="A23" s="751"/>
      <c r="B23" s="177"/>
      <c r="C23" s="751"/>
      <c r="D23" s="751"/>
      <c r="E23" s="752" t="s">
        <v>4</v>
      </c>
      <c r="F23" s="752"/>
      <c r="G23" s="752"/>
      <c r="H23" s="752"/>
      <c r="I23" s="177"/>
      <c r="J23" s="751"/>
      <c r="K23" s="751"/>
      <c r="M23" s="743"/>
      <c r="N23" s="743"/>
      <c r="O23" s="743"/>
      <c r="P23" s="743"/>
      <c r="Q23" s="743"/>
      <c r="R23" s="743"/>
      <c r="S23" s="743"/>
      <c r="T23" s="743"/>
      <c r="U23" s="743"/>
      <c r="V23" s="743"/>
      <c r="W23" s="743"/>
      <c r="X23" s="743"/>
      <c r="Y23" s="743"/>
      <c r="Z23" s="743"/>
      <c r="AA23" s="743"/>
      <c r="AB23" s="743"/>
      <c r="AC23" s="743"/>
      <c r="AD23" s="743"/>
      <c r="AE23" s="743"/>
      <c r="AF23" s="743"/>
      <c r="AG23" s="743"/>
      <c r="AH23" s="743"/>
      <c r="AI23" s="743"/>
      <c r="AJ23" s="743"/>
      <c r="AK23" s="743"/>
      <c r="AL23" s="743"/>
      <c r="AM23" s="743"/>
      <c r="AN23" s="743"/>
      <c r="AO23" s="743"/>
      <c r="AP23" s="743"/>
      <c r="AQ23" s="743"/>
      <c r="AR23" s="743"/>
      <c r="AS23" s="743"/>
      <c r="AT23" s="743"/>
      <c r="AU23" s="743"/>
      <c r="AV23" s="743"/>
      <c r="AW23" s="743"/>
      <c r="AX23" s="743"/>
      <c r="AY23" s="743"/>
      <c r="AZ23" s="743"/>
      <c r="BA23" s="743"/>
      <c r="BB23" s="743"/>
      <c r="BC23" s="743"/>
      <c r="BD23" s="743"/>
      <c r="BE23" s="743"/>
      <c r="BF23" s="743"/>
      <c r="BG23" s="743"/>
      <c r="BH23" s="743"/>
      <c r="BI23" s="743"/>
      <c r="BJ23" s="743"/>
      <c r="BK23" s="743"/>
      <c r="BL23" s="743"/>
      <c r="BM23" s="743"/>
      <c r="BN23" s="743"/>
    </row>
    <row r="24" spans="1:66" s="405" customFormat="1" x14ac:dyDescent="0.3">
      <c r="A24" s="747"/>
      <c r="B24" s="175"/>
      <c r="C24" s="747"/>
      <c r="D24" s="747"/>
      <c r="E24" s="747"/>
      <c r="F24" s="747"/>
      <c r="G24" s="747"/>
      <c r="H24" s="747"/>
      <c r="I24" s="175"/>
      <c r="J24" s="747"/>
      <c r="K24" s="747"/>
      <c r="M24" s="743"/>
      <c r="N24" s="743"/>
      <c r="O24" s="743"/>
      <c r="P24" s="743"/>
      <c r="Q24" s="743"/>
      <c r="R24" s="743"/>
      <c r="S24" s="743"/>
      <c r="T24" s="743"/>
      <c r="U24" s="743"/>
      <c r="V24" s="743"/>
      <c r="W24" s="743"/>
      <c r="X24" s="743"/>
      <c r="Y24" s="743"/>
      <c r="Z24" s="743"/>
      <c r="AA24" s="743"/>
      <c r="AB24" s="743"/>
      <c r="AC24" s="743"/>
      <c r="AD24" s="743"/>
      <c r="AE24" s="743"/>
      <c r="AF24" s="743"/>
      <c r="AG24" s="743"/>
      <c r="AH24" s="743"/>
      <c r="AI24" s="743"/>
      <c r="AJ24" s="743"/>
      <c r="AK24" s="743"/>
      <c r="AL24" s="743"/>
      <c r="AM24" s="743"/>
      <c r="AN24" s="743"/>
      <c r="AO24" s="743"/>
      <c r="AP24" s="743"/>
      <c r="AQ24" s="743"/>
      <c r="AR24" s="743"/>
      <c r="AS24" s="743"/>
      <c r="AT24" s="743"/>
      <c r="AU24" s="743"/>
      <c r="AV24" s="743"/>
      <c r="AW24" s="743"/>
      <c r="AX24" s="743"/>
      <c r="AY24" s="743"/>
      <c r="AZ24" s="743"/>
      <c r="BA24" s="743"/>
      <c r="BB24" s="743"/>
      <c r="BC24" s="743"/>
      <c r="BD24" s="743"/>
      <c r="BE24" s="743"/>
      <c r="BF24" s="743"/>
      <c r="BG24" s="743"/>
      <c r="BH24" s="743"/>
      <c r="BI24" s="743"/>
      <c r="BJ24" s="743"/>
      <c r="BK24" s="743"/>
      <c r="BL24" s="743"/>
      <c r="BM24" s="743"/>
      <c r="BN24" s="743"/>
    </row>
    <row r="25" spans="1:66" s="405" customFormat="1" x14ac:dyDescent="0.3">
      <c r="A25" s="747"/>
      <c r="B25" s="175"/>
      <c r="C25" s="747"/>
      <c r="D25" s="747"/>
      <c r="E25" s="747"/>
      <c r="F25" s="747"/>
      <c r="G25" s="747"/>
      <c r="H25" s="747"/>
      <c r="I25" s="175"/>
      <c r="J25" s="747"/>
      <c r="K25" s="747"/>
      <c r="M25" s="743"/>
      <c r="N25" s="743"/>
      <c r="O25" s="743"/>
      <c r="P25" s="743"/>
      <c r="Q25" s="743"/>
      <c r="R25" s="743"/>
      <c r="S25" s="743"/>
      <c r="T25" s="743"/>
      <c r="U25" s="743"/>
      <c r="V25" s="743"/>
      <c r="W25" s="743"/>
      <c r="X25" s="743"/>
      <c r="Y25" s="743"/>
      <c r="Z25" s="743"/>
      <c r="AA25" s="743"/>
      <c r="AB25" s="743"/>
      <c r="AC25" s="743"/>
      <c r="AD25" s="743"/>
      <c r="AE25" s="743"/>
      <c r="AF25" s="743"/>
      <c r="AG25" s="743"/>
      <c r="AH25" s="743"/>
      <c r="AI25" s="743"/>
      <c r="AJ25" s="743"/>
      <c r="AK25" s="743"/>
      <c r="AL25" s="743"/>
      <c r="AM25" s="743"/>
      <c r="AN25" s="743"/>
      <c r="AO25" s="743"/>
      <c r="AP25" s="743"/>
      <c r="AQ25" s="743"/>
      <c r="AR25" s="743"/>
      <c r="AS25" s="743"/>
      <c r="AT25" s="743"/>
      <c r="AU25" s="743"/>
      <c r="AV25" s="743"/>
      <c r="AW25" s="743"/>
      <c r="AX25" s="743"/>
      <c r="AY25" s="743"/>
      <c r="AZ25" s="743"/>
      <c r="BA25" s="743"/>
      <c r="BB25" s="743"/>
      <c r="BC25" s="743"/>
      <c r="BD25" s="743"/>
      <c r="BE25" s="743"/>
      <c r="BF25" s="743"/>
      <c r="BG25" s="743"/>
      <c r="BH25" s="743"/>
      <c r="BI25" s="743"/>
      <c r="BJ25" s="743"/>
      <c r="BK25" s="743"/>
      <c r="BL25" s="743"/>
      <c r="BM25" s="743"/>
      <c r="BN25" s="743"/>
    </row>
    <row r="26" spans="1:66" ht="15.6" x14ac:dyDescent="0.3">
      <c r="A26" s="624"/>
      <c r="B26" s="625"/>
      <c r="C26" s="624"/>
      <c r="D26" s="630" t="s">
        <v>14</v>
      </c>
      <c r="E26" s="624"/>
      <c r="F26" s="624"/>
      <c r="G26" s="624"/>
      <c r="H26" s="624"/>
      <c r="I26" s="175"/>
      <c r="J26" s="631">
        <f>J86</f>
        <v>0</v>
      </c>
      <c r="K26" s="624"/>
    </row>
    <row r="27" spans="1:66" x14ac:dyDescent="0.3">
      <c r="A27" s="624"/>
      <c r="B27" s="625"/>
      <c r="C27" s="624"/>
      <c r="D27" s="624"/>
      <c r="E27" s="624"/>
      <c r="F27" s="624"/>
      <c r="G27" s="624"/>
      <c r="H27" s="624"/>
      <c r="I27" s="175"/>
      <c r="J27" s="624"/>
      <c r="K27" s="624"/>
    </row>
    <row r="28" spans="1:66" x14ac:dyDescent="0.3">
      <c r="A28" s="624"/>
      <c r="B28" s="625"/>
      <c r="C28" s="624"/>
      <c r="D28" s="624"/>
      <c r="E28" s="624"/>
      <c r="F28" s="632" t="s">
        <v>15</v>
      </c>
      <c r="G28" s="624"/>
      <c r="H28" s="624"/>
      <c r="I28" s="178" t="s">
        <v>16</v>
      </c>
      <c r="J28" s="632" t="s">
        <v>17</v>
      </c>
      <c r="K28" s="624"/>
    </row>
    <row r="29" spans="1:66" x14ac:dyDescent="0.3">
      <c r="A29" s="624"/>
      <c r="B29" s="625"/>
      <c r="C29" s="624"/>
      <c r="D29" s="633" t="s">
        <v>18</v>
      </c>
      <c r="E29" s="633" t="s">
        <v>19</v>
      </c>
      <c r="F29" s="634">
        <f>J26</f>
        <v>0</v>
      </c>
      <c r="G29" s="624"/>
      <c r="H29" s="624"/>
      <c r="I29" s="179">
        <v>0.21</v>
      </c>
      <c r="J29" s="634">
        <f>F29*I29</f>
        <v>0</v>
      </c>
      <c r="K29" s="624"/>
    </row>
    <row r="30" spans="1:66" x14ac:dyDescent="0.3">
      <c r="A30" s="624"/>
      <c r="B30" s="625"/>
      <c r="C30" s="624"/>
      <c r="D30" s="624"/>
      <c r="E30" s="633" t="s">
        <v>20</v>
      </c>
      <c r="F30" s="634">
        <v>0</v>
      </c>
      <c r="G30" s="624"/>
      <c r="H30" s="624"/>
      <c r="I30" s="179">
        <v>0.15</v>
      </c>
      <c r="J30" s="634">
        <f t="shared" ref="J30:J33" si="0">F30*I30</f>
        <v>0</v>
      </c>
      <c r="K30" s="624"/>
    </row>
    <row r="31" spans="1:66" x14ac:dyDescent="0.3">
      <c r="A31" s="624"/>
      <c r="B31" s="625"/>
      <c r="C31" s="624"/>
      <c r="D31" s="624"/>
      <c r="E31" s="633" t="s">
        <v>21</v>
      </c>
      <c r="F31" s="634">
        <v>0</v>
      </c>
      <c r="G31" s="624"/>
      <c r="H31" s="624"/>
      <c r="I31" s="179">
        <v>0.21</v>
      </c>
      <c r="J31" s="634">
        <f t="shared" si="0"/>
        <v>0</v>
      </c>
      <c r="K31" s="624"/>
    </row>
    <row r="32" spans="1:66" x14ac:dyDescent="0.3">
      <c r="A32" s="624"/>
      <c r="B32" s="625"/>
      <c r="C32" s="624"/>
      <c r="D32" s="624"/>
      <c r="E32" s="633" t="s">
        <v>22</v>
      </c>
      <c r="F32" s="634">
        <v>0</v>
      </c>
      <c r="G32" s="624"/>
      <c r="H32" s="624"/>
      <c r="I32" s="179">
        <v>0.15</v>
      </c>
      <c r="J32" s="634">
        <f t="shared" si="0"/>
        <v>0</v>
      </c>
      <c r="K32" s="624"/>
    </row>
    <row r="33" spans="1:11" x14ac:dyDescent="0.3">
      <c r="A33" s="624"/>
      <c r="B33" s="625"/>
      <c r="C33" s="624"/>
      <c r="D33" s="624"/>
      <c r="E33" s="633" t="s">
        <v>23</v>
      </c>
      <c r="F33" s="634">
        <v>0</v>
      </c>
      <c r="G33" s="624"/>
      <c r="H33" s="624"/>
      <c r="I33" s="179">
        <v>0</v>
      </c>
      <c r="J33" s="634">
        <f t="shared" si="0"/>
        <v>0</v>
      </c>
      <c r="K33" s="624"/>
    </row>
    <row r="34" spans="1:11" x14ac:dyDescent="0.3">
      <c r="A34" s="624"/>
      <c r="B34" s="625"/>
      <c r="C34" s="624"/>
      <c r="D34" s="624"/>
      <c r="E34" s="624"/>
      <c r="F34" s="624"/>
      <c r="G34" s="624"/>
      <c r="H34" s="624"/>
      <c r="I34" s="175"/>
      <c r="J34" s="624"/>
      <c r="K34" s="624"/>
    </row>
    <row r="35" spans="1:11" ht="15.6" x14ac:dyDescent="0.3">
      <c r="A35" s="624"/>
      <c r="B35" s="625"/>
      <c r="C35" s="635"/>
      <c r="D35" s="636" t="s">
        <v>24</v>
      </c>
      <c r="E35" s="635"/>
      <c r="F35" s="635"/>
      <c r="G35" s="637" t="s">
        <v>25</v>
      </c>
      <c r="H35" s="638" t="s">
        <v>26</v>
      </c>
      <c r="I35" s="753"/>
      <c r="J35" s="639">
        <f>J26+J29</f>
        <v>0</v>
      </c>
      <c r="K35" s="635"/>
    </row>
    <row r="36" spans="1:11" x14ac:dyDescent="0.3">
      <c r="A36" s="624"/>
      <c r="B36" s="625"/>
      <c r="C36" s="624"/>
      <c r="D36" s="624"/>
      <c r="E36" s="624"/>
      <c r="F36" s="624"/>
      <c r="G36" s="624"/>
      <c r="H36" s="624"/>
      <c r="I36" s="175"/>
      <c r="J36" s="624"/>
      <c r="K36" s="624"/>
    </row>
    <row r="37" spans="1:11" x14ac:dyDescent="0.3">
      <c r="A37" s="619"/>
      <c r="B37" s="620"/>
      <c r="C37" s="619"/>
      <c r="D37" s="619"/>
      <c r="E37" s="619"/>
      <c r="F37" s="619"/>
      <c r="G37" s="619"/>
      <c r="H37" s="619"/>
      <c r="I37" s="174"/>
      <c r="J37" s="619"/>
      <c r="K37" s="619"/>
    </row>
    <row r="38" spans="1:11" x14ac:dyDescent="0.3">
      <c r="A38" s="619"/>
      <c r="B38" s="620"/>
      <c r="C38" s="619"/>
      <c r="D38" s="619"/>
      <c r="E38" s="619"/>
      <c r="F38" s="619"/>
      <c r="G38" s="619"/>
      <c r="H38" s="619"/>
      <c r="I38" s="174"/>
      <c r="J38" s="619"/>
      <c r="K38" s="619"/>
    </row>
    <row r="39" spans="1:11" x14ac:dyDescent="0.3">
      <c r="A39" s="619"/>
      <c r="B39" s="620"/>
      <c r="C39" s="619"/>
      <c r="D39" s="619"/>
      <c r="E39" s="619"/>
      <c r="F39" s="619"/>
      <c r="G39" s="619"/>
      <c r="H39" s="619"/>
      <c r="I39" s="174"/>
      <c r="J39" s="619"/>
      <c r="K39" s="619"/>
    </row>
    <row r="40" spans="1:11" x14ac:dyDescent="0.3">
      <c r="A40" s="624"/>
      <c r="B40" s="625"/>
      <c r="C40" s="624"/>
      <c r="D40" s="624"/>
      <c r="E40" s="624"/>
      <c r="F40" s="624"/>
      <c r="G40" s="624"/>
      <c r="H40" s="624"/>
      <c r="I40" s="175"/>
      <c r="J40" s="624"/>
      <c r="K40" s="624"/>
    </row>
    <row r="41" spans="1:11" ht="20.95" x14ac:dyDescent="0.3">
      <c r="A41" s="624"/>
      <c r="B41" s="625"/>
      <c r="C41" s="621" t="s">
        <v>27</v>
      </c>
      <c r="D41" s="624"/>
      <c r="E41" s="624"/>
      <c r="F41" s="624"/>
      <c r="G41" s="624"/>
      <c r="H41" s="624"/>
      <c r="I41" s="175"/>
      <c r="J41" s="624"/>
      <c r="K41" s="624"/>
    </row>
    <row r="42" spans="1:11" x14ac:dyDescent="0.3">
      <c r="A42" s="624"/>
      <c r="B42" s="625"/>
      <c r="C42" s="624"/>
      <c r="D42" s="624"/>
      <c r="E42" s="624"/>
      <c r="F42" s="624"/>
      <c r="G42" s="624"/>
      <c r="H42" s="624"/>
      <c r="I42" s="175"/>
      <c r="J42" s="624"/>
      <c r="K42" s="624"/>
    </row>
    <row r="43" spans="1:11" x14ac:dyDescent="0.3">
      <c r="A43" s="624"/>
      <c r="B43" s="625"/>
      <c r="C43" s="622" t="s">
        <v>1</v>
      </c>
      <c r="D43" s="624"/>
      <c r="E43" s="624"/>
      <c r="F43" s="624"/>
      <c r="G43" s="624"/>
      <c r="H43" s="624"/>
      <c r="I43" s="175"/>
      <c r="J43" s="624"/>
      <c r="K43" s="624"/>
    </row>
    <row r="44" spans="1:11" x14ac:dyDescent="0.3">
      <c r="A44" s="624"/>
      <c r="B44" s="625"/>
      <c r="C44" s="624"/>
      <c r="D44" s="624"/>
      <c r="E44" s="623" t="s">
        <v>398</v>
      </c>
      <c r="F44" s="623"/>
      <c r="G44" s="623"/>
      <c r="H44" s="623"/>
      <c r="I44" s="175"/>
      <c r="J44" s="624"/>
      <c r="K44" s="624"/>
    </row>
    <row r="45" spans="1:11" x14ac:dyDescent="0.3">
      <c r="A45" s="624"/>
      <c r="B45" s="625"/>
      <c r="C45" s="622" t="s">
        <v>2</v>
      </c>
      <c r="D45" s="624"/>
      <c r="E45" s="624"/>
      <c r="F45" s="624"/>
      <c r="G45" s="624"/>
      <c r="H45" s="624"/>
      <c r="I45" s="175"/>
      <c r="J45" s="624"/>
      <c r="K45" s="624"/>
    </row>
    <row r="46" spans="1:11" ht="15.6" x14ac:dyDescent="0.3">
      <c r="A46" s="624"/>
      <c r="B46" s="625"/>
      <c r="C46" s="624"/>
      <c r="D46" s="624"/>
      <c r="E46" s="626" t="s">
        <v>837</v>
      </c>
      <c r="F46" s="626"/>
      <c r="G46" s="626"/>
      <c r="H46" s="626"/>
      <c r="I46" s="175"/>
      <c r="J46" s="624"/>
      <c r="K46" s="624"/>
    </row>
    <row r="47" spans="1:11" x14ac:dyDescent="0.3">
      <c r="A47" s="624"/>
      <c r="B47" s="625"/>
      <c r="C47" s="624"/>
      <c r="D47" s="624"/>
      <c r="E47" s="624"/>
      <c r="F47" s="624"/>
      <c r="G47" s="624"/>
      <c r="H47" s="624"/>
      <c r="I47" s="175"/>
      <c r="J47" s="624"/>
      <c r="K47" s="624"/>
    </row>
    <row r="48" spans="1:11" x14ac:dyDescent="0.3">
      <c r="A48" s="624"/>
      <c r="B48" s="625"/>
      <c r="C48" s="622" t="s">
        <v>6</v>
      </c>
      <c r="D48" s="624"/>
      <c r="F48" s="640" t="s">
        <v>399</v>
      </c>
      <c r="G48" s="624"/>
      <c r="H48" s="624"/>
      <c r="I48" s="176" t="s">
        <v>7</v>
      </c>
      <c r="J48" s="629">
        <v>44043</v>
      </c>
      <c r="K48" s="624"/>
    </row>
    <row r="49" spans="1:16" x14ac:dyDescent="0.3">
      <c r="A49" s="624"/>
      <c r="B49" s="625"/>
      <c r="C49" s="624"/>
      <c r="D49" s="624"/>
      <c r="F49" s="624"/>
      <c r="G49" s="624"/>
      <c r="H49" s="624"/>
      <c r="I49" s="175"/>
      <c r="J49" s="624"/>
      <c r="K49" s="624"/>
    </row>
    <row r="50" spans="1:16" x14ac:dyDescent="0.3">
      <c r="A50" s="624"/>
      <c r="B50" s="625"/>
      <c r="C50" s="622" t="s">
        <v>8</v>
      </c>
      <c r="D50" s="624"/>
      <c r="F50" s="624" t="s">
        <v>400</v>
      </c>
      <c r="G50" s="624"/>
      <c r="H50" s="624"/>
      <c r="J50" s="627" t="s">
        <v>4</v>
      </c>
      <c r="K50" s="624"/>
    </row>
    <row r="51" spans="1:16" x14ac:dyDescent="0.3">
      <c r="A51" s="624"/>
      <c r="B51" s="625"/>
      <c r="C51" s="628" t="s">
        <v>12</v>
      </c>
      <c r="D51" s="624"/>
      <c r="F51" s="624" t="s">
        <v>401</v>
      </c>
      <c r="G51" s="624"/>
      <c r="H51" s="624"/>
      <c r="I51" s="176"/>
      <c r="J51" s="627"/>
      <c r="K51" s="624"/>
    </row>
    <row r="52" spans="1:16" x14ac:dyDescent="0.3">
      <c r="A52" s="624"/>
      <c r="B52" s="625"/>
      <c r="C52" s="622" t="s">
        <v>11</v>
      </c>
      <c r="D52" s="624"/>
      <c r="E52" s="624"/>
      <c r="F52" s="627" t="s">
        <v>4</v>
      </c>
      <c r="G52" s="624"/>
      <c r="H52" s="624"/>
      <c r="I52" s="175"/>
      <c r="J52" s="624"/>
      <c r="K52" s="624"/>
    </row>
    <row r="53" spans="1:16" x14ac:dyDescent="0.3">
      <c r="A53" s="624"/>
      <c r="B53" s="625"/>
      <c r="C53" s="624"/>
      <c r="D53" s="624"/>
      <c r="E53" s="624"/>
      <c r="F53" s="624"/>
      <c r="G53" s="624"/>
      <c r="H53" s="624"/>
      <c r="I53" s="175"/>
      <c r="J53" s="624"/>
      <c r="K53" s="624"/>
    </row>
    <row r="54" spans="1:16" x14ac:dyDescent="0.3">
      <c r="A54" s="624"/>
      <c r="B54" s="625"/>
      <c r="C54" s="641" t="s">
        <v>28</v>
      </c>
      <c r="D54" s="635"/>
      <c r="E54" s="635"/>
      <c r="F54" s="635"/>
      <c r="G54" s="635"/>
      <c r="H54" s="635"/>
      <c r="I54" s="753"/>
      <c r="J54" s="642" t="s">
        <v>29</v>
      </c>
      <c r="K54" s="635"/>
    </row>
    <row r="55" spans="1:16" x14ac:dyDescent="0.3">
      <c r="A55" s="624"/>
      <c r="B55" s="625"/>
      <c r="C55" s="624"/>
      <c r="D55" s="624"/>
      <c r="E55" s="624"/>
      <c r="F55" s="624"/>
      <c r="G55" s="624"/>
      <c r="H55" s="624"/>
      <c r="I55" s="175"/>
      <c r="J55" s="624"/>
      <c r="K55" s="624"/>
    </row>
    <row r="56" spans="1:16" ht="15.6" x14ac:dyDescent="0.3">
      <c r="A56" s="624"/>
      <c r="B56" s="625"/>
      <c r="C56" s="643" t="s">
        <v>30</v>
      </c>
      <c r="D56" s="624"/>
      <c r="E56" s="624"/>
      <c r="F56" s="624"/>
      <c r="G56" s="624"/>
      <c r="H56" s="624"/>
      <c r="I56" s="175"/>
      <c r="J56" s="631">
        <f>SUM(J57:J67)</f>
        <v>0</v>
      </c>
      <c r="K56" s="624"/>
    </row>
    <row r="57" spans="1:16" ht="15.6" x14ac:dyDescent="0.3">
      <c r="A57" s="644"/>
      <c r="B57" s="645"/>
      <c r="C57" s="644"/>
      <c r="D57" s="646" t="s">
        <v>838</v>
      </c>
      <c r="E57" s="644"/>
      <c r="F57" s="644"/>
      <c r="G57" s="644"/>
      <c r="H57" s="644"/>
      <c r="I57" s="180"/>
      <c r="J57" s="647">
        <f>J87</f>
        <v>0</v>
      </c>
      <c r="K57" s="644"/>
      <c r="N57" s="648"/>
      <c r="O57" s="649"/>
      <c r="P57" s="649"/>
    </row>
    <row r="58" spans="1:16" ht="15.6" x14ac:dyDescent="0.3">
      <c r="A58" s="650"/>
      <c r="B58" s="651"/>
      <c r="C58" s="650"/>
      <c r="D58" s="646" t="s">
        <v>839</v>
      </c>
      <c r="E58" s="650"/>
      <c r="F58" s="650"/>
      <c r="G58" s="650"/>
      <c r="H58" s="650"/>
      <c r="I58" s="181"/>
      <c r="J58" s="647">
        <f>J104</f>
        <v>0</v>
      </c>
      <c r="K58" s="650"/>
      <c r="N58" s="648"/>
      <c r="O58" s="649"/>
      <c r="P58" s="649"/>
    </row>
    <row r="59" spans="1:16" ht="15.6" x14ac:dyDescent="0.3">
      <c r="A59" s="650"/>
      <c r="B59" s="651"/>
      <c r="C59" s="650"/>
      <c r="D59" s="646" t="s">
        <v>840</v>
      </c>
      <c r="E59" s="650"/>
      <c r="F59" s="650"/>
      <c r="G59" s="650"/>
      <c r="H59" s="650"/>
      <c r="I59" s="181"/>
      <c r="J59" s="647">
        <f>J109</f>
        <v>0</v>
      </c>
      <c r="K59" s="650"/>
      <c r="N59" s="648"/>
      <c r="O59" s="649"/>
      <c r="P59" s="649"/>
    </row>
    <row r="60" spans="1:16" ht="15.6" x14ac:dyDescent="0.3">
      <c r="A60" s="644"/>
      <c r="B60" s="645"/>
      <c r="C60" s="644"/>
      <c r="D60" s="646" t="s">
        <v>841</v>
      </c>
      <c r="E60" s="644"/>
      <c r="F60" s="644"/>
      <c r="G60" s="644"/>
      <c r="H60" s="644"/>
      <c r="I60" s="180"/>
      <c r="J60" s="647">
        <f>J134</f>
        <v>0</v>
      </c>
      <c r="K60" s="644"/>
      <c r="N60" s="648"/>
      <c r="O60" s="649"/>
      <c r="P60" s="649"/>
    </row>
    <row r="61" spans="1:16" ht="15.6" x14ac:dyDescent="0.3">
      <c r="A61" s="650"/>
      <c r="B61" s="651"/>
      <c r="C61" s="650"/>
      <c r="D61" s="646" t="s">
        <v>842</v>
      </c>
      <c r="E61" s="650"/>
      <c r="F61" s="650"/>
      <c r="G61" s="650"/>
      <c r="H61" s="650"/>
      <c r="I61" s="181"/>
      <c r="J61" s="647">
        <f>J143</f>
        <v>0</v>
      </c>
      <c r="K61" s="650"/>
      <c r="N61" s="648"/>
      <c r="O61" s="649"/>
      <c r="P61" s="649"/>
    </row>
    <row r="62" spans="1:16" ht="15.6" x14ac:dyDescent="0.3">
      <c r="A62" s="650"/>
      <c r="B62" s="651"/>
      <c r="C62" s="650"/>
      <c r="D62" s="646" t="s">
        <v>843</v>
      </c>
      <c r="E62" s="650"/>
      <c r="F62" s="650"/>
      <c r="G62" s="650"/>
      <c r="H62" s="650"/>
      <c r="I62" s="181"/>
      <c r="J62" s="647">
        <f>J156</f>
        <v>0</v>
      </c>
      <c r="K62" s="650"/>
      <c r="N62" s="648"/>
      <c r="O62" s="649"/>
      <c r="P62" s="649"/>
    </row>
    <row r="63" spans="1:16" ht="15.6" x14ac:dyDescent="0.3">
      <c r="A63" s="650"/>
      <c r="B63" s="651"/>
      <c r="C63" s="650"/>
      <c r="D63" s="646" t="s">
        <v>844</v>
      </c>
      <c r="E63" s="650"/>
      <c r="F63" s="650"/>
      <c r="G63" s="650"/>
      <c r="H63" s="650"/>
      <c r="I63" s="181"/>
      <c r="J63" s="647">
        <f>J159</f>
        <v>0</v>
      </c>
      <c r="K63" s="650"/>
      <c r="N63" s="648"/>
      <c r="O63" s="649"/>
      <c r="P63" s="649"/>
    </row>
    <row r="64" spans="1:16" ht="15.6" x14ac:dyDescent="0.3">
      <c r="A64" s="644"/>
      <c r="B64" s="645"/>
      <c r="C64" s="644"/>
      <c r="D64" s="646" t="s">
        <v>845</v>
      </c>
      <c r="E64" s="644"/>
      <c r="F64" s="644"/>
      <c r="G64" s="644"/>
      <c r="H64" s="644"/>
      <c r="I64" s="180"/>
      <c r="J64" s="647">
        <f>J173</f>
        <v>0</v>
      </c>
      <c r="K64" s="644"/>
      <c r="N64" s="648"/>
      <c r="O64" s="649"/>
      <c r="P64" s="649"/>
    </row>
    <row r="65" spans="1:16" ht="15.6" x14ac:dyDescent="0.3">
      <c r="A65" s="650"/>
      <c r="B65" s="651"/>
      <c r="C65" s="650"/>
      <c r="D65" s="646" t="s">
        <v>846</v>
      </c>
      <c r="E65" s="650"/>
      <c r="F65" s="650"/>
      <c r="G65" s="650"/>
      <c r="H65" s="650"/>
      <c r="I65" s="181"/>
      <c r="J65" s="647">
        <f>J176</f>
        <v>0</v>
      </c>
      <c r="K65" s="650"/>
      <c r="N65" s="648"/>
      <c r="O65" s="649"/>
      <c r="P65" s="649"/>
    </row>
    <row r="66" spans="1:16" ht="15.6" x14ac:dyDescent="0.3">
      <c r="A66" s="624"/>
      <c r="B66" s="625"/>
      <c r="C66" s="624"/>
      <c r="D66" s="646" t="s">
        <v>847</v>
      </c>
      <c r="E66" s="624"/>
      <c r="F66" s="624"/>
      <c r="G66" s="624"/>
      <c r="H66" s="624"/>
      <c r="I66" s="175"/>
      <c r="J66" s="647">
        <f>J187</f>
        <v>0</v>
      </c>
      <c r="K66" s="624"/>
      <c r="N66" s="648"/>
      <c r="O66" s="649"/>
      <c r="P66" s="649"/>
    </row>
    <row r="67" spans="1:16" ht="15.6" x14ac:dyDescent="0.3">
      <c r="A67" s="624"/>
      <c r="B67" s="625"/>
      <c r="C67" s="624"/>
      <c r="D67" s="646" t="s">
        <v>1129</v>
      </c>
      <c r="E67" s="624"/>
      <c r="F67" s="624"/>
      <c r="G67" s="624"/>
      <c r="H67" s="624"/>
      <c r="I67" s="175"/>
      <c r="J67" s="647">
        <f>J191</f>
        <v>0</v>
      </c>
      <c r="K67" s="624"/>
      <c r="N67" s="648"/>
      <c r="O67" s="649"/>
      <c r="P67" s="649"/>
    </row>
    <row r="68" spans="1:16" ht="15.6" x14ac:dyDescent="0.3">
      <c r="A68" s="619"/>
      <c r="B68" s="620"/>
      <c r="C68" s="619"/>
      <c r="D68" s="619"/>
      <c r="E68" s="619"/>
      <c r="F68" s="619"/>
      <c r="G68" s="619"/>
      <c r="H68" s="619"/>
      <c r="I68" s="174"/>
      <c r="J68" s="647"/>
      <c r="K68" s="619"/>
    </row>
    <row r="69" spans="1:16" x14ac:dyDescent="0.3">
      <c r="A69" s="619"/>
      <c r="B69" s="620"/>
      <c r="C69" s="619"/>
      <c r="D69" s="619"/>
      <c r="E69" s="619"/>
      <c r="F69" s="619"/>
      <c r="G69" s="619"/>
      <c r="H69" s="619"/>
      <c r="I69" s="174"/>
      <c r="J69" s="619"/>
      <c r="K69" s="619"/>
    </row>
    <row r="70" spans="1:16" x14ac:dyDescent="0.3">
      <c r="A70" s="619"/>
      <c r="B70" s="620"/>
      <c r="C70" s="619"/>
      <c r="D70" s="619"/>
      <c r="E70" s="619"/>
      <c r="F70" s="619"/>
      <c r="G70" s="619"/>
      <c r="H70" s="619"/>
      <c r="I70" s="174"/>
      <c r="J70" s="619"/>
      <c r="K70" s="619"/>
    </row>
    <row r="71" spans="1:16" x14ac:dyDescent="0.3">
      <c r="A71" s="624"/>
      <c r="B71" s="625"/>
      <c r="C71" s="624"/>
      <c r="D71" s="624"/>
      <c r="E71" s="624"/>
      <c r="F71" s="624"/>
      <c r="G71" s="624"/>
      <c r="H71" s="624"/>
      <c r="I71" s="175"/>
      <c r="J71" s="624"/>
      <c r="K71" s="624"/>
    </row>
    <row r="72" spans="1:16" ht="20.95" x14ac:dyDescent="0.3">
      <c r="A72" s="624"/>
      <c r="B72" s="625"/>
      <c r="C72" s="621" t="s">
        <v>40</v>
      </c>
      <c r="D72" s="624"/>
      <c r="E72" s="624"/>
      <c r="F72" s="624"/>
      <c r="G72" s="624"/>
      <c r="H72" s="624"/>
      <c r="I72" s="175"/>
      <c r="J72" s="624"/>
      <c r="K72" s="624"/>
    </row>
    <row r="73" spans="1:16" x14ac:dyDescent="0.3">
      <c r="A73" s="624"/>
      <c r="B73" s="625"/>
      <c r="C73" s="624"/>
      <c r="D73" s="624"/>
      <c r="E73" s="624"/>
      <c r="F73" s="624"/>
      <c r="G73" s="624"/>
      <c r="H73" s="624"/>
      <c r="I73" s="175"/>
      <c r="J73" s="624"/>
      <c r="K73" s="624"/>
    </row>
    <row r="74" spans="1:16" x14ac:dyDescent="0.3">
      <c r="A74" s="624"/>
      <c r="B74" s="625"/>
      <c r="C74" s="622" t="s">
        <v>1</v>
      </c>
      <c r="D74" s="624"/>
      <c r="E74" s="624"/>
      <c r="F74" s="624"/>
      <c r="G74" s="624"/>
      <c r="H74" s="624"/>
      <c r="I74" s="175"/>
      <c r="J74" s="624"/>
      <c r="K74" s="624"/>
    </row>
    <row r="75" spans="1:16" x14ac:dyDescent="0.3">
      <c r="A75" s="624"/>
      <c r="B75" s="625"/>
      <c r="C75" s="624"/>
      <c r="D75" s="624"/>
      <c r="E75" s="623" t="s">
        <v>398</v>
      </c>
      <c r="F75" s="623"/>
      <c r="G75" s="623"/>
      <c r="H75" s="623"/>
      <c r="I75" s="175"/>
      <c r="J75" s="624"/>
      <c r="K75" s="624"/>
    </row>
    <row r="76" spans="1:16" x14ac:dyDescent="0.3">
      <c r="A76" s="624"/>
      <c r="B76" s="625"/>
      <c r="C76" s="622" t="s">
        <v>2</v>
      </c>
      <c r="D76" s="624"/>
      <c r="E76" s="624"/>
      <c r="F76" s="624"/>
      <c r="G76" s="624"/>
      <c r="H76" s="624"/>
      <c r="I76" s="175"/>
      <c r="J76" s="624"/>
      <c r="K76" s="624"/>
    </row>
    <row r="77" spans="1:16" ht="15.6" x14ac:dyDescent="0.3">
      <c r="A77" s="624"/>
      <c r="B77" s="625"/>
      <c r="C77" s="624"/>
      <c r="D77" s="624"/>
      <c r="E77" s="626" t="s">
        <v>1130</v>
      </c>
      <c r="F77" s="626"/>
      <c r="G77" s="626"/>
      <c r="H77" s="626"/>
      <c r="I77" s="175"/>
      <c r="J77" s="624"/>
      <c r="K77" s="624"/>
    </row>
    <row r="78" spans="1:16" x14ac:dyDescent="0.3">
      <c r="A78" s="624"/>
      <c r="B78" s="625"/>
      <c r="C78" s="624"/>
      <c r="D78" s="624"/>
      <c r="E78" s="624"/>
      <c r="F78" s="624"/>
      <c r="G78" s="624"/>
      <c r="H78" s="624"/>
      <c r="I78" s="175"/>
      <c r="J78" s="624"/>
      <c r="K78" s="624"/>
    </row>
    <row r="79" spans="1:16" x14ac:dyDescent="0.3">
      <c r="A79" s="624"/>
      <c r="B79" s="625"/>
      <c r="C79" s="622" t="s">
        <v>6</v>
      </c>
      <c r="D79" s="624"/>
      <c r="E79" s="624"/>
      <c r="F79" s="627" t="s">
        <v>399</v>
      </c>
      <c r="G79" s="624"/>
      <c r="H79" s="624"/>
      <c r="I79" s="176" t="s">
        <v>7</v>
      </c>
      <c r="J79" s="629">
        <v>44043</v>
      </c>
      <c r="K79" s="624"/>
    </row>
    <row r="80" spans="1:16" x14ac:dyDescent="0.3">
      <c r="A80" s="624"/>
      <c r="B80" s="625"/>
      <c r="C80" s="624"/>
      <c r="D80" s="624"/>
      <c r="E80" s="624"/>
      <c r="F80" s="624"/>
      <c r="G80" s="624"/>
      <c r="H80" s="624"/>
      <c r="I80" s="175"/>
      <c r="J80" s="624"/>
      <c r="K80" s="624"/>
    </row>
    <row r="81" spans="1:66" x14ac:dyDescent="0.3">
      <c r="A81" s="624"/>
      <c r="B81" s="625"/>
      <c r="C81" s="622" t="s">
        <v>8</v>
      </c>
      <c r="D81" s="624"/>
      <c r="E81" s="624"/>
      <c r="F81" s="627" t="s">
        <v>400</v>
      </c>
      <c r="G81" s="624"/>
      <c r="H81" s="624"/>
      <c r="J81" s="627" t="s">
        <v>4</v>
      </c>
      <c r="K81" s="624"/>
    </row>
    <row r="82" spans="1:66" x14ac:dyDescent="0.3">
      <c r="A82" s="624"/>
      <c r="B82" s="625"/>
      <c r="C82" s="628" t="s">
        <v>12</v>
      </c>
      <c r="D82" s="624"/>
      <c r="E82" s="624"/>
      <c r="F82" s="627" t="s">
        <v>401</v>
      </c>
      <c r="G82" s="624"/>
      <c r="H82" s="624"/>
      <c r="I82" s="176"/>
      <c r="J82" s="627"/>
      <c r="K82" s="624"/>
    </row>
    <row r="83" spans="1:66" x14ac:dyDescent="0.3">
      <c r="A83" s="624"/>
      <c r="B83" s="625"/>
      <c r="C83" s="622" t="s">
        <v>11</v>
      </c>
      <c r="D83" s="624"/>
      <c r="E83" s="624"/>
      <c r="F83" s="627" t="s">
        <v>4</v>
      </c>
      <c r="G83" s="624"/>
      <c r="H83" s="624"/>
      <c r="I83" s="175"/>
      <c r="J83" s="624"/>
      <c r="K83" s="624"/>
    </row>
    <row r="84" spans="1:66" x14ac:dyDescent="0.3">
      <c r="A84" s="624"/>
      <c r="B84" s="625"/>
      <c r="C84" s="624"/>
      <c r="D84" s="624"/>
      <c r="E84" s="624"/>
      <c r="F84" s="624"/>
      <c r="G84" s="624"/>
      <c r="H84" s="624"/>
      <c r="I84" s="175"/>
      <c r="J84" s="624"/>
      <c r="K84" s="624"/>
    </row>
    <row r="85" spans="1:66" ht="25.8" x14ac:dyDescent="0.3">
      <c r="A85" s="652"/>
      <c r="B85" s="653"/>
      <c r="C85" s="654" t="s">
        <v>41</v>
      </c>
      <c r="D85" s="654" t="s">
        <v>42</v>
      </c>
      <c r="E85" s="654" t="s">
        <v>43</v>
      </c>
      <c r="F85" s="654" t="s">
        <v>44</v>
      </c>
      <c r="G85" s="654" t="s">
        <v>45</v>
      </c>
      <c r="H85" s="654" t="s">
        <v>46</v>
      </c>
      <c r="I85" s="754" t="s">
        <v>47</v>
      </c>
      <c r="J85" s="654" t="s">
        <v>29</v>
      </c>
      <c r="K85" s="654" t="s">
        <v>48</v>
      </c>
    </row>
    <row r="86" spans="1:66" ht="15.6" x14ac:dyDescent="0.35">
      <c r="A86" s="655"/>
      <c r="B86" s="199"/>
      <c r="C86" s="656" t="s">
        <v>30</v>
      </c>
      <c r="D86" s="655"/>
      <c r="E86" s="655"/>
      <c r="F86" s="655"/>
      <c r="G86" s="655"/>
      <c r="H86" s="655"/>
      <c r="I86" s="187"/>
      <c r="J86" s="657">
        <f>J87+J104+J109+J134+J143+J156+J159+J173+J176+J187+J191</f>
        <v>0</v>
      </c>
      <c r="K86" s="655"/>
    </row>
    <row r="87" spans="1:66" ht="15.6" x14ac:dyDescent="0.35">
      <c r="A87" s="658"/>
      <c r="B87" s="659"/>
      <c r="C87" s="658"/>
      <c r="D87" s="660" t="s">
        <v>49</v>
      </c>
      <c r="E87" s="661" t="s">
        <v>719</v>
      </c>
      <c r="F87" s="661" t="s">
        <v>848</v>
      </c>
      <c r="G87" s="658"/>
      <c r="H87" s="658"/>
      <c r="I87" s="187"/>
      <c r="J87" s="662">
        <f>SUM(J88:J103)</f>
        <v>0</v>
      </c>
      <c r="K87" s="658"/>
    </row>
    <row r="88" spans="1:66" x14ac:dyDescent="0.3">
      <c r="A88" s="655"/>
      <c r="B88" s="199"/>
      <c r="C88" s="182" t="s">
        <v>718</v>
      </c>
      <c r="D88" s="182" t="s">
        <v>55</v>
      </c>
      <c r="E88" s="183" t="s">
        <v>713</v>
      </c>
      <c r="F88" s="184" t="s">
        <v>849</v>
      </c>
      <c r="G88" s="185" t="s">
        <v>82</v>
      </c>
      <c r="H88" s="186">
        <v>530</v>
      </c>
      <c r="I88" s="187"/>
      <c r="J88" s="188">
        <f>H88*I88</f>
        <v>0</v>
      </c>
      <c r="K88" s="184" t="s">
        <v>4</v>
      </c>
      <c r="L88" s="316" t="s">
        <v>850</v>
      </c>
    </row>
    <row r="89" spans="1:66" x14ac:dyDescent="0.3">
      <c r="A89" s="655"/>
      <c r="B89" s="199"/>
      <c r="C89" s="655"/>
      <c r="D89" s="663" t="s">
        <v>61</v>
      </c>
      <c r="E89" s="655"/>
      <c r="F89" s="664" t="s">
        <v>849</v>
      </c>
      <c r="G89" s="655"/>
      <c r="H89" s="655"/>
      <c r="I89" s="187"/>
      <c r="J89" s="655"/>
      <c r="K89" s="655"/>
    </row>
    <row r="90" spans="1:66" x14ac:dyDescent="0.3">
      <c r="A90" s="655"/>
      <c r="B90" s="199"/>
      <c r="C90" s="182" t="s">
        <v>718</v>
      </c>
      <c r="D90" s="182" t="s">
        <v>55</v>
      </c>
      <c r="E90" s="183" t="s">
        <v>851</v>
      </c>
      <c r="F90" s="184" t="s">
        <v>852</v>
      </c>
      <c r="G90" s="185" t="s">
        <v>82</v>
      </c>
      <c r="H90" s="186">
        <v>300</v>
      </c>
      <c r="I90" s="187"/>
      <c r="J90" s="188">
        <f>H90*I90</f>
        <v>0</v>
      </c>
      <c r="K90" s="184" t="s">
        <v>4</v>
      </c>
      <c r="L90" s="316" t="s">
        <v>850</v>
      </c>
    </row>
    <row r="91" spans="1:66" x14ac:dyDescent="0.3">
      <c r="A91" s="655"/>
      <c r="B91" s="199"/>
      <c r="C91" s="655"/>
      <c r="D91" s="663" t="s">
        <v>61</v>
      </c>
      <c r="E91" s="655"/>
      <c r="F91" s="664" t="s">
        <v>852</v>
      </c>
      <c r="G91" s="655"/>
      <c r="H91" s="655"/>
      <c r="I91" s="187"/>
      <c r="J91" s="655"/>
      <c r="K91" s="655"/>
    </row>
    <row r="92" spans="1:66" s="666" customFormat="1" x14ac:dyDescent="0.3">
      <c r="A92" s="665"/>
      <c r="B92" s="258"/>
      <c r="C92" s="259" t="s">
        <v>718</v>
      </c>
      <c r="D92" s="259" t="s">
        <v>55</v>
      </c>
      <c r="E92" s="260" t="s">
        <v>853</v>
      </c>
      <c r="F92" s="261" t="s">
        <v>854</v>
      </c>
      <c r="G92" s="262" t="s">
        <v>82</v>
      </c>
      <c r="H92" s="263">
        <v>0</v>
      </c>
      <c r="I92" s="187"/>
      <c r="J92" s="264">
        <f>H92*I92</f>
        <v>0</v>
      </c>
      <c r="K92" s="261" t="s">
        <v>4</v>
      </c>
      <c r="L92" s="666" t="s">
        <v>855</v>
      </c>
      <c r="M92" s="667"/>
      <c r="N92" s="667"/>
      <c r="O92" s="667"/>
      <c r="P92" s="667"/>
      <c r="Q92" s="667"/>
      <c r="R92" s="667"/>
      <c r="S92" s="667"/>
      <c r="T92" s="667"/>
      <c r="U92" s="667"/>
      <c r="V92" s="667"/>
      <c r="W92" s="667"/>
      <c r="X92" s="667"/>
      <c r="Y92" s="667"/>
      <c r="Z92" s="667"/>
      <c r="AA92" s="667"/>
      <c r="AB92" s="667"/>
      <c r="AC92" s="667"/>
      <c r="AD92" s="667"/>
      <c r="AE92" s="667"/>
      <c r="AF92" s="667"/>
      <c r="AG92" s="667"/>
      <c r="AH92" s="667"/>
      <c r="AI92" s="667"/>
      <c r="AJ92" s="667"/>
      <c r="AK92" s="667"/>
      <c r="AL92" s="667"/>
      <c r="AM92" s="667"/>
      <c r="AN92" s="667"/>
      <c r="AO92" s="667"/>
      <c r="AP92" s="667"/>
      <c r="AQ92" s="667"/>
      <c r="AR92" s="667"/>
      <c r="AS92" s="667"/>
      <c r="AT92" s="667"/>
      <c r="AU92" s="667"/>
      <c r="AV92" s="667"/>
      <c r="AW92" s="667"/>
      <c r="AX92" s="667"/>
      <c r="AY92" s="667"/>
      <c r="AZ92" s="667"/>
      <c r="BA92" s="667"/>
      <c r="BB92" s="667"/>
      <c r="BC92" s="667"/>
      <c r="BD92" s="667"/>
      <c r="BE92" s="667"/>
      <c r="BF92" s="667"/>
      <c r="BG92" s="667"/>
      <c r="BH92" s="667"/>
      <c r="BI92" s="667"/>
      <c r="BJ92" s="667"/>
      <c r="BK92" s="667"/>
      <c r="BL92" s="667"/>
      <c r="BM92" s="667"/>
      <c r="BN92" s="667"/>
    </row>
    <row r="93" spans="1:66" s="666" customFormat="1" x14ac:dyDescent="0.3">
      <c r="A93" s="665"/>
      <c r="B93" s="258"/>
      <c r="C93" s="665"/>
      <c r="D93" s="668" t="s">
        <v>61</v>
      </c>
      <c r="E93" s="665"/>
      <c r="F93" s="669" t="s">
        <v>854</v>
      </c>
      <c r="G93" s="665"/>
      <c r="H93" s="665"/>
      <c r="I93" s="187"/>
      <c r="J93" s="665"/>
      <c r="K93" s="665"/>
      <c r="M93" s="667"/>
      <c r="N93" s="667"/>
      <c r="O93" s="667"/>
      <c r="P93" s="667"/>
      <c r="Q93" s="667"/>
      <c r="R93" s="667"/>
      <c r="S93" s="667"/>
      <c r="T93" s="667"/>
      <c r="U93" s="667"/>
      <c r="V93" s="667"/>
      <c r="W93" s="667"/>
      <c r="X93" s="667"/>
      <c r="Y93" s="667"/>
      <c r="Z93" s="667"/>
      <c r="AA93" s="667"/>
      <c r="AB93" s="667"/>
      <c r="AC93" s="667"/>
      <c r="AD93" s="667"/>
      <c r="AE93" s="667"/>
      <c r="AF93" s="667"/>
      <c r="AG93" s="667"/>
      <c r="AH93" s="667"/>
      <c r="AI93" s="667"/>
      <c r="AJ93" s="667"/>
      <c r="AK93" s="667"/>
      <c r="AL93" s="667"/>
      <c r="AM93" s="667"/>
      <c r="AN93" s="667"/>
      <c r="AO93" s="667"/>
      <c r="AP93" s="667"/>
      <c r="AQ93" s="667"/>
      <c r="AR93" s="667"/>
      <c r="AS93" s="667"/>
      <c r="AT93" s="667"/>
      <c r="AU93" s="667"/>
      <c r="AV93" s="667"/>
      <c r="AW93" s="667"/>
      <c r="AX93" s="667"/>
      <c r="AY93" s="667"/>
      <c r="AZ93" s="667"/>
      <c r="BA93" s="667"/>
      <c r="BB93" s="667"/>
      <c r="BC93" s="667"/>
      <c r="BD93" s="667"/>
      <c r="BE93" s="667"/>
      <c r="BF93" s="667"/>
      <c r="BG93" s="667"/>
      <c r="BH93" s="667"/>
      <c r="BI93" s="667"/>
      <c r="BJ93" s="667"/>
      <c r="BK93" s="667"/>
      <c r="BL93" s="667"/>
      <c r="BM93" s="667"/>
      <c r="BN93" s="667"/>
    </row>
    <row r="94" spans="1:66" s="373" customFormat="1" x14ac:dyDescent="0.3">
      <c r="A94" s="189"/>
      <c r="B94" s="670"/>
      <c r="C94" s="671" t="s">
        <v>54</v>
      </c>
      <c r="D94" s="671" t="s">
        <v>55</v>
      </c>
      <c r="E94" s="672" t="s">
        <v>856</v>
      </c>
      <c r="F94" s="672" t="s">
        <v>857</v>
      </c>
      <c r="G94" s="673" t="s">
        <v>82</v>
      </c>
      <c r="H94" s="674">
        <v>310</v>
      </c>
      <c r="I94" s="187"/>
      <c r="J94" s="244">
        <f>H94*I94</f>
        <v>0</v>
      </c>
      <c r="K94" s="675"/>
      <c r="L94" s="373" t="s">
        <v>858</v>
      </c>
    </row>
    <row r="95" spans="1:66" s="373" customFormat="1" x14ac:dyDescent="0.3">
      <c r="A95" s="676"/>
      <c r="B95" s="677"/>
      <c r="C95" s="678"/>
      <c r="D95" s="679" t="s">
        <v>61</v>
      </c>
      <c r="E95" s="678"/>
      <c r="F95" s="680" t="s">
        <v>857</v>
      </c>
      <c r="G95" s="678"/>
      <c r="H95" s="678"/>
      <c r="I95" s="187"/>
      <c r="J95" s="678"/>
      <c r="K95" s="681"/>
    </row>
    <row r="96" spans="1:66" s="667" customFormat="1" x14ac:dyDescent="0.3">
      <c r="A96" s="682"/>
      <c r="B96" s="258"/>
      <c r="C96" s="265" t="s">
        <v>718</v>
      </c>
      <c r="D96" s="265" t="s">
        <v>55</v>
      </c>
      <c r="E96" s="266" t="s">
        <v>859</v>
      </c>
      <c r="F96" s="267" t="s">
        <v>860</v>
      </c>
      <c r="G96" s="268" t="s">
        <v>82</v>
      </c>
      <c r="H96" s="269">
        <v>0</v>
      </c>
      <c r="I96" s="755"/>
      <c r="J96" s="270">
        <f>H96*I96</f>
        <v>0</v>
      </c>
      <c r="K96" s="267" t="s">
        <v>4</v>
      </c>
      <c r="L96" s="667" t="s">
        <v>855</v>
      </c>
    </row>
    <row r="97" spans="1:66" s="667" customFormat="1" ht="20.95" customHeight="1" x14ac:dyDescent="0.3">
      <c r="A97" s="682"/>
      <c r="B97" s="258"/>
      <c r="C97" s="682"/>
      <c r="D97" s="683" t="s">
        <v>61</v>
      </c>
      <c r="E97" s="682"/>
      <c r="F97" s="684" t="s">
        <v>860</v>
      </c>
      <c r="G97" s="682"/>
      <c r="H97" s="682"/>
      <c r="I97" s="755"/>
      <c r="J97" s="682"/>
      <c r="K97" s="682"/>
    </row>
    <row r="98" spans="1:66" s="373" customFormat="1" x14ac:dyDescent="0.3">
      <c r="A98" s="189"/>
      <c r="B98" s="670"/>
      <c r="C98" s="671" t="s">
        <v>54</v>
      </c>
      <c r="D98" s="671" t="s">
        <v>55</v>
      </c>
      <c r="E98" s="672" t="s">
        <v>861</v>
      </c>
      <c r="F98" s="672" t="s">
        <v>862</v>
      </c>
      <c r="G98" s="673" t="s">
        <v>82</v>
      </c>
      <c r="H98" s="674">
        <v>35</v>
      </c>
      <c r="I98" s="187"/>
      <c r="J98" s="244">
        <f>H98*I98</f>
        <v>0</v>
      </c>
      <c r="K98" s="675"/>
      <c r="L98" s="373" t="s">
        <v>863</v>
      </c>
    </row>
    <row r="99" spans="1:66" s="373" customFormat="1" x14ac:dyDescent="0.3">
      <c r="A99" s="676"/>
      <c r="B99" s="677"/>
      <c r="C99" s="678"/>
      <c r="D99" s="679" t="s">
        <v>61</v>
      </c>
      <c r="E99" s="678"/>
      <c r="F99" s="680" t="s">
        <v>862</v>
      </c>
      <c r="G99" s="678"/>
      <c r="H99" s="678"/>
      <c r="I99" s="187"/>
      <c r="J99" s="678"/>
      <c r="K99" s="681"/>
    </row>
    <row r="100" spans="1:66" s="373" customFormat="1" x14ac:dyDescent="0.3">
      <c r="A100" s="190"/>
      <c r="B100" s="670"/>
      <c r="C100" s="671" t="s">
        <v>125</v>
      </c>
      <c r="D100" s="671" t="s">
        <v>55</v>
      </c>
      <c r="E100" s="672" t="s">
        <v>864</v>
      </c>
      <c r="F100" s="672" t="s">
        <v>865</v>
      </c>
      <c r="G100" s="673" t="s">
        <v>82</v>
      </c>
      <c r="H100" s="674">
        <v>10</v>
      </c>
      <c r="I100" s="187"/>
      <c r="J100" s="244">
        <f>H100*I100</f>
        <v>0</v>
      </c>
      <c r="K100" s="675"/>
      <c r="L100" s="373" t="s">
        <v>216</v>
      </c>
    </row>
    <row r="101" spans="1:66" s="373" customFormat="1" x14ac:dyDescent="0.3">
      <c r="A101" s="676"/>
      <c r="B101" s="677"/>
      <c r="C101" s="678"/>
      <c r="D101" s="679" t="s">
        <v>61</v>
      </c>
      <c r="E101" s="678"/>
      <c r="F101" s="680" t="s">
        <v>865</v>
      </c>
      <c r="G101" s="678"/>
      <c r="H101" s="678"/>
      <c r="I101" s="187"/>
      <c r="J101" s="678"/>
      <c r="K101" s="681"/>
    </row>
    <row r="102" spans="1:66" s="373" customFormat="1" x14ac:dyDescent="0.3">
      <c r="A102" s="676" t="s">
        <v>866</v>
      </c>
      <c r="B102" s="670"/>
      <c r="C102" s="671" t="s">
        <v>107</v>
      </c>
      <c r="D102" s="671" t="s">
        <v>55</v>
      </c>
      <c r="E102" s="672" t="s">
        <v>867</v>
      </c>
      <c r="F102" s="672" t="s">
        <v>868</v>
      </c>
      <c r="G102" s="673" t="s">
        <v>82</v>
      </c>
      <c r="H102" s="674">
        <v>55</v>
      </c>
      <c r="I102" s="187"/>
      <c r="J102" s="244">
        <f>H102*I102</f>
        <v>0</v>
      </c>
      <c r="K102" s="675"/>
      <c r="L102" s="373" t="s">
        <v>216</v>
      </c>
    </row>
    <row r="103" spans="1:66" s="373" customFormat="1" x14ac:dyDescent="0.3">
      <c r="A103" s="685"/>
      <c r="B103" s="677"/>
      <c r="C103" s="678"/>
      <c r="D103" s="679" t="s">
        <v>61</v>
      </c>
      <c r="E103" s="678"/>
      <c r="F103" s="680" t="s">
        <v>868</v>
      </c>
      <c r="G103" s="678"/>
      <c r="H103" s="678"/>
      <c r="I103" s="187"/>
      <c r="J103" s="678"/>
      <c r="K103" s="681"/>
    </row>
    <row r="104" spans="1:66" ht="15.6" x14ac:dyDescent="0.35">
      <c r="A104" s="658"/>
      <c r="B104" s="659"/>
      <c r="C104" s="658"/>
      <c r="D104" s="660" t="s">
        <v>49</v>
      </c>
      <c r="E104" s="661" t="s">
        <v>819</v>
      </c>
      <c r="F104" s="661" t="s">
        <v>869</v>
      </c>
      <c r="G104" s="658"/>
      <c r="H104" s="658"/>
      <c r="I104" s="187"/>
      <c r="J104" s="662">
        <f>SUM(J105:J108)</f>
        <v>0</v>
      </c>
      <c r="K104" s="658"/>
    </row>
    <row r="105" spans="1:66" x14ac:dyDescent="0.3">
      <c r="A105" s="655"/>
      <c r="B105" s="199"/>
      <c r="C105" s="182" t="s">
        <v>718</v>
      </c>
      <c r="D105" s="182" t="s">
        <v>55</v>
      </c>
      <c r="E105" s="183" t="s">
        <v>870</v>
      </c>
      <c r="F105" s="184" t="s">
        <v>871</v>
      </c>
      <c r="G105" s="185" t="s">
        <v>546</v>
      </c>
      <c r="H105" s="186">
        <v>5</v>
      </c>
      <c r="I105" s="187"/>
      <c r="J105" s="188">
        <f>H105*I105</f>
        <v>0</v>
      </c>
      <c r="K105" s="184" t="s">
        <v>4</v>
      </c>
      <c r="L105" s="316" t="s">
        <v>850</v>
      </c>
    </row>
    <row r="106" spans="1:66" x14ac:dyDescent="0.3">
      <c r="A106" s="655"/>
      <c r="B106" s="199"/>
      <c r="C106" s="655"/>
      <c r="D106" s="686" t="s">
        <v>61</v>
      </c>
      <c r="E106" s="655"/>
      <c r="F106" s="687" t="s">
        <v>871</v>
      </c>
      <c r="G106" s="655"/>
      <c r="H106" s="655"/>
      <c r="I106" s="187"/>
      <c r="J106" s="655"/>
      <c r="K106" s="655"/>
    </row>
    <row r="107" spans="1:66" x14ac:dyDescent="0.3">
      <c r="A107" s="655"/>
      <c r="B107" s="199"/>
      <c r="C107" s="193" t="s">
        <v>872</v>
      </c>
      <c r="D107" s="193" t="s">
        <v>88</v>
      </c>
      <c r="E107" s="194" t="s">
        <v>873</v>
      </c>
      <c r="F107" s="195" t="s">
        <v>874</v>
      </c>
      <c r="G107" s="196" t="s">
        <v>90</v>
      </c>
      <c r="H107" s="197">
        <v>2</v>
      </c>
      <c r="I107" s="187"/>
      <c r="J107" s="198">
        <f>ROUND(I107*H107,2)</f>
        <v>0</v>
      </c>
      <c r="K107" s="195"/>
      <c r="L107" s="655" t="s">
        <v>875</v>
      </c>
      <c r="M107" s="688"/>
      <c r="N107" s="688"/>
    </row>
    <row r="108" spans="1:66" ht="26.2" customHeight="1" x14ac:dyDescent="0.3">
      <c r="A108" s="655"/>
      <c r="B108" s="199"/>
      <c r="C108" s="655"/>
      <c r="D108" s="686" t="s">
        <v>61</v>
      </c>
      <c r="E108" s="655"/>
      <c r="F108" s="687" t="s">
        <v>876</v>
      </c>
      <c r="G108" s="655"/>
      <c r="H108" s="655"/>
      <c r="I108" s="187"/>
      <c r="J108" s="655"/>
      <c r="K108" s="655"/>
      <c r="M108" s="688"/>
      <c r="N108" s="688"/>
    </row>
    <row r="109" spans="1:66" ht="15.6" x14ac:dyDescent="0.35">
      <c r="A109" s="658"/>
      <c r="B109" s="659"/>
      <c r="C109" s="658"/>
      <c r="D109" s="660" t="s">
        <v>49</v>
      </c>
      <c r="E109" s="661" t="s">
        <v>542</v>
      </c>
      <c r="F109" s="661" t="s">
        <v>877</v>
      </c>
      <c r="G109" s="658"/>
      <c r="H109" s="658"/>
      <c r="I109" s="187"/>
      <c r="J109" s="662">
        <f>SUM(J110:J133)</f>
        <v>0</v>
      </c>
      <c r="K109" s="658"/>
      <c r="M109" s="688"/>
      <c r="N109" s="688"/>
    </row>
    <row r="110" spans="1:66" s="655" customFormat="1" ht="23.65" x14ac:dyDescent="0.3">
      <c r="B110" s="199"/>
      <c r="C110" s="182" t="s">
        <v>878</v>
      </c>
      <c r="D110" s="182" t="s">
        <v>55</v>
      </c>
      <c r="E110" s="183" t="s">
        <v>879</v>
      </c>
      <c r="F110" s="184" t="s">
        <v>880</v>
      </c>
      <c r="G110" s="185" t="s">
        <v>90</v>
      </c>
      <c r="H110" s="186">
        <v>2</v>
      </c>
      <c r="I110" s="187"/>
      <c r="J110" s="188">
        <f>ROUND(I110*H110,2)</f>
        <v>0</v>
      </c>
      <c r="K110" s="184"/>
      <c r="L110" s="689"/>
      <c r="M110" s="690"/>
      <c r="N110" s="691"/>
      <c r="O110" s="692"/>
      <c r="P110" s="693"/>
      <c r="Q110" s="693"/>
      <c r="R110" s="693"/>
      <c r="S110" s="693"/>
      <c r="T110" s="693"/>
      <c r="U110" s="692"/>
      <c r="V110" s="692"/>
      <c r="W110" s="694"/>
      <c r="X110" s="694"/>
      <c r="Y110" s="694"/>
      <c r="Z110" s="694"/>
      <c r="AA110" s="694"/>
      <c r="AB110" s="694"/>
      <c r="AC110" s="694"/>
      <c r="AD110" s="694"/>
      <c r="AE110" s="694"/>
      <c r="AF110" s="694"/>
      <c r="AG110" s="694"/>
      <c r="AH110" s="694"/>
      <c r="AI110" s="694"/>
      <c r="AJ110" s="694"/>
      <c r="AK110" s="694"/>
      <c r="AL110" s="694"/>
      <c r="AM110" s="694"/>
      <c r="AN110" s="694"/>
      <c r="AO110" s="694"/>
      <c r="AP110" s="694"/>
      <c r="AQ110" s="694"/>
      <c r="AR110" s="695" t="s">
        <v>103</v>
      </c>
      <c r="AS110" s="694"/>
      <c r="AT110" s="695" t="s">
        <v>55</v>
      </c>
      <c r="AU110" s="695" t="s">
        <v>84</v>
      </c>
      <c r="AV110" s="694"/>
      <c r="AW110" s="694"/>
      <c r="AX110" s="694"/>
      <c r="AY110" s="695" t="s">
        <v>715</v>
      </c>
      <c r="AZ110" s="694"/>
      <c r="BA110" s="694"/>
      <c r="BB110" s="694"/>
      <c r="BC110" s="694"/>
      <c r="BD110" s="694"/>
      <c r="BE110" s="696">
        <f>IF(N110="základní",J110,0)</f>
        <v>0</v>
      </c>
      <c r="BF110" s="696">
        <f>IF(N110="snížená",J110,0)</f>
        <v>0</v>
      </c>
      <c r="BG110" s="696">
        <f>IF(N110="zákl. přenesená",J110,0)</f>
        <v>0</v>
      </c>
      <c r="BH110" s="696">
        <f>IF(N110="sníž. přenesená",J110,0)</f>
        <v>0</v>
      </c>
      <c r="BI110" s="696">
        <f>IF(N110="nulová",J110,0)</f>
        <v>0</v>
      </c>
      <c r="BJ110" s="695" t="s">
        <v>54</v>
      </c>
      <c r="BK110" s="696">
        <f>ROUND(I110*H110,2)</f>
        <v>0</v>
      </c>
      <c r="BL110" s="695" t="s">
        <v>103</v>
      </c>
      <c r="BM110" s="695" t="s">
        <v>881</v>
      </c>
      <c r="BN110" s="694"/>
    </row>
    <row r="111" spans="1:66" s="655" customFormat="1" ht="32.25" x14ac:dyDescent="0.3">
      <c r="B111" s="199"/>
      <c r="D111" s="663" t="s">
        <v>61</v>
      </c>
      <c r="F111" s="664" t="s">
        <v>882</v>
      </c>
      <c r="I111" s="187"/>
      <c r="L111" s="689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4"/>
      <c r="X111" s="694"/>
      <c r="Y111" s="694"/>
      <c r="Z111" s="694"/>
      <c r="AA111" s="694"/>
      <c r="AB111" s="694"/>
      <c r="AC111" s="694"/>
      <c r="AD111" s="694"/>
      <c r="AE111" s="694"/>
      <c r="AF111" s="694"/>
      <c r="AG111" s="694"/>
      <c r="AH111" s="694"/>
      <c r="AI111" s="694"/>
      <c r="AJ111" s="694"/>
      <c r="AK111" s="694"/>
      <c r="AL111" s="694"/>
      <c r="AM111" s="694"/>
      <c r="AN111" s="694"/>
      <c r="AO111" s="694"/>
      <c r="AP111" s="694"/>
      <c r="AQ111" s="694"/>
      <c r="AR111" s="694"/>
      <c r="AS111" s="694"/>
      <c r="AT111" s="695" t="s">
        <v>61</v>
      </c>
      <c r="AU111" s="695" t="s">
        <v>84</v>
      </c>
      <c r="AV111" s="694"/>
      <c r="AW111" s="694"/>
      <c r="AX111" s="694"/>
      <c r="AY111" s="694"/>
      <c r="AZ111" s="694"/>
      <c r="BA111" s="694"/>
      <c r="BB111" s="694"/>
      <c r="BC111" s="694"/>
      <c r="BD111" s="694"/>
      <c r="BE111" s="694"/>
      <c r="BF111" s="694"/>
      <c r="BG111" s="694"/>
      <c r="BH111" s="694"/>
      <c r="BI111" s="694"/>
      <c r="BJ111" s="694"/>
      <c r="BK111" s="694"/>
      <c r="BL111" s="694"/>
      <c r="BM111" s="694"/>
      <c r="BN111" s="694"/>
    </row>
    <row r="112" spans="1:66" s="655" customFormat="1" ht="29.05" customHeight="1" x14ac:dyDescent="0.3">
      <c r="B112" s="199"/>
      <c r="C112" s="193" t="s">
        <v>883</v>
      </c>
      <c r="D112" s="193" t="s">
        <v>88</v>
      </c>
      <c r="E112" s="194" t="s">
        <v>884</v>
      </c>
      <c r="F112" s="195" t="s">
        <v>885</v>
      </c>
      <c r="G112" s="196" t="s">
        <v>90</v>
      </c>
      <c r="H112" s="197">
        <v>2</v>
      </c>
      <c r="I112" s="187"/>
      <c r="J112" s="198">
        <f>ROUND(I112*H112,2)</f>
        <v>0</v>
      </c>
      <c r="K112" s="195"/>
      <c r="L112" s="697"/>
      <c r="M112" s="698"/>
      <c r="N112" s="699"/>
      <c r="O112" s="692"/>
      <c r="P112" s="693"/>
      <c r="Q112" s="693"/>
      <c r="R112" s="693"/>
      <c r="S112" s="693"/>
      <c r="T112" s="693"/>
      <c r="U112" s="692"/>
      <c r="V112" s="692"/>
      <c r="W112" s="694"/>
      <c r="X112" s="694"/>
      <c r="Y112" s="694"/>
      <c r="Z112" s="694"/>
      <c r="AA112" s="694"/>
      <c r="AB112" s="694"/>
      <c r="AC112" s="694"/>
      <c r="AD112" s="694"/>
      <c r="AE112" s="694"/>
      <c r="AF112" s="694"/>
      <c r="AG112" s="694"/>
      <c r="AH112" s="694"/>
      <c r="AI112" s="694"/>
      <c r="AJ112" s="694"/>
      <c r="AK112" s="694"/>
      <c r="AL112" s="694"/>
      <c r="AM112" s="694"/>
      <c r="AN112" s="694"/>
      <c r="AO112" s="694"/>
      <c r="AP112" s="694"/>
      <c r="AQ112" s="694"/>
      <c r="AR112" s="695" t="s">
        <v>176</v>
      </c>
      <c r="AS112" s="694"/>
      <c r="AT112" s="695" t="s">
        <v>88</v>
      </c>
      <c r="AU112" s="695" t="s">
        <v>84</v>
      </c>
      <c r="AV112" s="694"/>
      <c r="AW112" s="694"/>
      <c r="AX112" s="694"/>
      <c r="AY112" s="695" t="s">
        <v>715</v>
      </c>
      <c r="AZ112" s="694"/>
      <c r="BA112" s="694"/>
      <c r="BB112" s="694"/>
      <c r="BC112" s="694"/>
      <c r="BD112" s="694"/>
      <c r="BE112" s="696">
        <f>IF(N112="základní",J112,0)</f>
        <v>0</v>
      </c>
      <c r="BF112" s="696">
        <f>IF(N112="snížená",J112,0)</f>
        <v>0</v>
      </c>
      <c r="BG112" s="696">
        <f>IF(N112="zákl. přenesená",J112,0)</f>
        <v>0</v>
      </c>
      <c r="BH112" s="696">
        <f>IF(N112="sníž. přenesená",J112,0)</f>
        <v>0</v>
      </c>
      <c r="BI112" s="696">
        <f>IF(N112="nulová",J112,0)</f>
        <v>0</v>
      </c>
      <c r="BJ112" s="695" t="s">
        <v>54</v>
      </c>
      <c r="BK112" s="696">
        <f>ROUND(I112*H112,2)</f>
        <v>0</v>
      </c>
      <c r="BL112" s="695" t="s">
        <v>103</v>
      </c>
      <c r="BM112" s="695" t="s">
        <v>886</v>
      </c>
      <c r="BN112" s="694"/>
    </row>
    <row r="113" spans="1:66" s="655" customFormat="1" ht="29.05" customHeight="1" x14ac:dyDescent="0.3">
      <c r="B113" s="199"/>
      <c r="D113" s="663" t="s">
        <v>61</v>
      </c>
      <c r="F113" s="664" t="s">
        <v>887</v>
      </c>
      <c r="I113" s="187"/>
      <c r="L113" s="689"/>
      <c r="M113" s="692"/>
      <c r="N113" s="692"/>
      <c r="O113" s="692"/>
      <c r="P113" s="692"/>
      <c r="Q113" s="692"/>
      <c r="R113" s="692"/>
      <c r="S113" s="692"/>
      <c r="T113" s="692"/>
      <c r="U113" s="692"/>
      <c r="V113" s="694"/>
      <c r="W113" s="694"/>
      <c r="X113" s="694"/>
      <c r="Y113" s="694"/>
      <c r="Z113" s="694"/>
      <c r="AA113" s="694"/>
      <c r="AB113" s="694"/>
      <c r="AC113" s="694"/>
      <c r="AD113" s="694"/>
      <c r="AE113" s="694"/>
      <c r="AF113" s="694"/>
      <c r="AG113" s="694"/>
      <c r="AH113" s="694"/>
      <c r="AI113" s="694"/>
      <c r="AJ113" s="694"/>
      <c r="AK113" s="694"/>
      <c r="AL113" s="694"/>
      <c r="AM113" s="694"/>
      <c r="AN113" s="694"/>
      <c r="AO113" s="694"/>
      <c r="AP113" s="694"/>
      <c r="AQ113" s="694"/>
      <c r="AR113" s="694"/>
      <c r="AS113" s="694"/>
      <c r="AT113" s="695" t="s">
        <v>61</v>
      </c>
      <c r="AU113" s="695" t="s">
        <v>84</v>
      </c>
      <c r="AV113" s="694"/>
      <c r="AW113" s="694"/>
      <c r="AX113" s="694"/>
      <c r="AY113" s="694"/>
      <c r="AZ113" s="694"/>
      <c r="BA113" s="694"/>
      <c r="BB113" s="694"/>
      <c r="BC113" s="694"/>
      <c r="BD113" s="694"/>
      <c r="BE113" s="694"/>
      <c r="BF113" s="694"/>
      <c r="BG113" s="694"/>
      <c r="BH113" s="694"/>
      <c r="BI113" s="694"/>
      <c r="BJ113" s="694"/>
      <c r="BK113" s="694"/>
      <c r="BL113" s="694"/>
      <c r="BM113" s="694"/>
      <c r="BN113" s="694"/>
    </row>
    <row r="114" spans="1:66" s="701" customFormat="1" ht="22.3" customHeight="1" x14ac:dyDescent="0.3">
      <c r="A114" s="700"/>
      <c r="B114" s="246"/>
      <c r="C114" s="247" t="s">
        <v>718</v>
      </c>
      <c r="D114" s="247" t="s">
        <v>55</v>
      </c>
      <c r="E114" s="248" t="s">
        <v>888</v>
      </c>
      <c r="F114" s="249" t="s">
        <v>889</v>
      </c>
      <c r="G114" s="250" t="s">
        <v>546</v>
      </c>
      <c r="H114" s="251">
        <v>0</v>
      </c>
      <c r="I114" s="756"/>
      <c r="J114" s="252">
        <f>H114*I114</f>
        <v>0</v>
      </c>
      <c r="K114" s="249" t="s">
        <v>4</v>
      </c>
      <c r="L114" s="701" t="s">
        <v>890</v>
      </c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  <c r="AO114" s="702"/>
      <c r="AP114" s="702"/>
      <c r="AQ114" s="702"/>
      <c r="AR114" s="702"/>
      <c r="AS114" s="702"/>
      <c r="AT114" s="702"/>
      <c r="AU114" s="702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</row>
    <row r="115" spans="1:66" s="701" customFormat="1" ht="16.25" customHeight="1" x14ac:dyDescent="0.3">
      <c r="A115" s="700"/>
      <c r="B115" s="246"/>
      <c r="C115" s="700"/>
      <c r="D115" s="703" t="s">
        <v>61</v>
      </c>
      <c r="E115" s="700"/>
      <c r="F115" s="704" t="s">
        <v>889</v>
      </c>
      <c r="G115" s="700"/>
      <c r="H115" s="700"/>
      <c r="I115" s="756"/>
      <c r="J115" s="700"/>
      <c r="K115" s="700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  <c r="AO115" s="702"/>
      <c r="AP115" s="702"/>
      <c r="AQ115" s="702"/>
      <c r="AR115" s="702"/>
      <c r="AS115" s="702"/>
      <c r="AT115" s="702"/>
      <c r="AU115" s="702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</row>
    <row r="116" spans="1:66" s="393" customFormat="1" ht="23.8" customHeight="1" x14ac:dyDescent="0.3">
      <c r="A116" s="705"/>
      <c r="B116" s="706"/>
      <c r="C116" s="706"/>
      <c r="D116" s="706"/>
      <c r="E116" s="707"/>
      <c r="F116" s="707" t="s">
        <v>891</v>
      </c>
      <c r="G116" s="708" t="s">
        <v>892</v>
      </c>
      <c r="H116" s="709">
        <v>1</v>
      </c>
      <c r="I116" s="187"/>
      <c r="J116" s="244">
        <f>H116*I116</f>
        <v>0</v>
      </c>
      <c r="K116" s="710"/>
      <c r="L116" s="393" t="s">
        <v>893</v>
      </c>
    </row>
    <row r="117" spans="1:66" s="701" customFormat="1" x14ac:dyDescent="0.3">
      <c r="A117" s="700"/>
      <c r="B117" s="246"/>
      <c r="C117" s="247" t="s">
        <v>718</v>
      </c>
      <c r="D117" s="247" t="s">
        <v>55</v>
      </c>
      <c r="E117" s="248" t="s">
        <v>894</v>
      </c>
      <c r="F117" s="249" t="s">
        <v>895</v>
      </c>
      <c r="G117" s="250" t="s">
        <v>546</v>
      </c>
      <c r="H117" s="251">
        <v>0</v>
      </c>
      <c r="I117" s="756"/>
      <c r="J117" s="252">
        <f>H117*I117</f>
        <v>0</v>
      </c>
      <c r="K117" s="249" t="s">
        <v>4</v>
      </c>
      <c r="L117" s="701" t="s">
        <v>890</v>
      </c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  <c r="AO117" s="702"/>
      <c r="AP117" s="702"/>
      <c r="AQ117" s="702"/>
      <c r="AR117" s="702"/>
      <c r="AS117" s="702"/>
      <c r="AT117" s="702"/>
      <c r="AU117" s="702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</row>
    <row r="118" spans="1:66" s="701" customFormat="1" x14ac:dyDescent="0.3">
      <c r="A118" s="700"/>
      <c r="B118" s="246"/>
      <c r="C118" s="700"/>
      <c r="D118" s="703" t="s">
        <v>61</v>
      </c>
      <c r="E118" s="700"/>
      <c r="F118" s="704" t="s">
        <v>895</v>
      </c>
      <c r="G118" s="700"/>
      <c r="H118" s="700"/>
      <c r="I118" s="756"/>
      <c r="J118" s="700"/>
      <c r="K118" s="700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  <c r="AO118" s="702"/>
      <c r="AP118" s="702"/>
      <c r="AQ118" s="702"/>
      <c r="AR118" s="702"/>
      <c r="AS118" s="702"/>
      <c r="AT118" s="702"/>
      <c r="AU118" s="702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</row>
    <row r="119" spans="1:66" s="701" customFormat="1" x14ac:dyDescent="0.3">
      <c r="A119" s="700"/>
      <c r="B119" s="246"/>
      <c r="C119" s="247" t="s">
        <v>718</v>
      </c>
      <c r="D119" s="247" t="s">
        <v>55</v>
      </c>
      <c r="E119" s="248" t="s">
        <v>896</v>
      </c>
      <c r="F119" s="249" t="s">
        <v>897</v>
      </c>
      <c r="G119" s="250" t="s">
        <v>546</v>
      </c>
      <c r="H119" s="251">
        <v>0</v>
      </c>
      <c r="I119" s="756"/>
      <c r="J119" s="252">
        <f>H119*I119</f>
        <v>0</v>
      </c>
      <c r="K119" s="249" t="s">
        <v>4</v>
      </c>
      <c r="L119" s="701" t="s">
        <v>890</v>
      </c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  <c r="AO119" s="702"/>
      <c r="AP119" s="702"/>
      <c r="AQ119" s="702"/>
      <c r="AR119" s="702"/>
      <c r="AS119" s="702"/>
      <c r="AT119" s="702"/>
      <c r="AU119" s="702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</row>
    <row r="120" spans="1:66" s="701" customFormat="1" x14ac:dyDescent="0.3">
      <c r="A120" s="700"/>
      <c r="B120" s="246"/>
      <c r="C120" s="700"/>
      <c r="D120" s="711" t="s">
        <v>61</v>
      </c>
      <c r="E120" s="700"/>
      <c r="F120" s="712" t="s">
        <v>897</v>
      </c>
      <c r="G120" s="700"/>
      <c r="H120" s="700"/>
      <c r="I120" s="756"/>
      <c r="J120" s="700"/>
      <c r="K120" s="700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  <c r="AO120" s="702"/>
      <c r="AP120" s="702"/>
      <c r="AQ120" s="702"/>
      <c r="AR120" s="702"/>
      <c r="AS120" s="702"/>
      <c r="AT120" s="702"/>
      <c r="AU120" s="702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</row>
    <row r="121" spans="1:66" s="715" customFormat="1" x14ac:dyDescent="0.3">
      <c r="A121" s="713"/>
      <c r="B121" s="714"/>
      <c r="C121" s="182" t="s">
        <v>72</v>
      </c>
      <c r="D121" s="182" t="s">
        <v>55</v>
      </c>
      <c r="E121" s="183" t="s">
        <v>898</v>
      </c>
      <c r="F121" s="184" t="s">
        <v>899</v>
      </c>
      <c r="G121" s="185" t="s">
        <v>82</v>
      </c>
      <c r="H121" s="186">
        <v>100</v>
      </c>
      <c r="I121" s="187"/>
      <c r="J121" s="188">
        <f>ROUND(I121*H121,2)</f>
        <v>0</v>
      </c>
      <c r="K121" s="184"/>
      <c r="M121" s="688"/>
      <c r="N121" s="688"/>
      <c r="O121" s="688"/>
      <c r="P121" s="688"/>
      <c r="Q121" s="688"/>
      <c r="R121" s="688"/>
      <c r="S121" s="688"/>
      <c r="T121" s="688"/>
      <c r="U121" s="688"/>
      <c r="V121" s="688"/>
      <c r="W121" s="688"/>
      <c r="X121" s="688"/>
      <c r="Y121" s="688"/>
      <c r="Z121" s="688"/>
      <c r="AA121" s="688"/>
      <c r="AB121" s="688"/>
      <c r="AC121" s="688"/>
      <c r="AD121" s="688"/>
      <c r="AE121" s="688"/>
      <c r="AF121" s="688"/>
      <c r="AG121" s="688"/>
      <c r="AH121" s="688"/>
      <c r="AI121" s="688"/>
      <c r="AJ121" s="688"/>
      <c r="AK121" s="688"/>
      <c r="AL121" s="688"/>
      <c r="AM121" s="688"/>
      <c r="AN121" s="688"/>
      <c r="AO121" s="688"/>
      <c r="AP121" s="688"/>
      <c r="AQ121" s="688"/>
      <c r="AR121" s="688"/>
      <c r="AS121" s="688"/>
      <c r="AT121" s="688"/>
      <c r="AU121" s="688"/>
      <c r="AV121" s="688"/>
      <c r="AW121" s="688"/>
      <c r="AX121" s="688"/>
      <c r="AY121" s="688"/>
      <c r="AZ121" s="688"/>
      <c r="BA121" s="688"/>
      <c r="BB121" s="688"/>
      <c r="BC121" s="688"/>
      <c r="BD121" s="688"/>
      <c r="BE121" s="688"/>
      <c r="BF121" s="688"/>
      <c r="BG121" s="688"/>
      <c r="BH121" s="688"/>
      <c r="BI121" s="688"/>
      <c r="BJ121" s="688"/>
      <c r="BK121" s="688"/>
      <c r="BL121" s="688"/>
      <c r="BM121" s="688"/>
      <c r="BN121" s="688"/>
    </row>
    <row r="122" spans="1:66" s="715" customFormat="1" ht="32.25" x14ac:dyDescent="0.3">
      <c r="A122" s="713"/>
      <c r="B122" s="714"/>
      <c r="C122" s="655"/>
      <c r="D122" s="686" t="s">
        <v>61</v>
      </c>
      <c r="E122" s="655"/>
      <c r="F122" s="687" t="s">
        <v>900</v>
      </c>
      <c r="G122" s="655"/>
      <c r="H122" s="655"/>
      <c r="I122" s="187"/>
      <c r="J122" s="655"/>
      <c r="K122" s="655"/>
      <c r="M122" s="688"/>
      <c r="N122" s="688"/>
      <c r="O122" s="688"/>
      <c r="P122" s="688"/>
      <c r="Q122" s="688"/>
      <c r="R122" s="688"/>
      <c r="S122" s="688"/>
      <c r="T122" s="688"/>
      <c r="U122" s="688"/>
      <c r="V122" s="688"/>
      <c r="W122" s="688"/>
      <c r="X122" s="688"/>
      <c r="Y122" s="688"/>
      <c r="Z122" s="688"/>
      <c r="AA122" s="688"/>
      <c r="AB122" s="688"/>
      <c r="AC122" s="688"/>
      <c r="AD122" s="688"/>
      <c r="AE122" s="688"/>
      <c r="AF122" s="688"/>
      <c r="AG122" s="688"/>
      <c r="AH122" s="688"/>
      <c r="AI122" s="688"/>
      <c r="AJ122" s="688"/>
      <c r="AK122" s="688"/>
      <c r="AL122" s="688"/>
      <c r="AM122" s="688"/>
      <c r="AN122" s="688"/>
      <c r="AO122" s="688"/>
      <c r="AP122" s="688"/>
      <c r="AQ122" s="688"/>
      <c r="AR122" s="688"/>
      <c r="AS122" s="688"/>
      <c r="AT122" s="688"/>
      <c r="AU122" s="688"/>
      <c r="AV122" s="688"/>
      <c r="AW122" s="688"/>
      <c r="AX122" s="688"/>
      <c r="AY122" s="688"/>
      <c r="AZ122" s="688"/>
      <c r="BA122" s="688"/>
      <c r="BB122" s="688"/>
      <c r="BC122" s="688"/>
      <c r="BD122" s="688"/>
      <c r="BE122" s="688"/>
      <c r="BF122" s="688"/>
      <c r="BG122" s="688"/>
      <c r="BH122" s="688"/>
      <c r="BI122" s="688"/>
      <c r="BJ122" s="688"/>
      <c r="BK122" s="688"/>
      <c r="BL122" s="688"/>
      <c r="BM122" s="688"/>
      <c r="BN122" s="688"/>
    </row>
    <row r="123" spans="1:66" s="715" customFormat="1" x14ac:dyDescent="0.3">
      <c r="A123" s="713"/>
      <c r="B123" s="714"/>
      <c r="C123" s="193" t="s">
        <v>77</v>
      </c>
      <c r="D123" s="193" t="s">
        <v>88</v>
      </c>
      <c r="E123" s="194" t="s">
        <v>901</v>
      </c>
      <c r="F123" s="195" t="s">
        <v>902</v>
      </c>
      <c r="G123" s="196" t="s">
        <v>82</v>
      </c>
      <c r="H123" s="197">
        <v>100</v>
      </c>
      <c r="I123" s="187"/>
      <c r="J123" s="198">
        <f>ROUND(I123*H123,2)</f>
        <v>0</v>
      </c>
      <c r="K123" s="195"/>
      <c r="M123" s="688"/>
      <c r="N123" s="688"/>
      <c r="O123" s="688"/>
      <c r="P123" s="688"/>
      <c r="Q123" s="688"/>
      <c r="R123" s="688"/>
      <c r="S123" s="688"/>
      <c r="T123" s="688"/>
      <c r="U123" s="688"/>
      <c r="V123" s="688"/>
      <c r="W123" s="688"/>
      <c r="X123" s="688"/>
      <c r="Y123" s="688"/>
      <c r="Z123" s="688"/>
      <c r="AA123" s="688"/>
      <c r="AB123" s="688"/>
      <c r="AC123" s="688"/>
      <c r="AD123" s="688"/>
      <c r="AE123" s="688"/>
      <c r="AF123" s="688"/>
      <c r="AG123" s="688"/>
      <c r="AH123" s="688"/>
      <c r="AI123" s="688"/>
      <c r="AJ123" s="688"/>
      <c r="AK123" s="688"/>
      <c r="AL123" s="688"/>
      <c r="AM123" s="688"/>
      <c r="AN123" s="688"/>
      <c r="AO123" s="688"/>
      <c r="AP123" s="688"/>
      <c r="AQ123" s="688"/>
      <c r="AR123" s="688"/>
      <c r="AS123" s="688"/>
      <c r="AT123" s="688"/>
      <c r="AU123" s="688"/>
      <c r="AV123" s="688"/>
      <c r="AW123" s="688"/>
      <c r="AX123" s="688"/>
      <c r="AY123" s="688"/>
      <c r="AZ123" s="688"/>
      <c r="BA123" s="688"/>
      <c r="BB123" s="688"/>
      <c r="BC123" s="688"/>
      <c r="BD123" s="688"/>
      <c r="BE123" s="688"/>
      <c r="BF123" s="688"/>
      <c r="BG123" s="688"/>
      <c r="BH123" s="688"/>
      <c r="BI123" s="688"/>
      <c r="BJ123" s="688"/>
      <c r="BK123" s="688"/>
      <c r="BL123" s="688"/>
      <c r="BM123" s="688"/>
      <c r="BN123" s="688"/>
    </row>
    <row r="124" spans="1:66" s="715" customFormat="1" ht="32.25" x14ac:dyDescent="0.3">
      <c r="A124" s="713"/>
      <c r="B124" s="714"/>
      <c r="C124" s="655"/>
      <c r="D124" s="686" t="s">
        <v>61</v>
      </c>
      <c r="E124" s="655"/>
      <c r="F124" s="687" t="s">
        <v>903</v>
      </c>
      <c r="G124" s="655"/>
      <c r="H124" s="655"/>
      <c r="I124" s="187"/>
      <c r="J124" s="655"/>
      <c r="K124" s="655"/>
      <c r="M124" s="688"/>
      <c r="N124" s="688"/>
      <c r="O124" s="688"/>
      <c r="P124" s="688"/>
      <c r="Q124" s="688"/>
      <c r="R124" s="688"/>
      <c r="S124" s="688"/>
      <c r="T124" s="688"/>
      <c r="U124" s="688"/>
      <c r="V124" s="688"/>
      <c r="W124" s="688"/>
      <c r="X124" s="688"/>
      <c r="Y124" s="688"/>
      <c r="Z124" s="688"/>
      <c r="AA124" s="688"/>
      <c r="AB124" s="688"/>
      <c r="AC124" s="688"/>
      <c r="AD124" s="688"/>
      <c r="AE124" s="688"/>
      <c r="AF124" s="688"/>
      <c r="AG124" s="688"/>
      <c r="AH124" s="688"/>
      <c r="AI124" s="688"/>
      <c r="AJ124" s="688"/>
      <c r="AK124" s="688"/>
      <c r="AL124" s="688"/>
      <c r="AM124" s="688"/>
      <c r="AN124" s="688"/>
      <c r="AO124" s="688"/>
      <c r="AP124" s="688"/>
      <c r="AQ124" s="688"/>
      <c r="AR124" s="688"/>
      <c r="AS124" s="688"/>
      <c r="AT124" s="688"/>
      <c r="AU124" s="688"/>
      <c r="AV124" s="688"/>
      <c r="AW124" s="688"/>
      <c r="AX124" s="688"/>
      <c r="AY124" s="688"/>
      <c r="AZ124" s="688"/>
      <c r="BA124" s="688"/>
      <c r="BB124" s="688"/>
      <c r="BC124" s="688"/>
      <c r="BD124" s="688"/>
      <c r="BE124" s="688"/>
      <c r="BF124" s="688"/>
      <c r="BG124" s="688"/>
      <c r="BH124" s="688"/>
      <c r="BI124" s="688"/>
      <c r="BJ124" s="688"/>
      <c r="BK124" s="688"/>
      <c r="BL124" s="688"/>
      <c r="BM124" s="688"/>
      <c r="BN124" s="688"/>
    </row>
    <row r="125" spans="1:66" s="715" customFormat="1" x14ac:dyDescent="0.3">
      <c r="A125" s="713"/>
      <c r="B125" s="714"/>
      <c r="C125" s="182" t="s">
        <v>172</v>
      </c>
      <c r="D125" s="182" t="s">
        <v>55</v>
      </c>
      <c r="E125" s="183" t="s">
        <v>904</v>
      </c>
      <c r="F125" s="184" t="s">
        <v>905</v>
      </c>
      <c r="G125" s="185" t="s">
        <v>82</v>
      </c>
      <c r="H125" s="186">
        <v>30</v>
      </c>
      <c r="I125" s="187"/>
      <c r="J125" s="188">
        <f>ROUND(I125*H125,2)</f>
        <v>0</v>
      </c>
      <c r="K125" s="184"/>
      <c r="M125" s="688"/>
      <c r="N125" s="688"/>
      <c r="O125" s="688"/>
      <c r="P125" s="688"/>
      <c r="Q125" s="688"/>
      <c r="R125" s="688"/>
      <c r="S125" s="688"/>
      <c r="T125" s="688"/>
      <c r="U125" s="688"/>
      <c r="V125" s="688"/>
      <c r="W125" s="688"/>
      <c r="X125" s="688"/>
      <c r="Y125" s="688"/>
      <c r="Z125" s="688"/>
      <c r="AA125" s="688"/>
      <c r="AB125" s="688"/>
      <c r="AC125" s="688"/>
      <c r="AD125" s="688"/>
      <c r="AE125" s="688"/>
      <c r="AF125" s="688"/>
      <c r="AG125" s="688"/>
      <c r="AH125" s="688"/>
      <c r="AI125" s="688"/>
      <c r="AJ125" s="688"/>
      <c r="AK125" s="688"/>
      <c r="AL125" s="688"/>
      <c r="AM125" s="688"/>
      <c r="AN125" s="688"/>
      <c r="AO125" s="688"/>
      <c r="AP125" s="688"/>
      <c r="AQ125" s="688"/>
      <c r="AR125" s="688"/>
      <c r="AS125" s="688"/>
      <c r="AT125" s="688"/>
      <c r="AU125" s="688"/>
      <c r="AV125" s="688"/>
      <c r="AW125" s="688"/>
      <c r="AX125" s="688"/>
      <c r="AY125" s="688"/>
      <c r="AZ125" s="688"/>
      <c r="BA125" s="688"/>
      <c r="BB125" s="688"/>
      <c r="BC125" s="688"/>
      <c r="BD125" s="688"/>
      <c r="BE125" s="688"/>
      <c r="BF125" s="688"/>
      <c r="BG125" s="688"/>
      <c r="BH125" s="688"/>
      <c r="BI125" s="688"/>
      <c r="BJ125" s="688"/>
      <c r="BK125" s="688"/>
      <c r="BL125" s="688"/>
      <c r="BM125" s="688"/>
      <c r="BN125" s="688"/>
    </row>
    <row r="126" spans="1:66" s="715" customFormat="1" ht="32.25" x14ac:dyDescent="0.3">
      <c r="A126" s="713"/>
      <c r="B126" s="714"/>
      <c r="C126" s="655"/>
      <c r="D126" s="686" t="s">
        <v>61</v>
      </c>
      <c r="E126" s="655"/>
      <c r="F126" s="687" t="s">
        <v>906</v>
      </c>
      <c r="G126" s="655"/>
      <c r="H126" s="655"/>
      <c r="I126" s="187"/>
      <c r="J126" s="655"/>
      <c r="K126" s="655"/>
      <c r="M126" s="688"/>
      <c r="N126" s="688"/>
      <c r="O126" s="688"/>
      <c r="P126" s="688"/>
      <c r="Q126" s="688"/>
      <c r="R126" s="688"/>
      <c r="S126" s="688"/>
      <c r="T126" s="688"/>
      <c r="U126" s="688"/>
      <c r="V126" s="688"/>
      <c r="W126" s="688"/>
      <c r="X126" s="688"/>
      <c r="Y126" s="688"/>
      <c r="Z126" s="688"/>
      <c r="AA126" s="688"/>
      <c r="AB126" s="688"/>
      <c r="AC126" s="688"/>
      <c r="AD126" s="688"/>
      <c r="AE126" s="688"/>
      <c r="AF126" s="688"/>
      <c r="AG126" s="688"/>
      <c r="AH126" s="688"/>
      <c r="AI126" s="688"/>
      <c r="AJ126" s="688"/>
      <c r="AK126" s="688"/>
      <c r="AL126" s="688"/>
      <c r="AM126" s="688"/>
      <c r="AN126" s="688"/>
      <c r="AO126" s="688"/>
      <c r="AP126" s="688"/>
      <c r="AQ126" s="688"/>
      <c r="AR126" s="688"/>
      <c r="AS126" s="688"/>
      <c r="AT126" s="688"/>
      <c r="AU126" s="688"/>
      <c r="AV126" s="688"/>
      <c r="AW126" s="688"/>
      <c r="AX126" s="688"/>
      <c r="AY126" s="688"/>
      <c r="AZ126" s="688"/>
      <c r="BA126" s="688"/>
      <c r="BB126" s="688"/>
      <c r="BC126" s="688"/>
      <c r="BD126" s="688"/>
      <c r="BE126" s="688"/>
      <c r="BF126" s="688"/>
      <c r="BG126" s="688"/>
      <c r="BH126" s="688"/>
      <c r="BI126" s="688"/>
      <c r="BJ126" s="688"/>
      <c r="BK126" s="688"/>
      <c r="BL126" s="688"/>
      <c r="BM126" s="688"/>
      <c r="BN126" s="688"/>
    </row>
    <row r="127" spans="1:66" s="715" customFormat="1" ht="23.65" x14ac:dyDescent="0.3">
      <c r="A127" s="713"/>
      <c r="B127" s="714"/>
      <c r="C127" s="193" t="s">
        <v>176</v>
      </c>
      <c r="D127" s="193" t="s">
        <v>88</v>
      </c>
      <c r="E127" s="194" t="s">
        <v>907</v>
      </c>
      <c r="F127" s="195" t="s">
        <v>908</v>
      </c>
      <c r="G127" s="196" t="s">
        <v>82</v>
      </c>
      <c r="H127" s="197">
        <v>30</v>
      </c>
      <c r="I127" s="187"/>
      <c r="J127" s="198">
        <f>ROUND(I127*H127,2)</f>
        <v>0</v>
      </c>
      <c r="K127" s="195"/>
      <c r="M127" s="688"/>
      <c r="N127" s="688"/>
      <c r="O127" s="688"/>
      <c r="P127" s="688"/>
      <c r="Q127" s="688"/>
      <c r="R127" s="688"/>
      <c r="S127" s="688"/>
      <c r="T127" s="688"/>
      <c r="U127" s="688"/>
      <c r="V127" s="688"/>
      <c r="W127" s="688"/>
      <c r="X127" s="688"/>
      <c r="Y127" s="688"/>
      <c r="Z127" s="688"/>
      <c r="AA127" s="688"/>
      <c r="AB127" s="688"/>
      <c r="AC127" s="688"/>
      <c r="AD127" s="688"/>
      <c r="AE127" s="688"/>
      <c r="AF127" s="688"/>
      <c r="AG127" s="688"/>
      <c r="AH127" s="688"/>
      <c r="AI127" s="688"/>
      <c r="AJ127" s="688"/>
      <c r="AK127" s="688"/>
      <c r="AL127" s="688"/>
      <c r="AM127" s="688"/>
      <c r="AN127" s="688"/>
      <c r="AO127" s="688"/>
      <c r="AP127" s="688"/>
      <c r="AQ127" s="688"/>
      <c r="AR127" s="688"/>
      <c r="AS127" s="688"/>
      <c r="AT127" s="688"/>
      <c r="AU127" s="688"/>
      <c r="AV127" s="688"/>
      <c r="AW127" s="688"/>
      <c r="AX127" s="688"/>
      <c r="AY127" s="688"/>
      <c r="AZ127" s="688"/>
      <c r="BA127" s="688"/>
      <c r="BB127" s="688"/>
      <c r="BC127" s="688"/>
      <c r="BD127" s="688"/>
      <c r="BE127" s="688"/>
      <c r="BF127" s="688"/>
      <c r="BG127" s="688"/>
      <c r="BH127" s="688"/>
      <c r="BI127" s="688"/>
      <c r="BJ127" s="688"/>
      <c r="BK127" s="688"/>
      <c r="BL127" s="688"/>
      <c r="BM127" s="688"/>
      <c r="BN127" s="688"/>
    </row>
    <row r="128" spans="1:66" s="688" customFormat="1" ht="35.5" x14ac:dyDescent="0.3">
      <c r="A128" s="189"/>
      <c r="B128" s="716"/>
      <c r="C128" s="706" t="s">
        <v>114</v>
      </c>
      <c r="D128" s="706" t="s">
        <v>55</v>
      </c>
      <c r="E128" s="707" t="s">
        <v>909</v>
      </c>
      <c r="F128" s="707" t="s">
        <v>910</v>
      </c>
      <c r="G128" s="708" t="s">
        <v>546</v>
      </c>
      <c r="H128" s="709">
        <v>8</v>
      </c>
      <c r="I128" s="187"/>
      <c r="J128" s="244">
        <f>H128*I128</f>
        <v>0</v>
      </c>
      <c r="K128" s="710"/>
      <c r="L128" s="393" t="s">
        <v>216</v>
      </c>
    </row>
    <row r="129" spans="1:66" s="688" customFormat="1" ht="18.3" x14ac:dyDescent="0.3">
      <c r="A129" s="705"/>
      <c r="B129" s="714"/>
      <c r="C129" s="717"/>
      <c r="D129" s="718" t="s">
        <v>61</v>
      </c>
      <c r="E129" s="717"/>
      <c r="F129" s="719" t="s">
        <v>910</v>
      </c>
      <c r="G129" s="717"/>
      <c r="H129" s="717"/>
      <c r="I129" s="187"/>
      <c r="J129" s="717"/>
      <c r="K129" s="720"/>
    </row>
    <row r="130" spans="1:66" s="688" customFormat="1" x14ac:dyDescent="0.3">
      <c r="A130" s="705" t="s">
        <v>866</v>
      </c>
      <c r="B130" s="716"/>
      <c r="C130" s="706" t="s">
        <v>99</v>
      </c>
      <c r="D130" s="706" t="s">
        <v>55</v>
      </c>
      <c r="E130" s="707" t="s">
        <v>554</v>
      </c>
      <c r="F130" s="707" t="s">
        <v>911</v>
      </c>
      <c r="G130" s="708" t="s">
        <v>714</v>
      </c>
      <c r="H130" s="709">
        <v>1</v>
      </c>
      <c r="I130" s="187"/>
      <c r="J130" s="244">
        <f>H130*I130</f>
        <v>0</v>
      </c>
      <c r="K130" s="710"/>
      <c r="L130" s="393" t="s">
        <v>216</v>
      </c>
    </row>
    <row r="131" spans="1:66" s="688" customFormat="1" x14ac:dyDescent="0.3">
      <c r="A131" s="705"/>
      <c r="B131" s="714"/>
      <c r="C131" s="717"/>
      <c r="D131" s="718" t="s">
        <v>61</v>
      </c>
      <c r="E131" s="717"/>
      <c r="F131" s="719" t="s">
        <v>911</v>
      </c>
      <c r="G131" s="717"/>
      <c r="H131" s="717"/>
      <c r="I131" s="187"/>
      <c r="J131" s="717"/>
      <c r="K131" s="720"/>
    </row>
    <row r="132" spans="1:66" s="688" customFormat="1" x14ac:dyDescent="0.3">
      <c r="A132" s="705" t="s">
        <v>866</v>
      </c>
      <c r="B132" s="716"/>
      <c r="C132" s="706" t="s">
        <v>96</v>
      </c>
      <c r="D132" s="706" t="s">
        <v>55</v>
      </c>
      <c r="E132" s="707" t="s">
        <v>912</v>
      </c>
      <c r="F132" s="707" t="s">
        <v>913</v>
      </c>
      <c r="G132" s="708" t="s">
        <v>82</v>
      </c>
      <c r="H132" s="709">
        <v>10</v>
      </c>
      <c r="I132" s="187"/>
      <c r="J132" s="244">
        <f>H132*I132</f>
        <v>0</v>
      </c>
      <c r="K132" s="710"/>
      <c r="L132" s="393" t="s">
        <v>216</v>
      </c>
    </row>
    <row r="133" spans="1:66" s="688" customFormat="1" x14ac:dyDescent="0.3">
      <c r="A133" s="721"/>
      <c r="B133" s="714"/>
      <c r="C133" s="722"/>
      <c r="D133" s="723" t="s">
        <v>61</v>
      </c>
      <c r="E133" s="722"/>
      <c r="F133" s="724" t="s">
        <v>913</v>
      </c>
      <c r="G133" s="722"/>
      <c r="H133" s="722"/>
      <c r="I133" s="187"/>
      <c r="J133" s="722"/>
      <c r="K133" s="725"/>
    </row>
    <row r="134" spans="1:66" ht="15.6" x14ac:dyDescent="0.35">
      <c r="A134" s="658"/>
      <c r="B134" s="659"/>
      <c r="C134" s="658"/>
      <c r="D134" s="660" t="s">
        <v>49</v>
      </c>
      <c r="E134" s="661" t="s">
        <v>551</v>
      </c>
      <c r="F134" s="661" t="s">
        <v>1127</v>
      </c>
      <c r="G134" s="658"/>
      <c r="H134" s="658"/>
      <c r="I134" s="187"/>
      <c r="J134" s="662">
        <f>J135+J137</f>
        <v>0</v>
      </c>
      <c r="K134" s="658"/>
    </row>
    <row r="135" spans="1:66" x14ac:dyDescent="0.3">
      <c r="A135" s="655"/>
      <c r="B135" s="199"/>
      <c r="C135" s="182" t="s">
        <v>718</v>
      </c>
      <c r="D135" s="182" t="s">
        <v>55</v>
      </c>
      <c r="E135" s="183" t="s">
        <v>914</v>
      </c>
      <c r="F135" s="184" t="s">
        <v>915</v>
      </c>
      <c r="G135" s="185" t="s">
        <v>82</v>
      </c>
      <c r="H135" s="186">
        <v>95</v>
      </c>
      <c r="I135" s="187"/>
      <c r="J135" s="188">
        <f>ROUND(I135*H135,2)</f>
        <v>0</v>
      </c>
      <c r="K135" s="184" t="s">
        <v>4</v>
      </c>
      <c r="L135" s="316" t="s">
        <v>916</v>
      </c>
    </row>
    <row r="136" spans="1:66" ht="51.05" x14ac:dyDescent="0.3">
      <c r="A136" s="655"/>
      <c r="B136" s="199"/>
      <c r="C136" s="655"/>
      <c r="D136" s="663" t="s">
        <v>61</v>
      </c>
      <c r="E136" s="655"/>
      <c r="F136" s="363" t="s">
        <v>1126</v>
      </c>
      <c r="G136" s="655"/>
      <c r="H136" s="655"/>
      <c r="I136" s="187"/>
      <c r="J136" s="655"/>
      <c r="K136" s="655"/>
      <c r="L136" s="184" t="s">
        <v>917</v>
      </c>
    </row>
    <row r="137" spans="1:66" x14ac:dyDescent="0.3">
      <c r="A137" s="726"/>
      <c r="B137" s="434"/>
      <c r="C137" s="182" t="s">
        <v>718</v>
      </c>
      <c r="D137" s="182" t="s">
        <v>55</v>
      </c>
      <c r="E137" s="183" t="s">
        <v>918</v>
      </c>
      <c r="F137" s="184" t="s">
        <v>919</v>
      </c>
      <c r="G137" s="185" t="s">
        <v>546</v>
      </c>
      <c r="H137" s="186">
        <v>6</v>
      </c>
      <c r="I137" s="187"/>
      <c r="J137" s="188">
        <f>ROUND(I137*H137,2)</f>
        <v>0</v>
      </c>
      <c r="K137" s="434"/>
    </row>
    <row r="138" spans="1:66" x14ac:dyDescent="0.3">
      <c r="A138" s="726"/>
      <c r="B138" s="434"/>
      <c r="C138" s="655"/>
      <c r="D138" s="686" t="s">
        <v>61</v>
      </c>
      <c r="E138" s="655"/>
      <c r="F138" s="687" t="s">
        <v>919</v>
      </c>
      <c r="G138" s="655"/>
      <c r="H138" s="655"/>
      <c r="I138" s="187"/>
      <c r="J138" s="655"/>
      <c r="K138" s="434"/>
    </row>
    <row r="139" spans="1:66" s="701" customFormat="1" x14ac:dyDescent="0.3">
      <c r="A139" s="700"/>
      <c r="B139" s="246"/>
      <c r="C139" s="247" t="s">
        <v>718</v>
      </c>
      <c r="D139" s="247" t="s">
        <v>55</v>
      </c>
      <c r="E139" s="248" t="s">
        <v>920</v>
      </c>
      <c r="F139" s="249" t="s">
        <v>921</v>
      </c>
      <c r="G139" s="250" t="s">
        <v>546</v>
      </c>
      <c r="H139" s="251">
        <v>0</v>
      </c>
      <c r="I139" s="756"/>
      <c r="J139" s="252">
        <f>H139*I139</f>
        <v>0</v>
      </c>
      <c r="K139" s="249" t="s">
        <v>4</v>
      </c>
      <c r="L139" s="701" t="s">
        <v>922</v>
      </c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  <c r="AO139" s="702"/>
      <c r="AP139" s="702"/>
      <c r="AQ139" s="702"/>
      <c r="AR139" s="702"/>
      <c r="AS139" s="702"/>
      <c r="AT139" s="702"/>
      <c r="AU139" s="702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</row>
    <row r="140" spans="1:66" s="701" customFormat="1" x14ac:dyDescent="0.3">
      <c r="A140" s="700"/>
      <c r="B140" s="246"/>
      <c r="C140" s="700"/>
      <c r="D140" s="703" t="s">
        <v>61</v>
      </c>
      <c r="E140" s="700"/>
      <c r="F140" s="704" t="s">
        <v>921</v>
      </c>
      <c r="G140" s="700"/>
      <c r="H140" s="700"/>
      <c r="I140" s="756"/>
      <c r="J140" s="700"/>
      <c r="K140" s="700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  <c r="AO140" s="702"/>
      <c r="AP140" s="702"/>
      <c r="AQ140" s="702"/>
      <c r="AR140" s="702"/>
      <c r="AS140" s="702"/>
      <c r="AT140" s="702"/>
      <c r="AU140" s="702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</row>
    <row r="141" spans="1:66" s="701" customFormat="1" ht="23.65" x14ac:dyDescent="0.3">
      <c r="A141" s="700"/>
      <c r="B141" s="246"/>
      <c r="C141" s="247" t="s">
        <v>718</v>
      </c>
      <c r="D141" s="247" t="s">
        <v>55</v>
      </c>
      <c r="E141" s="248" t="s">
        <v>923</v>
      </c>
      <c r="F141" s="249" t="s">
        <v>924</v>
      </c>
      <c r="G141" s="250" t="s">
        <v>546</v>
      </c>
      <c r="H141" s="251">
        <v>0</v>
      </c>
      <c r="I141" s="756"/>
      <c r="J141" s="252">
        <f>H141*I141</f>
        <v>0</v>
      </c>
      <c r="K141" s="249" t="s">
        <v>4</v>
      </c>
      <c r="L141" s="701" t="s">
        <v>922</v>
      </c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  <c r="AO141" s="702"/>
      <c r="AP141" s="702"/>
      <c r="AQ141" s="702"/>
      <c r="AR141" s="702"/>
      <c r="AS141" s="702"/>
      <c r="AT141" s="702"/>
      <c r="AU141" s="702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</row>
    <row r="142" spans="1:66" s="701" customFormat="1" x14ac:dyDescent="0.3">
      <c r="A142" s="700"/>
      <c r="B142" s="246"/>
      <c r="C142" s="700"/>
      <c r="D142" s="711" t="s">
        <v>61</v>
      </c>
      <c r="E142" s="700"/>
      <c r="F142" s="712" t="s">
        <v>924</v>
      </c>
      <c r="G142" s="700"/>
      <c r="H142" s="700"/>
      <c r="I142" s="756"/>
      <c r="J142" s="700"/>
      <c r="K142" s="700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  <c r="AO142" s="702"/>
      <c r="AP142" s="702"/>
      <c r="AQ142" s="702"/>
      <c r="AR142" s="702"/>
      <c r="AS142" s="702"/>
      <c r="AT142" s="702"/>
      <c r="AU142" s="702"/>
      <c r="AV142" s="702"/>
      <c r="AW142" s="702"/>
      <c r="AX142" s="702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</row>
    <row r="143" spans="1:66" ht="15.6" x14ac:dyDescent="0.35">
      <c r="A143" s="658"/>
      <c r="B143" s="659"/>
      <c r="C143" s="658"/>
      <c r="D143" s="660" t="s">
        <v>49</v>
      </c>
      <c r="E143" s="661" t="s">
        <v>822</v>
      </c>
      <c r="F143" s="661" t="s">
        <v>925</v>
      </c>
      <c r="G143" s="658"/>
      <c r="H143" s="658"/>
      <c r="I143" s="187"/>
      <c r="J143" s="662">
        <f>SUM(J144:J155)</f>
        <v>0</v>
      </c>
      <c r="K143" s="658"/>
    </row>
    <row r="144" spans="1:66" x14ac:dyDescent="0.3">
      <c r="A144" s="655"/>
      <c r="B144" s="199"/>
      <c r="C144" s="182" t="s">
        <v>718</v>
      </c>
      <c r="D144" s="182" t="s">
        <v>55</v>
      </c>
      <c r="E144" s="183" t="s">
        <v>926</v>
      </c>
      <c r="F144" s="184" t="s">
        <v>927</v>
      </c>
      <c r="G144" s="185" t="s">
        <v>546</v>
      </c>
      <c r="H144" s="186">
        <v>40</v>
      </c>
      <c r="I144" s="187"/>
      <c r="J144" s="188">
        <f>H144*I144</f>
        <v>0</v>
      </c>
      <c r="K144" s="184" t="s">
        <v>4</v>
      </c>
    </row>
    <row r="145" spans="1:66" x14ac:dyDescent="0.3">
      <c r="A145" s="655"/>
      <c r="B145" s="199"/>
      <c r="C145" s="655"/>
      <c r="D145" s="663" t="s">
        <v>61</v>
      </c>
      <c r="E145" s="655"/>
      <c r="F145" s="664" t="s">
        <v>927</v>
      </c>
      <c r="G145" s="655"/>
      <c r="H145" s="655"/>
      <c r="I145" s="187"/>
      <c r="J145" s="655"/>
      <c r="K145" s="655"/>
    </row>
    <row r="146" spans="1:66" s="701" customFormat="1" x14ac:dyDescent="0.3">
      <c r="A146" s="700"/>
      <c r="B146" s="246"/>
      <c r="C146" s="247" t="s">
        <v>718</v>
      </c>
      <c r="D146" s="247" t="s">
        <v>55</v>
      </c>
      <c r="E146" s="248" t="s">
        <v>928</v>
      </c>
      <c r="F146" s="249" t="s">
        <v>929</v>
      </c>
      <c r="G146" s="250" t="s">
        <v>546</v>
      </c>
      <c r="H146" s="251">
        <v>0</v>
      </c>
      <c r="I146" s="756"/>
      <c r="J146" s="252">
        <f>H146*I146</f>
        <v>0</v>
      </c>
      <c r="K146" s="249" t="s">
        <v>4</v>
      </c>
      <c r="L146" s="701" t="s">
        <v>855</v>
      </c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  <c r="AO146" s="702"/>
      <c r="AP146" s="702"/>
      <c r="AQ146" s="702"/>
      <c r="AR146" s="702"/>
      <c r="AS146" s="702"/>
      <c r="AT146" s="702"/>
      <c r="AU146" s="702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</row>
    <row r="147" spans="1:66" s="701" customFormat="1" x14ac:dyDescent="0.3">
      <c r="A147" s="700"/>
      <c r="B147" s="246"/>
      <c r="C147" s="700"/>
      <c r="D147" s="703" t="s">
        <v>61</v>
      </c>
      <c r="E147" s="700"/>
      <c r="F147" s="704" t="s">
        <v>929</v>
      </c>
      <c r="G147" s="700"/>
      <c r="H147" s="700"/>
      <c r="I147" s="187"/>
      <c r="J147" s="700"/>
      <c r="K147" s="700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  <c r="AO147" s="702"/>
      <c r="AP147" s="702"/>
      <c r="AQ147" s="702"/>
      <c r="AR147" s="702"/>
      <c r="AS147" s="702"/>
      <c r="AT147" s="702"/>
      <c r="AU147" s="702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</row>
    <row r="148" spans="1:66" s="373" customFormat="1" x14ac:dyDescent="0.3">
      <c r="A148" s="694"/>
      <c r="B148" s="199"/>
      <c r="C148" s="253" t="s">
        <v>718</v>
      </c>
      <c r="D148" s="253" t="s">
        <v>55</v>
      </c>
      <c r="E148" s="254" t="s">
        <v>930</v>
      </c>
      <c r="F148" s="255" t="s">
        <v>931</v>
      </c>
      <c r="G148" s="256" t="s">
        <v>714</v>
      </c>
      <c r="H148" s="257">
        <v>8</v>
      </c>
      <c r="I148" s="187"/>
      <c r="J148" s="244">
        <f>H148*I148</f>
        <v>0</v>
      </c>
      <c r="K148" s="255" t="s">
        <v>4</v>
      </c>
      <c r="L148" s="373" t="s">
        <v>932</v>
      </c>
    </row>
    <row r="149" spans="1:66" s="373" customFormat="1" x14ac:dyDescent="0.3">
      <c r="A149" s="694"/>
      <c r="B149" s="199"/>
      <c r="C149" s="694"/>
      <c r="D149" s="727" t="s">
        <v>61</v>
      </c>
      <c r="E149" s="694"/>
      <c r="F149" s="728" t="s">
        <v>931</v>
      </c>
      <c r="G149" s="694"/>
      <c r="H149" s="694"/>
      <c r="I149" s="187"/>
      <c r="J149" s="694"/>
      <c r="K149" s="694"/>
    </row>
    <row r="150" spans="1:66" s="701" customFormat="1" x14ac:dyDescent="0.3">
      <c r="A150" s="700"/>
      <c r="B150" s="246"/>
      <c r="C150" s="247" t="s">
        <v>718</v>
      </c>
      <c r="D150" s="247" t="s">
        <v>55</v>
      </c>
      <c r="E150" s="248" t="s">
        <v>933</v>
      </c>
      <c r="F150" s="249" t="s">
        <v>934</v>
      </c>
      <c r="G150" s="250" t="s">
        <v>546</v>
      </c>
      <c r="H150" s="251">
        <v>0</v>
      </c>
      <c r="I150" s="756"/>
      <c r="J150" s="252">
        <f>H150*I150</f>
        <v>0</v>
      </c>
      <c r="K150" s="249" t="s">
        <v>4</v>
      </c>
      <c r="L150" s="701" t="s">
        <v>935</v>
      </c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  <c r="AO150" s="702"/>
      <c r="AP150" s="702"/>
      <c r="AQ150" s="702"/>
      <c r="AR150" s="702"/>
      <c r="AS150" s="702"/>
      <c r="AT150" s="702"/>
      <c r="AU150" s="702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</row>
    <row r="151" spans="1:66" s="701" customFormat="1" x14ac:dyDescent="0.3">
      <c r="A151" s="700"/>
      <c r="B151" s="246"/>
      <c r="C151" s="700"/>
      <c r="D151" s="711" t="s">
        <v>61</v>
      </c>
      <c r="E151" s="700"/>
      <c r="F151" s="712" t="s">
        <v>934</v>
      </c>
      <c r="G151" s="700"/>
      <c r="H151" s="700"/>
      <c r="I151" s="187"/>
      <c r="J151" s="700"/>
      <c r="K151" s="700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  <c r="AO151" s="702"/>
      <c r="AP151" s="702"/>
      <c r="AQ151" s="702"/>
      <c r="AR151" s="702"/>
      <c r="AS151" s="702"/>
      <c r="AT151" s="702"/>
      <c r="AU151" s="702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</row>
    <row r="152" spans="1:66" s="373" customFormat="1" x14ac:dyDescent="0.3">
      <c r="A152" s="694"/>
      <c r="B152" s="199"/>
      <c r="C152" s="253" t="s">
        <v>718</v>
      </c>
      <c r="D152" s="253" t="s">
        <v>55</v>
      </c>
      <c r="E152" s="254" t="s">
        <v>936</v>
      </c>
      <c r="F152" s="255" t="s">
        <v>937</v>
      </c>
      <c r="G152" s="256" t="s">
        <v>546</v>
      </c>
      <c r="H152" s="257">
        <v>4</v>
      </c>
      <c r="I152" s="187"/>
      <c r="J152" s="244">
        <f>H152*I152</f>
        <v>0</v>
      </c>
      <c r="K152" s="255" t="s">
        <v>4</v>
      </c>
      <c r="L152" s="373" t="s">
        <v>938</v>
      </c>
    </row>
    <row r="153" spans="1:66" s="373" customFormat="1" x14ac:dyDescent="0.3">
      <c r="A153" s="694"/>
      <c r="B153" s="199"/>
      <c r="C153" s="694"/>
      <c r="D153" s="729" t="s">
        <v>61</v>
      </c>
      <c r="E153" s="694"/>
      <c r="F153" s="730" t="s">
        <v>937</v>
      </c>
      <c r="G153" s="694"/>
      <c r="H153" s="694"/>
      <c r="I153" s="187"/>
      <c r="J153" s="694"/>
      <c r="K153" s="694"/>
    </row>
    <row r="154" spans="1:66" s="373" customFormat="1" x14ac:dyDescent="0.3">
      <c r="A154" s="694"/>
      <c r="B154" s="199"/>
      <c r="C154" s="253" t="s">
        <v>718</v>
      </c>
      <c r="D154" s="253" t="s">
        <v>55</v>
      </c>
      <c r="E154" s="254" t="s">
        <v>939</v>
      </c>
      <c r="F154" s="255" t="s">
        <v>940</v>
      </c>
      <c r="G154" s="256" t="s">
        <v>714</v>
      </c>
      <c r="H154" s="257">
        <v>1</v>
      </c>
      <c r="I154" s="187"/>
      <c r="J154" s="244">
        <f>H154*I154</f>
        <v>0</v>
      </c>
      <c r="K154" s="255" t="s">
        <v>4</v>
      </c>
      <c r="L154" s="373" t="s">
        <v>216</v>
      </c>
    </row>
    <row r="155" spans="1:66" s="373" customFormat="1" x14ac:dyDescent="0.3">
      <c r="A155" s="694"/>
      <c r="B155" s="199"/>
      <c r="C155" s="694"/>
      <c r="D155" s="727" t="s">
        <v>61</v>
      </c>
      <c r="E155" s="694"/>
      <c r="F155" s="728" t="s">
        <v>940</v>
      </c>
      <c r="G155" s="694"/>
      <c r="H155" s="694"/>
      <c r="I155" s="187"/>
      <c r="J155" s="694"/>
      <c r="K155" s="694"/>
    </row>
    <row r="156" spans="1:66" ht="15.6" x14ac:dyDescent="0.35">
      <c r="A156" s="658"/>
      <c r="B156" s="659"/>
      <c r="C156" s="658"/>
      <c r="D156" s="660" t="s">
        <v>49</v>
      </c>
      <c r="E156" s="661" t="s">
        <v>941</v>
      </c>
      <c r="F156" s="661" t="s">
        <v>942</v>
      </c>
      <c r="G156" s="658"/>
      <c r="H156" s="658"/>
      <c r="I156" s="187"/>
      <c r="J156" s="662">
        <f>SUM(J157:J158)</f>
        <v>0</v>
      </c>
      <c r="K156" s="658"/>
    </row>
    <row r="157" spans="1:66" x14ac:dyDescent="0.3">
      <c r="A157" s="655"/>
      <c r="B157" s="199"/>
      <c r="C157" s="182" t="s">
        <v>718</v>
      </c>
      <c r="D157" s="182" t="s">
        <v>55</v>
      </c>
      <c r="E157" s="183" t="s">
        <v>943</v>
      </c>
      <c r="F157" s="184" t="s">
        <v>944</v>
      </c>
      <c r="G157" s="185" t="s">
        <v>546</v>
      </c>
      <c r="H157" s="186">
        <v>10</v>
      </c>
      <c r="I157" s="187"/>
      <c r="J157" s="188">
        <f>H157*I157</f>
        <v>0</v>
      </c>
      <c r="K157" s="184" t="s">
        <v>4</v>
      </c>
      <c r="L157" s="316" t="s">
        <v>945</v>
      </c>
    </row>
    <row r="158" spans="1:66" x14ac:dyDescent="0.3">
      <c r="A158" s="655"/>
      <c r="B158" s="199"/>
      <c r="C158" s="655"/>
      <c r="D158" s="686" t="s">
        <v>61</v>
      </c>
      <c r="E158" s="655"/>
      <c r="F158" s="687" t="s">
        <v>944</v>
      </c>
      <c r="G158" s="655"/>
      <c r="H158" s="655"/>
      <c r="I158" s="187"/>
      <c r="J158" s="655"/>
      <c r="K158" s="655"/>
      <c r="L158" s="731"/>
    </row>
    <row r="159" spans="1:66" ht="15.6" x14ac:dyDescent="0.35">
      <c r="A159" s="658"/>
      <c r="B159" s="659"/>
      <c r="C159" s="658"/>
      <c r="D159" s="660" t="s">
        <v>49</v>
      </c>
      <c r="E159" s="661" t="s">
        <v>946</v>
      </c>
      <c r="F159" s="661" t="s">
        <v>947</v>
      </c>
      <c r="G159" s="658"/>
      <c r="H159" s="658"/>
      <c r="I159" s="187"/>
      <c r="J159" s="662">
        <f>SUM(J160:J172)</f>
        <v>0</v>
      </c>
      <c r="K159" s="658"/>
    </row>
    <row r="160" spans="1:66" x14ac:dyDescent="0.3">
      <c r="A160" s="655"/>
      <c r="B160" s="199"/>
      <c r="C160" s="200" t="s">
        <v>718</v>
      </c>
      <c r="D160" s="200" t="s">
        <v>55</v>
      </c>
      <c r="E160" s="201" t="s">
        <v>948</v>
      </c>
      <c r="F160" s="202" t="s">
        <v>949</v>
      </c>
      <c r="G160" s="203" t="s">
        <v>546</v>
      </c>
      <c r="H160" s="204">
        <v>1</v>
      </c>
      <c r="I160" s="187"/>
      <c r="J160" s="205">
        <f>H160*I160</f>
        <v>0</v>
      </c>
      <c r="K160" s="202" t="s">
        <v>4</v>
      </c>
      <c r="L160" s="316" t="s">
        <v>945</v>
      </c>
    </row>
    <row r="161" spans="1:66" s="373" customFormat="1" ht="20.45" x14ac:dyDescent="0.3">
      <c r="A161" s="694"/>
      <c r="B161" s="199"/>
      <c r="C161" s="732"/>
      <c r="D161" s="733" t="s">
        <v>61</v>
      </c>
      <c r="E161" s="732"/>
      <c r="F161" s="363" t="s">
        <v>770</v>
      </c>
      <c r="G161" s="732"/>
      <c r="H161" s="732"/>
      <c r="I161" s="187"/>
      <c r="J161" s="732"/>
      <c r="K161" s="734"/>
    </row>
    <row r="162" spans="1:66" x14ac:dyDescent="0.3">
      <c r="A162" s="655"/>
      <c r="B162" s="199"/>
      <c r="C162" s="206" t="s">
        <v>718</v>
      </c>
      <c r="D162" s="206" t="s">
        <v>55</v>
      </c>
      <c r="E162" s="207" t="s">
        <v>950</v>
      </c>
      <c r="F162" s="208" t="s">
        <v>951</v>
      </c>
      <c r="G162" s="209" t="s">
        <v>714</v>
      </c>
      <c r="H162" s="210">
        <v>1</v>
      </c>
      <c r="I162" s="187"/>
      <c r="J162" s="211">
        <f>ROUND(I162*H162,2)</f>
        <v>0</v>
      </c>
      <c r="K162" s="208" t="s">
        <v>4</v>
      </c>
      <c r="L162" s="316" t="s">
        <v>952</v>
      </c>
    </row>
    <row r="163" spans="1:66" ht="53.75" x14ac:dyDescent="0.3">
      <c r="A163" s="655"/>
      <c r="B163" s="199"/>
      <c r="C163" s="655"/>
      <c r="D163" s="663" t="s">
        <v>61</v>
      </c>
      <c r="E163" s="655"/>
      <c r="F163" s="735" t="s">
        <v>953</v>
      </c>
      <c r="G163" s="655"/>
      <c r="H163" s="655"/>
      <c r="I163" s="187"/>
      <c r="J163" s="655"/>
      <c r="K163" s="655"/>
    </row>
    <row r="164" spans="1:66" s="701" customFormat="1" x14ac:dyDescent="0.3">
      <c r="A164" s="700"/>
      <c r="B164" s="246"/>
      <c r="C164" s="247" t="s">
        <v>718</v>
      </c>
      <c r="D164" s="247" t="s">
        <v>55</v>
      </c>
      <c r="E164" s="248" t="s">
        <v>954</v>
      </c>
      <c r="F164" s="249" t="s">
        <v>955</v>
      </c>
      <c r="G164" s="250" t="s">
        <v>546</v>
      </c>
      <c r="H164" s="251">
        <v>0</v>
      </c>
      <c r="I164" s="756"/>
      <c r="J164" s="252">
        <f>H164*I164</f>
        <v>0</v>
      </c>
      <c r="K164" s="249" t="s">
        <v>4</v>
      </c>
      <c r="L164" s="701" t="s">
        <v>956</v>
      </c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  <c r="AO164" s="702"/>
      <c r="AP164" s="702"/>
      <c r="AQ164" s="702"/>
      <c r="AR164" s="702"/>
      <c r="AS164" s="702"/>
      <c r="AT164" s="702"/>
      <c r="AU164" s="702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</row>
    <row r="165" spans="1:66" s="701" customFormat="1" ht="21.5" x14ac:dyDescent="0.3">
      <c r="A165" s="700"/>
      <c r="B165" s="246"/>
      <c r="C165" s="700"/>
      <c r="D165" s="703" t="s">
        <v>61</v>
      </c>
      <c r="E165" s="700"/>
      <c r="F165" s="704" t="s">
        <v>957</v>
      </c>
      <c r="G165" s="700"/>
      <c r="H165" s="700"/>
      <c r="I165" s="187"/>
      <c r="J165" s="700"/>
      <c r="K165" s="700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  <c r="AO165" s="702"/>
      <c r="AP165" s="702"/>
      <c r="AQ165" s="702"/>
      <c r="AR165" s="702"/>
      <c r="AS165" s="702"/>
      <c r="AT165" s="702"/>
      <c r="AU165" s="702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</row>
    <row r="166" spans="1:66" x14ac:dyDescent="0.3">
      <c r="A166" s="655"/>
      <c r="B166" s="199"/>
      <c r="C166" s="182" t="s">
        <v>718</v>
      </c>
      <c r="D166" s="182" t="s">
        <v>55</v>
      </c>
      <c r="E166" s="183" t="s">
        <v>958</v>
      </c>
      <c r="F166" s="184" t="s">
        <v>959</v>
      </c>
      <c r="G166" s="185" t="s">
        <v>714</v>
      </c>
      <c r="H166" s="186">
        <v>1</v>
      </c>
      <c r="I166" s="187"/>
      <c r="J166" s="188">
        <f>H166*I166</f>
        <v>0</v>
      </c>
      <c r="K166" s="184" t="s">
        <v>4</v>
      </c>
      <c r="L166" s="316" t="s">
        <v>945</v>
      </c>
    </row>
    <row r="167" spans="1:66" ht="64.5" x14ac:dyDescent="0.3">
      <c r="A167" s="655"/>
      <c r="B167" s="199"/>
      <c r="C167" s="655"/>
      <c r="D167" s="663" t="s">
        <v>61</v>
      </c>
      <c r="E167" s="655"/>
      <c r="F167" s="664" t="s">
        <v>960</v>
      </c>
      <c r="G167" s="655"/>
      <c r="H167" s="655"/>
      <c r="I167" s="187"/>
      <c r="J167" s="655"/>
      <c r="K167" s="655"/>
    </row>
    <row r="168" spans="1:66" s="393" customFormat="1" x14ac:dyDescent="0.3">
      <c r="A168" s="705"/>
      <c r="B168" s="670"/>
      <c r="C168" s="706" t="s">
        <v>121</v>
      </c>
      <c r="D168" s="706" t="s">
        <v>55</v>
      </c>
      <c r="E168" s="707" t="s">
        <v>961</v>
      </c>
      <c r="F168" s="707" t="s">
        <v>962</v>
      </c>
      <c r="G168" s="708" t="s">
        <v>714</v>
      </c>
      <c r="H168" s="709">
        <v>1</v>
      </c>
      <c r="I168" s="187"/>
      <c r="J168" s="244">
        <f>H168*I168</f>
        <v>0</v>
      </c>
      <c r="K168" s="710"/>
      <c r="L168" s="393" t="s">
        <v>963</v>
      </c>
    </row>
    <row r="169" spans="1:66" s="393" customFormat="1" x14ac:dyDescent="0.3">
      <c r="A169" s="705"/>
      <c r="B169" s="677"/>
      <c r="C169" s="722"/>
      <c r="D169" s="723" t="s">
        <v>61</v>
      </c>
      <c r="E169" s="722"/>
      <c r="F169" s="724" t="s">
        <v>962</v>
      </c>
      <c r="G169" s="722"/>
      <c r="H169" s="722"/>
      <c r="I169" s="187"/>
      <c r="J169" s="722"/>
      <c r="K169" s="725"/>
    </row>
    <row r="170" spans="1:66" s="393" customFormat="1" ht="20.45" x14ac:dyDescent="0.3">
      <c r="A170" s="705"/>
      <c r="B170" s="677"/>
      <c r="C170" s="722"/>
      <c r="D170" s="723" t="s">
        <v>61</v>
      </c>
      <c r="E170" s="722"/>
      <c r="F170" s="363" t="s">
        <v>770</v>
      </c>
      <c r="G170" s="722"/>
      <c r="H170" s="722"/>
      <c r="I170" s="187"/>
      <c r="J170" s="722"/>
      <c r="K170" s="725"/>
    </row>
    <row r="171" spans="1:66" ht="16.8" customHeight="1" x14ac:dyDescent="0.3">
      <c r="A171" s="655"/>
      <c r="B171" s="199"/>
      <c r="C171" s="182" t="s">
        <v>718</v>
      </c>
      <c r="D171" s="182" t="s">
        <v>55</v>
      </c>
      <c r="E171" s="183" t="s">
        <v>964</v>
      </c>
      <c r="F171" s="184" t="s">
        <v>965</v>
      </c>
      <c r="G171" s="185" t="s">
        <v>546</v>
      </c>
      <c r="H171" s="186">
        <v>1</v>
      </c>
      <c r="I171" s="187"/>
      <c r="J171" s="188">
        <f>H171*I171</f>
        <v>0</v>
      </c>
      <c r="K171" s="184" t="s">
        <v>4</v>
      </c>
      <c r="L171" s="316" t="s">
        <v>945</v>
      </c>
    </row>
    <row r="172" spans="1:66" ht="43" x14ac:dyDescent="0.3">
      <c r="A172" s="655"/>
      <c r="B172" s="199"/>
      <c r="C172" s="655"/>
      <c r="D172" s="686" t="s">
        <v>61</v>
      </c>
      <c r="E172" s="655"/>
      <c r="F172" s="736" t="s">
        <v>966</v>
      </c>
      <c r="G172" s="655"/>
      <c r="H172" s="655"/>
      <c r="I172" s="187"/>
      <c r="J172" s="655"/>
      <c r="K172" s="655"/>
    </row>
    <row r="173" spans="1:66" ht="15.6" x14ac:dyDescent="0.35">
      <c r="A173" s="658"/>
      <c r="B173" s="659"/>
      <c r="C173" s="658"/>
      <c r="D173" s="660" t="s">
        <v>49</v>
      </c>
      <c r="E173" s="661" t="s">
        <v>967</v>
      </c>
      <c r="F173" s="661" t="s">
        <v>968</v>
      </c>
      <c r="G173" s="658"/>
      <c r="H173" s="658"/>
      <c r="I173" s="187"/>
      <c r="J173" s="662">
        <f>SUM(J174)</f>
        <v>0</v>
      </c>
      <c r="K173" s="658"/>
    </row>
    <row r="174" spans="1:66" ht="35.5" x14ac:dyDescent="0.3">
      <c r="A174" s="655"/>
      <c r="B174" s="199"/>
      <c r="C174" s="182" t="s">
        <v>718</v>
      </c>
      <c r="D174" s="182" t="s">
        <v>55</v>
      </c>
      <c r="E174" s="183" t="s">
        <v>969</v>
      </c>
      <c r="F174" s="184" t="s">
        <v>970</v>
      </c>
      <c r="G174" s="185" t="s">
        <v>714</v>
      </c>
      <c r="H174" s="186">
        <v>1</v>
      </c>
      <c r="I174" s="187"/>
      <c r="J174" s="188">
        <f>H174*I174</f>
        <v>0</v>
      </c>
      <c r="K174" s="184" t="s">
        <v>4</v>
      </c>
      <c r="L174" s="688" t="s">
        <v>971</v>
      </c>
    </row>
    <row r="175" spans="1:66" ht="51.05" x14ac:dyDescent="0.3">
      <c r="A175" s="655"/>
      <c r="B175" s="199"/>
      <c r="C175" s="655"/>
      <c r="D175" s="686" t="s">
        <v>61</v>
      </c>
      <c r="E175" s="655"/>
      <c r="F175" s="363" t="s">
        <v>1128</v>
      </c>
      <c r="G175" s="655"/>
      <c r="H175" s="655"/>
      <c r="I175" s="187"/>
      <c r="J175" s="655"/>
      <c r="K175" s="655"/>
    </row>
    <row r="176" spans="1:66" ht="15.6" x14ac:dyDescent="0.35">
      <c r="A176" s="658"/>
      <c r="B176" s="659"/>
      <c r="C176" s="658"/>
      <c r="D176" s="660" t="s">
        <v>49</v>
      </c>
      <c r="E176" s="661" t="s">
        <v>975</v>
      </c>
      <c r="F176" s="661" t="s">
        <v>976</v>
      </c>
      <c r="G176" s="658"/>
      <c r="H176" s="658"/>
      <c r="I176" s="187"/>
      <c r="J176" s="662">
        <f>SUM(J177:J186)</f>
        <v>0</v>
      </c>
      <c r="K176" s="658"/>
    </row>
    <row r="177" spans="1:15" x14ac:dyDescent="0.3">
      <c r="A177" s="655"/>
      <c r="B177" s="199"/>
      <c r="C177" s="182" t="s">
        <v>718</v>
      </c>
      <c r="D177" s="182" t="s">
        <v>55</v>
      </c>
      <c r="E177" s="183" t="s">
        <v>977</v>
      </c>
      <c r="F177" s="184" t="s">
        <v>978</v>
      </c>
      <c r="G177" s="185" t="s">
        <v>82</v>
      </c>
      <c r="H177" s="186">
        <v>50</v>
      </c>
      <c r="I177" s="187"/>
      <c r="J177" s="188">
        <f>H177*I177</f>
        <v>0</v>
      </c>
      <c r="K177" s="184" t="s">
        <v>4</v>
      </c>
      <c r="L177" s="316" t="s">
        <v>850</v>
      </c>
    </row>
    <row r="178" spans="1:15" x14ac:dyDescent="0.3">
      <c r="A178" s="655"/>
      <c r="B178" s="199"/>
      <c r="C178" s="655"/>
      <c r="D178" s="663" t="s">
        <v>61</v>
      </c>
      <c r="E178" s="655"/>
      <c r="F178" s="664" t="s">
        <v>978</v>
      </c>
      <c r="G178" s="655"/>
      <c r="H178" s="655"/>
      <c r="I178" s="187"/>
      <c r="J178" s="655"/>
      <c r="K178" s="655"/>
    </row>
    <row r="179" spans="1:15" x14ac:dyDescent="0.3">
      <c r="A179" s="655"/>
      <c r="B179" s="199"/>
      <c r="C179" s="182" t="s">
        <v>718</v>
      </c>
      <c r="D179" s="182" t="s">
        <v>55</v>
      </c>
      <c r="E179" s="183" t="s">
        <v>979</v>
      </c>
      <c r="F179" s="184" t="s">
        <v>980</v>
      </c>
      <c r="G179" s="185" t="s">
        <v>82</v>
      </c>
      <c r="H179" s="186">
        <v>100</v>
      </c>
      <c r="I179" s="187"/>
      <c r="J179" s="188">
        <f>H179*I179</f>
        <v>0</v>
      </c>
      <c r="K179" s="184" t="s">
        <v>4</v>
      </c>
      <c r="L179" s="316" t="s">
        <v>850</v>
      </c>
    </row>
    <row r="180" spans="1:15" x14ac:dyDescent="0.3">
      <c r="A180" s="655"/>
      <c r="B180" s="199"/>
      <c r="C180" s="655"/>
      <c r="D180" s="686" t="s">
        <v>61</v>
      </c>
      <c r="E180" s="655"/>
      <c r="F180" s="687" t="s">
        <v>980</v>
      </c>
      <c r="G180" s="655"/>
      <c r="H180" s="655"/>
      <c r="I180" s="187"/>
      <c r="J180" s="655"/>
      <c r="K180" s="655"/>
    </row>
    <row r="181" spans="1:15" s="393" customFormat="1" ht="13.7" customHeight="1" x14ac:dyDescent="0.3">
      <c r="A181" s="705" t="s">
        <v>866</v>
      </c>
      <c r="B181" s="199"/>
      <c r="C181" s="253" t="s">
        <v>718</v>
      </c>
      <c r="D181" s="253" t="s">
        <v>55</v>
      </c>
      <c r="E181" s="254" t="s">
        <v>979</v>
      </c>
      <c r="F181" s="255" t="s">
        <v>981</v>
      </c>
      <c r="G181" s="256" t="s">
        <v>82</v>
      </c>
      <c r="H181" s="257">
        <v>225</v>
      </c>
      <c r="I181" s="187"/>
      <c r="J181" s="244">
        <f>H181*I181</f>
        <v>0</v>
      </c>
      <c r="K181" s="255" t="s">
        <v>4</v>
      </c>
      <c r="L181" s="393" t="s">
        <v>216</v>
      </c>
    </row>
    <row r="182" spans="1:15" s="393" customFormat="1" x14ac:dyDescent="0.3">
      <c r="A182" s="694"/>
      <c r="B182" s="199"/>
      <c r="C182" s="694"/>
      <c r="D182" s="737" t="s">
        <v>61</v>
      </c>
      <c r="E182" s="694"/>
      <c r="F182" s="730" t="s">
        <v>981</v>
      </c>
      <c r="G182" s="694"/>
      <c r="H182" s="694"/>
      <c r="I182" s="187"/>
      <c r="J182" s="694"/>
      <c r="K182" s="694"/>
    </row>
    <row r="183" spans="1:15" s="393" customFormat="1" x14ac:dyDescent="0.3">
      <c r="A183" s="705" t="s">
        <v>866</v>
      </c>
      <c r="B183" s="199"/>
      <c r="C183" s="253" t="s">
        <v>718</v>
      </c>
      <c r="D183" s="253" t="s">
        <v>55</v>
      </c>
      <c r="E183" s="254" t="s">
        <v>979</v>
      </c>
      <c r="F183" s="255" t="s">
        <v>982</v>
      </c>
      <c r="G183" s="256" t="s">
        <v>82</v>
      </c>
      <c r="H183" s="257">
        <v>80</v>
      </c>
      <c r="I183" s="187"/>
      <c r="J183" s="244">
        <f>H183*I183</f>
        <v>0</v>
      </c>
      <c r="K183" s="255" t="s">
        <v>4</v>
      </c>
      <c r="L183" s="393" t="s">
        <v>216</v>
      </c>
    </row>
    <row r="184" spans="1:15" s="393" customFormat="1" x14ac:dyDescent="0.3">
      <c r="A184" s="694"/>
      <c r="B184" s="199"/>
      <c r="C184" s="694"/>
      <c r="D184" s="737" t="s">
        <v>61</v>
      </c>
      <c r="E184" s="694"/>
      <c r="F184" s="730" t="s">
        <v>982</v>
      </c>
      <c r="G184" s="694"/>
      <c r="H184" s="694"/>
      <c r="I184" s="187"/>
      <c r="J184" s="694"/>
      <c r="K184" s="694"/>
    </row>
    <row r="185" spans="1:15" s="393" customFormat="1" x14ac:dyDescent="0.3">
      <c r="A185" s="705" t="s">
        <v>866</v>
      </c>
      <c r="B185" s="199"/>
      <c r="C185" s="253" t="s">
        <v>718</v>
      </c>
      <c r="D185" s="253" t="s">
        <v>55</v>
      </c>
      <c r="E185" s="254" t="s">
        <v>979</v>
      </c>
      <c r="F185" s="255" t="s">
        <v>983</v>
      </c>
      <c r="G185" s="256" t="s">
        <v>82</v>
      </c>
      <c r="H185" s="257">
        <v>15</v>
      </c>
      <c r="I185" s="187"/>
      <c r="J185" s="244">
        <f>H185*I185</f>
        <v>0</v>
      </c>
      <c r="K185" s="255" t="s">
        <v>4</v>
      </c>
      <c r="L185" s="393" t="s">
        <v>216</v>
      </c>
    </row>
    <row r="186" spans="1:15" s="393" customFormat="1" x14ac:dyDescent="0.3">
      <c r="A186" s="694"/>
      <c r="B186" s="199"/>
      <c r="C186" s="694"/>
      <c r="D186" s="737" t="s">
        <v>61</v>
      </c>
      <c r="E186" s="694"/>
      <c r="F186" s="730" t="s">
        <v>983</v>
      </c>
      <c r="G186" s="694"/>
      <c r="H186" s="694"/>
      <c r="I186" s="187"/>
      <c r="J186" s="694"/>
      <c r="K186" s="694"/>
    </row>
    <row r="187" spans="1:15" ht="15.6" x14ac:dyDescent="0.35">
      <c r="A187" s="658"/>
      <c r="B187" s="659"/>
      <c r="C187" s="658"/>
      <c r="D187" s="660" t="s">
        <v>49</v>
      </c>
      <c r="E187" s="661" t="s">
        <v>984</v>
      </c>
      <c r="F187" s="661" t="s">
        <v>985</v>
      </c>
      <c r="G187" s="658"/>
      <c r="H187" s="658"/>
      <c r="I187" s="187"/>
      <c r="J187" s="662">
        <f>SUM(J188:J190)</f>
        <v>0</v>
      </c>
      <c r="K187" s="658"/>
    </row>
    <row r="188" spans="1:15" x14ac:dyDescent="0.3">
      <c r="A188" s="655"/>
      <c r="B188" s="199"/>
      <c r="C188" s="182" t="s">
        <v>718</v>
      </c>
      <c r="D188" s="182" t="s">
        <v>55</v>
      </c>
      <c r="E188" s="183" t="s">
        <v>986</v>
      </c>
      <c r="F188" s="184" t="s">
        <v>987</v>
      </c>
      <c r="G188" s="185" t="s">
        <v>714</v>
      </c>
      <c r="H188" s="186">
        <v>1</v>
      </c>
      <c r="I188" s="187"/>
      <c r="J188" s="188">
        <f>H188*I188</f>
        <v>0</v>
      </c>
      <c r="K188" s="184" t="s">
        <v>4</v>
      </c>
      <c r="L188" s="738"/>
      <c r="M188" s="373"/>
      <c r="N188" s="373"/>
      <c r="O188" s="373"/>
    </row>
    <row r="189" spans="1:15" x14ac:dyDescent="0.3">
      <c r="A189" s="655"/>
      <c r="B189" s="199"/>
      <c r="C189" s="655"/>
      <c r="D189" s="739" t="s">
        <v>61</v>
      </c>
      <c r="E189" s="655"/>
      <c r="F189" s="687" t="s">
        <v>987</v>
      </c>
      <c r="G189" s="655"/>
      <c r="H189" s="655"/>
      <c r="I189" s="187"/>
      <c r="J189" s="655"/>
      <c r="K189" s="655"/>
      <c r="L189" s="738"/>
      <c r="M189" s="373"/>
      <c r="N189" s="373"/>
      <c r="O189" s="373"/>
    </row>
    <row r="190" spans="1:15" ht="20.45" x14ac:dyDescent="0.3">
      <c r="A190" s="655"/>
      <c r="B190" s="199"/>
      <c r="C190" s="655"/>
      <c r="D190" s="739"/>
      <c r="E190" s="655"/>
      <c r="F190" s="562" t="s">
        <v>770</v>
      </c>
      <c r="G190" s="655"/>
      <c r="H190" s="655"/>
      <c r="I190" s="187"/>
      <c r="J190" s="655"/>
      <c r="K190" s="655"/>
      <c r="L190" s="738"/>
      <c r="M190" s="373"/>
      <c r="N190" s="373"/>
      <c r="O190" s="373"/>
    </row>
    <row r="191" spans="1:15" ht="15.6" x14ac:dyDescent="0.35">
      <c r="A191" s="658"/>
      <c r="B191" s="659"/>
      <c r="C191" s="658"/>
      <c r="D191" s="660" t="s">
        <v>49</v>
      </c>
      <c r="E191" s="661" t="s">
        <v>989</v>
      </c>
      <c r="F191" s="661" t="s">
        <v>990</v>
      </c>
      <c r="G191" s="658"/>
      <c r="H191" s="658"/>
      <c r="I191" s="187"/>
      <c r="J191" s="662">
        <f>SUM(J192:J202)</f>
        <v>0</v>
      </c>
      <c r="K191" s="658"/>
    </row>
    <row r="192" spans="1:15" s="393" customFormat="1" ht="23.65" x14ac:dyDescent="0.3">
      <c r="A192" s="705" t="s">
        <v>866</v>
      </c>
      <c r="B192" s="199"/>
      <c r="C192" s="253"/>
      <c r="D192" s="253"/>
      <c r="E192" s="254" t="s">
        <v>991</v>
      </c>
      <c r="F192" s="255" t="s">
        <v>992</v>
      </c>
      <c r="G192" s="256" t="s">
        <v>714</v>
      </c>
      <c r="H192" s="257">
        <v>1</v>
      </c>
      <c r="I192" s="187"/>
      <c r="J192" s="244">
        <f>H192*I192</f>
        <v>0</v>
      </c>
      <c r="K192" s="255"/>
      <c r="L192" s="393" t="s">
        <v>252</v>
      </c>
    </row>
    <row r="193" spans="1:66" s="393" customFormat="1" ht="23.65" x14ac:dyDescent="0.3">
      <c r="A193" s="705" t="s">
        <v>866</v>
      </c>
      <c r="B193" s="199"/>
      <c r="C193" s="253"/>
      <c r="D193" s="253"/>
      <c r="E193" s="254" t="s">
        <v>991</v>
      </c>
      <c r="F193" s="255" t="s">
        <v>993</v>
      </c>
      <c r="G193" s="256" t="s">
        <v>714</v>
      </c>
      <c r="H193" s="257">
        <v>1</v>
      </c>
      <c r="I193" s="187"/>
      <c r="J193" s="244">
        <f>H193*I193</f>
        <v>0</v>
      </c>
      <c r="K193" s="255"/>
      <c r="L193" s="393" t="s">
        <v>252</v>
      </c>
    </row>
    <row r="194" spans="1:66" s="715" customFormat="1" x14ac:dyDescent="0.3">
      <c r="A194" s="740"/>
      <c r="B194" s="245"/>
      <c r="C194" s="182" t="s">
        <v>718</v>
      </c>
      <c r="D194" s="182" t="s">
        <v>55</v>
      </c>
      <c r="E194" s="183" t="s">
        <v>994</v>
      </c>
      <c r="F194" s="184" t="s">
        <v>995</v>
      </c>
      <c r="G194" s="185" t="s">
        <v>988</v>
      </c>
      <c r="H194" s="186">
        <v>5</v>
      </c>
      <c r="I194" s="187"/>
      <c r="J194" s="188">
        <f>H194*I194</f>
        <v>0</v>
      </c>
      <c r="K194" s="184" t="s">
        <v>4</v>
      </c>
      <c r="L194" s="316" t="s">
        <v>945</v>
      </c>
      <c r="M194" s="688"/>
      <c r="N194" s="688"/>
      <c r="O194" s="688"/>
      <c r="P194" s="688"/>
      <c r="Q194" s="688"/>
      <c r="R194" s="688"/>
      <c r="S194" s="688"/>
      <c r="T194" s="688"/>
      <c r="U194" s="688"/>
      <c r="V194" s="688"/>
      <c r="W194" s="688"/>
      <c r="X194" s="688"/>
      <c r="Y194" s="688"/>
      <c r="Z194" s="688"/>
      <c r="AA194" s="688"/>
      <c r="AB194" s="688"/>
      <c r="AC194" s="688"/>
      <c r="AD194" s="688"/>
      <c r="AE194" s="688"/>
      <c r="AF194" s="688"/>
      <c r="AG194" s="688"/>
      <c r="AH194" s="688"/>
      <c r="AI194" s="688"/>
      <c r="AJ194" s="688"/>
      <c r="AK194" s="688"/>
      <c r="AL194" s="688"/>
      <c r="AM194" s="688"/>
      <c r="AN194" s="688"/>
      <c r="AO194" s="688"/>
      <c r="AP194" s="688"/>
      <c r="AQ194" s="688"/>
      <c r="AR194" s="688"/>
      <c r="AS194" s="688"/>
      <c r="AT194" s="688"/>
      <c r="AU194" s="688"/>
      <c r="AV194" s="688"/>
      <c r="AW194" s="688"/>
      <c r="AX194" s="688"/>
      <c r="AY194" s="688"/>
      <c r="AZ194" s="688"/>
      <c r="BA194" s="688"/>
      <c r="BB194" s="688"/>
      <c r="BC194" s="688"/>
      <c r="BD194" s="688"/>
      <c r="BE194" s="688"/>
      <c r="BF194" s="688"/>
      <c r="BG194" s="688"/>
      <c r="BH194" s="688"/>
      <c r="BI194" s="688"/>
      <c r="BJ194" s="688"/>
      <c r="BK194" s="688"/>
      <c r="BL194" s="688"/>
      <c r="BM194" s="688"/>
      <c r="BN194" s="688"/>
    </row>
    <row r="195" spans="1:66" s="715" customFormat="1" x14ac:dyDescent="0.3">
      <c r="A195" s="740"/>
      <c r="B195" s="245"/>
      <c r="C195" s="655"/>
      <c r="D195" s="741" t="s">
        <v>61</v>
      </c>
      <c r="E195" s="655"/>
      <c r="F195" s="664" t="s">
        <v>995</v>
      </c>
      <c r="G195" s="655"/>
      <c r="H195" s="655"/>
      <c r="I195" s="187"/>
      <c r="J195" s="655"/>
      <c r="K195" s="655"/>
      <c r="M195" s="688"/>
      <c r="N195" s="688"/>
      <c r="O195" s="688"/>
      <c r="P195" s="688"/>
      <c r="Q195" s="688"/>
      <c r="R195" s="688"/>
      <c r="S195" s="688"/>
      <c r="T195" s="688"/>
      <c r="U195" s="688"/>
      <c r="V195" s="688"/>
      <c r="W195" s="688"/>
      <c r="X195" s="688"/>
      <c r="Y195" s="688"/>
      <c r="Z195" s="688"/>
      <c r="AA195" s="688"/>
      <c r="AB195" s="688"/>
      <c r="AC195" s="688"/>
      <c r="AD195" s="688"/>
      <c r="AE195" s="688"/>
      <c r="AF195" s="688"/>
      <c r="AG195" s="688"/>
      <c r="AH195" s="688"/>
      <c r="AI195" s="688"/>
      <c r="AJ195" s="688"/>
      <c r="AK195" s="688"/>
      <c r="AL195" s="688"/>
      <c r="AM195" s="688"/>
      <c r="AN195" s="688"/>
      <c r="AO195" s="688"/>
      <c r="AP195" s="688"/>
      <c r="AQ195" s="688"/>
      <c r="AR195" s="688"/>
      <c r="AS195" s="688"/>
      <c r="AT195" s="688"/>
      <c r="AU195" s="688"/>
      <c r="AV195" s="688"/>
      <c r="AW195" s="688"/>
      <c r="AX195" s="688"/>
      <c r="AY195" s="688"/>
      <c r="AZ195" s="688"/>
      <c r="BA195" s="688"/>
      <c r="BB195" s="688"/>
      <c r="BC195" s="688"/>
      <c r="BD195" s="688"/>
      <c r="BE195" s="688"/>
      <c r="BF195" s="688"/>
      <c r="BG195" s="688"/>
      <c r="BH195" s="688"/>
      <c r="BI195" s="688"/>
      <c r="BJ195" s="688"/>
      <c r="BK195" s="688"/>
      <c r="BL195" s="688"/>
      <c r="BM195" s="688"/>
      <c r="BN195" s="688"/>
    </row>
    <row r="196" spans="1:66" s="715" customFormat="1" x14ac:dyDescent="0.3">
      <c r="A196" s="740"/>
      <c r="B196" s="245"/>
      <c r="C196" s="182" t="s">
        <v>718</v>
      </c>
      <c r="D196" s="182" t="s">
        <v>55</v>
      </c>
      <c r="E196" s="183" t="s">
        <v>996</v>
      </c>
      <c r="F196" s="184" t="s">
        <v>997</v>
      </c>
      <c r="G196" s="185" t="s">
        <v>988</v>
      </c>
      <c r="H196" s="186">
        <v>15</v>
      </c>
      <c r="I196" s="187"/>
      <c r="J196" s="188">
        <f>H196*I196</f>
        <v>0</v>
      </c>
      <c r="K196" s="184" t="s">
        <v>4</v>
      </c>
      <c r="L196" s="316" t="s">
        <v>850</v>
      </c>
      <c r="M196" s="688"/>
      <c r="N196" s="688"/>
      <c r="O196" s="688"/>
      <c r="P196" s="688"/>
      <c r="Q196" s="688"/>
      <c r="R196" s="688"/>
      <c r="S196" s="688"/>
      <c r="T196" s="688"/>
      <c r="U196" s="688"/>
      <c r="V196" s="688"/>
      <c r="W196" s="688"/>
      <c r="X196" s="688"/>
      <c r="Y196" s="688"/>
      <c r="Z196" s="688"/>
      <c r="AA196" s="688"/>
      <c r="AB196" s="688"/>
      <c r="AC196" s="688"/>
      <c r="AD196" s="688"/>
      <c r="AE196" s="688"/>
      <c r="AF196" s="688"/>
      <c r="AG196" s="688"/>
      <c r="AH196" s="688"/>
      <c r="AI196" s="688"/>
      <c r="AJ196" s="688"/>
      <c r="AK196" s="688"/>
      <c r="AL196" s="688"/>
      <c r="AM196" s="688"/>
      <c r="AN196" s="688"/>
      <c r="AO196" s="688"/>
      <c r="AP196" s="688"/>
      <c r="AQ196" s="688"/>
      <c r="AR196" s="688"/>
      <c r="AS196" s="688"/>
      <c r="AT196" s="688"/>
      <c r="AU196" s="688"/>
      <c r="AV196" s="688"/>
      <c r="AW196" s="688"/>
      <c r="AX196" s="688"/>
      <c r="AY196" s="688"/>
      <c r="AZ196" s="688"/>
      <c r="BA196" s="688"/>
      <c r="BB196" s="688"/>
      <c r="BC196" s="688"/>
      <c r="BD196" s="688"/>
      <c r="BE196" s="688"/>
      <c r="BF196" s="688"/>
      <c r="BG196" s="688"/>
      <c r="BH196" s="688"/>
      <c r="BI196" s="688"/>
      <c r="BJ196" s="688"/>
      <c r="BK196" s="688"/>
      <c r="BL196" s="688"/>
      <c r="BM196" s="688"/>
      <c r="BN196" s="688"/>
    </row>
    <row r="197" spans="1:66" s="715" customFormat="1" x14ac:dyDescent="0.3">
      <c r="A197" s="740"/>
      <c r="B197" s="245"/>
      <c r="C197" s="655"/>
      <c r="D197" s="741" t="s">
        <v>61</v>
      </c>
      <c r="E197" s="655"/>
      <c r="F197" s="664" t="s">
        <v>998</v>
      </c>
      <c r="G197" s="655"/>
      <c r="H197" s="655"/>
      <c r="I197" s="187"/>
      <c r="J197" s="655"/>
      <c r="K197" s="655"/>
      <c r="M197" s="688"/>
      <c r="N197" s="688"/>
      <c r="O197" s="688"/>
      <c r="P197" s="688"/>
      <c r="Q197" s="688"/>
      <c r="R197" s="688"/>
      <c r="S197" s="688"/>
      <c r="T197" s="688"/>
      <c r="U197" s="688"/>
      <c r="V197" s="688"/>
      <c r="W197" s="688"/>
      <c r="X197" s="688"/>
      <c r="Y197" s="688"/>
      <c r="Z197" s="688"/>
      <c r="AA197" s="688"/>
      <c r="AB197" s="688"/>
      <c r="AC197" s="688"/>
      <c r="AD197" s="688"/>
      <c r="AE197" s="688"/>
      <c r="AF197" s="688"/>
      <c r="AG197" s="688"/>
      <c r="AH197" s="688"/>
      <c r="AI197" s="688"/>
      <c r="AJ197" s="688"/>
      <c r="AK197" s="688"/>
      <c r="AL197" s="688"/>
      <c r="AM197" s="688"/>
      <c r="AN197" s="688"/>
      <c r="AO197" s="688"/>
      <c r="AP197" s="688"/>
      <c r="AQ197" s="688"/>
      <c r="AR197" s="688"/>
      <c r="AS197" s="688"/>
      <c r="AT197" s="688"/>
      <c r="AU197" s="688"/>
      <c r="AV197" s="688"/>
      <c r="AW197" s="688"/>
      <c r="AX197" s="688"/>
      <c r="AY197" s="688"/>
      <c r="AZ197" s="688"/>
      <c r="BA197" s="688"/>
      <c r="BB197" s="688"/>
      <c r="BC197" s="688"/>
      <c r="BD197" s="688"/>
      <c r="BE197" s="688"/>
      <c r="BF197" s="688"/>
      <c r="BG197" s="688"/>
      <c r="BH197" s="688"/>
      <c r="BI197" s="688"/>
      <c r="BJ197" s="688"/>
      <c r="BK197" s="688"/>
      <c r="BL197" s="688"/>
      <c r="BM197" s="688"/>
      <c r="BN197" s="688"/>
    </row>
    <row r="198" spans="1:66" s="715" customFormat="1" x14ac:dyDescent="0.3">
      <c r="A198" s="740"/>
      <c r="B198" s="245"/>
      <c r="C198" s="182" t="s">
        <v>718</v>
      </c>
      <c r="D198" s="182" t="s">
        <v>55</v>
      </c>
      <c r="E198" s="183" t="s">
        <v>999</v>
      </c>
      <c r="F198" s="184" t="s">
        <v>1000</v>
      </c>
      <c r="G198" s="185" t="s">
        <v>988</v>
      </c>
      <c r="H198" s="186">
        <v>10</v>
      </c>
      <c r="I198" s="187"/>
      <c r="J198" s="188">
        <f>H198*I198</f>
        <v>0</v>
      </c>
      <c r="K198" s="184" t="s">
        <v>4</v>
      </c>
      <c r="L198" s="316" t="s">
        <v>850</v>
      </c>
      <c r="M198" s="688"/>
      <c r="N198" s="688"/>
      <c r="O198" s="688"/>
      <c r="P198" s="688"/>
      <c r="Q198" s="688"/>
      <c r="R198" s="688"/>
      <c r="S198" s="688"/>
      <c r="T198" s="688"/>
      <c r="U198" s="688"/>
      <c r="V198" s="688"/>
      <c r="W198" s="688"/>
      <c r="X198" s="688"/>
      <c r="Y198" s="688"/>
      <c r="Z198" s="688"/>
      <c r="AA198" s="688"/>
      <c r="AB198" s="688"/>
      <c r="AC198" s="688"/>
      <c r="AD198" s="688"/>
      <c r="AE198" s="688"/>
      <c r="AF198" s="688"/>
      <c r="AG198" s="688"/>
      <c r="AH198" s="688"/>
      <c r="AI198" s="688"/>
      <c r="AJ198" s="688"/>
      <c r="AK198" s="688"/>
      <c r="AL198" s="688"/>
      <c r="AM198" s="688"/>
      <c r="AN198" s="688"/>
      <c r="AO198" s="688"/>
      <c r="AP198" s="688"/>
      <c r="AQ198" s="688"/>
      <c r="AR198" s="688"/>
      <c r="AS198" s="688"/>
      <c r="AT198" s="688"/>
      <c r="AU198" s="688"/>
      <c r="AV198" s="688"/>
      <c r="AW198" s="688"/>
      <c r="AX198" s="688"/>
      <c r="AY198" s="688"/>
      <c r="AZ198" s="688"/>
      <c r="BA198" s="688"/>
      <c r="BB198" s="688"/>
      <c r="BC198" s="688"/>
      <c r="BD198" s="688"/>
      <c r="BE198" s="688"/>
      <c r="BF198" s="688"/>
      <c r="BG198" s="688"/>
      <c r="BH198" s="688"/>
      <c r="BI198" s="688"/>
      <c r="BJ198" s="688"/>
      <c r="BK198" s="688"/>
      <c r="BL198" s="688"/>
      <c r="BM198" s="688"/>
      <c r="BN198" s="688"/>
    </row>
    <row r="199" spans="1:66" s="715" customFormat="1" x14ac:dyDescent="0.3">
      <c r="A199" s="740"/>
      <c r="B199" s="245"/>
      <c r="C199" s="655"/>
      <c r="D199" s="741" t="s">
        <v>61</v>
      </c>
      <c r="E199" s="655"/>
      <c r="F199" s="664" t="s">
        <v>1001</v>
      </c>
      <c r="G199" s="655"/>
      <c r="H199" s="655"/>
      <c r="I199" s="187"/>
      <c r="J199" s="655"/>
      <c r="K199" s="655"/>
      <c r="M199" s="688"/>
      <c r="N199" s="688"/>
      <c r="O199" s="688"/>
      <c r="P199" s="688"/>
      <c r="Q199" s="688"/>
      <c r="R199" s="688"/>
      <c r="S199" s="688"/>
      <c r="T199" s="688"/>
      <c r="U199" s="688"/>
      <c r="V199" s="688"/>
      <c r="W199" s="688"/>
      <c r="X199" s="688"/>
      <c r="Y199" s="688"/>
      <c r="Z199" s="688"/>
      <c r="AA199" s="688"/>
      <c r="AB199" s="688"/>
      <c r="AC199" s="688"/>
      <c r="AD199" s="688"/>
      <c r="AE199" s="688"/>
      <c r="AF199" s="688"/>
      <c r="AG199" s="688"/>
      <c r="AH199" s="688"/>
      <c r="AI199" s="688"/>
      <c r="AJ199" s="688"/>
      <c r="AK199" s="688"/>
      <c r="AL199" s="688"/>
      <c r="AM199" s="688"/>
      <c r="AN199" s="688"/>
      <c r="AO199" s="688"/>
      <c r="AP199" s="688"/>
      <c r="AQ199" s="688"/>
      <c r="AR199" s="688"/>
      <c r="AS199" s="688"/>
      <c r="AT199" s="688"/>
      <c r="AU199" s="688"/>
      <c r="AV199" s="688"/>
      <c r="AW199" s="688"/>
      <c r="AX199" s="688"/>
      <c r="AY199" s="688"/>
      <c r="AZ199" s="688"/>
      <c r="BA199" s="688"/>
      <c r="BB199" s="688"/>
      <c r="BC199" s="688"/>
      <c r="BD199" s="688"/>
      <c r="BE199" s="688"/>
      <c r="BF199" s="688"/>
      <c r="BG199" s="688"/>
      <c r="BH199" s="688"/>
      <c r="BI199" s="688"/>
      <c r="BJ199" s="688"/>
      <c r="BK199" s="688"/>
      <c r="BL199" s="688"/>
      <c r="BM199" s="688"/>
      <c r="BN199" s="688"/>
    </row>
    <row r="200" spans="1:66" s="701" customFormat="1" x14ac:dyDescent="0.3">
      <c r="A200" s="700"/>
      <c r="B200" s="246"/>
      <c r="C200" s="247" t="s">
        <v>54</v>
      </c>
      <c r="D200" s="247" t="s">
        <v>55</v>
      </c>
      <c r="E200" s="248" t="s">
        <v>1002</v>
      </c>
      <c r="F200" s="249" t="s">
        <v>1003</v>
      </c>
      <c r="G200" s="250" t="s">
        <v>546</v>
      </c>
      <c r="H200" s="251">
        <v>0</v>
      </c>
      <c r="I200" s="756"/>
      <c r="J200" s="252">
        <f>H200*I200</f>
        <v>0</v>
      </c>
      <c r="K200" s="249" t="s">
        <v>4</v>
      </c>
      <c r="L200" s="701" t="s">
        <v>1004</v>
      </c>
      <c r="M200" s="702"/>
      <c r="N200" s="702"/>
      <c r="O200" s="702"/>
      <c r="P200" s="702"/>
      <c r="Q200" s="702"/>
      <c r="R200" s="702"/>
      <c r="S200" s="702"/>
      <c r="T200" s="702"/>
      <c r="U200" s="702"/>
      <c r="V200" s="702"/>
      <c r="W200" s="702"/>
      <c r="X200" s="702"/>
      <c r="Y200" s="702"/>
      <c r="Z200" s="702"/>
      <c r="AA200" s="702"/>
      <c r="AB200" s="702"/>
      <c r="AC200" s="702"/>
      <c r="AD200" s="702"/>
      <c r="AE200" s="702"/>
      <c r="AF200" s="702"/>
      <c r="AG200" s="702"/>
      <c r="AH200" s="702"/>
      <c r="AI200" s="702"/>
      <c r="AJ200" s="702"/>
      <c r="AK200" s="702"/>
      <c r="AL200" s="702"/>
      <c r="AM200" s="702"/>
      <c r="AN200" s="702"/>
      <c r="AO200" s="702"/>
      <c r="AP200" s="702"/>
      <c r="AQ200" s="702"/>
      <c r="AR200" s="702"/>
      <c r="AS200" s="702"/>
      <c r="AT200" s="702"/>
      <c r="AU200" s="702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</row>
    <row r="201" spans="1:66" s="393" customFormat="1" x14ac:dyDescent="0.3">
      <c r="A201" s="705" t="s">
        <v>866</v>
      </c>
      <c r="B201" s="716"/>
      <c r="C201" s="706" t="s">
        <v>77</v>
      </c>
      <c r="D201" s="706" t="s">
        <v>55</v>
      </c>
      <c r="E201" s="707" t="s">
        <v>859</v>
      </c>
      <c r="F201" s="707" t="s">
        <v>1005</v>
      </c>
      <c r="G201" s="708" t="s">
        <v>714</v>
      </c>
      <c r="H201" s="709">
        <v>1</v>
      </c>
      <c r="I201" s="187"/>
      <c r="J201" s="244">
        <f>H201*I201</f>
        <v>0</v>
      </c>
      <c r="K201" s="710"/>
      <c r="L201" s="393" t="s">
        <v>216</v>
      </c>
    </row>
    <row r="202" spans="1:66" s="393" customFormat="1" x14ac:dyDescent="0.3">
      <c r="A202" s="705"/>
      <c r="B202" s="714"/>
      <c r="C202" s="717"/>
      <c r="D202" s="718" t="s">
        <v>61</v>
      </c>
      <c r="E202" s="717"/>
      <c r="F202" s="719" t="s">
        <v>1005</v>
      </c>
      <c r="G202" s="717"/>
      <c r="H202" s="717"/>
      <c r="I202" s="187"/>
      <c r="J202" s="717"/>
      <c r="K202" s="720"/>
    </row>
  </sheetData>
  <sheetProtection password="CF50" sheet="1" objects="1" scenarios="1"/>
  <mergeCells count="4">
    <mergeCell ref="E6:H6"/>
    <mergeCell ref="E23:H23"/>
    <mergeCell ref="E44:H44"/>
    <mergeCell ref="E75:H75"/>
  </mergeCells>
  <pageMargins left="0.7" right="0.7" top="0.78740157499999996" bottom="0.78740157499999996" header="0.3" footer="0.3"/>
  <pageSetup paperSize="9" scale="62" fitToHeight="3" orientation="portrait" r:id="rId1"/>
  <rowBreaks count="2" manualBreakCount="2">
    <brk id="38" min="2" max="10" man="1"/>
    <brk id="69" min="2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5"/>
  <sheetViews>
    <sheetView view="pageBreakPreview" topLeftCell="A119" zoomScale="70" zoomScaleNormal="55" zoomScaleSheetLayoutView="70" workbookViewId="0">
      <selection activeCell="J12" sqref="J12"/>
    </sheetView>
  </sheetViews>
  <sheetFormatPr defaultColWidth="8.796875" defaultRowHeight="11.85" x14ac:dyDescent="0.3"/>
  <cols>
    <col min="1" max="1" width="7.19921875" style="757" customWidth="1"/>
    <col min="2" max="2" width="1.5" style="757" customWidth="1"/>
    <col min="3" max="3" width="3.5" style="757" customWidth="1"/>
    <col min="4" max="4" width="3.69921875" style="757" customWidth="1"/>
    <col min="5" max="5" width="14.69921875" style="757" customWidth="1"/>
    <col min="6" max="6" width="64.296875" style="757" customWidth="1"/>
    <col min="7" max="7" width="7.5" style="757" customWidth="1"/>
    <col min="8" max="8" width="9.5" style="757" customWidth="1"/>
    <col min="9" max="9" width="10.796875" style="213" customWidth="1"/>
    <col min="10" max="10" width="20.19921875" style="757" customWidth="1"/>
    <col min="11" max="11" width="13.296875" style="757" customWidth="1"/>
    <col min="12" max="12" width="8.796875" style="757"/>
    <col min="13" max="18" width="8.796875" style="757" customWidth="1"/>
    <col min="19" max="19" width="7" style="757" customWidth="1"/>
    <col min="20" max="20" width="25.5" style="757" customWidth="1"/>
    <col min="21" max="21" width="14" style="757" customWidth="1"/>
    <col min="22" max="22" width="10.5" style="757" customWidth="1"/>
    <col min="23" max="23" width="14" style="757" customWidth="1"/>
    <col min="24" max="24" width="10.5" style="757" customWidth="1"/>
    <col min="25" max="25" width="12.796875" style="757" customWidth="1"/>
    <col min="26" max="26" width="9.5" style="757" customWidth="1"/>
    <col min="27" max="27" width="12.796875" style="757" customWidth="1"/>
    <col min="28" max="28" width="14" style="757" customWidth="1"/>
    <col min="29" max="29" width="9.5" style="757" customWidth="1"/>
    <col min="30" max="30" width="12.796875" style="757" customWidth="1"/>
    <col min="31" max="31" width="14" style="757" customWidth="1"/>
    <col min="32" max="43" width="8.796875" style="757"/>
    <col min="44" max="65" width="8.796875" style="757" customWidth="1"/>
    <col min="66" max="256" width="8.796875" style="757"/>
    <col min="257" max="257" width="7.19921875" style="757" customWidth="1"/>
    <col min="258" max="258" width="1.5" style="757" customWidth="1"/>
    <col min="259" max="259" width="3.5" style="757" customWidth="1"/>
    <col min="260" max="260" width="3.69921875" style="757" customWidth="1"/>
    <col min="261" max="261" width="14.69921875" style="757" customWidth="1"/>
    <col min="262" max="262" width="64.296875" style="757" customWidth="1"/>
    <col min="263" max="263" width="7.5" style="757" customWidth="1"/>
    <col min="264" max="264" width="9.5" style="757" customWidth="1"/>
    <col min="265" max="265" width="10.796875" style="757" customWidth="1"/>
    <col min="266" max="266" width="20.19921875" style="757" customWidth="1"/>
    <col min="267" max="267" width="13.296875" style="757" customWidth="1"/>
    <col min="268" max="268" width="8.796875" style="757"/>
    <col min="269" max="277" width="0" style="757" hidden="1" customWidth="1"/>
    <col min="278" max="278" width="10.5" style="757" customWidth="1"/>
    <col min="279" max="279" width="14" style="757" customWidth="1"/>
    <col min="280" max="280" width="10.5" style="757" customWidth="1"/>
    <col min="281" max="281" width="12.796875" style="757" customWidth="1"/>
    <col min="282" max="282" width="9.5" style="757" customWidth="1"/>
    <col min="283" max="283" width="12.796875" style="757" customWidth="1"/>
    <col min="284" max="284" width="14" style="757" customWidth="1"/>
    <col min="285" max="285" width="9.5" style="757" customWidth="1"/>
    <col min="286" max="286" width="12.796875" style="757" customWidth="1"/>
    <col min="287" max="287" width="14" style="757" customWidth="1"/>
    <col min="288" max="299" width="8.796875" style="757"/>
    <col min="300" max="321" width="0" style="757" hidden="1" customWidth="1"/>
    <col min="322" max="512" width="8.796875" style="757"/>
    <col min="513" max="513" width="7.19921875" style="757" customWidth="1"/>
    <col min="514" max="514" width="1.5" style="757" customWidth="1"/>
    <col min="515" max="515" width="3.5" style="757" customWidth="1"/>
    <col min="516" max="516" width="3.69921875" style="757" customWidth="1"/>
    <col min="517" max="517" width="14.69921875" style="757" customWidth="1"/>
    <col min="518" max="518" width="64.296875" style="757" customWidth="1"/>
    <col min="519" max="519" width="7.5" style="757" customWidth="1"/>
    <col min="520" max="520" width="9.5" style="757" customWidth="1"/>
    <col min="521" max="521" width="10.796875" style="757" customWidth="1"/>
    <col min="522" max="522" width="20.19921875" style="757" customWidth="1"/>
    <col min="523" max="523" width="13.296875" style="757" customWidth="1"/>
    <col min="524" max="524" width="8.796875" style="757"/>
    <col min="525" max="533" width="0" style="757" hidden="1" customWidth="1"/>
    <col min="534" max="534" width="10.5" style="757" customWidth="1"/>
    <col min="535" max="535" width="14" style="757" customWidth="1"/>
    <col min="536" max="536" width="10.5" style="757" customWidth="1"/>
    <col min="537" max="537" width="12.796875" style="757" customWidth="1"/>
    <col min="538" max="538" width="9.5" style="757" customWidth="1"/>
    <col min="539" max="539" width="12.796875" style="757" customWidth="1"/>
    <col min="540" max="540" width="14" style="757" customWidth="1"/>
    <col min="541" max="541" width="9.5" style="757" customWidth="1"/>
    <col min="542" max="542" width="12.796875" style="757" customWidth="1"/>
    <col min="543" max="543" width="14" style="757" customWidth="1"/>
    <col min="544" max="555" width="8.796875" style="757"/>
    <col min="556" max="577" width="0" style="757" hidden="1" customWidth="1"/>
    <col min="578" max="768" width="8.796875" style="757"/>
    <col min="769" max="769" width="7.19921875" style="757" customWidth="1"/>
    <col min="770" max="770" width="1.5" style="757" customWidth="1"/>
    <col min="771" max="771" width="3.5" style="757" customWidth="1"/>
    <col min="772" max="772" width="3.69921875" style="757" customWidth="1"/>
    <col min="773" max="773" width="14.69921875" style="757" customWidth="1"/>
    <col min="774" max="774" width="64.296875" style="757" customWidth="1"/>
    <col min="775" max="775" width="7.5" style="757" customWidth="1"/>
    <col min="776" max="776" width="9.5" style="757" customWidth="1"/>
    <col min="777" max="777" width="10.796875" style="757" customWidth="1"/>
    <col min="778" max="778" width="20.19921875" style="757" customWidth="1"/>
    <col min="779" max="779" width="13.296875" style="757" customWidth="1"/>
    <col min="780" max="780" width="8.796875" style="757"/>
    <col min="781" max="789" width="0" style="757" hidden="1" customWidth="1"/>
    <col min="790" max="790" width="10.5" style="757" customWidth="1"/>
    <col min="791" max="791" width="14" style="757" customWidth="1"/>
    <col min="792" max="792" width="10.5" style="757" customWidth="1"/>
    <col min="793" max="793" width="12.796875" style="757" customWidth="1"/>
    <col min="794" max="794" width="9.5" style="757" customWidth="1"/>
    <col min="795" max="795" width="12.796875" style="757" customWidth="1"/>
    <col min="796" max="796" width="14" style="757" customWidth="1"/>
    <col min="797" max="797" width="9.5" style="757" customWidth="1"/>
    <col min="798" max="798" width="12.796875" style="757" customWidth="1"/>
    <col min="799" max="799" width="14" style="757" customWidth="1"/>
    <col min="800" max="811" width="8.796875" style="757"/>
    <col min="812" max="833" width="0" style="757" hidden="1" customWidth="1"/>
    <col min="834" max="1024" width="8.796875" style="757"/>
    <col min="1025" max="1025" width="7.19921875" style="757" customWidth="1"/>
    <col min="1026" max="1026" width="1.5" style="757" customWidth="1"/>
    <col min="1027" max="1027" width="3.5" style="757" customWidth="1"/>
    <col min="1028" max="1028" width="3.69921875" style="757" customWidth="1"/>
    <col min="1029" max="1029" width="14.69921875" style="757" customWidth="1"/>
    <col min="1030" max="1030" width="64.296875" style="757" customWidth="1"/>
    <col min="1031" max="1031" width="7.5" style="757" customWidth="1"/>
    <col min="1032" max="1032" width="9.5" style="757" customWidth="1"/>
    <col min="1033" max="1033" width="10.796875" style="757" customWidth="1"/>
    <col min="1034" max="1034" width="20.19921875" style="757" customWidth="1"/>
    <col min="1035" max="1035" width="13.296875" style="757" customWidth="1"/>
    <col min="1036" max="1036" width="8.796875" style="757"/>
    <col min="1037" max="1045" width="0" style="757" hidden="1" customWidth="1"/>
    <col min="1046" max="1046" width="10.5" style="757" customWidth="1"/>
    <col min="1047" max="1047" width="14" style="757" customWidth="1"/>
    <col min="1048" max="1048" width="10.5" style="757" customWidth="1"/>
    <col min="1049" max="1049" width="12.796875" style="757" customWidth="1"/>
    <col min="1050" max="1050" width="9.5" style="757" customWidth="1"/>
    <col min="1051" max="1051" width="12.796875" style="757" customWidth="1"/>
    <col min="1052" max="1052" width="14" style="757" customWidth="1"/>
    <col min="1053" max="1053" width="9.5" style="757" customWidth="1"/>
    <col min="1054" max="1054" width="12.796875" style="757" customWidth="1"/>
    <col min="1055" max="1055" width="14" style="757" customWidth="1"/>
    <col min="1056" max="1067" width="8.796875" style="757"/>
    <col min="1068" max="1089" width="0" style="757" hidden="1" customWidth="1"/>
    <col min="1090" max="1280" width="8.796875" style="757"/>
    <col min="1281" max="1281" width="7.19921875" style="757" customWidth="1"/>
    <col min="1282" max="1282" width="1.5" style="757" customWidth="1"/>
    <col min="1283" max="1283" width="3.5" style="757" customWidth="1"/>
    <col min="1284" max="1284" width="3.69921875" style="757" customWidth="1"/>
    <col min="1285" max="1285" width="14.69921875" style="757" customWidth="1"/>
    <col min="1286" max="1286" width="64.296875" style="757" customWidth="1"/>
    <col min="1287" max="1287" width="7.5" style="757" customWidth="1"/>
    <col min="1288" max="1288" width="9.5" style="757" customWidth="1"/>
    <col min="1289" max="1289" width="10.796875" style="757" customWidth="1"/>
    <col min="1290" max="1290" width="20.19921875" style="757" customWidth="1"/>
    <col min="1291" max="1291" width="13.296875" style="757" customWidth="1"/>
    <col min="1292" max="1292" width="8.796875" style="757"/>
    <col min="1293" max="1301" width="0" style="757" hidden="1" customWidth="1"/>
    <col min="1302" max="1302" width="10.5" style="757" customWidth="1"/>
    <col min="1303" max="1303" width="14" style="757" customWidth="1"/>
    <col min="1304" max="1304" width="10.5" style="757" customWidth="1"/>
    <col min="1305" max="1305" width="12.796875" style="757" customWidth="1"/>
    <col min="1306" max="1306" width="9.5" style="757" customWidth="1"/>
    <col min="1307" max="1307" width="12.796875" style="757" customWidth="1"/>
    <col min="1308" max="1308" width="14" style="757" customWidth="1"/>
    <col min="1309" max="1309" width="9.5" style="757" customWidth="1"/>
    <col min="1310" max="1310" width="12.796875" style="757" customWidth="1"/>
    <col min="1311" max="1311" width="14" style="757" customWidth="1"/>
    <col min="1312" max="1323" width="8.796875" style="757"/>
    <col min="1324" max="1345" width="0" style="757" hidden="1" customWidth="1"/>
    <col min="1346" max="1536" width="8.796875" style="757"/>
    <col min="1537" max="1537" width="7.19921875" style="757" customWidth="1"/>
    <col min="1538" max="1538" width="1.5" style="757" customWidth="1"/>
    <col min="1539" max="1539" width="3.5" style="757" customWidth="1"/>
    <col min="1540" max="1540" width="3.69921875" style="757" customWidth="1"/>
    <col min="1541" max="1541" width="14.69921875" style="757" customWidth="1"/>
    <col min="1542" max="1542" width="64.296875" style="757" customWidth="1"/>
    <col min="1543" max="1543" width="7.5" style="757" customWidth="1"/>
    <col min="1544" max="1544" width="9.5" style="757" customWidth="1"/>
    <col min="1545" max="1545" width="10.796875" style="757" customWidth="1"/>
    <col min="1546" max="1546" width="20.19921875" style="757" customWidth="1"/>
    <col min="1547" max="1547" width="13.296875" style="757" customWidth="1"/>
    <col min="1548" max="1548" width="8.796875" style="757"/>
    <col min="1549" max="1557" width="0" style="757" hidden="1" customWidth="1"/>
    <col min="1558" max="1558" width="10.5" style="757" customWidth="1"/>
    <col min="1559" max="1559" width="14" style="757" customWidth="1"/>
    <col min="1560" max="1560" width="10.5" style="757" customWidth="1"/>
    <col min="1561" max="1561" width="12.796875" style="757" customWidth="1"/>
    <col min="1562" max="1562" width="9.5" style="757" customWidth="1"/>
    <col min="1563" max="1563" width="12.796875" style="757" customWidth="1"/>
    <col min="1564" max="1564" width="14" style="757" customWidth="1"/>
    <col min="1565" max="1565" width="9.5" style="757" customWidth="1"/>
    <col min="1566" max="1566" width="12.796875" style="757" customWidth="1"/>
    <col min="1567" max="1567" width="14" style="757" customWidth="1"/>
    <col min="1568" max="1579" width="8.796875" style="757"/>
    <col min="1580" max="1601" width="0" style="757" hidden="1" customWidth="1"/>
    <col min="1602" max="1792" width="8.796875" style="757"/>
    <col min="1793" max="1793" width="7.19921875" style="757" customWidth="1"/>
    <col min="1794" max="1794" width="1.5" style="757" customWidth="1"/>
    <col min="1795" max="1795" width="3.5" style="757" customWidth="1"/>
    <col min="1796" max="1796" width="3.69921875" style="757" customWidth="1"/>
    <col min="1797" max="1797" width="14.69921875" style="757" customWidth="1"/>
    <col min="1798" max="1798" width="64.296875" style="757" customWidth="1"/>
    <col min="1799" max="1799" width="7.5" style="757" customWidth="1"/>
    <col min="1800" max="1800" width="9.5" style="757" customWidth="1"/>
    <col min="1801" max="1801" width="10.796875" style="757" customWidth="1"/>
    <col min="1802" max="1802" width="20.19921875" style="757" customWidth="1"/>
    <col min="1803" max="1803" width="13.296875" style="757" customWidth="1"/>
    <col min="1804" max="1804" width="8.796875" style="757"/>
    <col min="1805" max="1813" width="0" style="757" hidden="1" customWidth="1"/>
    <col min="1814" max="1814" width="10.5" style="757" customWidth="1"/>
    <col min="1815" max="1815" width="14" style="757" customWidth="1"/>
    <col min="1816" max="1816" width="10.5" style="757" customWidth="1"/>
    <col min="1817" max="1817" width="12.796875" style="757" customWidth="1"/>
    <col min="1818" max="1818" width="9.5" style="757" customWidth="1"/>
    <col min="1819" max="1819" width="12.796875" style="757" customWidth="1"/>
    <col min="1820" max="1820" width="14" style="757" customWidth="1"/>
    <col min="1821" max="1821" width="9.5" style="757" customWidth="1"/>
    <col min="1822" max="1822" width="12.796875" style="757" customWidth="1"/>
    <col min="1823" max="1823" width="14" style="757" customWidth="1"/>
    <col min="1824" max="1835" width="8.796875" style="757"/>
    <col min="1836" max="1857" width="0" style="757" hidden="1" customWidth="1"/>
    <col min="1858" max="2048" width="8.796875" style="757"/>
    <col min="2049" max="2049" width="7.19921875" style="757" customWidth="1"/>
    <col min="2050" max="2050" width="1.5" style="757" customWidth="1"/>
    <col min="2051" max="2051" width="3.5" style="757" customWidth="1"/>
    <col min="2052" max="2052" width="3.69921875" style="757" customWidth="1"/>
    <col min="2053" max="2053" width="14.69921875" style="757" customWidth="1"/>
    <col min="2054" max="2054" width="64.296875" style="757" customWidth="1"/>
    <col min="2055" max="2055" width="7.5" style="757" customWidth="1"/>
    <col min="2056" max="2056" width="9.5" style="757" customWidth="1"/>
    <col min="2057" max="2057" width="10.796875" style="757" customWidth="1"/>
    <col min="2058" max="2058" width="20.19921875" style="757" customWidth="1"/>
    <col min="2059" max="2059" width="13.296875" style="757" customWidth="1"/>
    <col min="2060" max="2060" width="8.796875" style="757"/>
    <col min="2061" max="2069" width="0" style="757" hidden="1" customWidth="1"/>
    <col min="2070" max="2070" width="10.5" style="757" customWidth="1"/>
    <col min="2071" max="2071" width="14" style="757" customWidth="1"/>
    <col min="2072" max="2072" width="10.5" style="757" customWidth="1"/>
    <col min="2073" max="2073" width="12.796875" style="757" customWidth="1"/>
    <col min="2074" max="2074" width="9.5" style="757" customWidth="1"/>
    <col min="2075" max="2075" width="12.796875" style="757" customWidth="1"/>
    <col min="2076" max="2076" width="14" style="757" customWidth="1"/>
    <col min="2077" max="2077" width="9.5" style="757" customWidth="1"/>
    <col min="2078" max="2078" width="12.796875" style="757" customWidth="1"/>
    <col min="2079" max="2079" width="14" style="757" customWidth="1"/>
    <col min="2080" max="2091" width="8.796875" style="757"/>
    <col min="2092" max="2113" width="0" style="757" hidden="1" customWidth="1"/>
    <col min="2114" max="2304" width="8.796875" style="757"/>
    <col min="2305" max="2305" width="7.19921875" style="757" customWidth="1"/>
    <col min="2306" max="2306" width="1.5" style="757" customWidth="1"/>
    <col min="2307" max="2307" width="3.5" style="757" customWidth="1"/>
    <col min="2308" max="2308" width="3.69921875" style="757" customWidth="1"/>
    <col min="2309" max="2309" width="14.69921875" style="757" customWidth="1"/>
    <col min="2310" max="2310" width="64.296875" style="757" customWidth="1"/>
    <col min="2311" max="2311" width="7.5" style="757" customWidth="1"/>
    <col min="2312" max="2312" width="9.5" style="757" customWidth="1"/>
    <col min="2313" max="2313" width="10.796875" style="757" customWidth="1"/>
    <col min="2314" max="2314" width="20.19921875" style="757" customWidth="1"/>
    <col min="2315" max="2315" width="13.296875" style="757" customWidth="1"/>
    <col min="2316" max="2316" width="8.796875" style="757"/>
    <col min="2317" max="2325" width="0" style="757" hidden="1" customWidth="1"/>
    <col min="2326" max="2326" width="10.5" style="757" customWidth="1"/>
    <col min="2327" max="2327" width="14" style="757" customWidth="1"/>
    <col min="2328" max="2328" width="10.5" style="757" customWidth="1"/>
    <col min="2329" max="2329" width="12.796875" style="757" customWidth="1"/>
    <col min="2330" max="2330" width="9.5" style="757" customWidth="1"/>
    <col min="2331" max="2331" width="12.796875" style="757" customWidth="1"/>
    <col min="2332" max="2332" width="14" style="757" customWidth="1"/>
    <col min="2333" max="2333" width="9.5" style="757" customWidth="1"/>
    <col min="2334" max="2334" width="12.796875" style="757" customWidth="1"/>
    <col min="2335" max="2335" width="14" style="757" customWidth="1"/>
    <col min="2336" max="2347" width="8.796875" style="757"/>
    <col min="2348" max="2369" width="0" style="757" hidden="1" customWidth="1"/>
    <col min="2370" max="2560" width="8.796875" style="757"/>
    <col min="2561" max="2561" width="7.19921875" style="757" customWidth="1"/>
    <col min="2562" max="2562" width="1.5" style="757" customWidth="1"/>
    <col min="2563" max="2563" width="3.5" style="757" customWidth="1"/>
    <col min="2564" max="2564" width="3.69921875" style="757" customWidth="1"/>
    <col min="2565" max="2565" width="14.69921875" style="757" customWidth="1"/>
    <col min="2566" max="2566" width="64.296875" style="757" customWidth="1"/>
    <col min="2567" max="2567" width="7.5" style="757" customWidth="1"/>
    <col min="2568" max="2568" width="9.5" style="757" customWidth="1"/>
    <col min="2569" max="2569" width="10.796875" style="757" customWidth="1"/>
    <col min="2570" max="2570" width="20.19921875" style="757" customWidth="1"/>
    <col min="2571" max="2571" width="13.296875" style="757" customWidth="1"/>
    <col min="2572" max="2572" width="8.796875" style="757"/>
    <col min="2573" max="2581" width="0" style="757" hidden="1" customWidth="1"/>
    <col min="2582" max="2582" width="10.5" style="757" customWidth="1"/>
    <col min="2583" max="2583" width="14" style="757" customWidth="1"/>
    <col min="2584" max="2584" width="10.5" style="757" customWidth="1"/>
    <col min="2585" max="2585" width="12.796875" style="757" customWidth="1"/>
    <col min="2586" max="2586" width="9.5" style="757" customWidth="1"/>
    <col min="2587" max="2587" width="12.796875" style="757" customWidth="1"/>
    <col min="2588" max="2588" width="14" style="757" customWidth="1"/>
    <col min="2589" max="2589" width="9.5" style="757" customWidth="1"/>
    <col min="2590" max="2590" width="12.796875" style="757" customWidth="1"/>
    <col min="2591" max="2591" width="14" style="757" customWidth="1"/>
    <col min="2592" max="2603" width="8.796875" style="757"/>
    <col min="2604" max="2625" width="0" style="757" hidden="1" customWidth="1"/>
    <col min="2626" max="2816" width="8.796875" style="757"/>
    <col min="2817" max="2817" width="7.19921875" style="757" customWidth="1"/>
    <col min="2818" max="2818" width="1.5" style="757" customWidth="1"/>
    <col min="2819" max="2819" width="3.5" style="757" customWidth="1"/>
    <col min="2820" max="2820" width="3.69921875" style="757" customWidth="1"/>
    <col min="2821" max="2821" width="14.69921875" style="757" customWidth="1"/>
    <col min="2822" max="2822" width="64.296875" style="757" customWidth="1"/>
    <col min="2823" max="2823" width="7.5" style="757" customWidth="1"/>
    <col min="2824" max="2824" width="9.5" style="757" customWidth="1"/>
    <col min="2825" max="2825" width="10.796875" style="757" customWidth="1"/>
    <col min="2826" max="2826" width="20.19921875" style="757" customWidth="1"/>
    <col min="2827" max="2827" width="13.296875" style="757" customWidth="1"/>
    <col min="2828" max="2828" width="8.796875" style="757"/>
    <col min="2829" max="2837" width="0" style="757" hidden="1" customWidth="1"/>
    <col min="2838" max="2838" width="10.5" style="757" customWidth="1"/>
    <col min="2839" max="2839" width="14" style="757" customWidth="1"/>
    <col min="2840" max="2840" width="10.5" style="757" customWidth="1"/>
    <col min="2841" max="2841" width="12.796875" style="757" customWidth="1"/>
    <col min="2842" max="2842" width="9.5" style="757" customWidth="1"/>
    <col min="2843" max="2843" width="12.796875" style="757" customWidth="1"/>
    <col min="2844" max="2844" width="14" style="757" customWidth="1"/>
    <col min="2845" max="2845" width="9.5" style="757" customWidth="1"/>
    <col min="2846" max="2846" width="12.796875" style="757" customWidth="1"/>
    <col min="2847" max="2847" width="14" style="757" customWidth="1"/>
    <col min="2848" max="2859" width="8.796875" style="757"/>
    <col min="2860" max="2881" width="0" style="757" hidden="1" customWidth="1"/>
    <col min="2882" max="3072" width="8.796875" style="757"/>
    <col min="3073" max="3073" width="7.19921875" style="757" customWidth="1"/>
    <col min="3074" max="3074" width="1.5" style="757" customWidth="1"/>
    <col min="3075" max="3075" width="3.5" style="757" customWidth="1"/>
    <col min="3076" max="3076" width="3.69921875" style="757" customWidth="1"/>
    <col min="3077" max="3077" width="14.69921875" style="757" customWidth="1"/>
    <col min="3078" max="3078" width="64.296875" style="757" customWidth="1"/>
    <col min="3079" max="3079" width="7.5" style="757" customWidth="1"/>
    <col min="3080" max="3080" width="9.5" style="757" customWidth="1"/>
    <col min="3081" max="3081" width="10.796875" style="757" customWidth="1"/>
    <col min="3082" max="3082" width="20.19921875" style="757" customWidth="1"/>
    <col min="3083" max="3083" width="13.296875" style="757" customWidth="1"/>
    <col min="3084" max="3084" width="8.796875" style="757"/>
    <col min="3085" max="3093" width="0" style="757" hidden="1" customWidth="1"/>
    <col min="3094" max="3094" width="10.5" style="757" customWidth="1"/>
    <col min="3095" max="3095" width="14" style="757" customWidth="1"/>
    <col min="3096" max="3096" width="10.5" style="757" customWidth="1"/>
    <col min="3097" max="3097" width="12.796875" style="757" customWidth="1"/>
    <col min="3098" max="3098" width="9.5" style="757" customWidth="1"/>
    <col min="3099" max="3099" width="12.796875" style="757" customWidth="1"/>
    <col min="3100" max="3100" width="14" style="757" customWidth="1"/>
    <col min="3101" max="3101" width="9.5" style="757" customWidth="1"/>
    <col min="3102" max="3102" width="12.796875" style="757" customWidth="1"/>
    <col min="3103" max="3103" width="14" style="757" customWidth="1"/>
    <col min="3104" max="3115" width="8.796875" style="757"/>
    <col min="3116" max="3137" width="0" style="757" hidden="1" customWidth="1"/>
    <col min="3138" max="3328" width="8.796875" style="757"/>
    <col min="3329" max="3329" width="7.19921875" style="757" customWidth="1"/>
    <col min="3330" max="3330" width="1.5" style="757" customWidth="1"/>
    <col min="3331" max="3331" width="3.5" style="757" customWidth="1"/>
    <col min="3332" max="3332" width="3.69921875" style="757" customWidth="1"/>
    <col min="3333" max="3333" width="14.69921875" style="757" customWidth="1"/>
    <col min="3334" max="3334" width="64.296875" style="757" customWidth="1"/>
    <col min="3335" max="3335" width="7.5" style="757" customWidth="1"/>
    <col min="3336" max="3336" width="9.5" style="757" customWidth="1"/>
    <col min="3337" max="3337" width="10.796875" style="757" customWidth="1"/>
    <col min="3338" max="3338" width="20.19921875" style="757" customWidth="1"/>
    <col min="3339" max="3339" width="13.296875" style="757" customWidth="1"/>
    <col min="3340" max="3340" width="8.796875" style="757"/>
    <col min="3341" max="3349" width="0" style="757" hidden="1" customWidth="1"/>
    <col min="3350" max="3350" width="10.5" style="757" customWidth="1"/>
    <col min="3351" max="3351" width="14" style="757" customWidth="1"/>
    <col min="3352" max="3352" width="10.5" style="757" customWidth="1"/>
    <col min="3353" max="3353" width="12.796875" style="757" customWidth="1"/>
    <col min="3354" max="3354" width="9.5" style="757" customWidth="1"/>
    <col min="3355" max="3355" width="12.796875" style="757" customWidth="1"/>
    <col min="3356" max="3356" width="14" style="757" customWidth="1"/>
    <col min="3357" max="3357" width="9.5" style="757" customWidth="1"/>
    <col min="3358" max="3358" width="12.796875" style="757" customWidth="1"/>
    <col min="3359" max="3359" width="14" style="757" customWidth="1"/>
    <col min="3360" max="3371" width="8.796875" style="757"/>
    <col min="3372" max="3393" width="0" style="757" hidden="1" customWidth="1"/>
    <col min="3394" max="3584" width="8.796875" style="757"/>
    <col min="3585" max="3585" width="7.19921875" style="757" customWidth="1"/>
    <col min="3586" max="3586" width="1.5" style="757" customWidth="1"/>
    <col min="3587" max="3587" width="3.5" style="757" customWidth="1"/>
    <col min="3588" max="3588" width="3.69921875" style="757" customWidth="1"/>
    <col min="3589" max="3589" width="14.69921875" style="757" customWidth="1"/>
    <col min="3590" max="3590" width="64.296875" style="757" customWidth="1"/>
    <col min="3591" max="3591" width="7.5" style="757" customWidth="1"/>
    <col min="3592" max="3592" width="9.5" style="757" customWidth="1"/>
    <col min="3593" max="3593" width="10.796875" style="757" customWidth="1"/>
    <col min="3594" max="3594" width="20.19921875" style="757" customWidth="1"/>
    <col min="3595" max="3595" width="13.296875" style="757" customWidth="1"/>
    <col min="3596" max="3596" width="8.796875" style="757"/>
    <col min="3597" max="3605" width="0" style="757" hidden="1" customWidth="1"/>
    <col min="3606" max="3606" width="10.5" style="757" customWidth="1"/>
    <col min="3607" max="3607" width="14" style="757" customWidth="1"/>
    <col min="3608" max="3608" width="10.5" style="757" customWidth="1"/>
    <col min="3609" max="3609" width="12.796875" style="757" customWidth="1"/>
    <col min="3610" max="3610" width="9.5" style="757" customWidth="1"/>
    <col min="3611" max="3611" width="12.796875" style="757" customWidth="1"/>
    <col min="3612" max="3612" width="14" style="757" customWidth="1"/>
    <col min="3613" max="3613" width="9.5" style="757" customWidth="1"/>
    <col min="3614" max="3614" width="12.796875" style="757" customWidth="1"/>
    <col min="3615" max="3615" width="14" style="757" customWidth="1"/>
    <col min="3616" max="3627" width="8.796875" style="757"/>
    <col min="3628" max="3649" width="0" style="757" hidden="1" customWidth="1"/>
    <col min="3650" max="3840" width="8.796875" style="757"/>
    <col min="3841" max="3841" width="7.19921875" style="757" customWidth="1"/>
    <col min="3842" max="3842" width="1.5" style="757" customWidth="1"/>
    <col min="3843" max="3843" width="3.5" style="757" customWidth="1"/>
    <col min="3844" max="3844" width="3.69921875" style="757" customWidth="1"/>
    <col min="3845" max="3845" width="14.69921875" style="757" customWidth="1"/>
    <col min="3846" max="3846" width="64.296875" style="757" customWidth="1"/>
    <col min="3847" max="3847" width="7.5" style="757" customWidth="1"/>
    <col min="3848" max="3848" width="9.5" style="757" customWidth="1"/>
    <col min="3849" max="3849" width="10.796875" style="757" customWidth="1"/>
    <col min="3850" max="3850" width="20.19921875" style="757" customWidth="1"/>
    <col min="3851" max="3851" width="13.296875" style="757" customWidth="1"/>
    <col min="3852" max="3852" width="8.796875" style="757"/>
    <col min="3853" max="3861" width="0" style="757" hidden="1" customWidth="1"/>
    <col min="3862" max="3862" width="10.5" style="757" customWidth="1"/>
    <col min="3863" max="3863" width="14" style="757" customWidth="1"/>
    <col min="3864" max="3864" width="10.5" style="757" customWidth="1"/>
    <col min="3865" max="3865" width="12.796875" style="757" customWidth="1"/>
    <col min="3866" max="3866" width="9.5" style="757" customWidth="1"/>
    <col min="3867" max="3867" width="12.796875" style="757" customWidth="1"/>
    <col min="3868" max="3868" width="14" style="757" customWidth="1"/>
    <col min="3869" max="3869" width="9.5" style="757" customWidth="1"/>
    <col min="3870" max="3870" width="12.796875" style="757" customWidth="1"/>
    <col min="3871" max="3871" width="14" style="757" customWidth="1"/>
    <col min="3872" max="3883" width="8.796875" style="757"/>
    <col min="3884" max="3905" width="0" style="757" hidden="1" customWidth="1"/>
    <col min="3906" max="4096" width="8.796875" style="757"/>
    <col min="4097" max="4097" width="7.19921875" style="757" customWidth="1"/>
    <col min="4098" max="4098" width="1.5" style="757" customWidth="1"/>
    <col min="4099" max="4099" width="3.5" style="757" customWidth="1"/>
    <col min="4100" max="4100" width="3.69921875" style="757" customWidth="1"/>
    <col min="4101" max="4101" width="14.69921875" style="757" customWidth="1"/>
    <col min="4102" max="4102" width="64.296875" style="757" customWidth="1"/>
    <col min="4103" max="4103" width="7.5" style="757" customWidth="1"/>
    <col min="4104" max="4104" width="9.5" style="757" customWidth="1"/>
    <col min="4105" max="4105" width="10.796875" style="757" customWidth="1"/>
    <col min="4106" max="4106" width="20.19921875" style="757" customWidth="1"/>
    <col min="4107" max="4107" width="13.296875" style="757" customWidth="1"/>
    <col min="4108" max="4108" width="8.796875" style="757"/>
    <col min="4109" max="4117" width="0" style="757" hidden="1" customWidth="1"/>
    <col min="4118" max="4118" width="10.5" style="757" customWidth="1"/>
    <col min="4119" max="4119" width="14" style="757" customWidth="1"/>
    <col min="4120" max="4120" width="10.5" style="757" customWidth="1"/>
    <col min="4121" max="4121" width="12.796875" style="757" customWidth="1"/>
    <col min="4122" max="4122" width="9.5" style="757" customWidth="1"/>
    <col min="4123" max="4123" width="12.796875" style="757" customWidth="1"/>
    <col min="4124" max="4124" width="14" style="757" customWidth="1"/>
    <col min="4125" max="4125" width="9.5" style="757" customWidth="1"/>
    <col min="4126" max="4126" width="12.796875" style="757" customWidth="1"/>
    <col min="4127" max="4127" width="14" style="757" customWidth="1"/>
    <col min="4128" max="4139" width="8.796875" style="757"/>
    <col min="4140" max="4161" width="0" style="757" hidden="1" customWidth="1"/>
    <col min="4162" max="4352" width="8.796875" style="757"/>
    <col min="4353" max="4353" width="7.19921875" style="757" customWidth="1"/>
    <col min="4354" max="4354" width="1.5" style="757" customWidth="1"/>
    <col min="4355" max="4355" width="3.5" style="757" customWidth="1"/>
    <col min="4356" max="4356" width="3.69921875" style="757" customWidth="1"/>
    <col min="4357" max="4357" width="14.69921875" style="757" customWidth="1"/>
    <col min="4358" max="4358" width="64.296875" style="757" customWidth="1"/>
    <col min="4359" max="4359" width="7.5" style="757" customWidth="1"/>
    <col min="4360" max="4360" width="9.5" style="757" customWidth="1"/>
    <col min="4361" max="4361" width="10.796875" style="757" customWidth="1"/>
    <col min="4362" max="4362" width="20.19921875" style="757" customWidth="1"/>
    <col min="4363" max="4363" width="13.296875" style="757" customWidth="1"/>
    <col min="4364" max="4364" width="8.796875" style="757"/>
    <col min="4365" max="4373" width="0" style="757" hidden="1" customWidth="1"/>
    <col min="4374" max="4374" width="10.5" style="757" customWidth="1"/>
    <col min="4375" max="4375" width="14" style="757" customWidth="1"/>
    <col min="4376" max="4376" width="10.5" style="757" customWidth="1"/>
    <col min="4377" max="4377" width="12.796875" style="757" customWidth="1"/>
    <col min="4378" max="4378" width="9.5" style="757" customWidth="1"/>
    <col min="4379" max="4379" width="12.796875" style="757" customWidth="1"/>
    <col min="4380" max="4380" width="14" style="757" customWidth="1"/>
    <col min="4381" max="4381" width="9.5" style="757" customWidth="1"/>
    <col min="4382" max="4382" width="12.796875" style="757" customWidth="1"/>
    <col min="4383" max="4383" width="14" style="757" customWidth="1"/>
    <col min="4384" max="4395" width="8.796875" style="757"/>
    <col min="4396" max="4417" width="0" style="757" hidden="1" customWidth="1"/>
    <col min="4418" max="4608" width="8.796875" style="757"/>
    <col min="4609" max="4609" width="7.19921875" style="757" customWidth="1"/>
    <col min="4610" max="4610" width="1.5" style="757" customWidth="1"/>
    <col min="4611" max="4611" width="3.5" style="757" customWidth="1"/>
    <col min="4612" max="4612" width="3.69921875" style="757" customWidth="1"/>
    <col min="4613" max="4613" width="14.69921875" style="757" customWidth="1"/>
    <col min="4614" max="4614" width="64.296875" style="757" customWidth="1"/>
    <col min="4615" max="4615" width="7.5" style="757" customWidth="1"/>
    <col min="4616" max="4616" width="9.5" style="757" customWidth="1"/>
    <col min="4617" max="4617" width="10.796875" style="757" customWidth="1"/>
    <col min="4618" max="4618" width="20.19921875" style="757" customWidth="1"/>
    <col min="4619" max="4619" width="13.296875" style="757" customWidth="1"/>
    <col min="4620" max="4620" width="8.796875" style="757"/>
    <col min="4621" max="4629" width="0" style="757" hidden="1" customWidth="1"/>
    <col min="4630" max="4630" width="10.5" style="757" customWidth="1"/>
    <col min="4631" max="4631" width="14" style="757" customWidth="1"/>
    <col min="4632" max="4632" width="10.5" style="757" customWidth="1"/>
    <col min="4633" max="4633" width="12.796875" style="757" customWidth="1"/>
    <col min="4634" max="4634" width="9.5" style="757" customWidth="1"/>
    <col min="4635" max="4635" width="12.796875" style="757" customWidth="1"/>
    <col min="4636" max="4636" width="14" style="757" customWidth="1"/>
    <col min="4637" max="4637" width="9.5" style="757" customWidth="1"/>
    <col min="4638" max="4638" width="12.796875" style="757" customWidth="1"/>
    <col min="4639" max="4639" width="14" style="757" customWidth="1"/>
    <col min="4640" max="4651" width="8.796875" style="757"/>
    <col min="4652" max="4673" width="0" style="757" hidden="1" customWidth="1"/>
    <col min="4674" max="4864" width="8.796875" style="757"/>
    <col min="4865" max="4865" width="7.19921875" style="757" customWidth="1"/>
    <col min="4866" max="4866" width="1.5" style="757" customWidth="1"/>
    <col min="4867" max="4867" width="3.5" style="757" customWidth="1"/>
    <col min="4868" max="4868" width="3.69921875" style="757" customWidth="1"/>
    <col min="4869" max="4869" width="14.69921875" style="757" customWidth="1"/>
    <col min="4870" max="4870" width="64.296875" style="757" customWidth="1"/>
    <col min="4871" max="4871" width="7.5" style="757" customWidth="1"/>
    <col min="4872" max="4872" width="9.5" style="757" customWidth="1"/>
    <col min="4873" max="4873" width="10.796875" style="757" customWidth="1"/>
    <col min="4874" max="4874" width="20.19921875" style="757" customWidth="1"/>
    <col min="4875" max="4875" width="13.296875" style="757" customWidth="1"/>
    <col min="4876" max="4876" width="8.796875" style="757"/>
    <col min="4877" max="4885" width="0" style="757" hidden="1" customWidth="1"/>
    <col min="4886" max="4886" width="10.5" style="757" customWidth="1"/>
    <col min="4887" max="4887" width="14" style="757" customWidth="1"/>
    <col min="4888" max="4888" width="10.5" style="757" customWidth="1"/>
    <col min="4889" max="4889" width="12.796875" style="757" customWidth="1"/>
    <col min="4890" max="4890" width="9.5" style="757" customWidth="1"/>
    <col min="4891" max="4891" width="12.796875" style="757" customWidth="1"/>
    <col min="4892" max="4892" width="14" style="757" customWidth="1"/>
    <col min="4893" max="4893" width="9.5" style="757" customWidth="1"/>
    <col min="4894" max="4894" width="12.796875" style="757" customWidth="1"/>
    <col min="4895" max="4895" width="14" style="757" customWidth="1"/>
    <col min="4896" max="4907" width="8.796875" style="757"/>
    <col min="4908" max="4929" width="0" style="757" hidden="1" customWidth="1"/>
    <col min="4930" max="5120" width="8.796875" style="757"/>
    <col min="5121" max="5121" width="7.19921875" style="757" customWidth="1"/>
    <col min="5122" max="5122" width="1.5" style="757" customWidth="1"/>
    <col min="5123" max="5123" width="3.5" style="757" customWidth="1"/>
    <col min="5124" max="5124" width="3.69921875" style="757" customWidth="1"/>
    <col min="5125" max="5125" width="14.69921875" style="757" customWidth="1"/>
    <col min="5126" max="5126" width="64.296875" style="757" customWidth="1"/>
    <col min="5127" max="5127" width="7.5" style="757" customWidth="1"/>
    <col min="5128" max="5128" width="9.5" style="757" customWidth="1"/>
    <col min="5129" max="5129" width="10.796875" style="757" customWidth="1"/>
    <col min="5130" max="5130" width="20.19921875" style="757" customWidth="1"/>
    <col min="5131" max="5131" width="13.296875" style="757" customWidth="1"/>
    <col min="5132" max="5132" width="8.796875" style="757"/>
    <col min="5133" max="5141" width="0" style="757" hidden="1" customWidth="1"/>
    <col min="5142" max="5142" width="10.5" style="757" customWidth="1"/>
    <col min="5143" max="5143" width="14" style="757" customWidth="1"/>
    <col min="5144" max="5144" width="10.5" style="757" customWidth="1"/>
    <col min="5145" max="5145" width="12.796875" style="757" customWidth="1"/>
    <col min="5146" max="5146" width="9.5" style="757" customWidth="1"/>
    <col min="5147" max="5147" width="12.796875" style="757" customWidth="1"/>
    <col min="5148" max="5148" width="14" style="757" customWidth="1"/>
    <col min="5149" max="5149" width="9.5" style="757" customWidth="1"/>
    <col min="5150" max="5150" width="12.796875" style="757" customWidth="1"/>
    <col min="5151" max="5151" width="14" style="757" customWidth="1"/>
    <col min="5152" max="5163" width="8.796875" style="757"/>
    <col min="5164" max="5185" width="0" style="757" hidden="1" customWidth="1"/>
    <col min="5186" max="5376" width="8.796875" style="757"/>
    <col min="5377" max="5377" width="7.19921875" style="757" customWidth="1"/>
    <col min="5378" max="5378" width="1.5" style="757" customWidth="1"/>
    <col min="5379" max="5379" width="3.5" style="757" customWidth="1"/>
    <col min="5380" max="5380" width="3.69921875" style="757" customWidth="1"/>
    <col min="5381" max="5381" width="14.69921875" style="757" customWidth="1"/>
    <col min="5382" max="5382" width="64.296875" style="757" customWidth="1"/>
    <col min="5383" max="5383" width="7.5" style="757" customWidth="1"/>
    <col min="5384" max="5384" width="9.5" style="757" customWidth="1"/>
    <col min="5385" max="5385" width="10.796875" style="757" customWidth="1"/>
    <col min="5386" max="5386" width="20.19921875" style="757" customWidth="1"/>
    <col min="5387" max="5387" width="13.296875" style="757" customWidth="1"/>
    <col min="5388" max="5388" width="8.796875" style="757"/>
    <col min="5389" max="5397" width="0" style="757" hidden="1" customWidth="1"/>
    <col min="5398" max="5398" width="10.5" style="757" customWidth="1"/>
    <col min="5399" max="5399" width="14" style="757" customWidth="1"/>
    <col min="5400" max="5400" width="10.5" style="757" customWidth="1"/>
    <col min="5401" max="5401" width="12.796875" style="757" customWidth="1"/>
    <col min="5402" max="5402" width="9.5" style="757" customWidth="1"/>
    <col min="5403" max="5403" width="12.796875" style="757" customWidth="1"/>
    <col min="5404" max="5404" width="14" style="757" customWidth="1"/>
    <col min="5405" max="5405" width="9.5" style="757" customWidth="1"/>
    <col min="5406" max="5406" width="12.796875" style="757" customWidth="1"/>
    <col min="5407" max="5407" width="14" style="757" customWidth="1"/>
    <col min="5408" max="5419" width="8.796875" style="757"/>
    <col min="5420" max="5441" width="0" style="757" hidden="1" customWidth="1"/>
    <col min="5442" max="5632" width="8.796875" style="757"/>
    <col min="5633" max="5633" width="7.19921875" style="757" customWidth="1"/>
    <col min="5634" max="5634" width="1.5" style="757" customWidth="1"/>
    <col min="5635" max="5635" width="3.5" style="757" customWidth="1"/>
    <col min="5636" max="5636" width="3.69921875" style="757" customWidth="1"/>
    <col min="5637" max="5637" width="14.69921875" style="757" customWidth="1"/>
    <col min="5638" max="5638" width="64.296875" style="757" customWidth="1"/>
    <col min="5639" max="5639" width="7.5" style="757" customWidth="1"/>
    <col min="5640" max="5640" width="9.5" style="757" customWidth="1"/>
    <col min="5641" max="5641" width="10.796875" style="757" customWidth="1"/>
    <col min="5642" max="5642" width="20.19921875" style="757" customWidth="1"/>
    <col min="5643" max="5643" width="13.296875" style="757" customWidth="1"/>
    <col min="5644" max="5644" width="8.796875" style="757"/>
    <col min="5645" max="5653" width="0" style="757" hidden="1" customWidth="1"/>
    <col min="5654" max="5654" width="10.5" style="757" customWidth="1"/>
    <col min="5655" max="5655" width="14" style="757" customWidth="1"/>
    <col min="5656" max="5656" width="10.5" style="757" customWidth="1"/>
    <col min="5657" max="5657" width="12.796875" style="757" customWidth="1"/>
    <col min="5658" max="5658" width="9.5" style="757" customWidth="1"/>
    <col min="5659" max="5659" width="12.796875" style="757" customWidth="1"/>
    <col min="5660" max="5660" width="14" style="757" customWidth="1"/>
    <col min="5661" max="5661" width="9.5" style="757" customWidth="1"/>
    <col min="5662" max="5662" width="12.796875" style="757" customWidth="1"/>
    <col min="5663" max="5663" width="14" style="757" customWidth="1"/>
    <col min="5664" max="5675" width="8.796875" style="757"/>
    <col min="5676" max="5697" width="0" style="757" hidden="1" customWidth="1"/>
    <col min="5698" max="5888" width="8.796875" style="757"/>
    <col min="5889" max="5889" width="7.19921875" style="757" customWidth="1"/>
    <col min="5890" max="5890" width="1.5" style="757" customWidth="1"/>
    <col min="5891" max="5891" width="3.5" style="757" customWidth="1"/>
    <col min="5892" max="5892" width="3.69921875" style="757" customWidth="1"/>
    <col min="5893" max="5893" width="14.69921875" style="757" customWidth="1"/>
    <col min="5894" max="5894" width="64.296875" style="757" customWidth="1"/>
    <col min="5895" max="5895" width="7.5" style="757" customWidth="1"/>
    <col min="5896" max="5896" width="9.5" style="757" customWidth="1"/>
    <col min="5897" max="5897" width="10.796875" style="757" customWidth="1"/>
    <col min="5898" max="5898" width="20.19921875" style="757" customWidth="1"/>
    <col min="5899" max="5899" width="13.296875" style="757" customWidth="1"/>
    <col min="5900" max="5900" width="8.796875" style="757"/>
    <col min="5901" max="5909" width="0" style="757" hidden="1" customWidth="1"/>
    <col min="5910" max="5910" width="10.5" style="757" customWidth="1"/>
    <col min="5911" max="5911" width="14" style="757" customWidth="1"/>
    <col min="5912" max="5912" width="10.5" style="757" customWidth="1"/>
    <col min="5913" max="5913" width="12.796875" style="757" customWidth="1"/>
    <col min="5914" max="5914" width="9.5" style="757" customWidth="1"/>
    <col min="5915" max="5915" width="12.796875" style="757" customWidth="1"/>
    <col min="5916" max="5916" width="14" style="757" customWidth="1"/>
    <col min="5917" max="5917" width="9.5" style="757" customWidth="1"/>
    <col min="5918" max="5918" width="12.796875" style="757" customWidth="1"/>
    <col min="5919" max="5919" width="14" style="757" customWidth="1"/>
    <col min="5920" max="5931" width="8.796875" style="757"/>
    <col min="5932" max="5953" width="0" style="757" hidden="1" customWidth="1"/>
    <col min="5954" max="6144" width="8.796875" style="757"/>
    <col min="6145" max="6145" width="7.19921875" style="757" customWidth="1"/>
    <col min="6146" max="6146" width="1.5" style="757" customWidth="1"/>
    <col min="6147" max="6147" width="3.5" style="757" customWidth="1"/>
    <col min="6148" max="6148" width="3.69921875" style="757" customWidth="1"/>
    <col min="6149" max="6149" width="14.69921875" style="757" customWidth="1"/>
    <col min="6150" max="6150" width="64.296875" style="757" customWidth="1"/>
    <col min="6151" max="6151" width="7.5" style="757" customWidth="1"/>
    <col min="6152" max="6152" width="9.5" style="757" customWidth="1"/>
    <col min="6153" max="6153" width="10.796875" style="757" customWidth="1"/>
    <col min="6154" max="6154" width="20.19921875" style="757" customWidth="1"/>
    <col min="6155" max="6155" width="13.296875" style="757" customWidth="1"/>
    <col min="6156" max="6156" width="8.796875" style="757"/>
    <col min="6157" max="6165" width="0" style="757" hidden="1" customWidth="1"/>
    <col min="6166" max="6166" width="10.5" style="757" customWidth="1"/>
    <col min="6167" max="6167" width="14" style="757" customWidth="1"/>
    <col min="6168" max="6168" width="10.5" style="757" customWidth="1"/>
    <col min="6169" max="6169" width="12.796875" style="757" customWidth="1"/>
    <col min="6170" max="6170" width="9.5" style="757" customWidth="1"/>
    <col min="6171" max="6171" width="12.796875" style="757" customWidth="1"/>
    <col min="6172" max="6172" width="14" style="757" customWidth="1"/>
    <col min="6173" max="6173" width="9.5" style="757" customWidth="1"/>
    <col min="6174" max="6174" width="12.796875" style="757" customWidth="1"/>
    <col min="6175" max="6175" width="14" style="757" customWidth="1"/>
    <col min="6176" max="6187" width="8.796875" style="757"/>
    <col min="6188" max="6209" width="0" style="757" hidden="1" customWidth="1"/>
    <col min="6210" max="6400" width="8.796875" style="757"/>
    <col min="6401" max="6401" width="7.19921875" style="757" customWidth="1"/>
    <col min="6402" max="6402" width="1.5" style="757" customWidth="1"/>
    <col min="6403" max="6403" width="3.5" style="757" customWidth="1"/>
    <col min="6404" max="6404" width="3.69921875" style="757" customWidth="1"/>
    <col min="6405" max="6405" width="14.69921875" style="757" customWidth="1"/>
    <col min="6406" max="6406" width="64.296875" style="757" customWidth="1"/>
    <col min="6407" max="6407" width="7.5" style="757" customWidth="1"/>
    <col min="6408" max="6408" width="9.5" style="757" customWidth="1"/>
    <col min="6409" max="6409" width="10.796875" style="757" customWidth="1"/>
    <col min="6410" max="6410" width="20.19921875" style="757" customWidth="1"/>
    <col min="6411" max="6411" width="13.296875" style="757" customWidth="1"/>
    <col min="6412" max="6412" width="8.796875" style="757"/>
    <col min="6413" max="6421" width="0" style="757" hidden="1" customWidth="1"/>
    <col min="6422" max="6422" width="10.5" style="757" customWidth="1"/>
    <col min="6423" max="6423" width="14" style="757" customWidth="1"/>
    <col min="6424" max="6424" width="10.5" style="757" customWidth="1"/>
    <col min="6425" max="6425" width="12.796875" style="757" customWidth="1"/>
    <col min="6426" max="6426" width="9.5" style="757" customWidth="1"/>
    <col min="6427" max="6427" width="12.796875" style="757" customWidth="1"/>
    <col min="6428" max="6428" width="14" style="757" customWidth="1"/>
    <col min="6429" max="6429" width="9.5" style="757" customWidth="1"/>
    <col min="6430" max="6430" width="12.796875" style="757" customWidth="1"/>
    <col min="6431" max="6431" width="14" style="757" customWidth="1"/>
    <col min="6432" max="6443" width="8.796875" style="757"/>
    <col min="6444" max="6465" width="0" style="757" hidden="1" customWidth="1"/>
    <col min="6466" max="6656" width="8.796875" style="757"/>
    <col min="6657" max="6657" width="7.19921875" style="757" customWidth="1"/>
    <col min="6658" max="6658" width="1.5" style="757" customWidth="1"/>
    <col min="6659" max="6659" width="3.5" style="757" customWidth="1"/>
    <col min="6660" max="6660" width="3.69921875" style="757" customWidth="1"/>
    <col min="6661" max="6661" width="14.69921875" style="757" customWidth="1"/>
    <col min="6662" max="6662" width="64.296875" style="757" customWidth="1"/>
    <col min="6663" max="6663" width="7.5" style="757" customWidth="1"/>
    <col min="6664" max="6664" width="9.5" style="757" customWidth="1"/>
    <col min="6665" max="6665" width="10.796875" style="757" customWidth="1"/>
    <col min="6666" max="6666" width="20.19921875" style="757" customWidth="1"/>
    <col min="6667" max="6667" width="13.296875" style="757" customWidth="1"/>
    <col min="6668" max="6668" width="8.796875" style="757"/>
    <col min="6669" max="6677" width="0" style="757" hidden="1" customWidth="1"/>
    <col min="6678" max="6678" width="10.5" style="757" customWidth="1"/>
    <col min="6679" max="6679" width="14" style="757" customWidth="1"/>
    <col min="6680" max="6680" width="10.5" style="757" customWidth="1"/>
    <col min="6681" max="6681" width="12.796875" style="757" customWidth="1"/>
    <col min="6682" max="6682" width="9.5" style="757" customWidth="1"/>
    <col min="6683" max="6683" width="12.796875" style="757" customWidth="1"/>
    <col min="6684" max="6684" width="14" style="757" customWidth="1"/>
    <col min="6685" max="6685" width="9.5" style="757" customWidth="1"/>
    <col min="6686" max="6686" width="12.796875" style="757" customWidth="1"/>
    <col min="6687" max="6687" width="14" style="757" customWidth="1"/>
    <col min="6688" max="6699" width="8.796875" style="757"/>
    <col min="6700" max="6721" width="0" style="757" hidden="1" customWidth="1"/>
    <col min="6722" max="6912" width="8.796875" style="757"/>
    <col min="6913" max="6913" width="7.19921875" style="757" customWidth="1"/>
    <col min="6914" max="6914" width="1.5" style="757" customWidth="1"/>
    <col min="6915" max="6915" width="3.5" style="757" customWidth="1"/>
    <col min="6916" max="6916" width="3.69921875" style="757" customWidth="1"/>
    <col min="6917" max="6917" width="14.69921875" style="757" customWidth="1"/>
    <col min="6918" max="6918" width="64.296875" style="757" customWidth="1"/>
    <col min="6919" max="6919" width="7.5" style="757" customWidth="1"/>
    <col min="6920" max="6920" width="9.5" style="757" customWidth="1"/>
    <col min="6921" max="6921" width="10.796875" style="757" customWidth="1"/>
    <col min="6922" max="6922" width="20.19921875" style="757" customWidth="1"/>
    <col min="6923" max="6923" width="13.296875" style="757" customWidth="1"/>
    <col min="6924" max="6924" width="8.796875" style="757"/>
    <col min="6925" max="6933" width="0" style="757" hidden="1" customWidth="1"/>
    <col min="6934" max="6934" width="10.5" style="757" customWidth="1"/>
    <col min="6935" max="6935" width="14" style="757" customWidth="1"/>
    <col min="6936" max="6936" width="10.5" style="757" customWidth="1"/>
    <col min="6937" max="6937" width="12.796875" style="757" customWidth="1"/>
    <col min="6938" max="6938" width="9.5" style="757" customWidth="1"/>
    <col min="6939" max="6939" width="12.796875" style="757" customWidth="1"/>
    <col min="6940" max="6940" width="14" style="757" customWidth="1"/>
    <col min="6941" max="6941" width="9.5" style="757" customWidth="1"/>
    <col min="6942" max="6942" width="12.796875" style="757" customWidth="1"/>
    <col min="6943" max="6943" width="14" style="757" customWidth="1"/>
    <col min="6944" max="6955" width="8.796875" style="757"/>
    <col min="6956" max="6977" width="0" style="757" hidden="1" customWidth="1"/>
    <col min="6978" max="7168" width="8.796875" style="757"/>
    <col min="7169" max="7169" width="7.19921875" style="757" customWidth="1"/>
    <col min="7170" max="7170" width="1.5" style="757" customWidth="1"/>
    <col min="7171" max="7171" width="3.5" style="757" customWidth="1"/>
    <col min="7172" max="7172" width="3.69921875" style="757" customWidth="1"/>
    <col min="7173" max="7173" width="14.69921875" style="757" customWidth="1"/>
    <col min="7174" max="7174" width="64.296875" style="757" customWidth="1"/>
    <col min="7175" max="7175" width="7.5" style="757" customWidth="1"/>
    <col min="7176" max="7176" width="9.5" style="757" customWidth="1"/>
    <col min="7177" max="7177" width="10.796875" style="757" customWidth="1"/>
    <col min="7178" max="7178" width="20.19921875" style="757" customWidth="1"/>
    <col min="7179" max="7179" width="13.296875" style="757" customWidth="1"/>
    <col min="7180" max="7180" width="8.796875" style="757"/>
    <col min="7181" max="7189" width="0" style="757" hidden="1" customWidth="1"/>
    <col min="7190" max="7190" width="10.5" style="757" customWidth="1"/>
    <col min="7191" max="7191" width="14" style="757" customWidth="1"/>
    <col min="7192" max="7192" width="10.5" style="757" customWidth="1"/>
    <col min="7193" max="7193" width="12.796875" style="757" customWidth="1"/>
    <col min="7194" max="7194" width="9.5" style="757" customWidth="1"/>
    <col min="7195" max="7195" width="12.796875" style="757" customWidth="1"/>
    <col min="7196" max="7196" width="14" style="757" customWidth="1"/>
    <col min="7197" max="7197" width="9.5" style="757" customWidth="1"/>
    <col min="7198" max="7198" width="12.796875" style="757" customWidth="1"/>
    <col min="7199" max="7199" width="14" style="757" customWidth="1"/>
    <col min="7200" max="7211" width="8.796875" style="757"/>
    <col min="7212" max="7233" width="0" style="757" hidden="1" customWidth="1"/>
    <col min="7234" max="7424" width="8.796875" style="757"/>
    <col min="7425" max="7425" width="7.19921875" style="757" customWidth="1"/>
    <col min="7426" max="7426" width="1.5" style="757" customWidth="1"/>
    <col min="7427" max="7427" width="3.5" style="757" customWidth="1"/>
    <col min="7428" max="7428" width="3.69921875" style="757" customWidth="1"/>
    <col min="7429" max="7429" width="14.69921875" style="757" customWidth="1"/>
    <col min="7430" max="7430" width="64.296875" style="757" customWidth="1"/>
    <col min="7431" max="7431" width="7.5" style="757" customWidth="1"/>
    <col min="7432" max="7432" width="9.5" style="757" customWidth="1"/>
    <col min="7433" max="7433" width="10.796875" style="757" customWidth="1"/>
    <col min="7434" max="7434" width="20.19921875" style="757" customWidth="1"/>
    <col min="7435" max="7435" width="13.296875" style="757" customWidth="1"/>
    <col min="7436" max="7436" width="8.796875" style="757"/>
    <col min="7437" max="7445" width="0" style="757" hidden="1" customWidth="1"/>
    <col min="7446" max="7446" width="10.5" style="757" customWidth="1"/>
    <col min="7447" max="7447" width="14" style="757" customWidth="1"/>
    <col min="7448" max="7448" width="10.5" style="757" customWidth="1"/>
    <col min="7449" max="7449" width="12.796875" style="757" customWidth="1"/>
    <col min="7450" max="7450" width="9.5" style="757" customWidth="1"/>
    <col min="7451" max="7451" width="12.796875" style="757" customWidth="1"/>
    <col min="7452" max="7452" width="14" style="757" customWidth="1"/>
    <col min="7453" max="7453" width="9.5" style="757" customWidth="1"/>
    <col min="7454" max="7454" width="12.796875" style="757" customWidth="1"/>
    <col min="7455" max="7455" width="14" style="757" customWidth="1"/>
    <col min="7456" max="7467" width="8.796875" style="757"/>
    <col min="7468" max="7489" width="0" style="757" hidden="1" customWidth="1"/>
    <col min="7490" max="7680" width="8.796875" style="757"/>
    <col min="7681" max="7681" width="7.19921875" style="757" customWidth="1"/>
    <col min="7682" max="7682" width="1.5" style="757" customWidth="1"/>
    <col min="7683" max="7683" width="3.5" style="757" customWidth="1"/>
    <col min="7684" max="7684" width="3.69921875" style="757" customWidth="1"/>
    <col min="7685" max="7685" width="14.69921875" style="757" customWidth="1"/>
    <col min="7686" max="7686" width="64.296875" style="757" customWidth="1"/>
    <col min="7687" max="7687" width="7.5" style="757" customWidth="1"/>
    <col min="7688" max="7688" width="9.5" style="757" customWidth="1"/>
    <col min="7689" max="7689" width="10.796875" style="757" customWidth="1"/>
    <col min="7690" max="7690" width="20.19921875" style="757" customWidth="1"/>
    <col min="7691" max="7691" width="13.296875" style="757" customWidth="1"/>
    <col min="7692" max="7692" width="8.796875" style="757"/>
    <col min="7693" max="7701" width="0" style="757" hidden="1" customWidth="1"/>
    <col min="7702" max="7702" width="10.5" style="757" customWidth="1"/>
    <col min="7703" max="7703" width="14" style="757" customWidth="1"/>
    <col min="7704" max="7704" width="10.5" style="757" customWidth="1"/>
    <col min="7705" max="7705" width="12.796875" style="757" customWidth="1"/>
    <col min="7706" max="7706" width="9.5" style="757" customWidth="1"/>
    <col min="7707" max="7707" width="12.796875" style="757" customWidth="1"/>
    <col min="7708" max="7708" width="14" style="757" customWidth="1"/>
    <col min="7709" max="7709" width="9.5" style="757" customWidth="1"/>
    <col min="7710" max="7710" width="12.796875" style="757" customWidth="1"/>
    <col min="7711" max="7711" width="14" style="757" customWidth="1"/>
    <col min="7712" max="7723" width="8.796875" style="757"/>
    <col min="7724" max="7745" width="0" style="757" hidden="1" customWidth="1"/>
    <col min="7746" max="7936" width="8.796875" style="757"/>
    <col min="7937" max="7937" width="7.19921875" style="757" customWidth="1"/>
    <col min="7938" max="7938" width="1.5" style="757" customWidth="1"/>
    <col min="7939" max="7939" width="3.5" style="757" customWidth="1"/>
    <col min="7940" max="7940" width="3.69921875" style="757" customWidth="1"/>
    <col min="7941" max="7941" width="14.69921875" style="757" customWidth="1"/>
    <col min="7942" max="7942" width="64.296875" style="757" customWidth="1"/>
    <col min="7943" max="7943" width="7.5" style="757" customWidth="1"/>
    <col min="7944" max="7944" width="9.5" style="757" customWidth="1"/>
    <col min="7945" max="7945" width="10.796875" style="757" customWidth="1"/>
    <col min="7946" max="7946" width="20.19921875" style="757" customWidth="1"/>
    <col min="7947" max="7947" width="13.296875" style="757" customWidth="1"/>
    <col min="7948" max="7948" width="8.796875" style="757"/>
    <col min="7949" max="7957" width="0" style="757" hidden="1" customWidth="1"/>
    <col min="7958" max="7958" width="10.5" style="757" customWidth="1"/>
    <col min="7959" max="7959" width="14" style="757" customWidth="1"/>
    <col min="7960" max="7960" width="10.5" style="757" customWidth="1"/>
    <col min="7961" max="7961" width="12.796875" style="757" customWidth="1"/>
    <col min="7962" max="7962" width="9.5" style="757" customWidth="1"/>
    <col min="7963" max="7963" width="12.796875" style="757" customWidth="1"/>
    <col min="7964" max="7964" width="14" style="757" customWidth="1"/>
    <col min="7965" max="7965" width="9.5" style="757" customWidth="1"/>
    <col min="7966" max="7966" width="12.796875" style="757" customWidth="1"/>
    <col min="7967" max="7967" width="14" style="757" customWidth="1"/>
    <col min="7968" max="7979" width="8.796875" style="757"/>
    <col min="7980" max="8001" width="0" style="757" hidden="1" customWidth="1"/>
    <col min="8002" max="8192" width="8.796875" style="757"/>
    <col min="8193" max="8193" width="7.19921875" style="757" customWidth="1"/>
    <col min="8194" max="8194" width="1.5" style="757" customWidth="1"/>
    <col min="8195" max="8195" width="3.5" style="757" customWidth="1"/>
    <col min="8196" max="8196" width="3.69921875" style="757" customWidth="1"/>
    <col min="8197" max="8197" width="14.69921875" style="757" customWidth="1"/>
    <col min="8198" max="8198" width="64.296875" style="757" customWidth="1"/>
    <col min="8199" max="8199" width="7.5" style="757" customWidth="1"/>
    <col min="8200" max="8200" width="9.5" style="757" customWidth="1"/>
    <col min="8201" max="8201" width="10.796875" style="757" customWidth="1"/>
    <col min="8202" max="8202" width="20.19921875" style="757" customWidth="1"/>
    <col min="8203" max="8203" width="13.296875" style="757" customWidth="1"/>
    <col min="8204" max="8204" width="8.796875" style="757"/>
    <col min="8205" max="8213" width="0" style="757" hidden="1" customWidth="1"/>
    <col min="8214" max="8214" width="10.5" style="757" customWidth="1"/>
    <col min="8215" max="8215" width="14" style="757" customWidth="1"/>
    <col min="8216" max="8216" width="10.5" style="757" customWidth="1"/>
    <col min="8217" max="8217" width="12.796875" style="757" customWidth="1"/>
    <col min="8218" max="8218" width="9.5" style="757" customWidth="1"/>
    <col min="8219" max="8219" width="12.796875" style="757" customWidth="1"/>
    <col min="8220" max="8220" width="14" style="757" customWidth="1"/>
    <col min="8221" max="8221" width="9.5" style="757" customWidth="1"/>
    <col min="8222" max="8222" width="12.796875" style="757" customWidth="1"/>
    <col min="8223" max="8223" width="14" style="757" customWidth="1"/>
    <col min="8224" max="8235" width="8.796875" style="757"/>
    <col min="8236" max="8257" width="0" style="757" hidden="1" customWidth="1"/>
    <col min="8258" max="8448" width="8.796875" style="757"/>
    <col min="8449" max="8449" width="7.19921875" style="757" customWidth="1"/>
    <col min="8450" max="8450" width="1.5" style="757" customWidth="1"/>
    <col min="8451" max="8451" width="3.5" style="757" customWidth="1"/>
    <col min="8452" max="8452" width="3.69921875" style="757" customWidth="1"/>
    <col min="8453" max="8453" width="14.69921875" style="757" customWidth="1"/>
    <col min="8454" max="8454" width="64.296875" style="757" customWidth="1"/>
    <col min="8455" max="8455" width="7.5" style="757" customWidth="1"/>
    <col min="8456" max="8456" width="9.5" style="757" customWidth="1"/>
    <col min="8457" max="8457" width="10.796875" style="757" customWidth="1"/>
    <col min="8458" max="8458" width="20.19921875" style="757" customWidth="1"/>
    <col min="8459" max="8459" width="13.296875" style="757" customWidth="1"/>
    <col min="8460" max="8460" width="8.796875" style="757"/>
    <col min="8461" max="8469" width="0" style="757" hidden="1" customWidth="1"/>
    <col min="8470" max="8470" width="10.5" style="757" customWidth="1"/>
    <col min="8471" max="8471" width="14" style="757" customWidth="1"/>
    <col min="8472" max="8472" width="10.5" style="757" customWidth="1"/>
    <col min="8473" max="8473" width="12.796875" style="757" customWidth="1"/>
    <col min="8474" max="8474" width="9.5" style="757" customWidth="1"/>
    <col min="8475" max="8475" width="12.796875" style="757" customWidth="1"/>
    <col min="8476" max="8476" width="14" style="757" customWidth="1"/>
    <col min="8477" max="8477" width="9.5" style="757" customWidth="1"/>
    <col min="8478" max="8478" width="12.796875" style="757" customWidth="1"/>
    <col min="8479" max="8479" width="14" style="757" customWidth="1"/>
    <col min="8480" max="8491" width="8.796875" style="757"/>
    <col min="8492" max="8513" width="0" style="757" hidden="1" customWidth="1"/>
    <col min="8514" max="8704" width="8.796875" style="757"/>
    <col min="8705" max="8705" width="7.19921875" style="757" customWidth="1"/>
    <col min="8706" max="8706" width="1.5" style="757" customWidth="1"/>
    <col min="8707" max="8707" width="3.5" style="757" customWidth="1"/>
    <col min="8708" max="8708" width="3.69921875" style="757" customWidth="1"/>
    <col min="8709" max="8709" width="14.69921875" style="757" customWidth="1"/>
    <col min="8710" max="8710" width="64.296875" style="757" customWidth="1"/>
    <col min="8711" max="8711" width="7.5" style="757" customWidth="1"/>
    <col min="8712" max="8712" width="9.5" style="757" customWidth="1"/>
    <col min="8713" max="8713" width="10.796875" style="757" customWidth="1"/>
    <col min="8714" max="8714" width="20.19921875" style="757" customWidth="1"/>
    <col min="8715" max="8715" width="13.296875" style="757" customWidth="1"/>
    <col min="8716" max="8716" width="8.796875" style="757"/>
    <col min="8717" max="8725" width="0" style="757" hidden="1" customWidth="1"/>
    <col min="8726" max="8726" width="10.5" style="757" customWidth="1"/>
    <col min="8727" max="8727" width="14" style="757" customWidth="1"/>
    <col min="8728" max="8728" width="10.5" style="757" customWidth="1"/>
    <col min="8729" max="8729" width="12.796875" style="757" customWidth="1"/>
    <col min="8730" max="8730" width="9.5" style="757" customWidth="1"/>
    <col min="8731" max="8731" width="12.796875" style="757" customWidth="1"/>
    <col min="8732" max="8732" width="14" style="757" customWidth="1"/>
    <col min="8733" max="8733" width="9.5" style="757" customWidth="1"/>
    <col min="8734" max="8734" width="12.796875" style="757" customWidth="1"/>
    <col min="8735" max="8735" width="14" style="757" customWidth="1"/>
    <col min="8736" max="8747" width="8.796875" style="757"/>
    <col min="8748" max="8769" width="0" style="757" hidden="1" customWidth="1"/>
    <col min="8770" max="8960" width="8.796875" style="757"/>
    <col min="8961" max="8961" width="7.19921875" style="757" customWidth="1"/>
    <col min="8962" max="8962" width="1.5" style="757" customWidth="1"/>
    <col min="8963" max="8963" width="3.5" style="757" customWidth="1"/>
    <col min="8964" max="8964" width="3.69921875" style="757" customWidth="1"/>
    <col min="8965" max="8965" width="14.69921875" style="757" customWidth="1"/>
    <col min="8966" max="8966" width="64.296875" style="757" customWidth="1"/>
    <col min="8967" max="8967" width="7.5" style="757" customWidth="1"/>
    <col min="8968" max="8968" width="9.5" style="757" customWidth="1"/>
    <col min="8969" max="8969" width="10.796875" style="757" customWidth="1"/>
    <col min="8970" max="8970" width="20.19921875" style="757" customWidth="1"/>
    <col min="8971" max="8971" width="13.296875" style="757" customWidth="1"/>
    <col min="8972" max="8972" width="8.796875" style="757"/>
    <col min="8973" max="8981" width="0" style="757" hidden="1" customWidth="1"/>
    <col min="8982" max="8982" width="10.5" style="757" customWidth="1"/>
    <col min="8983" max="8983" width="14" style="757" customWidth="1"/>
    <col min="8984" max="8984" width="10.5" style="757" customWidth="1"/>
    <col min="8985" max="8985" width="12.796875" style="757" customWidth="1"/>
    <col min="8986" max="8986" width="9.5" style="757" customWidth="1"/>
    <col min="8987" max="8987" width="12.796875" style="757" customWidth="1"/>
    <col min="8988" max="8988" width="14" style="757" customWidth="1"/>
    <col min="8989" max="8989" width="9.5" style="757" customWidth="1"/>
    <col min="8990" max="8990" width="12.796875" style="757" customWidth="1"/>
    <col min="8991" max="8991" width="14" style="757" customWidth="1"/>
    <col min="8992" max="9003" width="8.796875" style="757"/>
    <col min="9004" max="9025" width="0" style="757" hidden="1" customWidth="1"/>
    <col min="9026" max="9216" width="8.796875" style="757"/>
    <col min="9217" max="9217" width="7.19921875" style="757" customWidth="1"/>
    <col min="9218" max="9218" width="1.5" style="757" customWidth="1"/>
    <col min="9219" max="9219" width="3.5" style="757" customWidth="1"/>
    <col min="9220" max="9220" width="3.69921875" style="757" customWidth="1"/>
    <col min="9221" max="9221" width="14.69921875" style="757" customWidth="1"/>
    <col min="9222" max="9222" width="64.296875" style="757" customWidth="1"/>
    <col min="9223" max="9223" width="7.5" style="757" customWidth="1"/>
    <col min="9224" max="9224" width="9.5" style="757" customWidth="1"/>
    <col min="9225" max="9225" width="10.796875" style="757" customWidth="1"/>
    <col min="9226" max="9226" width="20.19921875" style="757" customWidth="1"/>
    <col min="9227" max="9227" width="13.296875" style="757" customWidth="1"/>
    <col min="9228" max="9228" width="8.796875" style="757"/>
    <col min="9229" max="9237" width="0" style="757" hidden="1" customWidth="1"/>
    <col min="9238" max="9238" width="10.5" style="757" customWidth="1"/>
    <col min="9239" max="9239" width="14" style="757" customWidth="1"/>
    <col min="9240" max="9240" width="10.5" style="757" customWidth="1"/>
    <col min="9241" max="9241" width="12.796875" style="757" customWidth="1"/>
    <col min="9242" max="9242" width="9.5" style="757" customWidth="1"/>
    <col min="9243" max="9243" width="12.796875" style="757" customWidth="1"/>
    <col min="9244" max="9244" width="14" style="757" customWidth="1"/>
    <col min="9245" max="9245" width="9.5" style="757" customWidth="1"/>
    <col min="9246" max="9246" width="12.796875" style="757" customWidth="1"/>
    <col min="9247" max="9247" width="14" style="757" customWidth="1"/>
    <col min="9248" max="9259" width="8.796875" style="757"/>
    <col min="9260" max="9281" width="0" style="757" hidden="1" customWidth="1"/>
    <col min="9282" max="9472" width="8.796875" style="757"/>
    <col min="9473" max="9473" width="7.19921875" style="757" customWidth="1"/>
    <col min="9474" max="9474" width="1.5" style="757" customWidth="1"/>
    <col min="9475" max="9475" width="3.5" style="757" customWidth="1"/>
    <col min="9476" max="9476" width="3.69921875" style="757" customWidth="1"/>
    <col min="9477" max="9477" width="14.69921875" style="757" customWidth="1"/>
    <col min="9478" max="9478" width="64.296875" style="757" customWidth="1"/>
    <col min="9479" max="9479" width="7.5" style="757" customWidth="1"/>
    <col min="9480" max="9480" width="9.5" style="757" customWidth="1"/>
    <col min="9481" max="9481" width="10.796875" style="757" customWidth="1"/>
    <col min="9482" max="9482" width="20.19921875" style="757" customWidth="1"/>
    <col min="9483" max="9483" width="13.296875" style="757" customWidth="1"/>
    <col min="9484" max="9484" width="8.796875" style="757"/>
    <col min="9485" max="9493" width="0" style="757" hidden="1" customWidth="1"/>
    <col min="9494" max="9494" width="10.5" style="757" customWidth="1"/>
    <col min="9495" max="9495" width="14" style="757" customWidth="1"/>
    <col min="9496" max="9496" width="10.5" style="757" customWidth="1"/>
    <col min="9497" max="9497" width="12.796875" style="757" customWidth="1"/>
    <col min="9498" max="9498" width="9.5" style="757" customWidth="1"/>
    <col min="9499" max="9499" width="12.796875" style="757" customWidth="1"/>
    <col min="9500" max="9500" width="14" style="757" customWidth="1"/>
    <col min="9501" max="9501" width="9.5" style="757" customWidth="1"/>
    <col min="9502" max="9502" width="12.796875" style="757" customWidth="1"/>
    <col min="9503" max="9503" width="14" style="757" customWidth="1"/>
    <col min="9504" max="9515" width="8.796875" style="757"/>
    <col min="9516" max="9537" width="0" style="757" hidden="1" customWidth="1"/>
    <col min="9538" max="9728" width="8.796875" style="757"/>
    <col min="9729" max="9729" width="7.19921875" style="757" customWidth="1"/>
    <col min="9730" max="9730" width="1.5" style="757" customWidth="1"/>
    <col min="9731" max="9731" width="3.5" style="757" customWidth="1"/>
    <col min="9732" max="9732" width="3.69921875" style="757" customWidth="1"/>
    <col min="9733" max="9733" width="14.69921875" style="757" customWidth="1"/>
    <col min="9734" max="9734" width="64.296875" style="757" customWidth="1"/>
    <col min="9735" max="9735" width="7.5" style="757" customWidth="1"/>
    <col min="9736" max="9736" width="9.5" style="757" customWidth="1"/>
    <col min="9737" max="9737" width="10.796875" style="757" customWidth="1"/>
    <col min="9738" max="9738" width="20.19921875" style="757" customWidth="1"/>
    <col min="9739" max="9739" width="13.296875" style="757" customWidth="1"/>
    <col min="9740" max="9740" width="8.796875" style="757"/>
    <col min="9741" max="9749" width="0" style="757" hidden="1" customWidth="1"/>
    <col min="9750" max="9750" width="10.5" style="757" customWidth="1"/>
    <col min="9751" max="9751" width="14" style="757" customWidth="1"/>
    <col min="9752" max="9752" width="10.5" style="757" customWidth="1"/>
    <col min="9753" max="9753" width="12.796875" style="757" customWidth="1"/>
    <col min="9754" max="9754" width="9.5" style="757" customWidth="1"/>
    <col min="9755" max="9755" width="12.796875" style="757" customWidth="1"/>
    <col min="9756" max="9756" width="14" style="757" customWidth="1"/>
    <col min="9757" max="9757" width="9.5" style="757" customWidth="1"/>
    <col min="9758" max="9758" width="12.796875" style="757" customWidth="1"/>
    <col min="9759" max="9759" width="14" style="757" customWidth="1"/>
    <col min="9760" max="9771" width="8.796875" style="757"/>
    <col min="9772" max="9793" width="0" style="757" hidden="1" customWidth="1"/>
    <col min="9794" max="9984" width="8.796875" style="757"/>
    <col min="9985" max="9985" width="7.19921875" style="757" customWidth="1"/>
    <col min="9986" max="9986" width="1.5" style="757" customWidth="1"/>
    <col min="9987" max="9987" width="3.5" style="757" customWidth="1"/>
    <col min="9988" max="9988" width="3.69921875" style="757" customWidth="1"/>
    <col min="9989" max="9989" width="14.69921875" style="757" customWidth="1"/>
    <col min="9990" max="9990" width="64.296875" style="757" customWidth="1"/>
    <col min="9991" max="9991" width="7.5" style="757" customWidth="1"/>
    <col min="9992" max="9992" width="9.5" style="757" customWidth="1"/>
    <col min="9993" max="9993" width="10.796875" style="757" customWidth="1"/>
    <col min="9994" max="9994" width="20.19921875" style="757" customWidth="1"/>
    <col min="9995" max="9995" width="13.296875" style="757" customWidth="1"/>
    <col min="9996" max="9996" width="8.796875" style="757"/>
    <col min="9997" max="10005" width="0" style="757" hidden="1" customWidth="1"/>
    <col min="10006" max="10006" width="10.5" style="757" customWidth="1"/>
    <col min="10007" max="10007" width="14" style="757" customWidth="1"/>
    <col min="10008" max="10008" width="10.5" style="757" customWidth="1"/>
    <col min="10009" max="10009" width="12.796875" style="757" customWidth="1"/>
    <col min="10010" max="10010" width="9.5" style="757" customWidth="1"/>
    <col min="10011" max="10011" width="12.796875" style="757" customWidth="1"/>
    <col min="10012" max="10012" width="14" style="757" customWidth="1"/>
    <col min="10013" max="10013" width="9.5" style="757" customWidth="1"/>
    <col min="10014" max="10014" width="12.796875" style="757" customWidth="1"/>
    <col min="10015" max="10015" width="14" style="757" customWidth="1"/>
    <col min="10016" max="10027" width="8.796875" style="757"/>
    <col min="10028" max="10049" width="0" style="757" hidden="1" customWidth="1"/>
    <col min="10050" max="10240" width="8.796875" style="757"/>
    <col min="10241" max="10241" width="7.19921875" style="757" customWidth="1"/>
    <col min="10242" max="10242" width="1.5" style="757" customWidth="1"/>
    <col min="10243" max="10243" width="3.5" style="757" customWidth="1"/>
    <col min="10244" max="10244" width="3.69921875" style="757" customWidth="1"/>
    <col min="10245" max="10245" width="14.69921875" style="757" customWidth="1"/>
    <col min="10246" max="10246" width="64.296875" style="757" customWidth="1"/>
    <col min="10247" max="10247" width="7.5" style="757" customWidth="1"/>
    <col min="10248" max="10248" width="9.5" style="757" customWidth="1"/>
    <col min="10249" max="10249" width="10.796875" style="757" customWidth="1"/>
    <col min="10250" max="10250" width="20.19921875" style="757" customWidth="1"/>
    <col min="10251" max="10251" width="13.296875" style="757" customWidth="1"/>
    <col min="10252" max="10252" width="8.796875" style="757"/>
    <col min="10253" max="10261" width="0" style="757" hidden="1" customWidth="1"/>
    <col min="10262" max="10262" width="10.5" style="757" customWidth="1"/>
    <col min="10263" max="10263" width="14" style="757" customWidth="1"/>
    <col min="10264" max="10264" width="10.5" style="757" customWidth="1"/>
    <col min="10265" max="10265" width="12.796875" style="757" customWidth="1"/>
    <col min="10266" max="10266" width="9.5" style="757" customWidth="1"/>
    <col min="10267" max="10267" width="12.796875" style="757" customWidth="1"/>
    <col min="10268" max="10268" width="14" style="757" customWidth="1"/>
    <col min="10269" max="10269" width="9.5" style="757" customWidth="1"/>
    <col min="10270" max="10270" width="12.796875" style="757" customWidth="1"/>
    <col min="10271" max="10271" width="14" style="757" customWidth="1"/>
    <col min="10272" max="10283" width="8.796875" style="757"/>
    <col min="10284" max="10305" width="0" style="757" hidden="1" customWidth="1"/>
    <col min="10306" max="10496" width="8.796875" style="757"/>
    <col min="10497" max="10497" width="7.19921875" style="757" customWidth="1"/>
    <col min="10498" max="10498" width="1.5" style="757" customWidth="1"/>
    <col min="10499" max="10499" width="3.5" style="757" customWidth="1"/>
    <col min="10500" max="10500" width="3.69921875" style="757" customWidth="1"/>
    <col min="10501" max="10501" width="14.69921875" style="757" customWidth="1"/>
    <col min="10502" max="10502" width="64.296875" style="757" customWidth="1"/>
    <col min="10503" max="10503" width="7.5" style="757" customWidth="1"/>
    <col min="10504" max="10504" width="9.5" style="757" customWidth="1"/>
    <col min="10505" max="10505" width="10.796875" style="757" customWidth="1"/>
    <col min="10506" max="10506" width="20.19921875" style="757" customWidth="1"/>
    <col min="10507" max="10507" width="13.296875" style="757" customWidth="1"/>
    <col min="10508" max="10508" width="8.796875" style="757"/>
    <col min="10509" max="10517" width="0" style="757" hidden="1" customWidth="1"/>
    <col min="10518" max="10518" width="10.5" style="757" customWidth="1"/>
    <col min="10519" max="10519" width="14" style="757" customWidth="1"/>
    <col min="10520" max="10520" width="10.5" style="757" customWidth="1"/>
    <col min="10521" max="10521" width="12.796875" style="757" customWidth="1"/>
    <col min="10522" max="10522" width="9.5" style="757" customWidth="1"/>
    <col min="10523" max="10523" width="12.796875" style="757" customWidth="1"/>
    <col min="10524" max="10524" width="14" style="757" customWidth="1"/>
    <col min="10525" max="10525" width="9.5" style="757" customWidth="1"/>
    <col min="10526" max="10526" width="12.796875" style="757" customWidth="1"/>
    <col min="10527" max="10527" width="14" style="757" customWidth="1"/>
    <col min="10528" max="10539" width="8.796875" style="757"/>
    <col min="10540" max="10561" width="0" style="757" hidden="1" customWidth="1"/>
    <col min="10562" max="10752" width="8.796875" style="757"/>
    <col min="10753" max="10753" width="7.19921875" style="757" customWidth="1"/>
    <col min="10754" max="10754" width="1.5" style="757" customWidth="1"/>
    <col min="10755" max="10755" width="3.5" style="757" customWidth="1"/>
    <col min="10756" max="10756" width="3.69921875" style="757" customWidth="1"/>
    <col min="10757" max="10757" width="14.69921875" style="757" customWidth="1"/>
    <col min="10758" max="10758" width="64.296875" style="757" customWidth="1"/>
    <col min="10759" max="10759" width="7.5" style="757" customWidth="1"/>
    <col min="10760" max="10760" width="9.5" style="757" customWidth="1"/>
    <col min="10761" max="10761" width="10.796875" style="757" customWidth="1"/>
    <col min="10762" max="10762" width="20.19921875" style="757" customWidth="1"/>
    <col min="10763" max="10763" width="13.296875" style="757" customWidth="1"/>
    <col min="10764" max="10764" width="8.796875" style="757"/>
    <col min="10765" max="10773" width="0" style="757" hidden="1" customWidth="1"/>
    <col min="10774" max="10774" width="10.5" style="757" customWidth="1"/>
    <col min="10775" max="10775" width="14" style="757" customWidth="1"/>
    <col min="10776" max="10776" width="10.5" style="757" customWidth="1"/>
    <col min="10777" max="10777" width="12.796875" style="757" customWidth="1"/>
    <col min="10778" max="10778" width="9.5" style="757" customWidth="1"/>
    <col min="10779" max="10779" width="12.796875" style="757" customWidth="1"/>
    <col min="10780" max="10780" width="14" style="757" customWidth="1"/>
    <col min="10781" max="10781" width="9.5" style="757" customWidth="1"/>
    <col min="10782" max="10782" width="12.796875" style="757" customWidth="1"/>
    <col min="10783" max="10783" width="14" style="757" customWidth="1"/>
    <col min="10784" max="10795" width="8.796875" style="757"/>
    <col min="10796" max="10817" width="0" style="757" hidden="1" customWidth="1"/>
    <col min="10818" max="11008" width="8.796875" style="757"/>
    <col min="11009" max="11009" width="7.19921875" style="757" customWidth="1"/>
    <col min="11010" max="11010" width="1.5" style="757" customWidth="1"/>
    <col min="11011" max="11011" width="3.5" style="757" customWidth="1"/>
    <col min="11012" max="11012" width="3.69921875" style="757" customWidth="1"/>
    <col min="11013" max="11013" width="14.69921875" style="757" customWidth="1"/>
    <col min="11014" max="11014" width="64.296875" style="757" customWidth="1"/>
    <col min="11015" max="11015" width="7.5" style="757" customWidth="1"/>
    <col min="11016" max="11016" width="9.5" style="757" customWidth="1"/>
    <col min="11017" max="11017" width="10.796875" style="757" customWidth="1"/>
    <col min="11018" max="11018" width="20.19921875" style="757" customWidth="1"/>
    <col min="11019" max="11019" width="13.296875" style="757" customWidth="1"/>
    <col min="11020" max="11020" width="8.796875" style="757"/>
    <col min="11021" max="11029" width="0" style="757" hidden="1" customWidth="1"/>
    <col min="11030" max="11030" width="10.5" style="757" customWidth="1"/>
    <col min="11031" max="11031" width="14" style="757" customWidth="1"/>
    <col min="11032" max="11032" width="10.5" style="757" customWidth="1"/>
    <col min="11033" max="11033" width="12.796875" style="757" customWidth="1"/>
    <col min="11034" max="11034" width="9.5" style="757" customWidth="1"/>
    <col min="11035" max="11035" width="12.796875" style="757" customWidth="1"/>
    <col min="11036" max="11036" width="14" style="757" customWidth="1"/>
    <col min="11037" max="11037" width="9.5" style="757" customWidth="1"/>
    <col min="11038" max="11038" width="12.796875" style="757" customWidth="1"/>
    <col min="11039" max="11039" width="14" style="757" customWidth="1"/>
    <col min="11040" max="11051" width="8.796875" style="757"/>
    <col min="11052" max="11073" width="0" style="757" hidden="1" customWidth="1"/>
    <col min="11074" max="11264" width="8.796875" style="757"/>
    <col min="11265" max="11265" width="7.19921875" style="757" customWidth="1"/>
    <col min="11266" max="11266" width="1.5" style="757" customWidth="1"/>
    <col min="11267" max="11267" width="3.5" style="757" customWidth="1"/>
    <col min="11268" max="11268" width="3.69921875" style="757" customWidth="1"/>
    <col min="11269" max="11269" width="14.69921875" style="757" customWidth="1"/>
    <col min="11270" max="11270" width="64.296875" style="757" customWidth="1"/>
    <col min="11271" max="11271" width="7.5" style="757" customWidth="1"/>
    <col min="11272" max="11272" width="9.5" style="757" customWidth="1"/>
    <col min="11273" max="11273" width="10.796875" style="757" customWidth="1"/>
    <col min="11274" max="11274" width="20.19921875" style="757" customWidth="1"/>
    <col min="11275" max="11275" width="13.296875" style="757" customWidth="1"/>
    <col min="11276" max="11276" width="8.796875" style="757"/>
    <col min="11277" max="11285" width="0" style="757" hidden="1" customWidth="1"/>
    <col min="11286" max="11286" width="10.5" style="757" customWidth="1"/>
    <col min="11287" max="11287" width="14" style="757" customWidth="1"/>
    <col min="11288" max="11288" width="10.5" style="757" customWidth="1"/>
    <col min="11289" max="11289" width="12.796875" style="757" customWidth="1"/>
    <col min="11290" max="11290" width="9.5" style="757" customWidth="1"/>
    <col min="11291" max="11291" width="12.796875" style="757" customWidth="1"/>
    <col min="11292" max="11292" width="14" style="757" customWidth="1"/>
    <col min="11293" max="11293" width="9.5" style="757" customWidth="1"/>
    <col min="11294" max="11294" width="12.796875" style="757" customWidth="1"/>
    <col min="11295" max="11295" width="14" style="757" customWidth="1"/>
    <col min="11296" max="11307" width="8.796875" style="757"/>
    <col min="11308" max="11329" width="0" style="757" hidden="1" customWidth="1"/>
    <col min="11330" max="11520" width="8.796875" style="757"/>
    <col min="11521" max="11521" width="7.19921875" style="757" customWidth="1"/>
    <col min="11522" max="11522" width="1.5" style="757" customWidth="1"/>
    <col min="11523" max="11523" width="3.5" style="757" customWidth="1"/>
    <col min="11524" max="11524" width="3.69921875" style="757" customWidth="1"/>
    <col min="11525" max="11525" width="14.69921875" style="757" customWidth="1"/>
    <col min="11526" max="11526" width="64.296875" style="757" customWidth="1"/>
    <col min="11527" max="11527" width="7.5" style="757" customWidth="1"/>
    <col min="11528" max="11528" width="9.5" style="757" customWidth="1"/>
    <col min="11529" max="11529" width="10.796875" style="757" customWidth="1"/>
    <col min="11530" max="11530" width="20.19921875" style="757" customWidth="1"/>
    <col min="11531" max="11531" width="13.296875" style="757" customWidth="1"/>
    <col min="11532" max="11532" width="8.796875" style="757"/>
    <col min="11533" max="11541" width="0" style="757" hidden="1" customWidth="1"/>
    <col min="11542" max="11542" width="10.5" style="757" customWidth="1"/>
    <col min="11543" max="11543" width="14" style="757" customWidth="1"/>
    <col min="11544" max="11544" width="10.5" style="757" customWidth="1"/>
    <col min="11545" max="11545" width="12.796875" style="757" customWidth="1"/>
    <col min="11546" max="11546" width="9.5" style="757" customWidth="1"/>
    <col min="11547" max="11547" width="12.796875" style="757" customWidth="1"/>
    <col min="11548" max="11548" width="14" style="757" customWidth="1"/>
    <col min="11549" max="11549" width="9.5" style="757" customWidth="1"/>
    <col min="11550" max="11550" width="12.796875" style="757" customWidth="1"/>
    <col min="11551" max="11551" width="14" style="757" customWidth="1"/>
    <col min="11552" max="11563" width="8.796875" style="757"/>
    <col min="11564" max="11585" width="0" style="757" hidden="1" customWidth="1"/>
    <col min="11586" max="11776" width="8.796875" style="757"/>
    <col min="11777" max="11777" width="7.19921875" style="757" customWidth="1"/>
    <col min="11778" max="11778" width="1.5" style="757" customWidth="1"/>
    <col min="11779" max="11779" width="3.5" style="757" customWidth="1"/>
    <col min="11780" max="11780" width="3.69921875" style="757" customWidth="1"/>
    <col min="11781" max="11781" width="14.69921875" style="757" customWidth="1"/>
    <col min="11782" max="11782" width="64.296875" style="757" customWidth="1"/>
    <col min="11783" max="11783" width="7.5" style="757" customWidth="1"/>
    <col min="11784" max="11784" width="9.5" style="757" customWidth="1"/>
    <col min="11785" max="11785" width="10.796875" style="757" customWidth="1"/>
    <col min="11786" max="11786" width="20.19921875" style="757" customWidth="1"/>
    <col min="11787" max="11787" width="13.296875" style="757" customWidth="1"/>
    <col min="11788" max="11788" width="8.796875" style="757"/>
    <col min="11789" max="11797" width="0" style="757" hidden="1" customWidth="1"/>
    <col min="11798" max="11798" width="10.5" style="757" customWidth="1"/>
    <col min="11799" max="11799" width="14" style="757" customWidth="1"/>
    <col min="11800" max="11800" width="10.5" style="757" customWidth="1"/>
    <col min="11801" max="11801" width="12.796875" style="757" customWidth="1"/>
    <col min="11802" max="11802" width="9.5" style="757" customWidth="1"/>
    <col min="11803" max="11803" width="12.796875" style="757" customWidth="1"/>
    <col min="11804" max="11804" width="14" style="757" customWidth="1"/>
    <col min="11805" max="11805" width="9.5" style="757" customWidth="1"/>
    <col min="11806" max="11806" width="12.796875" style="757" customWidth="1"/>
    <col min="11807" max="11807" width="14" style="757" customWidth="1"/>
    <col min="11808" max="11819" width="8.796875" style="757"/>
    <col min="11820" max="11841" width="0" style="757" hidden="1" customWidth="1"/>
    <col min="11842" max="12032" width="8.796875" style="757"/>
    <col min="12033" max="12033" width="7.19921875" style="757" customWidth="1"/>
    <col min="12034" max="12034" width="1.5" style="757" customWidth="1"/>
    <col min="12035" max="12035" width="3.5" style="757" customWidth="1"/>
    <col min="12036" max="12036" width="3.69921875" style="757" customWidth="1"/>
    <col min="12037" max="12037" width="14.69921875" style="757" customWidth="1"/>
    <col min="12038" max="12038" width="64.296875" style="757" customWidth="1"/>
    <col min="12039" max="12039" width="7.5" style="757" customWidth="1"/>
    <col min="12040" max="12040" width="9.5" style="757" customWidth="1"/>
    <col min="12041" max="12041" width="10.796875" style="757" customWidth="1"/>
    <col min="12042" max="12042" width="20.19921875" style="757" customWidth="1"/>
    <col min="12043" max="12043" width="13.296875" style="757" customWidth="1"/>
    <col min="12044" max="12044" width="8.796875" style="757"/>
    <col min="12045" max="12053" width="0" style="757" hidden="1" customWidth="1"/>
    <col min="12054" max="12054" width="10.5" style="757" customWidth="1"/>
    <col min="12055" max="12055" width="14" style="757" customWidth="1"/>
    <col min="12056" max="12056" width="10.5" style="757" customWidth="1"/>
    <col min="12057" max="12057" width="12.796875" style="757" customWidth="1"/>
    <col min="12058" max="12058" width="9.5" style="757" customWidth="1"/>
    <col min="12059" max="12059" width="12.796875" style="757" customWidth="1"/>
    <col min="12060" max="12060" width="14" style="757" customWidth="1"/>
    <col min="12061" max="12061" width="9.5" style="757" customWidth="1"/>
    <col min="12062" max="12062" width="12.796875" style="757" customWidth="1"/>
    <col min="12063" max="12063" width="14" style="757" customWidth="1"/>
    <col min="12064" max="12075" width="8.796875" style="757"/>
    <col min="12076" max="12097" width="0" style="757" hidden="1" customWidth="1"/>
    <col min="12098" max="12288" width="8.796875" style="757"/>
    <col min="12289" max="12289" width="7.19921875" style="757" customWidth="1"/>
    <col min="12290" max="12290" width="1.5" style="757" customWidth="1"/>
    <col min="12291" max="12291" width="3.5" style="757" customWidth="1"/>
    <col min="12292" max="12292" width="3.69921875" style="757" customWidth="1"/>
    <col min="12293" max="12293" width="14.69921875" style="757" customWidth="1"/>
    <col min="12294" max="12294" width="64.296875" style="757" customWidth="1"/>
    <col min="12295" max="12295" width="7.5" style="757" customWidth="1"/>
    <col min="12296" max="12296" width="9.5" style="757" customWidth="1"/>
    <col min="12297" max="12297" width="10.796875" style="757" customWidth="1"/>
    <col min="12298" max="12298" width="20.19921875" style="757" customWidth="1"/>
    <col min="12299" max="12299" width="13.296875" style="757" customWidth="1"/>
    <col min="12300" max="12300" width="8.796875" style="757"/>
    <col min="12301" max="12309" width="0" style="757" hidden="1" customWidth="1"/>
    <col min="12310" max="12310" width="10.5" style="757" customWidth="1"/>
    <col min="12311" max="12311" width="14" style="757" customWidth="1"/>
    <col min="12312" max="12312" width="10.5" style="757" customWidth="1"/>
    <col min="12313" max="12313" width="12.796875" style="757" customWidth="1"/>
    <col min="12314" max="12314" width="9.5" style="757" customWidth="1"/>
    <col min="12315" max="12315" width="12.796875" style="757" customWidth="1"/>
    <col min="12316" max="12316" width="14" style="757" customWidth="1"/>
    <col min="12317" max="12317" width="9.5" style="757" customWidth="1"/>
    <col min="12318" max="12318" width="12.796875" style="757" customWidth="1"/>
    <col min="12319" max="12319" width="14" style="757" customWidth="1"/>
    <col min="12320" max="12331" width="8.796875" style="757"/>
    <col min="12332" max="12353" width="0" style="757" hidden="1" customWidth="1"/>
    <col min="12354" max="12544" width="8.796875" style="757"/>
    <col min="12545" max="12545" width="7.19921875" style="757" customWidth="1"/>
    <col min="12546" max="12546" width="1.5" style="757" customWidth="1"/>
    <col min="12547" max="12547" width="3.5" style="757" customWidth="1"/>
    <col min="12548" max="12548" width="3.69921875" style="757" customWidth="1"/>
    <col min="12549" max="12549" width="14.69921875" style="757" customWidth="1"/>
    <col min="12550" max="12550" width="64.296875" style="757" customWidth="1"/>
    <col min="12551" max="12551" width="7.5" style="757" customWidth="1"/>
    <col min="12552" max="12552" width="9.5" style="757" customWidth="1"/>
    <col min="12553" max="12553" width="10.796875" style="757" customWidth="1"/>
    <col min="12554" max="12554" width="20.19921875" style="757" customWidth="1"/>
    <col min="12555" max="12555" width="13.296875" style="757" customWidth="1"/>
    <col min="12556" max="12556" width="8.796875" style="757"/>
    <col min="12557" max="12565" width="0" style="757" hidden="1" customWidth="1"/>
    <col min="12566" max="12566" width="10.5" style="757" customWidth="1"/>
    <col min="12567" max="12567" width="14" style="757" customWidth="1"/>
    <col min="12568" max="12568" width="10.5" style="757" customWidth="1"/>
    <col min="12569" max="12569" width="12.796875" style="757" customWidth="1"/>
    <col min="12570" max="12570" width="9.5" style="757" customWidth="1"/>
    <col min="12571" max="12571" width="12.796875" style="757" customWidth="1"/>
    <col min="12572" max="12572" width="14" style="757" customWidth="1"/>
    <col min="12573" max="12573" width="9.5" style="757" customWidth="1"/>
    <col min="12574" max="12574" width="12.796875" style="757" customWidth="1"/>
    <col min="12575" max="12575" width="14" style="757" customWidth="1"/>
    <col min="12576" max="12587" width="8.796875" style="757"/>
    <col min="12588" max="12609" width="0" style="757" hidden="1" customWidth="1"/>
    <col min="12610" max="12800" width="8.796875" style="757"/>
    <col min="12801" max="12801" width="7.19921875" style="757" customWidth="1"/>
    <col min="12802" max="12802" width="1.5" style="757" customWidth="1"/>
    <col min="12803" max="12803" width="3.5" style="757" customWidth="1"/>
    <col min="12804" max="12804" width="3.69921875" style="757" customWidth="1"/>
    <col min="12805" max="12805" width="14.69921875" style="757" customWidth="1"/>
    <col min="12806" max="12806" width="64.296875" style="757" customWidth="1"/>
    <col min="12807" max="12807" width="7.5" style="757" customWidth="1"/>
    <col min="12808" max="12808" width="9.5" style="757" customWidth="1"/>
    <col min="12809" max="12809" width="10.796875" style="757" customWidth="1"/>
    <col min="12810" max="12810" width="20.19921875" style="757" customWidth="1"/>
    <col min="12811" max="12811" width="13.296875" style="757" customWidth="1"/>
    <col min="12812" max="12812" width="8.796875" style="757"/>
    <col min="12813" max="12821" width="0" style="757" hidden="1" customWidth="1"/>
    <col min="12822" max="12822" width="10.5" style="757" customWidth="1"/>
    <col min="12823" max="12823" width="14" style="757" customWidth="1"/>
    <col min="12824" max="12824" width="10.5" style="757" customWidth="1"/>
    <col min="12825" max="12825" width="12.796875" style="757" customWidth="1"/>
    <col min="12826" max="12826" width="9.5" style="757" customWidth="1"/>
    <col min="12827" max="12827" width="12.796875" style="757" customWidth="1"/>
    <col min="12828" max="12828" width="14" style="757" customWidth="1"/>
    <col min="12829" max="12829" width="9.5" style="757" customWidth="1"/>
    <col min="12830" max="12830" width="12.796875" style="757" customWidth="1"/>
    <col min="12831" max="12831" width="14" style="757" customWidth="1"/>
    <col min="12832" max="12843" width="8.796875" style="757"/>
    <col min="12844" max="12865" width="0" style="757" hidden="1" customWidth="1"/>
    <col min="12866" max="13056" width="8.796875" style="757"/>
    <col min="13057" max="13057" width="7.19921875" style="757" customWidth="1"/>
    <col min="13058" max="13058" width="1.5" style="757" customWidth="1"/>
    <col min="13059" max="13059" width="3.5" style="757" customWidth="1"/>
    <col min="13060" max="13060" width="3.69921875" style="757" customWidth="1"/>
    <col min="13061" max="13061" width="14.69921875" style="757" customWidth="1"/>
    <col min="13062" max="13062" width="64.296875" style="757" customWidth="1"/>
    <col min="13063" max="13063" width="7.5" style="757" customWidth="1"/>
    <col min="13064" max="13064" width="9.5" style="757" customWidth="1"/>
    <col min="13065" max="13065" width="10.796875" style="757" customWidth="1"/>
    <col min="13066" max="13066" width="20.19921875" style="757" customWidth="1"/>
    <col min="13067" max="13067" width="13.296875" style="757" customWidth="1"/>
    <col min="13068" max="13068" width="8.796875" style="757"/>
    <col min="13069" max="13077" width="0" style="757" hidden="1" customWidth="1"/>
    <col min="13078" max="13078" width="10.5" style="757" customWidth="1"/>
    <col min="13079" max="13079" width="14" style="757" customWidth="1"/>
    <col min="13080" max="13080" width="10.5" style="757" customWidth="1"/>
    <col min="13081" max="13081" width="12.796875" style="757" customWidth="1"/>
    <col min="13082" max="13082" width="9.5" style="757" customWidth="1"/>
    <col min="13083" max="13083" width="12.796875" style="757" customWidth="1"/>
    <col min="13084" max="13084" width="14" style="757" customWidth="1"/>
    <col min="13085" max="13085" width="9.5" style="757" customWidth="1"/>
    <col min="13086" max="13086" width="12.796875" style="757" customWidth="1"/>
    <col min="13087" max="13087" width="14" style="757" customWidth="1"/>
    <col min="13088" max="13099" width="8.796875" style="757"/>
    <col min="13100" max="13121" width="0" style="757" hidden="1" customWidth="1"/>
    <col min="13122" max="13312" width="8.796875" style="757"/>
    <col min="13313" max="13313" width="7.19921875" style="757" customWidth="1"/>
    <col min="13314" max="13314" width="1.5" style="757" customWidth="1"/>
    <col min="13315" max="13315" width="3.5" style="757" customWidth="1"/>
    <col min="13316" max="13316" width="3.69921875" style="757" customWidth="1"/>
    <col min="13317" max="13317" width="14.69921875" style="757" customWidth="1"/>
    <col min="13318" max="13318" width="64.296875" style="757" customWidth="1"/>
    <col min="13319" max="13319" width="7.5" style="757" customWidth="1"/>
    <col min="13320" max="13320" width="9.5" style="757" customWidth="1"/>
    <col min="13321" max="13321" width="10.796875" style="757" customWidth="1"/>
    <col min="13322" max="13322" width="20.19921875" style="757" customWidth="1"/>
    <col min="13323" max="13323" width="13.296875" style="757" customWidth="1"/>
    <col min="13324" max="13324" width="8.796875" style="757"/>
    <col min="13325" max="13333" width="0" style="757" hidden="1" customWidth="1"/>
    <col min="13334" max="13334" width="10.5" style="757" customWidth="1"/>
    <col min="13335" max="13335" width="14" style="757" customWidth="1"/>
    <col min="13336" max="13336" width="10.5" style="757" customWidth="1"/>
    <col min="13337" max="13337" width="12.796875" style="757" customWidth="1"/>
    <col min="13338" max="13338" width="9.5" style="757" customWidth="1"/>
    <col min="13339" max="13339" width="12.796875" style="757" customWidth="1"/>
    <col min="13340" max="13340" width="14" style="757" customWidth="1"/>
    <col min="13341" max="13341" width="9.5" style="757" customWidth="1"/>
    <col min="13342" max="13342" width="12.796875" style="757" customWidth="1"/>
    <col min="13343" max="13343" width="14" style="757" customWidth="1"/>
    <col min="13344" max="13355" width="8.796875" style="757"/>
    <col min="13356" max="13377" width="0" style="757" hidden="1" customWidth="1"/>
    <col min="13378" max="13568" width="8.796875" style="757"/>
    <col min="13569" max="13569" width="7.19921875" style="757" customWidth="1"/>
    <col min="13570" max="13570" width="1.5" style="757" customWidth="1"/>
    <col min="13571" max="13571" width="3.5" style="757" customWidth="1"/>
    <col min="13572" max="13572" width="3.69921875" style="757" customWidth="1"/>
    <col min="13573" max="13573" width="14.69921875" style="757" customWidth="1"/>
    <col min="13574" max="13574" width="64.296875" style="757" customWidth="1"/>
    <col min="13575" max="13575" width="7.5" style="757" customWidth="1"/>
    <col min="13576" max="13576" width="9.5" style="757" customWidth="1"/>
    <col min="13577" max="13577" width="10.796875" style="757" customWidth="1"/>
    <col min="13578" max="13578" width="20.19921875" style="757" customWidth="1"/>
    <col min="13579" max="13579" width="13.296875" style="757" customWidth="1"/>
    <col min="13580" max="13580" width="8.796875" style="757"/>
    <col min="13581" max="13589" width="0" style="757" hidden="1" customWidth="1"/>
    <col min="13590" max="13590" width="10.5" style="757" customWidth="1"/>
    <col min="13591" max="13591" width="14" style="757" customWidth="1"/>
    <col min="13592" max="13592" width="10.5" style="757" customWidth="1"/>
    <col min="13593" max="13593" width="12.796875" style="757" customWidth="1"/>
    <col min="13594" max="13594" width="9.5" style="757" customWidth="1"/>
    <col min="13595" max="13595" width="12.796875" style="757" customWidth="1"/>
    <col min="13596" max="13596" width="14" style="757" customWidth="1"/>
    <col min="13597" max="13597" width="9.5" style="757" customWidth="1"/>
    <col min="13598" max="13598" width="12.796875" style="757" customWidth="1"/>
    <col min="13599" max="13599" width="14" style="757" customWidth="1"/>
    <col min="13600" max="13611" width="8.796875" style="757"/>
    <col min="13612" max="13633" width="0" style="757" hidden="1" customWidth="1"/>
    <col min="13634" max="13824" width="8.796875" style="757"/>
    <col min="13825" max="13825" width="7.19921875" style="757" customWidth="1"/>
    <col min="13826" max="13826" width="1.5" style="757" customWidth="1"/>
    <col min="13827" max="13827" width="3.5" style="757" customWidth="1"/>
    <col min="13828" max="13828" width="3.69921875" style="757" customWidth="1"/>
    <col min="13829" max="13829" width="14.69921875" style="757" customWidth="1"/>
    <col min="13830" max="13830" width="64.296875" style="757" customWidth="1"/>
    <col min="13831" max="13831" width="7.5" style="757" customWidth="1"/>
    <col min="13832" max="13832" width="9.5" style="757" customWidth="1"/>
    <col min="13833" max="13833" width="10.796875" style="757" customWidth="1"/>
    <col min="13834" max="13834" width="20.19921875" style="757" customWidth="1"/>
    <col min="13835" max="13835" width="13.296875" style="757" customWidth="1"/>
    <col min="13836" max="13836" width="8.796875" style="757"/>
    <col min="13837" max="13845" width="0" style="757" hidden="1" customWidth="1"/>
    <col min="13846" max="13846" width="10.5" style="757" customWidth="1"/>
    <col min="13847" max="13847" width="14" style="757" customWidth="1"/>
    <col min="13848" max="13848" width="10.5" style="757" customWidth="1"/>
    <col min="13849" max="13849" width="12.796875" style="757" customWidth="1"/>
    <col min="13850" max="13850" width="9.5" style="757" customWidth="1"/>
    <col min="13851" max="13851" width="12.796875" style="757" customWidth="1"/>
    <col min="13852" max="13852" width="14" style="757" customWidth="1"/>
    <col min="13853" max="13853" width="9.5" style="757" customWidth="1"/>
    <col min="13854" max="13854" width="12.796875" style="757" customWidth="1"/>
    <col min="13855" max="13855" width="14" style="757" customWidth="1"/>
    <col min="13856" max="13867" width="8.796875" style="757"/>
    <col min="13868" max="13889" width="0" style="757" hidden="1" customWidth="1"/>
    <col min="13890" max="14080" width="8.796875" style="757"/>
    <col min="14081" max="14081" width="7.19921875" style="757" customWidth="1"/>
    <col min="14082" max="14082" width="1.5" style="757" customWidth="1"/>
    <col min="14083" max="14083" width="3.5" style="757" customWidth="1"/>
    <col min="14084" max="14084" width="3.69921875" style="757" customWidth="1"/>
    <col min="14085" max="14085" width="14.69921875" style="757" customWidth="1"/>
    <col min="14086" max="14086" width="64.296875" style="757" customWidth="1"/>
    <col min="14087" max="14087" width="7.5" style="757" customWidth="1"/>
    <col min="14088" max="14088" width="9.5" style="757" customWidth="1"/>
    <col min="14089" max="14089" width="10.796875" style="757" customWidth="1"/>
    <col min="14090" max="14090" width="20.19921875" style="757" customWidth="1"/>
    <col min="14091" max="14091" width="13.296875" style="757" customWidth="1"/>
    <col min="14092" max="14092" width="8.796875" style="757"/>
    <col min="14093" max="14101" width="0" style="757" hidden="1" customWidth="1"/>
    <col min="14102" max="14102" width="10.5" style="757" customWidth="1"/>
    <col min="14103" max="14103" width="14" style="757" customWidth="1"/>
    <col min="14104" max="14104" width="10.5" style="757" customWidth="1"/>
    <col min="14105" max="14105" width="12.796875" style="757" customWidth="1"/>
    <col min="14106" max="14106" width="9.5" style="757" customWidth="1"/>
    <col min="14107" max="14107" width="12.796875" style="757" customWidth="1"/>
    <col min="14108" max="14108" width="14" style="757" customWidth="1"/>
    <col min="14109" max="14109" width="9.5" style="757" customWidth="1"/>
    <col min="14110" max="14110" width="12.796875" style="757" customWidth="1"/>
    <col min="14111" max="14111" width="14" style="757" customWidth="1"/>
    <col min="14112" max="14123" width="8.796875" style="757"/>
    <col min="14124" max="14145" width="0" style="757" hidden="1" customWidth="1"/>
    <col min="14146" max="14336" width="8.796875" style="757"/>
    <col min="14337" max="14337" width="7.19921875" style="757" customWidth="1"/>
    <col min="14338" max="14338" width="1.5" style="757" customWidth="1"/>
    <col min="14339" max="14339" width="3.5" style="757" customWidth="1"/>
    <col min="14340" max="14340" width="3.69921875" style="757" customWidth="1"/>
    <col min="14341" max="14341" width="14.69921875" style="757" customWidth="1"/>
    <col min="14342" max="14342" width="64.296875" style="757" customWidth="1"/>
    <col min="14343" max="14343" width="7.5" style="757" customWidth="1"/>
    <col min="14344" max="14344" width="9.5" style="757" customWidth="1"/>
    <col min="14345" max="14345" width="10.796875" style="757" customWidth="1"/>
    <col min="14346" max="14346" width="20.19921875" style="757" customWidth="1"/>
    <col min="14347" max="14347" width="13.296875" style="757" customWidth="1"/>
    <col min="14348" max="14348" width="8.796875" style="757"/>
    <col min="14349" max="14357" width="0" style="757" hidden="1" customWidth="1"/>
    <col min="14358" max="14358" width="10.5" style="757" customWidth="1"/>
    <col min="14359" max="14359" width="14" style="757" customWidth="1"/>
    <col min="14360" max="14360" width="10.5" style="757" customWidth="1"/>
    <col min="14361" max="14361" width="12.796875" style="757" customWidth="1"/>
    <col min="14362" max="14362" width="9.5" style="757" customWidth="1"/>
    <col min="14363" max="14363" width="12.796875" style="757" customWidth="1"/>
    <col min="14364" max="14364" width="14" style="757" customWidth="1"/>
    <col min="14365" max="14365" width="9.5" style="757" customWidth="1"/>
    <col min="14366" max="14366" width="12.796875" style="757" customWidth="1"/>
    <col min="14367" max="14367" width="14" style="757" customWidth="1"/>
    <col min="14368" max="14379" width="8.796875" style="757"/>
    <col min="14380" max="14401" width="0" style="757" hidden="1" customWidth="1"/>
    <col min="14402" max="14592" width="8.796875" style="757"/>
    <col min="14593" max="14593" width="7.19921875" style="757" customWidth="1"/>
    <col min="14594" max="14594" width="1.5" style="757" customWidth="1"/>
    <col min="14595" max="14595" width="3.5" style="757" customWidth="1"/>
    <col min="14596" max="14596" width="3.69921875" style="757" customWidth="1"/>
    <col min="14597" max="14597" width="14.69921875" style="757" customWidth="1"/>
    <col min="14598" max="14598" width="64.296875" style="757" customWidth="1"/>
    <col min="14599" max="14599" width="7.5" style="757" customWidth="1"/>
    <col min="14600" max="14600" width="9.5" style="757" customWidth="1"/>
    <col min="14601" max="14601" width="10.796875" style="757" customWidth="1"/>
    <col min="14602" max="14602" width="20.19921875" style="757" customWidth="1"/>
    <col min="14603" max="14603" width="13.296875" style="757" customWidth="1"/>
    <col min="14604" max="14604" width="8.796875" style="757"/>
    <col min="14605" max="14613" width="0" style="757" hidden="1" customWidth="1"/>
    <col min="14614" max="14614" width="10.5" style="757" customWidth="1"/>
    <col min="14615" max="14615" width="14" style="757" customWidth="1"/>
    <col min="14616" max="14616" width="10.5" style="757" customWidth="1"/>
    <col min="14617" max="14617" width="12.796875" style="757" customWidth="1"/>
    <col min="14618" max="14618" width="9.5" style="757" customWidth="1"/>
    <col min="14619" max="14619" width="12.796875" style="757" customWidth="1"/>
    <col min="14620" max="14620" width="14" style="757" customWidth="1"/>
    <col min="14621" max="14621" width="9.5" style="757" customWidth="1"/>
    <col min="14622" max="14622" width="12.796875" style="757" customWidth="1"/>
    <col min="14623" max="14623" width="14" style="757" customWidth="1"/>
    <col min="14624" max="14635" width="8.796875" style="757"/>
    <col min="14636" max="14657" width="0" style="757" hidden="1" customWidth="1"/>
    <col min="14658" max="14848" width="8.796875" style="757"/>
    <col min="14849" max="14849" width="7.19921875" style="757" customWidth="1"/>
    <col min="14850" max="14850" width="1.5" style="757" customWidth="1"/>
    <col min="14851" max="14851" width="3.5" style="757" customWidth="1"/>
    <col min="14852" max="14852" width="3.69921875" style="757" customWidth="1"/>
    <col min="14853" max="14853" width="14.69921875" style="757" customWidth="1"/>
    <col min="14854" max="14854" width="64.296875" style="757" customWidth="1"/>
    <col min="14855" max="14855" width="7.5" style="757" customWidth="1"/>
    <col min="14856" max="14856" width="9.5" style="757" customWidth="1"/>
    <col min="14857" max="14857" width="10.796875" style="757" customWidth="1"/>
    <col min="14858" max="14858" width="20.19921875" style="757" customWidth="1"/>
    <col min="14859" max="14859" width="13.296875" style="757" customWidth="1"/>
    <col min="14860" max="14860" width="8.796875" style="757"/>
    <col min="14861" max="14869" width="0" style="757" hidden="1" customWidth="1"/>
    <col min="14870" max="14870" width="10.5" style="757" customWidth="1"/>
    <col min="14871" max="14871" width="14" style="757" customWidth="1"/>
    <col min="14872" max="14872" width="10.5" style="757" customWidth="1"/>
    <col min="14873" max="14873" width="12.796875" style="757" customWidth="1"/>
    <col min="14874" max="14874" width="9.5" style="757" customWidth="1"/>
    <col min="14875" max="14875" width="12.796875" style="757" customWidth="1"/>
    <col min="14876" max="14876" width="14" style="757" customWidth="1"/>
    <col min="14877" max="14877" width="9.5" style="757" customWidth="1"/>
    <col min="14878" max="14878" width="12.796875" style="757" customWidth="1"/>
    <col min="14879" max="14879" width="14" style="757" customWidth="1"/>
    <col min="14880" max="14891" width="8.796875" style="757"/>
    <col min="14892" max="14913" width="0" style="757" hidden="1" customWidth="1"/>
    <col min="14914" max="15104" width="8.796875" style="757"/>
    <col min="15105" max="15105" width="7.19921875" style="757" customWidth="1"/>
    <col min="15106" max="15106" width="1.5" style="757" customWidth="1"/>
    <col min="15107" max="15107" width="3.5" style="757" customWidth="1"/>
    <col min="15108" max="15108" width="3.69921875" style="757" customWidth="1"/>
    <col min="15109" max="15109" width="14.69921875" style="757" customWidth="1"/>
    <col min="15110" max="15110" width="64.296875" style="757" customWidth="1"/>
    <col min="15111" max="15111" width="7.5" style="757" customWidth="1"/>
    <col min="15112" max="15112" width="9.5" style="757" customWidth="1"/>
    <col min="15113" max="15113" width="10.796875" style="757" customWidth="1"/>
    <col min="15114" max="15114" width="20.19921875" style="757" customWidth="1"/>
    <col min="15115" max="15115" width="13.296875" style="757" customWidth="1"/>
    <col min="15116" max="15116" width="8.796875" style="757"/>
    <col min="15117" max="15125" width="0" style="757" hidden="1" customWidth="1"/>
    <col min="15126" max="15126" width="10.5" style="757" customWidth="1"/>
    <col min="15127" max="15127" width="14" style="757" customWidth="1"/>
    <col min="15128" max="15128" width="10.5" style="757" customWidth="1"/>
    <col min="15129" max="15129" width="12.796875" style="757" customWidth="1"/>
    <col min="15130" max="15130" width="9.5" style="757" customWidth="1"/>
    <col min="15131" max="15131" width="12.796875" style="757" customWidth="1"/>
    <col min="15132" max="15132" width="14" style="757" customWidth="1"/>
    <col min="15133" max="15133" width="9.5" style="757" customWidth="1"/>
    <col min="15134" max="15134" width="12.796875" style="757" customWidth="1"/>
    <col min="15135" max="15135" width="14" style="757" customWidth="1"/>
    <col min="15136" max="15147" width="8.796875" style="757"/>
    <col min="15148" max="15169" width="0" style="757" hidden="1" customWidth="1"/>
    <col min="15170" max="15360" width="8.796875" style="757"/>
    <col min="15361" max="15361" width="7.19921875" style="757" customWidth="1"/>
    <col min="15362" max="15362" width="1.5" style="757" customWidth="1"/>
    <col min="15363" max="15363" width="3.5" style="757" customWidth="1"/>
    <col min="15364" max="15364" width="3.69921875" style="757" customWidth="1"/>
    <col min="15365" max="15365" width="14.69921875" style="757" customWidth="1"/>
    <col min="15366" max="15366" width="64.296875" style="757" customWidth="1"/>
    <col min="15367" max="15367" width="7.5" style="757" customWidth="1"/>
    <col min="15368" max="15368" width="9.5" style="757" customWidth="1"/>
    <col min="15369" max="15369" width="10.796875" style="757" customWidth="1"/>
    <col min="15370" max="15370" width="20.19921875" style="757" customWidth="1"/>
    <col min="15371" max="15371" width="13.296875" style="757" customWidth="1"/>
    <col min="15372" max="15372" width="8.796875" style="757"/>
    <col min="15373" max="15381" width="0" style="757" hidden="1" customWidth="1"/>
    <col min="15382" max="15382" width="10.5" style="757" customWidth="1"/>
    <col min="15383" max="15383" width="14" style="757" customWidth="1"/>
    <col min="15384" max="15384" width="10.5" style="757" customWidth="1"/>
    <col min="15385" max="15385" width="12.796875" style="757" customWidth="1"/>
    <col min="15386" max="15386" width="9.5" style="757" customWidth="1"/>
    <col min="15387" max="15387" width="12.796875" style="757" customWidth="1"/>
    <col min="15388" max="15388" width="14" style="757" customWidth="1"/>
    <col min="15389" max="15389" width="9.5" style="757" customWidth="1"/>
    <col min="15390" max="15390" width="12.796875" style="757" customWidth="1"/>
    <col min="15391" max="15391" width="14" style="757" customWidth="1"/>
    <col min="15392" max="15403" width="8.796875" style="757"/>
    <col min="15404" max="15425" width="0" style="757" hidden="1" customWidth="1"/>
    <col min="15426" max="15616" width="8.796875" style="757"/>
    <col min="15617" max="15617" width="7.19921875" style="757" customWidth="1"/>
    <col min="15618" max="15618" width="1.5" style="757" customWidth="1"/>
    <col min="15619" max="15619" width="3.5" style="757" customWidth="1"/>
    <col min="15620" max="15620" width="3.69921875" style="757" customWidth="1"/>
    <col min="15621" max="15621" width="14.69921875" style="757" customWidth="1"/>
    <col min="15622" max="15622" width="64.296875" style="757" customWidth="1"/>
    <col min="15623" max="15623" width="7.5" style="757" customWidth="1"/>
    <col min="15624" max="15624" width="9.5" style="757" customWidth="1"/>
    <col min="15625" max="15625" width="10.796875" style="757" customWidth="1"/>
    <col min="15626" max="15626" width="20.19921875" style="757" customWidth="1"/>
    <col min="15627" max="15627" width="13.296875" style="757" customWidth="1"/>
    <col min="15628" max="15628" width="8.796875" style="757"/>
    <col min="15629" max="15637" width="0" style="757" hidden="1" customWidth="1"/>
    <col min="15638" max="15638" width="10.5" style="757" customWidth="1"/>
    <col min="15639" max="15639" width="14" style="757" customWidth="1"/>
    <col min="15640" max="15640" width="10.5" style="757" customWidth="1"/>
    <col min="15641" max="15641" width="12.796875" style="757" customWidth="1"/>
    <col min="15642" max="15642" width="9.5" style="757" customWidth="1"/>
    <col min="15643" max="15643" width="12.796875" style="757" customWidth="1"/>
    <col min="15644" max="15644" width="14" style="757" customWidth="1"/>
    <col min="15645" max="15645" width="9.5" style="757" customWidth="1"/>
    <col min="15646" max="15646" width="12.796875" style="757" customWidth="1"/>
    <col min="15647" max="15647" width="14" style="757" customWidth="1"/>
    <col min="15648" max="15659" width="8.796875" style="757"/>
    <col min="15660" max="15681" width="0" style="757" hidden="1" customWidth="1"/>
    <col min="15682" max="15872" width="8.796875" style="757"/>
    <col min="15873" max="15873" width="7.19921875" style="757" customWidth="1"/>
    <col min="15874" max="15874" width="1.5" style="757" customWidth="1"/>
    <col min="15875" max="15875" width="3.5" style="757" customWidth="1"/>
    <col min="15876" max="15876" width="3.69921875" style="757" customWidth="1"/>
    <col min="15877" max="15877" width="14.69921875" style="757" customWidth="1"/>
    <col min="15878" max="15878" width="64.296875" style="757" customWidth="1"/>
    <col min="15879" max="15879" width="7.5" style="757" customWidth="1"/>
    <col min="15880" max="15880" width="9.5" style="757" customWidth="1"/>
    <col min="15881" max="15881" width="10.796875" style="757" customWidth="1"/>
    <col min="15882" max="15882" width="20.19921875" style="757" customWidth="1"/>
    <col min="15883" max="15883" width="13.296875" style="757" customWidth="1"/>
    <col min="15884" max="15884" width="8.796875" style="757"/>
    <col min="15885" max="15893" width="0" style="757" hidden="1" customWidth="1"/>
    <col min="15894" max="15894" width="10.5" style="757" customWidth="1"/>
    <col min="15895" max="15895" width="14" style="757" customWidth="1"/>
    <col min="15896" max="15896" width="10.5" style="757" customWidth="1"/>
    <col min="15897" max="15897" width="12.796875" style="757" customWidth="1"/>
    <col min="15898" max="15898" width="9.5" style="757" customWidth="1"/>
    <col min="15899" max="15899" width="12.796875" style="757" customWidth="1"/>
    <col min="15900" max="15900" width="14" style="757" customWidth="1"/>
    <col min="15901" max="15901" width="9.5" style="757" customWidth="1"/>
    <col min="15902" max="15902" width="12.796875" style="757" customWidth="1"/>
    <col min="15903" max="15903" width="14" style="757" customWidth="1"/>
    <col min="15904" max="15915" width="8.796875" style="757"/>
    <col min="15916" max="15937" width="0" style="757" hidden="1" customWidth="1"/>
    <col min="15938" max="16128" width="8.796875" style="757"/>
    <col min="16129" max="16129" width="7.19921875" style="757" customWidth="1"/>
    <col min="16130" max="16130" width="1.5" style="757" customWidth="1"/>
    <col min="16131" max="16131" width="3.5" style="757" customWidth="1"/>
    <col min="16132" max="16132" width="3.69921875" style="757" customWidth="1"/>
    <col min="16133" max="16133" width="14.69921875" style="757" customWidth="1"/>
    <col min="16134" max="16134" width="64.296875" style="757" customWidth="1"/>
    <col min="16135" max="16135" width="7.5" style="757" customWidth="1"/>
    <col min="16136" max="16136" width="9.5" style="757" customWidth="1"/>
    <col min="16137" max="16137" width="10.796875" style="757" customWidth="1"/>
    <col min="16138" max="16138" width="20.19921875" style="757" customWidth="1"/>
    <col min="16139" max="16139" width="13.296875" style="757" customWidth="1"/>
    <col min="16140" max="16140" width="8.796875" style="757"/>
    <col min="16141" max="16149" width="0" style="757" hidden="1" customWidth="1"/>
    <col min="16150" max="16150" width="10.5" style="757" customWidth="1"/>
    <col min="16151" max="16151" width="14" style="757" customWidth="1"/>
    <col min="16152" max="16152" width="10.5" style="757" customWidth="1"/>
    <col min="16153" max="16153" width="12.796875" style="757" customWidth="1"/>
    <col min="16154" max="16154" width="9.5" style="757" customWidth="1"/>
    <col min="16155" max="16155" width="12.796875" style="757" customWidth="1"/>
    <col min="16156" max="16156" width="14" style="757" customWidth="1"/>
    <col min="16157" max="16157" width="9.5" style="757" customWidth="1"/>
    <col min="16158" max="16158" width="12.796875" style="757" customWidth="1"/>
    <col min="16159" max="16159" width="14" style="757" customWidth="1"/>
    <col min="16160" max="16171" width="8.796875" style="757"/>
    <col min="16172" max="16193" width="0" style="757" hidden="1" customWidth="1"/>
    <col min="16194" max="16384" width="8.796875" style="757"/>
  </cols>
  <sheetData>
    <row r="1" spans="1:70" s="213" customFormat="1" ht="21.8" customHeight="1" x14ac:dyDescent="0.3">
      <c r="A1" s="850"/>
      <c r="B1" s="212"/>
      <c r="C1" s="212"/>
      <c r="D1" s="851" t="s">
        <v>1006</v>
      </c>
      <c r="E1" s="212"/>
      <c r="F1" s="852" t="s">
        <v>1007</v>
      </c>
      <c r="G1" s="853" t="s">
        <v>1008</v>
      </c>
      <c r="H1" s="853"/>
      <c r="I1" s="212"/>
      <c r="J1" s="852" t="s">
        <v>1009</v>
      </c>
      <c r="K1" s="851" t="s">
        <v>1010</v>
      </c>
      <c r="L1" s="852"/>
      <c r="M1" s="852"/>
      <c r="N1" s="852"/>
      <c r="O1" s="852"/>
      <c r="P1" s="852"/>
      <c r="Q1" s="852"/>
      <c r="R1" s="852"/>
      <c r="S1" s="852"/>
      <c r="T1" s="852"/>
      <c r="U1" s="854"/>
      <c r="V1" s="854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  <c r="AH1" s="850"/>
      <c r="AI1" s="850"/>
      <c r="AJ1" s="850"/>
      <c r="AK1" s="850"/>
      <c r="AL1" s="850"/>
      <c r="AM1" s="850"/>
      <c r="AN1" s="850"/>
      <c r="AO1" s="850"/>
      <c r="AP1" s="850"/>
      <c r="AQ1" s="850"/>
      <c r="AR1" s="850"/>
      <c r="AS1" s="850"/>
      <c r="AT1" s="850"/>
      <c r="AU1" s="850"/>
      <c r="AV1" s="850"/>
      <c r="AW1" s="850"/>
      <c r="AX1" s="850"/>
      <c r="AY1" s="850"/>
      <c r="AZ1" s="850"/>
      <c r="BA1" s="850"/>
      <c r="BB1" s="850"/>
      <c r="BC1" s="850"/>
      <c r="BD1" s="850"/>
      <c r="BE1" s="850"/>
      <c r="BF1" s="850"/>
      <c r="BG1" s="850"/>
      <c r="BH1" s="850"/>
      <c r="BI1" s="850"/>
      <c r="BJ1" s="850"/>
      <c r="BK1" s="850"/>
      <c r="BL1" s="850"/>
      <c r="BM1" s="850"/>
      <c r="BN1" s="850"/>
      <c r="BO1" s="850"/>
      <c r="BP1" s="850"/>
      <c r="BQ1" s="850"/>
      <c r="BR1" s="850"/>
    </row>
    <row r="2" spans="1:70" s="213" customFormat="1" ht="36.950000000000003" customHeight="1" x14ac:dyDescent="0.3"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AT2" s="856"/>
    </row>
    <row r="3" spans="1:70" s="213" customFormat="1" ht="7" customHeight="1" x14ac:dyDescent="0.3">
      <c r="B3" s="857"/>
      <c r="C3" s="214"/>
      <c r="D3" s="214"/>
      <c r="E3" s="214"/>
      <c r="F3" s="214"/>
      <c r="G3" s="214"/>
      <c r="H3" s="214"/>
      <c r="I3" s="214"/>
      <c r="J3" s="214"/>
      <c r="K3" s="858"/>
      <c r="AT3" s="856"/>
    </row>
    <row r="4" spans="1:70" s="213" customFormat="1" ht="36.950000000000003" customHeight="1" x14ac:dyDescent="0.3">
      <c r="B4" s="859"/>
      <c r="D4" s="860" t="s">
        <v>0</v>
      </c>
      <c r="K4" s="861"/>
      <c r="M4" s="862"/>
      <c r="AT4" s="856"/>
    </row>
    <row r="5" spans="1:70" s="213" customFormat="1" ht="7" customHeight="1" x14ac:dyDescent="0.3">
      <c r="B5" s="859"/>
      <c r="K5" s="861"/>
    </row>
    <row r="6" spans="1:70" s="213" customFormat="1" ht="12.9" x14ac:dyDescent="0.3">
      <c r="B6" s="859"/>
      <c r="D6" s="215" t="s">
        <v>1</v>
      </c>
      <c r="K6" s="861"/>
    </row>
    <row r="7" spans="1:70" s="213" customFormat="1" ht="20.55" customHeight="1" x14ac:dyDescent="0.3">
      <c r="B7" s="859"/>
      <c r="E7" s="863" t="s">
        <v>1150</v>
      </c>
      <c r="F7" s="855"/>
      <c r="G7" s="855"/>
      <c r="H7" s="855"/>
      <c r="K7" s="861"/>
    </row>
    <row r="8" spans="1:70" s="192" customFormat="1" ht="12.9" x14ac:dyDescent="0.3">
      <c r="B8" s="864"/>
      <c r="D8" s="215" t="s">
        <v>2</v>
      </c>
      <c r="K8" s="865"/>
    </row>
    <row r="9" spans="1:70" s="192" customFormat="1" ht="36.950000000000003" customHeight="1" x14ac:dyDescent="0.3">
      <c r="B9" s="864"/>
      <c r="E9" s="866" t="s">
        <v>1141</v>
      </c>
      <c r="F9" s="867"/>
      <c r="G9" s="867"/>
      <c r="H9" s="867"/>
      <c r="K9" s="865"/>
    </row>
    <row r="10" spans="1:70" s="192" customFormat="1" x14ac:dyDescent="0.3">
      <c r="B10" s="864"/>
      <c r="K10" s="865"/>
    </row>
    <row r="11" spans="1:70" s="192" customFormat="1" ht="14.55" customHeight="1" x14ac:dyDescent="0.3">
      <c r="B11" s="864"/>
      <c r="D11" s="215" t="s">
        <v>3</v>
      </c>
      <c r="F11" s="868" t="s">
        <v>4</v>
      </c>
      <c r="I11" s="215" t="s">
        <v>5</v>
      </c>
      <c r="J11" s="868" t="s">
        <v>4</v>
      </c>
      <c r="K11" s="865"/>
    </row>
    <row r="12" spans="1:70" s="192" customFormat="1" ht="14.55" customHeight="1" x14ac:dyDescent="0.3">
      <c r="B12" s="864"/>
      <c r="D12" s="215" t="s">
        <v>6</v>
      </c>
      <c r="F12" s="868" t="s">
        <v>792</v>
      </c>
      <c r="I12" s="215" t="s">
        <v>7</v>
      </c>
      <c r="J12" s="869"/>
      <c r="K12" s="865"/>
    </row>
    <row r="13" spans="1:70" s="192" customFormat="1" ht="11.05" customHeight="1" x14ac:dyDescent="0.3">
      <c r="B13" s="864"/>
      <c r="K13" s="865"/>
    </row>
    <row r="14" spans="1:70" s="192" customFormat="1" ht="14.55" customHeight="1" x14ac:dyDescent="0.3">
      <c r="B14" s="864"/>
      <c r="D14" s="215" t="s">
        <v>8</v>
      </c>
      <c r="I14" s="215" t="s">
        <v>9</v>
      </c>
      <c r="J14" s="868" t="s">
        <v>4</v>
      </c>
      <c r="K14" s="865"/>
    </row>
    <row r="15" spans="1:70" s="192" customFormat="1" ht="18" customHeight="1" x14ac:dyDescent="0.3">
      <c r="B15" s="864"/>
      <c r="E15" s="868" t="s">
        <v>1151</v>
      </c>
      <c r="I15" s="215" t="s">
        <v>10</v>
      </c>
      <c r="J15" s="868" t="s">
        <v>4</v>
      </c>
      <c r="K15" s="865"/>
    </row>
    <row r="16" spans="1:70" s="192" customFormat="1" ht="7" customHeight="1" x14ac:dyDescent="0.3">
      <c r="B16" s="864"/>
      <c r="K16" s="865"/>
    </row>
    <row r="17" spans="2:11" s="192" customFormat="1" ht="14.55" customHeight="1" x14ac:dyDescent="0.3">
      <c r="B17" s="864"/>
      <c r="D17" s="215" t="s">
        <v>11</v>
      </c>
      <c r="I17" s="215" t="s">
        <v>9</v>
      </c>
      <c r="J17" s="868"/>
      <c r="K17" s="865"/>
    </row>
    <row r="18" spans="2:11" s="192" customFormat="1" ht="18" customHeight="1" x14ac:dyDescent="0.3">
      <c r="B18" s="864"/>
      <c r="E18" s="868"/>
      <c r="I18" s="215" t="s">
        <v>10</v>
      </c>
      <c r="J18" s="868"/>
      <c r="K18" s="865"/>
    </row>
    <row r="19" spans="2:11" s="192" customFormat="1" ht="7" customHeight="1" x14ac:dyDescent="0.3">
      <c r="B19" s="864"/>
      <c r="K19" s="865"/>
    </row>
    <row r="20" spans="2:11" s="192" customFormat="1" ht="14.55" customHeight="1" x14ac:dyDescent="0.3">
      <c r="B20" s="864"/>
      <c r="D20" s="215" t="s">
        <v>12</v>
      </c>
      <c r="I20" s="215" t="s">
        <v>9</v>
      </c>
      <c r="J20" s="868" t="s">
        <v>4</v>
      </c>
      <c r="K20" s="865"/>
    </row>
    <row r="21" spans="2:11" s="192" customFormat="1" ht="18" customHeight="1" x14ac:dyDescent="0.3">
      <c r="B21" s="864"/>
      <c r="E21" s="868" t="s">
        <v>1152</v>
      </c>
      <c r="I21" s="215" t="s">
        <v>10</v>
      </c>
      <c r="J21" s="868" t="s">
        <v>4</v>
      </c>
      <c r="K21" s="865"/>
    </row>
    <row r="22" spans="2:11" s="192" customFormat="1" ht="7" customHeight="1" x14ac:dyDescent="0.3">
      <c r="B22" s="864"/>
      <c r="K22" s="865"/>
    </row>
    <row r="23" spans="2:11" s="192" customFormat="1" ht="14.55" customHeight="1" x14ac:dyDescent="0.3">
      <c r="B23" s="864"/>
      <c r="D23" s="215" t="s">
        <v>13</v>
      </c>
      <c r="K23" s="865"/>
    </row>
    <row r="24" spans="2:11" s="216" customFormat="1" ht="20.55" customHeight="1" x14ac:dyDescent="0.3">
      <c r="B24" s="870"/>
      <c r="E24" s="871" t="s">
        <v>4</v>
      </c>
      <c r="F24" s="872"/>
      <c r="G24" s="872"/>
      <c r="H24" s="872"/>
      <c r="K24" s="873"/>
    </row>
    <row r="25" spans="2:11" s="655" customFormat="1" ht="7" customHeight="1" x14ac:dyDescent="0.3">
      <c r="B25" s="689"/>
      <c r="I25" s="192"/>
      <c r="K25" s="762"/>
    </row>
    <row r="26" spans="2:11" s="655" customFormat="1" ht="7" customHeight="1" x14ac:dyDescent="0.3">
      <c r="B26" s="689"/>
      <c r="D26" s="767"/>
      <c r="E26" s="767"/>
      <c r="F26" s="767"/>
      <c r="G26" s="767"/>
      <c r="H26" s="767"/>
      <c r="I26" s="217"/>
      <c r="J26" s="767"/>
      <c r="K26" s="768"/>
    </row>
    <row r="27" spans="2:11" s="655" customFormat="1" ht="25.25" customHeight="1" x14ac:dyDescent="0.3">
      <c r="B27" s="689"/>
      <c r="D27" s="769" t="s">
        <v>14</v>
      </c>
      <c r="I27" s="192"/>
      <c r="J27" s="770">
        <f>ROUND(J80,2)</f>
        <v>0</v>
      </c>
      <c r="K27" s="762"/>
    </row>
    <row r="28" spans="2:11" s="655" customFormat="1" ht="7" customHeight="1" x14ac:dyDescent="0.3">
      <c r="B28" s="689"/>
      <c r="D28" s="767"/>
      <c r="E28" s="767"/>
      <c r="F28" s="767"/>
      <c r="G28" s="767"/>
      <c r="H28" s="767"/>
      <c r="I28" s="217"/>
      <c r="J28" s="767"/>
      <c r="K28" s="768"/>
    </row>
    <row r="29" spans="2:11" s="655" customFormat="1" ht="14.55" customHeight="1" x14ac:dyDescent="0.3">
      <c r="B29" s="689"/>
      <c r="F29" s="771" t="s">
        <v>15</v>
      </c>
      <c r="I29" s="218" t="s">
        <v>16</v>
      </c>
      <c r="J29" s="771" t="s">
        <v>17</v>
      </c>
      <c r="K29" s="762"/>
    </row>
    <row r="30" spans="2:11" s="655" customFormat="1" ht="14.55" customHeight="1" x14ac:dyDescent="0.3">
      <c r="B30" s="689"/>
      <c r="D30" s="772" t="s">
        <v>18</v>
      </c>
      <c r="E30" s="772" t="s">
        <v>19</v>
      </c>
      <c r="F30" s="773">
        <f>J27</f>
        <v>0</v>
      </c>
      <c r="I30" s="219">
        <v>0.21</v>
      </c>
      <c r="J30" s="773">
        <f>F30*I30</f>
        <v>0</v>
      </c>
      <c r="K30" s="762"/>
    </row>
    <row r="31" spans="2:11" s="655" customFormat="1" ht="14.55" customHeight="1" x14ac:dyDescent="0.3">
      <c r="B31" s="689"/>
      <c r="E31" s="772" t="s">
        <v>20</v>
      </c>
      <c r="F31" s="773">
        <f>ROUND(SUM(BF80:BF126), 2)</f>
        <v>0</v>
      </c>
      <c r="I31" s="219">
        <v>0.15</v>
      </c>
      <c r="J31" s="773">
        <f>ROUND(ROUND((SUM(BF80:BF126)), 2)*I31, 2)</f>
        <v>0</v>
      </c>
      <c r="K31" s="762"/>
    </row>
    <row r="32" spans="2:11" s="655" customFormat="1" ht="14.55" hidden="1" customHeight="1" x14ac:dyDescent="0.3">
      <c r="B32" s="689"/>
      <c r="E32" s="772" t="s">
        <v>21</v>
      </c>
      <c r="F32" s="773">
        <f>ROUND(SUM(BG80:BG126), 2)</f>
        <v>0</v>
      </c>
      <c r="I32" s="219">
        <v>0.21</v>
      </c>
      <c r="J32" s="773">
        <v>0</v>
      </c>
      <c r="K32" s="762"/>
    </row>
    <row r="33" spans="2:11" s="655" customFormat="1" ht="14.55" hidden="1" customHeight="1" x14ac:dyDescent="0.3">
      <c r="B33" s="689"/>
      <c r="E33" s="772" t="s">
        <v>22</v>
      </c>
      <c r="F33" s="773">
        <f>ROUND(SUM(BH80:BH126), 2)</f>
        <v>0</v>
      </c>
      <c r="I33" s="219">
        <v>0.15</v>
      </c>
      <c r="J33" s="773">
        <v>0</v>
      </c>
      <c r="K33" s="762"/>
    </row>
    <row r="34" spans="2:11" s="655" customFormat="1" ht="14.55" hidden="1" customHeight="1" x14ac:dyDescent="0.3">
      <c r="B34" s="689"/>
      <c r="E34" s="772" t="s">
        <v>23</v>
      </c>
      <c r="F34" s="773">
        <f>ROUND(SUM(BI80:BI126), 2)</f>
        <v>0</v>
      </c>
      <c r="I34" s="219">
        <v>0</v>
      </c>
      <c r="J34" s="773">
        <v>0</v>
      </c>
      <c r="K34" s="762"/>
    </row>
    <row r="35" spans="2:11" s="655" customFormat="1" ht="7" customHeight="1" x14ac:dyDescent="0.3">
      <c r="B35" s="689"/>
      <c r="I35" s="192"/>
      <c r="K35" s="762"/>
    </row>
    <row r="36" spans="2:11" s="655" customFormat="1" ht="25.25" customHeight="1" x14ac:dyDescent="0.3">
      <c r="B36" s="689"/>
      <c r="C36" s="774"/>
      <c r="D36" s="775" t="s">
        <v>24</v>
      </c>
      <c r="E36" s="776"/>
      <c r="F36" s="776"/>
      <c r="G36" s="777" t="s">
        <v>25</v>
      </c>
      <c r="H36" s="778" t="s">
        <v>26</v>
      </c>
      <c r="I36" s="220"/>
      <c r="J36" s="779">
        <f>SUM(J27:J34)</f>
        <v>0</v>
      </c>
      <c r="K36" s="780"/>
    </row>
    <row r="37" spans="2:11" s="655" customFormat="1" ht="14.55" customHeight="1" x14ac:dyDescent="0.3">
      <c r="B37" s="781"/>
      <c r="C37" s="782"/>
      <c r="D37" s="782"/>
      <c r="E37" s="782"/>
      <c r="F37" s="782"/>
      <c r="G37" s="782"/>
      <c r="H37" s="782"/>
      <c r="I37" s="221"/>
      <c r="J37" s="782"/>
      <c r="K37" s="783"/>
    </row>
    <row r="41" spans="2:11" s="655" customFormat="1" ht="7" customHeight="1" x14ac:dyDescent="0.3">
      <c r="B41" s="784"/>
      <c r="C41" s="785"/>
      <c r="D41" s="785"/>
      <c r="E41" s="785"/>
      <c r="F41" s="785"/>
      <c r="G41" s="785"/>
      <c r="H41" s="785"/>
      <c r="I41" s="222"/>
      <c r="J41" s="785"/>
      <c r="K41" s="786"/>
    </row>
    <row r="42" spans="2:11" s="655" customFormat="1" ht="36.950000000000003" customHeight="1" x14ac:dyDescent="0.3">
      <c r="B42" s="689"/>
      <c r="C42" s="759" t="s">
        <v>27</v>
      </c>
      <c r="I42" s="192"/>
      <c r="K42" s="762"/>
    </row>
    <row r="43" spans="2:11" s="655" customFormat="1" ht="7" customHeight="1" x14ac:dyDescent="0.3">
      <c r="B43" s="689"/>
      <c r="I43" s="192"/>
      <c r="K43" s="762"/>
    </row>
    <row r="44" spans="2:11" s="655" customFormat="1" ht="14.55" customHeight="1" x14ac:dyDescent="0.3">
      <c r="B44" s="689"/>
      <c r="C44" s="760" t="s">
        <v>1</v>
      </c>
      <c r="I44" s="192"/>
      <c r="K44" s="762"/>
    </row>
    <row r="45" spans="2:11" s="655" customFormat="1" ht="20.55" customHeight="1" x14ac:dyDescent="0.3">
      <c r="B45" s="689"/>
      <c r="E45" s="761" t="str">
        <f>E7</f>
        <v>LABE ARÉNA ŠTĚTÍ, ETAPA, IA + 1D BALÍČKY 100</v>
      </c>
      <c r="F45" s="764"/>
      <c r="G45" s="764"/>
      <c r="H45" s="764"/>
      <c r="I45" s="192"/>
      <c r="K45" s="762"/>
    </row>
    <row r="46" spans="2:11" s="655" customFormat="1" ht="14.55" customHeight="1" x14ac:dyDescent="0.3">
      <c r="B46" s="689"/>
      <c r="C46" s="760" t="s">
        <v>2</v>
      </c>
      <c r="I46" s="192"/>
      <c r="K46" s="762"/>
    </row>
    <row r="47" spans="2:11" s="655" customFormat="1" ht="22.3" customHeight="1" x14ac:dyDescent="0.3">
      <c r="B47" s="689"/>
      <c r="E47" s="763" t="str">
        <f>E9</f>
        <v>20150907s - SLP místnost 1.02, revize 05/2021</v>
      </c>
      <c r="F47" s="764"/>
      <c r="G47" s="764"/>
      <c r="H47" s="764"/>
      <c r="I47" s="192"/>
      <c r="K47" s="762"/>
    </row>
    <row r="48" spans="2:11" s="655" customFormat="1" ht="7" customHeight="1" x14ac:dyDescent="0.3">
      <c r="B48" s="689"/>
      <c r="I48" s="192"/>
      <c r="K48" s="762"/>
    </row>
    <row r="49" spans="2:47" s="655" customFormat="1" ht="18" customHeight="1" x14ac:dyDescent="0.3">
      <c r="B49" s="689"/>
      <c r="C49" s="760" t="s">
        <v>6</v>
      </c>
      <c r="F49" s="765" t="str">
        <f>F12</f>
        <v xml:space="preserve"> </v>
      </c>
      <c r="I49" s="215" t="s">
        <v>7</v>
      </c>
      <c r="J49" s="766" t="str">
        <f>IF(J12="","",J12)</f>
        <v/>
      </c>
      <c r="K49" s="762"/>
    </row>
    <row r="50" spans="2:47" s="655" customFormat="1" ht="7" customHeight="1" x14ac:dyDescent="0.3">
      <c r="B50" s="689"/>
      <c r="I50" s="192"/>
      <c r="K50" s="762"/>
    </row>
    <row r="51" spans="2:47" s="655" customFormat="1" ht="12.9" x14ac:dyDescent="0.3">
      <c r="B51" s="689"/>
      <c r="C51" s="760" t="s">
        <v>8</v>
      </c>
      <c r="F51" s="765" t="str">
        <f>E15</f>
        <v>Labe aréna Štětí</v>
      </c>
      <c r="I51" s="215" t="s">
        <v>12</v>
      </c>
      <c r="J51" s="765" t="str">
        <f>E21</f>
        <v>DI5</v>
      </c>
      <c r="K51" s="762"/>
    </row>
    <row r="52" spans="2:47" s="655" customFormat="1" ht="14.55" customHeight="1" x14ac:dyDescent="0.3">
      <c r="B52" s="689"/>
      <c r="C52" s="760" t="s">
        <v>11</v>
      </c>
      <c r="F52" s="765" t="str">
        <f>IF(E18="","",E18)</f>
        <v/>
      </c>
      <c r="I52" s="192"/>
      <c r="K52" s="762"/>
    </row>
    <row r="53" spans="2:47" s="655" customFormat="1" ht="10.25" customHeight="1" x14ac:dyDescent="0.3">
      <c r="B53" s="689"/>
      <c r="I53" s="192"/>
      <c r="K53" s="762"/>
    </row>
    <row r="54" spans="2:47" s="655" customFormat="1" ht="29.3" customHeight="1" x14ac:dyDescent="0.3">
      <c r="B54" s="689"/>
      <c r="C54" s="787" t="s">
        <v>28</v>
      </c>
      <c r="D54" s="774"/>
      <c r="E54" s="774"/>
      <c r="F54" s="774"/>
      <c r="G54" s="774"/>
      <c r="H54" s="774"/>
      <c r="I54" s="223"/>
      <c r="J54" s="788" t="s">
        <v>29</v>
      </c>
      <c r="K54" s="789"/>
    </row>
    <row r="55" spans="2:47" s="655" customFormat="1" ht="10.25" customHeight="1" x14ac:dyDescent="0.3">
      <c r="B55" s="689"/>
      <c r="I55" s="192"/>
      <c r="K55" s="762"/>
    </row>
    <row r="56" spans="2:47" s="655" customFormat="1" ht="29.3" customHeight="1" x14ac:dyDescent="0.3">
      <c r="B56" s="689"/>
      <c r="C56" s="790" t="s">
        <v>30</v>
      </c>
      <c r="I56" s="192"/>
      <c r="J56" s="770">
        <f>J80</f>
        <v>0</v>
      </c>
      <c r="K56" s="762"/>
      <c r="AU56" s="758"/>
    </row>
    <row r="57" spans="2:47" s="792" customFormat="1" ht="25" customHeight="1" x14ac:dyDescent="0.3">
      <c r="B57" s="791"/>
      <c r="D57" s="646" t="s">
        <v>1011</v>
      </c>
      <c r="E57" s="793"/>
      <c r="F57" s="793"/>
      <c r="G57" s="793"/>
      <c r="H57" s="793"/>
      <c r="I57" s="224"/>
      <c r="J57" s="794">
        <f>J81</f>
        <v>0</v>
      </c>
      <c r="K57" s="795"/>
    </row>
    <row r="58" spans="2:47" s="797" customFormat="1" ht="20.05" customHeight="1" x14ac:dyDescent="0.3">
      <c r="B58" s="796"/>
      <c r="D58" s="798" t="s">
        <v>1012</v>
      </c>
      <c r="E58" s="799"/>
      <c r="F58" s="799"/>
      <c r="G58" s="799"/>
      <c r="H58" s="799"/>
      <c r="I58" s="225"/>
      <c r="J58" s="800">
        <f>J82</f>
        <v>0</v>
      </c>
      <c r="K58" s="801"/>
    </row>
    <row r="59" spans="2:47" s="797" customFormat="1" ht="20.05" customHeight="1" x14ac:dyDescent="0.3">
      <c r="B59" s="796"/>
      <c r="D59" s="798" t="s">
        <v>1013</v>
      </c>
      <c r="E59" s="799"/>
      <c r="F59" s="799"/>
      <c r="G59" s="799"/>
      <c r="H59" s="799"/>
      <c r="I59" s="225"/>
      <c r="J59" s="800">
        <f>J106</f>
        <v>0</v>
      </c>
      <c r="K59" s="801"/>
    </row>
    <row r="60" spans="2:47" s="797" customFormat="1" ht="20.05" customHeight="1" x14ac:dyDescent="0.3">
      <c r="B60" s="796"/>
      <c r="D60" s="798" t="s">
        <v>1142</v>
      </c>
      <c r="E60" s="799"/>
      <c r="F60" s="799"/>
      <c r="G60" s="799"/>
      <c r="H60" s="799"/>
      <c r="I60" s="225"/>
      <c r="J60" s="800">
        <f>J138</f>
        <v>0</v>
      </c>
      <c r="K60" s="801"/>
    </row>
    <row r="61" spans="2:47" s="655" customFormat="1" ht="21.8" customHeight="1" x14ac:dyDescent="0.3">
      <c r="B61" s="689"/>
      <c r="I61" s="192"/>
      <c r="K61" s="762"/>
    </row>
    <row r="62" spans="2:47" s="655" customFormat="1" ht="7" customHeight="1" x14ac:dyDescent="0.3">
      <c r="B62" s="781"/>
      <c r="C62" s="782"/>
      <c r="D62" s="782"/>
      <c r="E62" s="782"/>
      <c r="F62" s="782"/>
      <c r="G62" s="782"/>
      <c r="H62" s="782"/>
      <c r="I62" s="221"/>
      <c r="J62" s="782"/>
      <c r="K62" s="783"/>
    </row>
    <row r="66" spans="2:63" s="655" customFormat="1" ht="7" customHeight="1" x14ac:dyDescent="0.3">
      <c r="B66" s="784"/>
      <c r="C66" s="785"/>
      <c r="D66" s="785"/>
      <c r="E66" s="785"/>
      <c r="F66" s="785"/>
      <c r="G66" s="785"/>
      <c r="H66" s="785"/>
      <c r="I66" s="222"/>
      <c r="J66" s="785"/>
      <c r="K66" s="785"/>
      <c r="L66" s="689"/>
    </row>
    <row r="67" spans="2:63" s="655" customFormat="1" ht="36.950000000000003" customHeight="1" x14ac:dyDescent="0.3">
      <c r="B67" s="689"/>
      <c r="C67" s="759" t="s">
        <v>40</v>
      </c>
      <c r="I67" s="192"/>
      <c r="L67" s="689"/>
    </row>
    <row r="68" spans="2:63" s="655" customFormat="1" ht="7" customHeight="1" x14ac:dyDescent="0.3">
      <c r="B68" s="689"/>
      <c r="I68" s="192"/>
      <c r="L68" s="689"/>
    </row>
    <row r="69" spans="2:63" s="655" customFormat="1" ht="14.55" customHeight="1" x14ac:dyDescent="0.3">
      <c r="B69" s="689"/>
      <c r="C69" s="760" t="s">
        <v>1</v>
      </c>
      <c r="I69" s="192"/>
      <c r="L69" s="689"/>
    </row>
    <row r="70" spans="2:63" s="655" customFormat="1" ht="20.55" customHeight="1" x14ac:dyDescent="0.3">
      <c r="B70" s="689"/>
      <c r="E70" s="761" t="str">
        <f>E7</f>
        <v>LABE ARÉNA ŠTĚTÍ, ETAPA, IA + 1D BALÍČKY 100</v>
      </c>
      <c r="F70" s="764"/>
      <c r="G70" s="764"/>
      <c r="H70" s="764"/>
      <c r="I70" s="192"/>
      <c r="L70" s="689"/>
    </row>
    <row r="71" spans="2:63" s="655" customFormat="1" ht="14.55" customHeight="1" x14ac:dyDescent="0.3">
      <c r="B71" s="689"/>
      <c r="C71" s="760" t="s">
        <v>2</v>
      </c>
      <c r="I71" s="192"/>
      <c r="L71" s="689"/>
    </row>
    <row r="72" spans="2:63" s="655" customFormat="1" ht="22.3" customHeight="1" x14ac:dyDescent="0.3">
      <c r="B72" s="689"/>
      <c r="E72" s="763" t="str">
        <f>E9</f>
        <v>20150907s - SLP místnost 1.02, revize 05/2021</v>
      </c>
      <c r="F72" s="764"/>
      <c r="G72" s="764"/>
      <c r="H72" s="764"/>
      <c r="I72" s="192"/>
      <c r="L72" s="689"/>
    </row>
    <row r="73" spans="2:63" s="655" customFormat="1" ht="7" customHeight="1" x14ac:dyDescent="0.3">
      <c r="B73" s="689"/>
      <c r="I73" s="192"/>
      <c r="L73" s="689"/>
    </row>
    <row r="74" spans="2:63" s="655" customFormat="1" ht="18" customHeight="1" x14ac:dyDescent="0.3">
      <c r="B74" s="689"/>
      <c r="C74" s="760" t="s">
        <v>6</v>
      </c>
      <c r="F74" s="765" t="str">
        <f>F12</f>
        <v xml:space="preserve"> </v>
      </c>
      <c r="I74" s="215" t="s">
        <v>7</v>
      </c>
      <c r="J74" s="766" t="str">
        <f>IF(J12="","",J12)</f>
        <v/>
      </c>
      <c r="L74" s="689"/>
    </row>
    <row r="75" spans="2:63" s="655" customFormat="1" ht="7" customHeight="1" x14ac:dyDescent="0.3">
      <c r="B75" s="689"/>
      <c r="I75" s="192"/>
      <c r="L75" s="689"/>
    </row>
    <row r="76" spans="2:63" s="655" customFormat="1" ht="12.9" x14ac:dyDescent="0.3">
      <c r="B76" s="689"/>
      <c r="C76" s="760" t="s">
        <v>8</v>
      </c>
      <c r="F76" s="765" t="str">
        <f>E15</f>
        <v>Labe aréna Štětí</v>
      </c>
      <c r="I76" s="215" t="s">
        <v>12</v>
      </c>
      <c r="J76" s="765" t="str">
        <f>E21</f>
        <v>DI5</v>
      </c>
      <c r="L76" s="689"/>
    </row>
    <row r="77" spans="2:63" s="655" customFormat="1" ht="14.55" customHeight="1" x14ac:dyDescent="0.3">
      <c r="B77" s="689"/>
      <c r="C77" s="760" t="s">
        <v>11</v>
      </c>
      <c r="F77" s="765" t="str">
        <f>IF(E18="","",E18)</f>
        <v/>
      </c>
      <c r="I77" s="192"/>
      <c r="L77" s="689"/>
    </row>
    <row r="78" spans="2:63" s="655" customFormat="1" ht="10.25" customHeight="1" x14ac:dyDescent="0.3">
      <c r="B78" s="689"/>
      <c r="I78" s="192"/>
      <c r="L78" s="689"/>
    </row>
    <row r="79" spans="2:63" s="809" customFormat="1" ht="29.3" customHeight="1" x14ac:dyDescent="0.3">
      <c r="B79" s="802"/>
      <c r="C79" s="803" t="s">
        <v>41</v>
      </c>
      <c r="D79" s="804" t="s">
        <v>42</v>
      </c>
      <c r="E79" s="804" t="s">
        <v>43</v>
      </c>
      <c r="F79" s="804" t="s">
        <v>44</v>
      </c>
      <c r="G79" s="804" t="s">
        <v>45</v>
      </c>
      <c r="H79" s="804" t="s">
        <v>46</v>
      </c>
      <c r="I79" s="226" t="s">
        <v>47</v>
      </c>
      <c r="J79" s="804" t="s">
        <v>29</v>
      </c>
      <c r="K79" s="805" t="s">
        <v>48</v>
      </c>
      <c r="L79" s="802"/>
      <c r="M79" s="806"/>
      <c r="N79" s="807"/>
      <c r="O79" s="807"/>
      <c r="P79" s="807"/>
      <c r="Q79" s="807"/>
      <c r="R79" s="807"/>
      <c r="S79" s="807"/>
      <c r="T79" s="808"/>
    </row>
    <row r="80" spans="2:63" s="655" customFormat="1" ht="29.3" customHeight="1" x14ac:dyDescent="0.35">
      <c r="B80" s="689"/>
      <c r="C80" s="656" t="s">
        <v>30</v>
      </c>
      <c r="I80" s="192"/>
      <c r="J80" s="810">
        <f>J81</f>
        <v>0</v>
      </c>
      <c r="L80" s="811"/>
      <c r="M80" s="812"/>
      <c r="N80" s="767"/>
      <c r="O80" s="767"/>
      <c r="P80" s="813"/>
      <c r="Q80" s="767"/>
      <c r="R80" s="813"/>
      <c r="S80" s="767"/>
      <c r="T80" s="814"/>
      <c r="AT80" s="758"/>
      <c r="AU80" s="758"/>
      <c r="BK80" s="815"/>
    </row>
    <row r="81" spans="2:65" s="817" customFormat="1" ht="37.25" customHeight="1" x14ac:dyDescent="0.35">
      <c r="B81" s="816"/>
      <c r="D81" s="818" t="s">
        <v>49</v>
      </c>
      <c r="E81" s="819" t="s">
        <v>719</v>
      </c>
      <c r="F81" s="819" t="s">
        <v>1014</v>
      </c>
      <c r="I81" s="104"/>
      <c r="J81" s="820">
        <f>J82+J106+J138</f>
        <v>0</v>
      </c>
      <c r="L81" s="816"/>
      <c r="M81" s="821"/>
      <c r="P81" s="822"/>
      <c r="R81" s="822"/>
      <c r="T81" s="823"/>
      <c r="AR81" s="818"/>
      <c r="AT81" s="824"/>
      <c r="AU81" s="824"/>
      <c r="AY81" s="818"/>
      <c r="BK81" s="825"/>
    </row>
    <row r="82" spans="2:65" s="817" customFormat="1" ht="20.05" customHeight="1" x14ac:dyDescent="0.3">
      <c r="B82" s="816"/>
      <c r="D82" s="818" t="s">
        <v>49</v>
      </c>
      <c r="E82" s="826" t="s">
        <v>819</v>
      </c>
      <c r="F82" s="826" t="s">
        <v>1015</v>
      </c>
      <c r="I82" s="104"/>
      <c r="J82" s="827">
        <f>SUM(J83:J105)</f>
        <v>0</v>
      </c>
      <c r="L82" s="816"/>
      <c r="M82" s="821"/>
      <c r="P82" s="822"/>
      <c r="R82" s="822"/>
      <c r="T82" s="823"/>
      <c r="AR82" s="818"/>
      <c r="AT82" s="824"/>
      <c r="AU82" s="824"/>
      <c r="AY82" s="818"/>
      <c r="BK82" s="825"/>
    </row>
    <row r="83" spans="2:65" s="655" customFormat="1" ht="20.55" customHeight="1" x14ac:dyDescent="0.3">
      <c r="B83" s="689"/>
      <c r="C83" s="182" t="s">
        <v>103</v>
      </c>
      <c r="D83" s="182" t="s">
        <v>55</v>
      </c>
      <c r="E83" s="183" t="s">
        <v>1016</v>
      </c>
      <c r="F83" s="184" t="s">
        <v>1017</v>
      </c>
      <c r="G83" s="185" t="s">
        <v>82</v>
      </c>
      <c r="H83" s="186">
        <v>810</v>
      </c>
      <c r="I83" s="172"/>
      <c r="J83" s="188">
        <f>ROUND(I83*H83,2)</f>
        <v>0</v>
      </c>
      <c r="K83" s="184" t="s">
        <v>4</v>
      </c>
      <c r="L83" s="689"/>
      <c r="M83" s="828"/>
      <c r="N83" s="829"/>
      <c r="P83" s="830"/>
      <c r="Q83" s="830"/>
      <c r="R83" s="830"/>
      <c r="S83" s="830"/>
      <c r="T83" s="831"/>
      <c r="AR83" s="758"/>
      <c r="AT83" s="758"/>
      <c r="AU83" s="758"/>
      <c r="AY83" s="758"/>
      <c r="BE83" s="832"/>
      <c r="BF83" s="832"/>
      <c r="BG83" s="832"/>
      <c r="BH83" s="832"/>
      <c r="BI83" s="832"/>
      <c r="BJ83" s="758"/>
      <c r="BK83" s="832"/>
      <c r="BL83" s="758"/>
      <c r="BM83" s="758"/>
    </row>
    <row r="84" spans="2:65" s="655" customFormat="1" ht="20.55" customHeight="1" x14ac:dyDescent="0.3">
      <c r="B84" s="689"/>
      <c r="D84" s="686" t="s">
        <v>61</v>
      </c>
      <c r="F84" s="687" t="s">
        <v>1017</v>
      </c>
      <c r="I84" s="192"/>
      <c r="L84" s="689"/>
      <c r="M84" s="833"/>
      <c r="T84" s="834"/>
      <c r="AT84" s="758"/>
      <c r="AU84" s="758"/>
    </row>
    <row r="85" spans="2:65" s="655" customFormat="1" ht="20.55" customHeight="1" x14ac:dyDescent="0.3">
      <c r="B85" s="689"/>
      <c r="C85" s="182" t="s">
        <v>58</v>
      </c>
      <c r="D85" s="182" t="s">
        <v>55</v>
      </c>
      <c r="E85" s="183" t="s">
        <v>1018</v>
      </c>
      <c r="F85" s="184" t="s">
        <v>1019</v>
      </c>
      <c r="G85" s="185" t="s">
        <v>546</v>
      </c>
      <c r="H85" s="186">
        <v>4</v>
      </c>
      <c r="I85" s="172"/>
      <c r="J85" s="188">
        <f>ROUND(I85*H85,2)</f>
        <v>0</v>
      </c>
      <c r="K85" s="184" t="s">
        <v>4</v>
      </c>
      <c r="L85" s="689"/>
      <c r="M85" s="828"/>
      <c r="N85" s="829"/>
      <c r="P85" s="830"/>
      <c r="Q85" s="830"/>
      <c r="R85" s="830"/>
      <c r="S85" s="830"/>
      <c r="T85" s="831"/>
      <c r="AR85" s="758"/>
      <c r="AT85" s="758"/>
      <c r="AU85" s="758"/>
      <c r="AY85" s="758"/>
      <c r="BE85" s="832"/>
      <c r="BF85" s="832"/>
      <c r="BG85" s="832"/>
      <c r="BH85" s="832"/>
      <c r="BI85" s="832"/>
      <c r="BJ85" s="758"/>
      <c r="BK85" s="832"/>
      <c r="BL85" s="758"/>
      <c r="BM85" s="758"/>
    </row>
    <row r="86" spans="2:65" s="655" customFormat="1" ht="20.55" customHeight="1" x14ac:dyDescent="0.3">
      <c r="B86" s="689"/>
      <c r="D86" s="686" t="s">
        <v>61</v>
      </c>
      <c r="F86" s="687" t="s">
        <v>1019</v>
      </c>
      <c r="I86" s="192"/>
      <c r="L86" s="689"/>
      <c r="M86" s="833"/>
      <c r="T86" s="834"/>
      <c r="AT86" s="758"/>
      <c r="AU86" s="758"/>
    </row>
    <row r="87" spans="2:65" s="655" customFormat="1" ht="20.55" customHeight="1" x14ac:dyDescent="0.3">
      <c r="B87" s="689"/>
      <c r="C87" s="182" t="s">
        <v>64</v>
      </c>
      <c r="D87" s="182" t="s">
        <v>55</v>
      </c>
      <c r="E87" s="183" t="s">
        <v>1020</v>
      </c>
      <c r="F87" s="184" t="s">
        <v>1021</v>
      </c>
      <c r="G87" s="185" t="s">
        <v>546</v>
      </c>
      <c r="H87" s="186">
        <v>8</v>
      </c>
      <c r="I87" s="172"/>
      <c r="J87" s="188">
        <f>ROUND(I87*H87,2)</f>
        <v>0</v>
      </c>
      <c r="K87" s="184" t="s">
        <v>4</v>
      </c>
      <c r="L87" s="689"/>
      <c r="M87" s="828"/>
      <c r="N87" s="829"/>
      <c r="P87" s="830"/>
      <c r="Q87" s="830"/>
      <c r="R87" s="830"/>
      <c r="S87" s="830"/>
      <c r="T87" s="831"/>
      <c r="AR87" s="758"/>
      <c r="AT87" s="758"/>
      <c r="AU87" s="758"/>
      <c r="AY87" s="758"/>
      <c r="BE87" s="832"/>
      <c r="BF87" s="832"/>
      <c r="BG87" s="832"/>
      <c r="BH87" s="832"/>
      <c r="BI87" s="832"/>
      <c r="BJ87" s="758"/>
      <c r="BK87" s="832"/>
      <c r="BL87" s="758"/>
      <c r="BM87" s="758"/>
    </row>
    <row r="88" spans="2:65" s="655" customFormat="1" ht="20.55" customHeight="1" x14ac:dyDescent="0.3">
      <c r="B88" s="689"/>
      <c r="D88" s="686" t="s">
        <v>61</v>
      </c>
      <c r="F88" s="687" t="s">
        <v>1021</v>
      </c>
      <c r="I88" s="192"/>
      <c r="L88" s="689"/>
      <c r="M88" s="833"/>
      <c r="T88" s="834"/>
      <c r="AT88" s="758"/>
      <c r="AU88" s="758"/>
    </row>
    <row r="89" spans="2:65" s="655" customFormat="1" ht="20.55" customHeight="1" x14ac:dyDescent="0.3">
      <c r="B89" s="689"/>
      <c r="C89" s="182" t="s">
        <v>69</v>
      </c>
      <c r="D89" s="182" t="s">
        <v>55</v>
      </c>
      <c r="E89" s="183" t="s">
        <v>1022</v>
      </c>
      <c r="F89" s="184" t="s">
        <v>1023</v>
      </c>
      <c r="G89" s="185" t="s">
        <v>546</v>
      </c>
      <c r="H89" s="186">
        <v>8</v>
      </c>
      <c r="I89" s="172"/>
      <c r="J89" s="188">
        <f>ROUND(I89*H89,2)</f>
        <v>0</v>
      </c>
      <c r="K89" s="184" t="s">
        <v>4</v>
      </c>
      <c r="L89" s="689"/>
      <c r="M89" s="828"/>
      <c r="N89" s="829"/>
      <c r="P89" s="830"/>
      <c r="Q89" s="830"/>
      <c r="R89" s="830"/>
      <c r="S89" s="830"/>
      <c r="T89" s="831"/>
      <c r="AR89" s="758"/>
      <c r="AT89" s="758"/>
      <c r="AU89" s="758"/>
      <c r="AY89" s="758"/>
      <c r="BE89" s="832"/>
      <c r="BF89" s="832"/>
      <c r="BG89" s="832"/>
      <c r="BH89" s="832"/>
      <c r="BI89" s="832"/>
      <c r="BJ89" s="758"/>
      <c r="BK89" s="832"/>
      <c r="BL89" s="758"/>
      <c r="BM89" s="758"/>
    </row>
    <row r="90" spans="2:65" s="655" customFormat="1" ht="20.55" customHeight="1" x14ac:dyDescent="0.3">
      <c r="B90" s="689"/>
      <c r="D90" s="686" t="s">
        <v>61</v>
      </c>
      <c r="F90" s="687" t="s">
        <v>1023</v>
      </c>
      <c r="I90" s="192"/>
      <c r="L90" s="689"/>
      <c r="M90" s="833"/>
      <c r="T90" s="834"/>
      <c r="AT90" s="758"/>
      <c r="AU90" s="758"/>
    </row>
    <row r="91" spans="2:65" s="655" customFormat="1" ht="20.55" customHeight="1" x14ac:dyDescent="0.3">
      <c r="B91" s="689"/>
      <c r="C91" s="182" t="s">
        <v>70</v>
      </c>
      <c r="D91" s="182" t="s">
        <v>55</v>
      </c>
      <c r="E91" s="183" t="s">
        <v>1024</v>
      </c>
      <c r="F91" s="184" t="s">
        <v>1025</v>
      </c>
      <c r="G91" s="185" t="s">
        <v>546</v>
      </c>
      <c r="H91" s="186">
        <v>8</v>
      </c>
      <c r="I91" s="172"/>
      <c r="J91" s="188">
        <f>ROUND(I91*H91,2)</f>
        <v>0</v>
      </c>
      <c r="K91" s="184" t="s">
        <v>4</v>
      </c>
      <c r="L91" s="689"/>
      <c r="M91" s="828"/>
      <c r="N91" s="829"/>
      <c r="P91" s="830"/>
      <c r="Q91" s="830"/>
      <c r="R91" s="830"/>
      <c r="S91" s="830"/>
      <c r="T91" s="831"/>
      <c r="AR91" s="758"/>
      <c r="AT91" s="758"/>
      <c r="AU91" s="758"/>
      <c r="AY91" s="758"/>
      <c r="BE91" s="832"/>
      <c r="BF91" s="832"/>
      <c r="BG91" s="832"/>
      <c r="BH91" s="832"/>
      <c r="BI91" s="832"/>
      <c r="BJ91" s="758"/>
      <c r="BK91" s="832"/>
      <c r="BL91" s="758"/>
      <c r="BM91" s="758"/>
    </row>
    <row r="92" spans="2:65" s="655" customFormat="1" ht="20.55" customHeight="1" x14ac:dyDescent="0.3">
      <c r="B92" s="689"/>
      <c r="D92" s="686" t="s">
        <v>61</v>
      </c>
      <c r="F92" s="687" t="s">
        <v>1025</v>
      </c>
      <c r="I92" s="192"/>
      <c r="L92" s="689"/>
      <c r="M92" s="833"/>
      <c r="T92" s="834"/>
      <c r="AT92" s="758"/>
      <c r="AU92" s="758"/>
    </row>
    <row r="93" spans="2:65" s="655" customFormat="1" ht="20.55" customHeight="1" x14ac:dyDescent="0.3">
      <c r="B93" s="689"/>
      <c r="C93" s="182" t="s">
        <v>72</v>
      </c>
      <c r="D93" s="182" t="s">
        <v>55</v>
      </c>
      <c r="E93" s="183" t="s">
        <v>1026</v>
      </c>
      <c r="F93" s="184" t="s">
        <v>1027</v>
      </c>
      <c r="G93" s="185" t="s">
        <v>1028</v>
      </c>
      <c r="H93" s="186">
        <v>1</v>
      </c>
      <c r="I93" s="172"/>
      <c r="J93" s="188">
        <f>ROUND(I93*H93,2)</f>
        <v>0</v>
      </c>
      <c r="K93" s="184" t="s">
        <v>4</v>
      </c>
      <c r="L93" s="689"/>
      <c r="M93" s="828"/>
      <c r="N93" s="829"/>
      <c r="P93" s="830"/>
      <c r="Q93" s="830"/>
      <c r="R93" s="830"/>
      <c r="S93" s="830"/>
      <c r="T93" s="831"/>
      <c r="AR93" s="758"/>
      <c r="AT93" s="758"/>
      <c r="AU93" s="758"/>
      <c r="AY93" s="758"/>
      <c r="BE93" s="832"/>
      <c r="BF93" s="832"/>
      <c r="BG93" s="832"/>
      <c r="BH93" s="832"/>
      <c r="BI93" s="832"/>
      <c r="BJ93" s="758"/>
      <c r="BK93" s="832"/>
      <c r="BL93" s="758"/>
      <c r="BM93" s="758"/>
    </row>
    <row r="94" spans="2:65" s="655" customFormat="1" ht="20.55" customHeight="1" x14ac:dyDescent="0.3">
      <c r="B94" s="689"/>
      <c r="D94" s="686" t="s">
        <v>61</v>
      </c>
      <c r="F94" s="687" t="s">
        <v>1027</v>
      </c>
      <c r="I94" s="192"/>
      <c r="L94" s="689"/>
      <c r="M94" s="833"/>
      <c r="T94" s="834"/>
      <c r="AT94" s="758"/>
      <c r="AU94" s="758"/>
    </row>
    <row r="95" spans="2:65" s="655" customFormat="1" ht="20.55" customHeight="1" x14ac:dyDescent="0.3">
      <c r="B95" s="689"/>
      <c r="C95" s="182" t="s">
        <v>77</v>
      </c>
      <c r="D95" s="182" t="s">
        <v>55</v>
      </c>
      <c r="E95" s="183" t="s">
        <v>973</v>
      </c>
      <c r="F95" s="184" t="s">
        <v>974</v>
      </c>
      <c r="G95" s="185" t="s">
        <v>82</v>
      </c>
      <c r="H95" s="186">
        <v>810</v>
      </c>
      <c r="I95" s="172"/>
      <c r="J95" s="188">
        <f>ROUND(I95*H95,2)</f>
        <v>0</v>
      </c>
      <c r="K95" s="184" t="s">
        <v>4</v>
      </c>
      <c r="L95" s="689"/>
      <c r="M95" s="828"/>
      <c r="N95" s="829"/>
      <c r="P95" s="830"/>
      <c r="Q95" s="830"/>
      <c r="R95" s="830"/>
      <c r="S95" s="830"/>
      <c r="T95" s="831"/>
      <c r="AR95" s="758"/>
      <c r="AT95" s="758"/>
      <c r="AU95" s="758"/>
      <c r="AY95" s="758"/>
      <c r="BE95" s="832"/>
      <c r="BF95" s="832"/>
      <c r="BG95" s="832"/>
      <c r="BH95" s="832"/>
      <c r="BI95" s="832"/>
      <c r="BJ95" s="758"/>
      <c r="BK95" s="832"/>
      <c r="BL95" s="758"/>
      <c r="BM95" s="758"/>
    </row>
    <row r="96" spans="2:65" s="655" customFormat="1" ht="20.55" customHeight="1" x14ac:dyDescent="0.3">
      <c r="B96" s="689"/>
      <c r="D96" s="686" t="s">
        <v>61</v>
      </c>
      <c r="F96" s="687" t="s">
        <v>974</v>
      </c>
      <c r="I96" s="192"/>
      <c r="L96" s="689"/>
      <c r="M96" s="833"/>
      <c r="T96" s="834"/>
      <c r="AT96" s="758"/>
      <c r="AU96" s="758"/>
    </row>
    <row r="97" spans="2:65" s="655" customFormat="1" ht="20.55" customHeight="1" x14ac:dyDescent="0.3">
      <c r="B97" s="689"/>
      <c r="C97" s="193" t="s">
        <v>1029</v>
      </c>
      <c r="D97" s="193" t="s">
        <v>88</v>
      </c>
      <c r="E97" s="194" t="s">
        <v>1030</v>
      </c>
      <c r="F97" s="195" t="s">
        <v>1031</v>
      </c>
      <c r="G97" s="196" t="s">
        <v>90</v>
      </c>
      <c r="H97" s="197">
        <v>4</v>
      </c>
      <c r="I97" s="191"/>
      <c r="J97" s="198">
        <f>ROUND(I97*H97,2)</f>
        <v>0</v>
      </c>
      <c r="K97" s="195" t="s">
        <v>494</v>
      </c>
      <c r="L97" s="697"/>
      <c r="M97" s="835"/>
      <c r="N97" s="836"/>
      <c r="P97" s="830"/>
      <c r="Q97" s="830"/>
      <c r="R97" s="830"/>
      <c r="S97" s="830"/>
      <c r="T97" s="831"/>
      <c r="AR97" s="758"/>
      <c r="AT97" s="758"/>
      <c r="AU97" s="758"/>
      <c r="AY97" s="758"/>
      <c r="BE97" s="832"/>
      <c r="BF97" s="832"/>
      <c r="BG97" s="832"/>
      <c r="BH97" s="832"/>
      <c r="BI97" s="832"/>
      <c r="BJ97" s="758"/>
      <c r="BK97" s="832"/>
      <c r="BL97" s="758"/>
      <c r="BM97" s="758"/>
    </row>
    <row r="98" spans="2:65" s="655" customFormat="1" ht="20.55" customHeight="1" x14ac:dyDescent="0.3">
      <c r="B98" s="689"/>
      <c r="D98" s="686" t="s">
        <v>61</v>
      </c>
      <c r="F98" s="687" t="s">
        <v>1032</v>
      </c>
      <c r="I98" s="192"/>
      <c r="L98" s="689"/>
      <c r="M98" s="833"/>
      <c r="T98" s="834"/>
      <c r="AT98" s="758"/>
      <c r="AU98" s="758"/>
    </row>
    <row r="99" spans="2:65" s="655" customFormat="1" ht="20.55" customHeight="1" x14ac:dyDescent="0.3">
      <c r="B99" s="689"/>
      <c r="C99" s="193" t="s">
        <v>193</v>
      </c>
      <c r="D99" s="193" t="s">
        <v>88</v>
      </c>
      <c r="E99" s="194" t="s">
        <v>1033</v>
      </c>
      <c r="F99" s="195" t="s">
        <v>1034</v>
      </c>
      <c r="G99" s="196" t="s">
        <v>82</v>
      </c>
      <c r="H99" s="197">
        <v>28</v>
      </c>
      <c r="I99" s="191"/>
      <c r="J99" s="837">
        <f>ROUND(I99*H99,2)</f>
        <v>0</v>
      </c>
    </row>
    <row r="100" spans="2:65" x14ac:dyDescent="0.3">
      <c r="C100" s="182" t="s">
        <v>972</v>
      </c>
      <c r="D100" s="182" t="s">
        <v>803</v>
      </c>
      <c r="E100" s="183"/>
      <c r="F100" s="184" t="s">
        <v>1035</v>
      </c>
      <c r="G100" s="185" t="s">
        <v>82</v>
      </c>
      <c r="H100" s="186">
        <v>38</v>
      </c>
      <c r="I100" s="172"/>
      <c r="J100" s="838">
        <f>ROUND(I100*H100,2)</f>
        <v>0</v>
      </c>
      <c r="K100" s="655"/>
    </row>
    <row r="101" spans="2:65" x14ac:dyDescent="0.3">
      <c r="C101" s="182" t="s">
        <v>718</v>
      </c>
      <c r="D101" s="182" t="s">
        <v>55</v>
      </c>
      <c r="E101" s="183" t="s">
        <v>1036</v>
      </c>
      <c r="F101" s="184" t="s">
        <v>1037</v>
      </c>
      <c r="G101" s="185" t="s">
        <v>82</v>
      </c>
      <c r="H101" s="186">
        <v>307</v>
      </c>
      <c r="I101" s="172"/>
      <c r="J101" s="838">
        <f>ROUND(I101*H101,2)</f>
        <v>0</v>
      </c>
      <c r="K101" s="655"/>
    </row>
    <row r="102" spans="2:65" x14ac:dyDescent="0.3">
      <c r="C102" s="655"/>
      <c r="D102" s="686" t="s">
        <v>61</v>
      </c>
      <c r="E102" s="655"/>
      <c r="F102" s="687" t="s">
        <v>1037</v>
      </c>
      <c r="G102" s="655"/>
      <c r="H102" s="655"/>
      <c r="I102" s="192"/>
      <c r="J102" s="655"/>
      <c r="K102" s="655"/>
    </row>
    <row r="103" spans="2:65" x14ac:dyDescent="0.3">
      <c r="C103" s="182" t="s">
        <v>972</v>
      </c>
      <c r="D103" s="182" t="s">
        <v>803</v>
      </c>
      <c r="E103" s="183"/>
      <c r="F103" s="184" t="s">
        <v>1038</v>
      </c>
      <c r="G103" s="185" t="s">
        <v>82</v>
      </c>
      <c r="H103" s="186">
        <v>59</v>
      </c>
      <c r="I103" s="172"/>
      <c r="J103" s="838">
        <f>ROUND(I103*H103,2)</f>
        <v>0</v>
      </c>
      <c r="K103" s="655"/>
    </row>
    <row r="104" spans="2:65" x14ac:dyDescent="0.3">
      <c r="C104" s="182" t="s">
        <v>718</v>
      </c>
      <c r="D104" s="182" t="s">
        <v>55</v>
      </c>
      <c r="E104" s="183" t="s">
        <v>973</v>
      </c>
      <c r="F104" s="184" t="s">
        <v>974</v>
      </c>
      <c r="G104" s="185" t="s">
        <v>82</v>
      </c>
      <c r="H104" s="186">
        <v>450</v>
      </c>
      <c r="I104" s="172"/>
      <c r="J104" s="838">
        <f>ROUND(I104*H104,2)</f>
        <v>0</v>
      </c>
      <c r="K104" s="655"/>
    </row>
    <row r="105" spans="2:65" x14ac:dyDescent="0.3">
      <c r="C105" s="655"/>
      <c r="D105" s="686" t="s">
        <v>61</v>
      </c>
      <c r="E105" s="655"/>
      <c r="F105" s="687" t="s">
        <v>974</v>
      </c>
      <c r="G105" s="655"/>
      <c r="H105" s="655"/>
      <c r="I105" s="192"/>
      <c r="J105" s="655"/>
      <c r="K105" s="655"/>
    </row>
    <row r="106" spans="2:65" s="817" customFormat="1" ht="29.7" customHeight="1" x14ac:dyDescent="0.3">
      <c r="B106" s="816"/>
      <c r="D106" s="818" t="s">
        <v>49</v>
      </c>
      <c r="E106" s="826" t="s">
        <v>542</v>
      </c>
      <c r="F106" s="826" t="s">
        <v>820</v>
      </c>
      <c r="I106" s="104"/>
      <c r="J106" s="827">
        <f>SUM(J107:J136)</f>
        <v>0</v>
      </c>
      <c r="L106" s="816"/>
      <c r="M106" s="821"/>
      <c r="P106" s="822"/>
      <c r="R106" s="822"/>
      <c r="T106" s="823"/>
      <c r="AR106" s="818"/>
      <c r="AT106" s="824"/>
      <c r="AU106" s="824"/>
      <c r="AY106" s="818"/>
      <c r="BK106" s="825"/>
    </row>
    <row r="107" spans="2:65" s="655" customFormat="1" ht="20.55" customHeight="1" x14ac:dyDescent="0.3">
      <c r="B107" s="689"/>
      <c r="C107" s="182" t="s">
        <v>208</v>
      </c>
      <c r="D107" s="182" t="s">
        <v>55</v>
      </c>
      <c r="E107" s="183" t="s">
        <v>1039</v>
      </c>
      <c r="F107" s="184" t="s">
        <v>1017</v>
      </c>
      <c r="G107" s="185" t="s">
        <v>82</v>
      </c>
      <c r="H107" s="186">
        <v>810</v>
      </c>
      <c r="I107" s="172"/>
      <c r="J107" s="188">
        <f>ROUND(I107*H107,2)</f>
        <v>0</v>
      </c>
      <c r="K107" s="184" t="s">
        <v>4</v>
      </c>
      <c r="L107" s="689"/>
      <c r="M107" s="828"/>
      <c r="N107" s="829"/>
      <c r="P107" s="830"/>
      <c r="Q107" s="830"/>
      <c r="R107" s="830"/>
      <c r="S107" s="830"/>
      <c r="T107" s="831"/>
      <c r="AR107" s="758"/>
      <c r="AT107" s="758"/>
      <c r="AU107" s="758"/>
      <c r="AY107" s="758"/>
      <c r="BE107" s="832"/>
      <c r="BF107" s="832"/>
      <c r="BG107" s="832"/>
      <c r="BH107" s="832"/>
      <c r="BI107" s="832"/>
      <c r="BJ107" s="758"/>
      <c r="BK107" s="832"/>
      <c r="BL107" s="758"/>
      <c r="BM107" s="758"/>
    </row>
    <row r="108" spans="2:65" s="655" customFormat="1" ht="20.55" customHeight="1" x14ac:dyDescent="0.3">
      <c r="B108" s="689"/>
      <c r="D108" s="686" t="s">
        <v>61</v>
      </c>
      <c r="F108" s="687" t="s">
        <v>1017</v>
      </c>
      <c r="I108" s="192"/>
      <c r="L108" s="689"/>
      <c r="M108" s="833"/>
      <c r="T108" s="834"/>
      <c r="AT108" s="758"/>
      <c r="AU108" s="758"/>
    </row>
    <row r="109" spans="2:65" s="655" customFormat="1" ht="20.55" customHeight="1" x14ac:dyDescent="0.3">
      <c r="B109" s="689"/>
      <c r="C109" s="182" t="s">
        <v>256</v>
      </c>
      <c r="D109" s="182" t="s">
        <v>55</v>
      </c>
      <c r="E109" s="183" t="s">
        <v>1040</v>
      </c>
      <c r="F109" s="184" t="s">
        <v>1041</v>
      </c>
      <c r="G109" s="185" t="s">
        <v>546</v>
      </c>
      <c r="H109" s="186">
        <v>1</v>
      </c>
      <c r="I109" s="172"/>
      <c r="J109" s="188">
        <f>ROUND(I109*H109,2)</f>
        <v>0</v>
      </c>
      <c r="K109" s="184" t="s">
        <v>4</v>
      </c>
      <c r="L109" s="689"/>
      <c r="M109" s="828"/>
      <c r="N109" s="829"/>
      <c r="P109" s="830"/>
      <c r="Q109" s="830"/>
      <c r="R109" s="830"/>
      <c r="S109" s="830"/>
      <c r="T109" s="831"/>
      <c r="AR109" s="758"/>
      <c r="AT109" s="758"/>
      <c r="AU109" s="758"/>
      <c r="AY109" s="758"/>
      <c r="BE109" s="832"/>
      <c r="BF109" s="832"/>
      <c r="BG109" s="832"/>
      <c r="BH109" s="832"/>
      <c r="BI109" s="832"/>
      <c r="BJ109" s="758"/>
      <c r="BK109" s="832"/>
      <c r="BL109" s="758"/>
      <c r="BM109" s="758"/>
    </row>
    <row r="110" spans="2:65" s="655" customFormat="1" ht="20.55" customHeight="1" x14ac:dyDescent="0.3">
      <c r="B110" s="689"/>
      <c r="D110" s="686" t="s">
        <v>61</v>
      </c>
      <c r="F110" s="687" t="s">
        <v>1041</v>
      </c>
      <c r="I110" s="192"/>
      <c r="L110" s="689"/>
      <c r="M110" s="833"/>
      <c r="T110" s="834"/>
      <c r="AT110" s="758"/>
      <c r="AU110" s="758"/>
    </row>
    <row r="111" spans="2:65" s="655" customFormat="1" ht="20.55" customHeight="1" x14ac:dyDescent="0.3">
      <c r="B111" s="689"/>
      <c r="C111" s="182" t="s">
        <v>257</v>
      </c>
      <c r="D111" s="182" t="s">
        <v>55</v>
      </c>
      <c r="E111" s="183" t="s">
        <v>1042</v>
      </c>
      <c r="F111" s="184" t="s">
        <v>1043</v>
      </c>
      <c r="G111" s="185" t="s">
        <v>546</v>
      </c>
      <c r="H111" s="186">
        <v>8</v>
      </c>
      <c r="I111" s="172"/>
      <c r="J111" s="188">
        <f>ROUND(I111*H111,2)</f>
        <v>0</v>
      </c>
      <c r="K111" s="184" t="s">
        <v>4</v>
      </c>
      <c r="L111" s="689"/>
      <c r="M111" s="828"/>
      <c r="N111" s="829"/>
      <c r="P111" s="830"/>
      <c r="Q111" s="830"/>
      <c r="R111" s="830"/>
      <c r="S111" s="830"/>
      <c r="T111" s="831"/>
      <c r="AR111" s="758"/>
      <c r="AT111" s="758"/>
      <c r="AU111" s="758"/>
      <c r="AY111" s="758"/>
      <c r="BE111" s="832"/>
      <c r="BF111" s="832"/>
      <c r="BG111" s="832"/>
      <c r="BH111" s="832"/>
      <c r="BI111" s="832"/>
      <c r="BJ111" s="758"/>
      <c r="BK111" s="832"/>
      <c r="BL111" s="758"/>
      <c r="BM111" s="758"/>
    </row>
    <row r="112" spans="2:65" s="655" customFormat="1" ht="20.55" customHeight="1" x14ac:dyDescent="0.3">
      <c r="B112" s="689"/>
      <c r="D112" s="686" t="s">
        <v>61</v>
      </c>
      <c r="F112" s="687" t="s">
        <v>1043</v>
      </c>
      <c r="I112" s="192"/>
      <c r="L112" s="689"/>
      <c r="M112" s="833"/>
      <c r="T112" s="834"/>
      <c r="AT112" s="758"/>
      <c r="AU112" s="758"/>
    </row>
    <row r="113" spans="2:65" s="655" customFormat="1" ht="20.55" customHeight="1" x14ac:dyDescent="0.3">
      <c r="B113" s="689"/>
      <c r="C113" s="182" t="s">
        <v>1044</v>
      </c>
      <c r="D113" s="182" t="s">
        <v>55</v>
      </c>
      <c r="E113" s="183" t="s">
        <v>1045</v>
      </c>
      <c r="F113" s="184" t="s">
        <v>1023</v>
      </c>
      <c r="G113" s="185" t="s">
        <v>546</v>
      </c>
      <c r="H113" s="186">
        <v>8</v>
      </c>
      <c r="I113" s="172"/>
      <c r="J113" s="188">
        <f>ROUND(I113*H113,2)</f>
        <v>0</v>
      </c>
      <c r="K113" s="184" t="s">
        <v>4</v>
      </c>
      <c r="L113" s="689"/>
      <c r="M113" s="828"/>
      <c r="N113" s="829"/>
      <c r="P113" s="830"/>
      <c r="Q113" s="830"/>
      <c r="R113" s="830"/>
      <c r="S113" s="830"/>
      <c r="T113" s="831"/>
      <c r="AR113" s="758"/>
      <c r="AT113" s="758"/>
      <c r="AU113" s="758"/>
      <c r="AY113" s="758"/>
      <c r="BE113" s="832"/>
      <c r="BF113" s="832"/>
      <c r="BG113" s="832"/>
      <c r="BH113" s="832"/>
      <c r="BI113" s="832"/>
      <c r="BJ113" s="758"/>
      <c r="BK113" s="832"/>
      <c r="BL113" s="758"/>
      <c r="BM113" s="758"/>
    </row>
    <row r="114" spans="2:65" s="655" customFormat="1" ht="20.55" customHeight="1" x14ac:dyDescent="0.3">
      <c r="B114" s="689"/>
      <c r="D114" s="686" t="s">
        <v>61</v>
      </c>
      <c r="F114" s="687" t="s">
        <v>1023</v>
      </c>
      <c r="I114" s="192"/>
      <c r="L114" s="689"/>
      <c r="M114" s="833"/>
      <c r="T114" s="834"/>
      <c r="AT114" s="758"/>
      <c r="AU114" s="758"/>
    </row>
    <row r="115" spans="2:65" s="655" customFormat="1" ht="20.55" customHeight="1" x14ac:dyDescent="0.3">
      <c r="B115" s="689"/>
      <c r="C115" s="182" t="s">
        <v>104</v>
      </c>
      <c r="D115" s="182" t="s">
        <v>55</v>
      </c>
      <c r="E115" s="183" t="s">
        <v>1046</v>
      </c>
      <c r="F115" s="184" t="s">
        <v>1025</v>
      </c>
      <c r="G115" s="185" t="s">
        <v>546</v>
      </c>
      <c r="H115" s="186">
        <v>8</v>
      </c>
      <c r="I115" s="172"/>
      <c r="J115" s="188">
        <f>ROUND(I115*H115,2)</f>
        <v>0</v>
      </c>
      <c r="K115" s="184" t="s">
        <v>4</v>
      </c>
      <c r="L115" s="689"/>
      <c r="M115" s="828"/>
      <c r="N115" s="829"/>
      <c r="P115" s="830"/>
      <c r="Q115" s="830"/>
      <c r="R115" s="830"/>
      <c r="S115" s="830"/>
      <c r="T115" s="831"/>
      <c r="AR115" s="758"/>
      <c r="AT115" s="758"/>
      <c r="AU115" s="758"/>
      <c r="AY115" s="758"/>
      <c r="BE115" s="832"/>
      <c r="BF115" s="832"/>
      <c r="BG115" s="832"/>
      <c r="BH115" s="832"/>
      <c r="BI115" s="832"/>
      <c r="BJ115" s="758"/>
      <c r="BK115" s="832"/>
      <c r="BL115" s="758"/>
      <c r="BM115" s="758"/>
    </row>
    <row r="116" spans="2:65" s="655" customFormat="1" ht="20.55" customHeight="1" x14ac:dyDescent="0.3">
      <c r="B116" s="689"/>
      <c r="D116" s="686" t="s">
        <v>61</v>
      </c>
      <c r="F116" s="687" t="s">
        <v>1025</v>
      </c>
      <c r="I116" s="192"/>
      <c r="L116" s="689"/>
      <c r="M116" s="833"/>
      <c r="T116" s="834"/>
      <c r="AT116" s="758"/>
      <c r="AU116" s="758"/>
    </row>
    <row r="117" spans="2:65" s="655" customFormat="1" ht="20.55" customHeight="1" x14ac:dyDescent="0.3">
      <c r="B117" s="689"/>
      <c r="C117" s="182" t="s">
        <v>258</v>
      </c>
      <c r="D117" s="182" t="s">
        <v>55</v>
      </c>
      <c r="E117" s="183" t="s">
        <v>1047</v>
      </c>
      <c r="F117" s="184" t="s">
        <v>1027</v>
      </c>
      <c r="G117" s="185" t="s">
        <v>1028</v>
      </c>
      <c r="H117" s="186">
        <v>1</v>
      </c>
      <c r="I117" s="172"/>
      <c r="J117" s="188">
        <f>ROUND(I117*H117,2)</f>
        <v>0</v>
      </c>
      <c r="K117" s="184" t="s">
        <v>4</v>
      </c>
      <c r="L117" s="689"/>
      <c r="M117" s="828"/>
      <c r="N117" s="829"/>
      <c r="P117" s="830"/>
      <c r="Q117" s="830"/>
      <c r="R117" s="830"/>
      <c r="S117" s="830"/>
      <c r="T117" s="831"/>
      <c r="AR117" s="758"/>
      <c r="AT117" s="758"/>
      <c r="AU117" s="758"/>
      <c r="AY117" s="758"/>
      <c r="BE117" s="832"/>
      <c r="BF117" s="832"/>
      <c r="BG117" s="832"/>
      <c r="BH117" s="832"/>
      <c r="BI117" s="832"/>
      <c r="BJ117" s="758"/>
      <c r="BK117" s="832"/>
      <c r="BL117" s="758"/>
      <c r="BM117" s="758"/>
    </row>
    <row r="118" spans="2:65" s="655" customFormat="1" ht="20.55" customHeight="1" x14ac:dyDescent="0.3">
      <c r="B118" s="689"/>
      <c r="D118" s="686" t="s">
        <v>61</v>
      </c>
      <c r="F118" s="687" t="s">
        <v>1027</v>
      </c>
      <c r="I118" s="192"/>
      <c r="L118" s="689"/>
      <c r="M118" s="833"/>
      <c r="T118" s="834"/>
      <c r="AT118" s="758"/>
      <c r="AU118" s="758"/>
    </row>
    <row r="119" spans="2:65" s="655" customFormat="1" ht="20.55" customHeight="1" x14ac:dyDescent="0.3">
      <c r="B119" s="689"/>
      <c r="C119" s="182" t="s">
        <v>185</v>
      </c>
      <c r="D119" s="182" t="s">
        <v>55</v>
      </c>
      <c r="E119" s="183" t="s">
        <v>1048</v>
      </c>
      <c r="F119" s="184" t="s">
        <v>1049</v>
      </c>
      <c r="G119" s="185" t="s">
        <v>546</v>
      </c>
      <c r="H119" s="186">
        <v>17</v>
      </c>
      <c r="I119" s="172"/>
      <c r="J119" s="188">
        <f>ROUND(I119*H119,2)</f>
        <v>0</v>
      </c>
      <c r="K119" s="184" t="s">
        <v>4</v>
      </c>
      <c r="L119" s="689"/>
      <c r="M119" s="828"/>
      <c r="N119" s="829"/>
      <c r="P119" s="830"/>
      <c r="Q119" s="830"/>
      <c r="R119" s="830"/>
      <c r="S119" s="830"/>
      <c r="T119" s="831"/>
      <c r="AR119" s="758"/>
      <c r="AT119" s="758"/>
      <c r="AU119" s="758"/>
      <c r="AY119" s="758"/>
      <c r="BE119" s="832"/>
      <c r="BF119" s="832"/>
      <c r="BG119" s="832"/>
      <c r="BH119" s="832"/>
      <c r="BI119" s="832"/>
      <c r="BJ119" s="758"/>
      <c r="BK119" s="832"/>
      <c r="BL119" s="758"/>
      <c r="BM119" s="758"/>
    </row>
    <row r="120" spans="2:65" s="655" customFormat="1" ht="20.55" customHeight="1" x14ac:dyDescent="0.3">
      <c r="B120" s="689"/>
      <c r="D120" s="686" t="s">
        <v>61</v>
      </c>
      <c r="F120" s="687" t="s">
        <v>1049</v>
      </c>
      <c r="I120" s="192"/>
      <c r="L120" s="689"/>
      <c r="M120" s="833"/>
      <c r="T120" s="834"/>
      <c r="AT120" s="758"/>
      <c r="AU120" s="758"/>
    </row>
    <row r="121" spans="2:65" s="655" customFormat="1" ht="20.55" customHeight="1" x14ac:dyDescent="0.3">
      <c r="B121" s="689"/>
      <c r="C121" s="182" t="s">
        <v>261</v>
      </c>
      <c r="D121" s="182" t="s">
        <v>55</v>
      </c>
      <c r="E121" s="183" t="s">
        <v>1050</v>
      </c>
      <c r="F121" s="184" t="s">
        <v>1051</v>
      </c>
      <c r="G121" s="185" t="s">
        <v>546</v>
      </c>
      <c r="H121" s="186">
        <v>17</v>
      </c>
      <c r="I121" s="172"/>
      <c r="J121" s="188">
        <f>ROUND(I121*H121,2)</f>
        <v>0</v>
      </c>
      <c r="K121" s="184" t="s">
        <v>4</v>
      </c>
      <c r="L121" s="689"/>
      <c r="M121" s="828"/>
      <c r="N121" s="829"/>
      <c r="P121" s="830"/>
      <c r="Q121" s="830"/>
      <c r="R121" s="830"/>
      <c r="S121" s="830"/>
      <c r="T121" s="831"/>
      <c r="AR121" s="758"/>
      <c r="AT121" s="758"/>
      <c r="AU121" s="758"/>
      <c r="AY121" s="758"/>
      <c r="BE121" s="832"/>
      <c r="BF121" s="832"/>
      <c r="BG121" s="832"/>
      <c r="BH121" s="832"/>
      <c r="BI121" s="832"/>
      <c r="BJ121" s="758"/>
      <c r="BK121" s="832"/>
      <c r="BL121" s="758"/>
      <c r="BM121" s="758"/>
    </row>
    <row r="122" spans="2:65" s="655" customFormat="1" ht="20.55" customHeight="1" x14ac:dyDescent="0.3">
      <c r="B122" s="689"/>
      <c r="D122" s="686" t="s">
        <v>61</v>
      </c>
      <c r="F122" s="687" t="s">
        <v>1051</v>
      </c>
      <c r="I122" s="192"/>
      <c r="L122" s="689"/>
      <c r="M122" s="833"/>
      <c r="T122" s="834"/>
      <c r="AT122" s="758"/>
      <c r="AU122" s="758"/>
    </row>
    <row r="123" spans="2:65" s="655" customFormat="1" ht="20.55" customHeight="1" x14ac:dyDescent="0.3">
      <c r="B123" s="689"/>
      <c r="C123" s="182" t="s">
        <v>113</v>
      </c>
      <c r="D123" s="182" t="s">
        <v>55</v>
      </c>
      <c r="E123" s="183" t="s">
        <v>1052</v>
      </c>
      <c r="F123" s="184" t="s">
        <v>974</v>
      </c>
      <c r="G123" s="185" t="s">
        <v>82</v>
      </c>
      <c r="H123" s="186">
        <v>810</v>
      </c>
      <c r="I123" s="172"/>
      <c r="J123" s="188">
        <f>ROUND(I123*H123,2)</f>
        <v>0</v>
      </c>
      <c r="K123" s="184" t="s">
        <v>4</v>
      </c>
      <c r="L123" s="689"/>
      <c r="M123" s="828"/>
      <c r="N123" s="829"/>
      <c r="P123" s="830"/>
      <c r="Q123" s="830"/>
      <c r="R123" s="830"/>
      <c r="S123" s="830"/>
      <c r="T123" s="831"/>
      <c r="AR123" s="758"/>
      <c r="AT123" s="758"/>
      <c r="AU123" s="758"/>
      <c r="AY123" s="758"/>
      <c r="BE123" s="832"/>
      <c r="BF123" s="832"/>
      <c r="BG123" s="832"/>
      <c r="BH123" s="832"/>
      <c r="BI123" s="832"/>
      <c r="BJ123" s="758"/>
      <c r="BK123" s="832"/>
      <c r="BL123" s="758"/>
      <c r="BM123" s="758"/>
    </row>
    <row r="124" spans="2:65" s="655" customFormat="1" ht="20.55" customHeight="1" x14ac:dyDescent="0.3">
      <c r="B124" s="689"/>
      <c r="D124" s="686" t="s">
        <v>61</v>
      </c>
      <c r="F124" s="687" t="s">
        <v>974</v>
      </c>
      <c r="I124" s="192"/>
      <c r="L124" s="689"/>
      <c r="M124" s="833"/>
      <c r="T124" s="834"/>
      <c r="AT124" s="758"/>
      <c r="AU124" s="758"/>
    </row>
    <row r="125" spans="2:65" s="655" customFormat="1" ht="20.55" customHeight="1" x14ac:dyDescent="0.3">
      <c r="B125" s="689"/>
      <c r="C125" s="182" t="s">
        <v>1053</v>
      </c>
      <c r="D125" s="182" t="s">
        <v>55</v>
      </c>
      <c r="E125" s="183" t="s">
        <v>918</v>
      </c>
      <c r="F125" s="184" t="s">
        <v>919</v>
      </c>
      <c r="G125" s="185" t="s">
        <v>546</v>
      </c>
      <c r="H125" s="186">
        <v>2</v>
      </c>
      <c r="I125" s="172"/>
      <c r="J125" s="188">
        <f>ROUND(I125*H125,2)</f>
        <v>0</v>
      </c>
      <c r="K125" s="184" t="s">
        <v>4</v>
      </c>
      <c r="L125" s="689"/>
      <c r="M125" s="828"/>
      <c r="N125" s="829"/>
      <c r="P125" s="830"/>
      <c r="Q125" s="830"/>
      <c r="R125" s="830"/>
      <c r="S125" s="830"/>
      <c r="T125" s="831"/>
      <c r="AR125" s="758"/>
      <c r="AT125" s="758"/>
      <c r="AU125" s="758"/>
      <c r="AY125" s="758"/>
      <c r="BE125" s="832"/>
      <c r="BF125" s="832"/>
      <c r="BG125" s="832"/>
      <c r="BH125" s="832"/>
      <c r="BI125" s="832"/>
      <c r="BJ125" s="758"/>
      <c r="BK125" s="832"/>
      <c r="BL125" s="758"/>
      <c r="BM125" s="758"/>
    </row>
    <row r="126" spans="2:65" s="655" customFormat="1" ht="20.55" customHeight="1" x14ac:dyDescent="0.3">
      <c r="B126" s="689"/>
      <c r="D126" s="686" t="s">
        <v>61</v>
      </c>
      <c r="F126" s="687" t="s">
        <v>919</v>
      </c>
      <c r="I126" s="192"/>
      <c r="L126" s="689"/>
      <c r="M126" s="833"/>
      <c r="T126" s="834"/>
      <c r="AT126" s="758"/>
      <c r="AU126" s="758"/>
    </row>
    <row r="127" spans="2:65" s="655" customFormat="1" ht="20.55" customHeight="1" x14ac:dyDescent="0.3">
      <c r="B127" s="689"/>
      <c r="C127" s="193" t="s">
        <v>1029</v>
      </c>
      <c r="D127" s="193" t="s">
        <v>88</v>
      </c>
      <c r="E127" s="194" t="s">
        <v>1030</v>
      </c>
      <c r="F127" s="195" t="s">
        <v>1031</v>
      </c>
      <c r="G127" s="196" t="s">
        <v>90</v>
      </c>
      <c r="H127" s="197">
        <v>4</v>
      </c>
      <c r="I127" s="191"/>
      <c r="J127" s="198">
        <f>ROUND(I127*H127,2)</f>
        <v>0</v>
      </c>
      <c r="K127" s="195" t="s">
        <v>494</v>
      </c>
      <c r="L127" s="697"/>
      <c r="M127" s="835"/>
      <c r="N127" s="836"/>
      <c r="P127" s="830"/>
      <c r="Q127" s="830"/>
      <c r="R127" s="830"/>
      <c r="S127" s="830"/>
      <c r="T127" s="831"/>
      <c r="AR127" s="758"/>
      <c r="AT127" s="758"/>
      <c r="AU127" s="758"/>
      <c r="AY127" s="758"/>
      <c r="BE127" s="832"/>
      <c r="BF127" s="832"/>
      <c r="BG127" s="832"/>
      <c r="BH127" s="832"/>
      <c r="BI127" s="832"/>
      <c r="BJ127" s="758"/>
      <c r="BK127" s="832"/>
      <c r="BL127" s="758"/>
      <c r="BM127" s="758"/>
    </row>
    <row r="128" spans="2:65" s="655" customFormat="1" ht="20.55" customHeight="1" x14ac:dyDescent="0.3">
      <c r="B128" s="689"/>
      <c r="D128" s="686" t="s">
        <v>61</v>
      </c>
      <c r="F128" s="687" t="s">
        <v>1032</v>
      </c>
      <c r="I128" s="192"/>
      <c r="L128" s="689"/>
      <c r="M128" s="833"/>
      <c r="T128" s="834"/>
      <c r="AT128" s="758"/>
      <c r="AU128" s="758"/>
    </row>
    <row r="129" spans="2:63" s="655" customFormat="1" ht="20.55" customHeight="1" x14ac:dyDescent="0.3">
      <c r="B129" s="689"/>
      <c r="C129" s="193" t="s">
        <v>193</v>
      </c>
      <c r="D129" s="193" t="s">
        <v>88</v>
      </c>
      <c r="E129" s="194" t="s">
        <v>1033</v>
      </c>
      <c r="F129" s="195" t="s">
        <v>1034</v>
      </c>
      <c r="G129" s="196" t="s">
        <v>82</v>
      </c>
      <c r="H129" s="197">
        <v>28</v>
      </c>
      <c r="I129" s="191"/>
      <c r="J129" s="837">
        <f>ROUND(I129*H129,2)</f>
        <v>0</v>
      </c>
    </row>
    <row r="130" spans="2:63" x14ac:dyDescent="0.3">
      <c r="C130" s="182" t="s">
        <v>972</v>
      </c>
      <c r="D130" s="182" t="s">
        <v>88</v>
      </c>
      <c r="E130" s="183"/>
      <c r="F130" s="184" t="s">
        <v>1035</v>
      </c>
      <c r="G130" s="185" t="s">
        <v>82</v>
      </c>
      <c r="H130" s="186">
        <v>38</v>
      </c>
      <c r="I130" s="172"/>
      <c r="J130" s="838"/>
      <c r="K130" s="655"/>
    </row>
    <row r="131" spans="2:63" x14ac:dyDescent="0.3">
      <c r="C131" s="182" t="s">
        <v>718</v>
      </c>
      <c r="D131" s="182" t="s">
        <v>88</v>
      </c>
      <c r="E131" s="183" t="s">
        <v>1036</v>
      </c>
      <c r="F131" s="184" t="s">
        <v>1037</v>
      </c>
      <c r="G131" s="185" t="s">
        <v>82</v>
      </c>
      <c r="H131" s="186">
        <v>307</v>
      </c>
      <c r="I131" s="172"/>
      <c r="J131" s="838">
        <f>ROUND(I131*H131,2)</f>
        <v>0</v>
      </c>
      <c r="K131" s="655"/>
    </row>
    <row r="132" spans="2:63" x14ac:dyDescent="0.3">
      <c r="C132" s="655"/>
      <c r="D132" s="686" t="s">
        <v>61</v>
      </c>
      <c r="E132" s="655"/>
      <c r="F132" s="687" t="s">
        <v>1037</v>
      </c>
      <c r="G132" s="655"/>
      <c r="H132" s="655"/>
      <c r="I132" s="192"/>
      <c r="J132" s="655"/>
      <c r="K132" s="655"/>
    </row>
    <row r="133" spans="2:63" x14ac:dyDescent="0.3">
      <c r="C133" s="182" t="s">
        <v>972</v>
      </c>
      <c r="D133" s="182" t="s">
        <v>88</v>
      </c>
      <c r="E133" s="183"/>
      <c r="F133" s="184" t="s">
        <v>1038</v>
      </c>
      <c r="G133" s="185" t="s">
        <v>82</v>
      </c>
      <c r="H133" s="186">
        <v>59</v>
      </c>
      <c r="I133" s="172"/>
      <c r="J133" s="838"/>
      <c r="K133" s="655"/>
    </row>
    <row r="134" spans="2:63" x14ac:dyDescent="0.3">
      <c r="C134" s="182" t="s">
        <v>718</v>
      </c>
      <c r="D134" s="182" t="s">
        <v>88</v>
      </c>
      <c r="E134" s="183" t="s">
        <v>973</v>
      </c>
      <c r="F134" s="184" t="s">
        <v>974</v>
      </c>
      <c r="G134" s="185" t="s">
        <v>82</v>
      </c>
      <c r="H134" s="186">
        <v>450</v>
      </c>
      <c r="I134" s="172"/>
      <c r="J134" s="838">
        <f>ROUND(I134*H134,2)</f>
        <v>0</v>
      </c>
      <c r="K134" s="655"/>
    </row>
    <row r="135" spans="2:63" x14ac:dyDescent="0.3">
      <c r="C135" s="655"/>
      <c r="D135" s="686" t="s">
        <v>61</v>
      </c>
      <c r="E135" s="655"/>
      <c r="F135" s="687" t="s">
        <v>974</v>
      </c>
      <c r="G135" s="655"/>
      <c r="H135" s="655"/>
      <c r="I135" s="192"/>
      <c r="J135" s="655"/>
      <c r="K135" s="655"/>
    </row>
    <row r="136" spans="2:63" s="655" customFormat="1" ht="20.55" customHeight="1" x14ac:dyDescent="0.3">
      <c r="B136" s="689"/>
      <c r="C136" s="839"/>
      <c r="D136" s="839"/>
      <c r="E136" s="840"/>
      <c r="F136" s="841"/>
      <c r="G136" s="842"/>
      <c r="H136" s="843"/>
      <c r="I136" s="227"/>
      <c r="J136" s="844"/>
    </row>
    <row r="137" spans="2:63" s="655" customFormat="1" ht="20.55" customHeight="1" x14ac:dyDescent="0.3">
      <c r="B137" s="781"/>
      <c r="C137" s="782"/>
      <c r="D137" s="782"/>
      <c r="E137" s="782"/>
      <c r="F137" s="782"/>
      <c r="G137" s="782"/>
      <c r="H137" s="782"/>
      <c r="I137" s="221"/>
      <c r="J137" s="782"/>
      <c r="K137" s="782"/>
      <c r="L137" s="689"/>
    </row>
    <row r="138" spans="2:63" s="817" customFormat="1" ht="20.05" customHeight="1" x14ac:dyDescent="0.3">
      <c r="B138" s="816"/>
      <c r="D138" s="818" t="s">
        <v>49</v>
      </c>
      <c r="E138" s="826" t="s">
        <v>551</v>
      </c>
      <c r="F138" s="826" t="s">
        <v>1054</v>
      </c>
      <c r="I138" s="104"/>
      <c r="J138" s="827">
        <f>SUM(J139:J173)</f>
        <v>0</v>
      </c>
      <c r="L138" s="816"/>
      <c r="M138" s="821"/>
      <c r="P138" s="822"/>
      <c r="R138" s="822"/>
      <c r="T138" s="823"/>
      <c r="AR138" s="818"/>
      <c r="AT138" s="824"/>
      <c r="AU138" s="824"/>
      <c r="AY138" s="818"/>
      <c r="BK138" s="825"/>
    </row>
    <row r="139" spans="2:63" x14ac:dyDescent="0.3">
      <c r="C139" s="206" t="s">
        <v>95</v>
      </c>
      <c r="D139" s="206" t="s">
        <v>55</v>
      </c>
      <c r="E139" s="207" t="s">
        <v>508</v>
      </c>
      <c r="F139" s="208" t="s">
        <v>509</v>
      </c>
      <c r="G139" s="209" t="s">
        <v>90</v>
      </c>
      <c r="H139" s="210">
        <v>8</v>
      </c>
      <c r="I139" s="228"/>
      <c r="J139" s="211">
        <f>ROUND(I139*H139,2)</f>
        <v>0</v>
      </c>
      <c r="K139" s="845"/>
    </row>
    <row r="140" spans="2:63" ht="21.5" x14ac:dyDescent="0.3">
      <c r="C140" s="655"/>
      <c r="D140" s="686" t="s">
        <v>61</v>
      </c>
      <c r="E140" s="655"/>
      <c r="F140" s="687" t="s">
        <v>510</v>
      </c>
      <c r="G140" s="655"/>
      <c r="H140" s="655"/>
      <c r="I140" s="192"/>
      <c r="J140" s="655"/>
      <c r="K140" s="845"/>
    </row>
    <row r="141" spans="2:63" ht="14" x14ac:dyDescent="0.3">
      <c r="C141" s="316"/>
      <c r="D141" s="316"/>
      <c r="E141" s="183" t="s">
        <v>1055</v>
      </c>
      <c r="F141" s="184" t="s">
        <v>1056</v>
      </c>
      <c r="G141" s="185" t="s">
        <v>546</v>
      </c>
      <c r="H141" s="186">
        <v>1</v>
      </c>
      <c r="I141" s="172"/>
      <c r="J141" s="188">
        <f>ROUND(I141*H141,2)</f>
        <v>0</v>
      </c>
      <c r="K141" s="845"/>
    </row>
    <row r="142" spans="2:63" ht="14" x14ac:dyDescent="0.3">
      <c r="C142" s="316"/>
      <c r="D142" s="316"/>
      <c r="E142" s="316"/>
      <c r="F142" s="687" t="s">
        <v>1057</v>
      </c>
      <c r="G142" s="316"/>
      <c r="H142" s="316"/>
      <c r="I142" s="405"/>
      <c r="J142" s="316"/>
      <c r="K142" s="845"/>
    </row>
    <row r="143" spans="2:63" x14ac:dyDescent="0.3">
      <c r="C143" s="182" t="s">
        <v>718</v>
      </c>
      <c r="D143" s="182" t="s">
        <v>55</v>
      </c>
      <c r="E143" s="183" t="s">
        <v>1058</v>
      </c>
      <c r="F143" s="184" t="s">
        <v>1059</v>
      </c>
      <c r="G143" s="185" t="s">
        <v>546</v>
      </c>
      <c r="H143" s="186">
        <v>2</v>
      </c>
      <c r="I143" s="172"/>
      <c r="J143" s="188">
        <f>ROUND(I143*H143,2)</f>
        <v>0</v>
      </c>
      <c r="K143" s="845"/>
    </row>
    <row r="144" spans="2:63" x14ac:dyDescent="0.3">
      <c r="C144" s="182" t="s">
        <v>718</v>
      </c>
      <c r="D144" s="182" t="s">
        <v>55</v>
      </c>
      <c r="E144" s="183" t="s">
        <v>1094</v>
      </c>
      <c r="F144" s="184" t="s">
        <v>1143</v>
      </c>
      <c r="G144" s="185" t="s">
        <v>1063</v>
      </c>
      <c r="H144" s="186">
        <v>1</v>
      </c>
      <c r="I144" s="172"/>
      <c r="J144" s="188">
        <f>ROUND(I144*H144,2)</f>
        <v>0</v>
      </c>
      <c r="K144" s="845"/>
    </row>
    <row r="145" spans="3:11" x14ac:dyDescent="0.3">
      <c r="C145" s="182"/>
      <c r="D145" s="182"/>
      <c r="E145" s="183"/>
      <c r="F145" s="184" t="s">
        <v>1144</v>
      </c>
      <c r="G145" s="185" t="s">
        <v>714</v>
      </c>
      <c r="H145" s="186">
        <v>1</v>
      </c>
      <c r="I145" s="172"/>
      <c r="J145" s="188">
        <f>ROUND(I145*H145,2)</f>
        <v>0</v>
      </c>
      <c r="K145" s="845"/>
    </row>
    <row r="146" spans="3:11" x14ac:dyDescent="0.3">
      <c r="C146" s="182"/>
      <c r="D146" s="182"/>
      <c r="E146" s="183"/>
      <c r="F146" s="184"/>
      <c r="G146" s="185"/>
      <c r="H146" s="186"/>
      <c r="I146" s="172"/>
      <c r="J146" s="188"/>
      <c r="K146" s="845"/>
    </row>
    <row r="147" spans="3:11" x14ac:dyDescent="0.3">
      <c r="C147" s="182" t="s">
        <v>718</v>
      </c>
      <c r="D147" s="182" t="s">
        <v>55</v>
      </c>
      <c r="E147" s="183" t="s">
        <v>1060</v>
      </c>
      <c r="F147" s="184" t="s">
        <v>1145</v>
      </c>
      <c r="G147" s="185" t="s">
        <v>546</v>
      </c>
      <c r="H147" s="257">
        <v>1</v>
      </c>
      <c r="I147" s="172"/>
      <c r="J147" s="188">
        <f>ROUND(I147*H147,2)</f>
        <v>0</v>
      </c>
      <c r="K147" s="845"/>
    </row>
    <row r="148" spans="3:11" x14ac:dyDescent="0.3">
      <c r="C148" s="655"/>
      <c r="D148" s="686"/>
      <c r="E148" s="655"/>
      <c r="F148" s="184" t="s">
        <v>1146</v>
      </c>
      <c r="G148" s="185" t="s">
        <v>714</v>
      </c>
      <c r="H148" s="257">
        <v>1</v>
      </c>
      <c r="I148" s="172"/>
      <c r="J148" s="188">
        <f>ROUND(I148*H148,2)</f>
        <v>0</v>
      </c>
      <c r="K148" s="845"/>
    </row>
    <row r="149" spans="3:11" x14ac:dyDescent="0.3">
      <c r="C149" s="655"/>
      <c r="D149" s="686"/>
      <c r="E149" s="655"/>
      <c r="F149" s="687"/>
      <c r="G149" s="655"/>
      <c r="H149" s="655"/>
      <c r="I149" s="192"/>
      <c r="J149" s="655"/>
      <c r="K149" s="845"/>
    </row>
    <row r="150" spans="3:11" ht="23.65" x14ac:dyDescent="0.3">
      <c r="C150" s="182" t="s">
        <v>718</v>
      </c>
      <c r="D150" s="182" t="s">
        <v>55</v>
      </c>
      <c r="E150" s="183" t="s">
        <v>1061</v>
      </c>
      <c r="F150" s="184" t="s">
        <v>1062</v>
      </c>
      <c r="G150" s="185" t="s">
        <v>1063</v>
      </c>
      <c r="H150" s="186">
        <v>1</v>
      </c>
      <c r="I150" s="172"/>
      <c r="J150" s="188">
        <f>ROUND(I150*H150,2)</f>
        <v>0</v>
      </c>
      <c r="K150" s="845"/>
    </row>
    <row r="151" spans="3:11" s="846" customFormat="1" ht="14" x14ac:dyDescent="0.3">
      <c r="C151" s="393"/>
      <c r="D151" s="393"/>
      <c r="E151" s="393"/>
      <c r="F151" s="562" t="s">
        <v>770</v>
      </c>
      <c r="G151" s="694"/>
      <c r="H151" s="393"/>
      <c r="I151" s="743"/>
      <c r="J151" s="244"/>
      <c r="K151" s="845"/>
    </row>
    <row r="152" spans="3:11" x14ac:dyDescent="0.3">
      <c r="C152" s="193" t="s">
        <v>1064</v>
      </c>
      <c r="D152" s="193" t="s">
        <v>88</v>
      </c>
      <c r="E152" s="194" t="s">
        <v>1065</v>
      </c>
      <c r="F152" s="195" t="s">
        <v>1066</v>
      </c>
      <c r="G152" s="196" t="s">
        <v>90</v>
      </c>
      <c r="H152" s="197">
        <v>2</v>
      </c>
      <c r="I152" s="191"/>
      <c r="J152" s="198">
        <f>ROUND(I152*H152,2)</f>
        <v>0</v>
      </c>
      <c r="K152" s="845"/>
    </row>
    <row r="153" spans="3:11" x14ac:dyDescent="0.3">
      <c r="C153" s="193" t="s">
        <v>1067</v>
      </c>
      <c r="D153" s="193" t="s">
        <v>88</v>
      </c>
      <c r="E153" s="194" t="s">
        <v>1068</v>
      </c>
      <c r="F153" s="195" t="s">
        <v>1069</v>
      </c>
      <c r="G153" s="196" t="s">
        <v>90</v>
      </c>
      <c r="H153" s="197">
        <v>1</v>
      </c>
      <c r="I153" s="191"/>
      <c r="J153" s="198">
        <f>ROUND(I153*H153,2)</f>
        <v>0</v>
      </c>
      <c r="K153" s="845"/>
    </row>
    <row r="154" spans="3:11" x14ac:dyDescent="0.3">
      <c r="C154" s="193" t="s">
        <v>1070</v>
      </c>
      <c r="D154" s="193" t="s">
        <v>88</v>
      </c>
      <c r="E154" s="194" t="s">
        <v>1071</v>
      </c>
      <c r="F154" s="195" t="s">
        <v>1072</v>
      </c>
      <c r="G154" s="196" t="s">
        <v>90</v>
      </c>
      <c r="H154" s="197">
        <v>0</v>
      </c>
      <c r="I154" s="191"/>
      <c r="J154" s="198">
        <f>ROUND(I154*H154,2)</f>
        <v>0</v>
      </c>
      <c r="K154" s="845"/>
    </row>
    <row r="155" spans="3:11" x14ac:dyDescent="0.3">
      <c r="C155" s="193" t="s">
        <v>1073</v>
      </c>
      <c r="D155" s="193" t="s">
        <v>88</v>
      </c>
      <c r="E155" s="194" t="s">
        <v>1074</v>
      </c>
      <c r="F155" s="195" t="s">
        <v>1075</v>
      </c>
      <c r="G155" s="196" t="s">
        <v>90</v>
      </c>
      <c r="H155" s="197">
        <v>12</v>
      </c>
      <c r="I155" s="191"/>
      <c r="J155" s="198">
        <f t="shared" ref="J155:J157" si="0">ROUND(I155*H155,2)</f>
        <v>0</v>
      </c>
      <c r="K155" s="845"/>
    </row>
    <row r="156" spans="3:11" x14ac:dyDescent="0.3">
      <c r="C156" s="193" t="s">
        <v>1076</v>
      </c>
      <c r="D156" s="193" t="s">
        <v>88</v>
      </c>
      <c r="E156" s="194" t="s">
        <v>1077</v>
      </c>
      <c r="F156" s="195" t="s">
        <v>1078</v>
      </c>
      <c r="G156" s="196" t="s">
        <v>90</v>
      </c>
      <c r="H156" s="197">
        <v>2</v>
      </c>
      <c r="I156" s="191"/>
      <c r="J156" s="198">
        <f t="shared" si="0"/>
        <v>0</v>
      </c>
      <c r="K156" s="845"/>
    </row>
    <row r="157" spans="3:11" x14ac:dyDescent="0.3">
      <c r="C157" s="193" t="s">
        <v>1079</v>
      </c>
      <c r="D157" s="193" t="s">
        <v>88</v>
      </c>
      <c r="E157" s="194" t="s">
        <v>1080</v>
      </c>
      <c r="F157" s="195" t="s">
        <v>1081</v>
      </c>
      <c r="G157" s="196" t="s">
        <v>90</v>
      </c>
      <c r="H157" s="197">
        <v>6</v>
      </c>
      <c r="I157" s="191"/>
      <c r="J157" s="198">
        <f t="shared" si="0"/>
        <v>0</v>
      </c>
      <c r="K157" s="845"/>
    </row>
    <row r="158" spans="3:11" x14ac:dyDescent="0.3">
      <c r="C158" s="193" t="s">
        <v>1082</v>
      </c>
      <c r="D158" s="193" t="s">
        <v>88</v>
      </c>
      <c r="E158" s="194" t="s">
        <v>1083</v>
      </c>
      <c r="F158" s="195" t="s">
        <v>1084</v>
      </c>
      <c r="G158" s="196" t="s">
        <v>90</v>
      </c>
      <c r="H158" s="197">
        <v>5</v>
      </c>
      <c r="I158" s="191"/>
      <c r="J158" s="198">
        <f>ROUND(I158*H158,2)</f>
        <v>0</v>
      </c>
      <c r="K158" s="845"/>
    </row>
    <row r="159" spans="3:11" x14ac:dyDescent="0.3">
      <c r="C159" s="193" t="s">
        <v>1085</v>
      </c>
      <c r="D159" s="193" t="s">
        <v>88</v>
      </c>
      <c r="E159" s="194" t="s">
        <v>1086</v>
      </c>
      <c r="F159" s="195" t="s">
        <v>1087</v>
      </c>
      <c r="G159" s="196" t="s">
        <v>90</v>
      </c>
      <c r="H159" s="197">
        <v>1</v>
      </c>
      <c r="I159" s="191"/>
      <c r="J159" s="198">
        <f t="shared" ref="J159:J160" si="1">ROUND(I159*H159,2)</f>
        <v>0</v>
      </c>
      <c r="K159" s="845"/>
    </row>
    <row r="160" spans="3:11" x14ac:dyDescent="0.3">
      <c r="C160" s="839"/>
      <c r="D160" s="839"/>
      <c r="E160" s="194"/>
      <c r="F160" s="184" t="s">
        <v>1147</v>
      </c>
      <c r="G160" s="842" t="s">
        <v>714</v>
      </c>
      <c r="H160" s="843">
        <v>1</v>
      </c>
      <c r="I160" s="227"/>
      <c r="J160" s="844">
        <f t="shared" si="1"/>
        <v>0</v>
      </c>
      <c r="K160" s="845"/>
    </row>
    <row r="161" spans="3:11" x14ac:dyDescent="0.3">
      <c r="C161" s="839"/>
      <c r="D161" s="839"/>
      <c r="E161" s="194"/>
      <c r="F161" s="841"/>
      <c r="G161" s="842"/>
      <c r="H161" s="843"/>
      <c r="I161" s="227"/>
      <c r="J161" s="844"/>
      <c r="K161" s="845"/>
    </row>
    <row r="162" spans="3:11" x14ac:dyDescent="0.3">
      <c r="C162" s="839" t="s">
        <v>811</v>
      </c>
      <c r="D162" s="839" t="s">
        <v>803</v>
      </c>
      <c r="E162" s="194" t="s">
        <v>1088</v>
      </c>
      <c r="F162" s="184" t="s">
        <v>1089</v>
      </c>
      <c r="G162" s="842" t="s">
        <v>546</v>
      </c>
      <c r="H162" s="843">
        <v>2</v>
      </c>
      <c r="I162" s="227"/>
      <c r="J162" s="844">
        <f t="shared" ref="J162" si="2">H162*I162</f>
        <v>0</v>
      </c>
      <c r="K162" s="845"/>
    </row>
    <row r="163" spans="3:11" s="846" customFormat="1" ht="23.65" x14ac:dyDescent="0.3">
      <c r="C163" s="847"/>
      <c r="D163" s="847"/>
      <c r="F163" s="255" t="s">
        <v>1090</v>
      </c>
      <c r="G163" s="653"/>
      <c r="H163" s="625"/>
      <c r="I163" s="229"/>
      <c r="J163" s="848"/>
      <c r="K163" s="849"/>
    </row>
    <row r="164" spans="3:11" x14ac:dyDescent="0.3">
      <c r="C164" s="182" t="s">
        <v>718</v>
      </c>
      <c r="D164" s="182" t="s">
        <v>55</v>
      </c>
      <c r="E164" s="183" t="s">
        <v>1094</v>
      </c>
      <c r="F164" s="184" t="s">
        <v>1095</v>
      </c>
      <c r="G164" s="185" t="s">
        <v>1063</v>
      </c>
      <c r="H164" s="186">
        <v>1</v>
      </c>
      <c r="I164" s="172"/>
      <c r="J164" s="188">
        <f>ROUND(I164*H164,2)</f>
        <v>0</v>
      </c>
      <c r="K164" s="845"/>
    </row>
    <row r="165" spans="3:11" s="846" customFormat="1" x14ac:dyDescent="0.3">
      <c r="C165" s="847"/>
      <c r="D165" s="847"/>
      <c r="F165" s="184" t="s">
        <v>1148</v>
      </c>
      <c r="G165" s="653" t="s">
        <v>714</v>
      </c>
      <c r="H165" s="625">
        <v>1</v>
      </c>
      <c r="I165" s="229"/>
      <c r="J165" s="188">
        <f>ROUND(I165*H165,2)</f>
        <v>0</v>
      </c>
      <c r="K165" s="849"/>
    </row>
    <row r="166" spans="3:11" s="846" customFormat="1" x14ac:dyDescent="0.3">
      <c r="C166" s="847"/>
      <c r="D166" s="847"/>
      <c r="F166" s="255"/>
      <c r="G166" s="653"/>
      <c r="H166" s="625"/>
      <c r="I166" s="229"/>
      <c r="J166" s="848"/>
      <c r="K166" s="849"/>
    </row>
    <row r="167" spans="3:11" x14ac:dyDescent="0.3">
      <c r="C167" s="182" t="s">
        <v>718</v>
      </c>
      <c r="D167" s="182" t="s">
        <v>55</v>
      </c>
      <c r="E167" s="183" t="s">
        <v>1091</v>
      </c>
      <c r="F167" s="184" t="s">
        <v>1092</v>
      </c>
      <c r="G167" s="185" t="s">
        <v>1063</v>
      </c>
      <c r="H167" s="186">
        <v>1</v>
      </c>
      <c r="I167" s="172"/>
      <c r="J167" s="188">
        <f>ROUND(I167*H167,2)</f>
        <v>0</v>
      </c>
      <c r="K167" s="845"/>
    </row>
    <row r="168" spans="3:11" x14ac:dyDescent="0.3">
      <c r="C168" s="655"/>
      <c r="D168" s="686" t="s">
        <v>61</v>
      </c>
      <c r="E168" s="655"/>
      <c r="F168" s="687" t="s">
        <v>1093</v>
      </c>
      <c r="G168" s="655"/>
      <c r="H168" s="655"/>
      <c r="I168" s="192"/>
      <c r="J168" s="655"/>
      <c r="K168" s="845"/>
    </row>
    <row r="169" spans="3:11" x14ac:dyDescent="0.3">
      <c r="C169" s="182" t="s">
        <v>718</v>
      </c>
      <c r="D169" s="182" t="s">
        <v>55</v>
      </c>
      <c r="E169" s="183" t="s">
        <v>1096</v>
      </c>
      <c r="F169" s="184" t="s">
        <v>1097</v>
      </c>
      <c r="G169" s="185" t="s">
        <v>1063</v>
      </c>
      <c r="H169" s="186">
        <v>1</v>
      </c>
      <c r="I169" s="172"/>
      <c r="J169" s="188">
        <f>ROUND(I169*H169,2)</f>
        <v>0</v>
      </c>
      <c r="K169" s="845"/>
    </row>
    <row r="170" spans="3:11" x14ac:dyDescent="0.3">
      <c r="C170" s="182" t="s">
        <v>718</v>
      </c>
      <c r="D170" s="182" t="s">
        <v>55</v>
      </c>
      <c r="E170" s="183" t="s">
        <v>1098</v>
      </c>
      <c r="F170" s="184" t="s">
        <v>1099</v>
      </c>
      <c r="G170" s="185" t="s">
        <v>546</v>
      </c>
      <c r="H170" s="186">
        <v>1</v>
      </c>
      <c r="I170" s="172"/>
      <c r="J170" s="188">
        <f>ROUND(I170*H170,2)</f>
        <v>0</v>
      </c>
      <c r="K170" s="845"/>
    </row>
    <row r="171" spans="3:11" x14ac:dyDescent="0.3">
      <c r="C171" s="655"/>
      <c r="D171" s="686" t="s">
        <v>61</v>
      </c>
      <c r="E171" s="655"/>
      <c r="F171" s="687" t="s">
        <v>1099</v>
      </c>
      <c r="G171" s="655"/>
      <c r="H171" s="655"/>
      <c r="I171" s="192"/>
      <c r="J171" s="655"/>
      <c r="K171" s="845"/>
    </row>
    <row r="172" spans="3:11" x14ac:dyDescent="0.3">
      <c r="C172" s="182" t="s">
        <v>718</v>
      </c>
      <c r="D172" s="182" t="s">
        <v>55</v>
      </c>
      <c r="E172" s="183" t="s">
        <v>1100</v>
      </c>
      <c r="F172" s="184" t="s">
        <v>1149</v>
      </c>
      <c r="G172" s="185" t="s">
        <v>546</v>
      </c>
      <c r="H172" s="186">
        <v>1</v>
      </c>
      <c r="I172" s="172"/>
      <c r="J172" s="188">
        <f>ROUND(I172*H172,2)</f>
        <v>0</v>
      </c>
      <c r="K172" s="845"/>
    </row>
    <row r="173" spans="3:11" x14ac:dyDescent="0.3">
      <c r="C173" s="655"/>
      <c r="D173" s="686" t="s">
        <v>61</v>
      </c>
      <c r="E173" s="655"/>
      <c r="F173" s="687" t="s">
        <v>826</v>
      </c>
      <c r="G173" s="655"/>
      <c r="H173" s="655"/>
      <c r="I173" s="192"/>
      <c r="J173" s="655"/>
      <c r="K173" s="845"/>
    </row>
    <row r="174" spans="3:11" x14ac:dyDescent="0.3">
      <c r="K174" s="846"/>
    </row>
    <row r="175" spans="3:11" x14ac:dyDescent="0.3">
      <c r="K175" s="846"/>
    </row>
  </sheetData>
  <sheetProtection password="CF50" sheet="1" objects="1" scenarios="1"/>
  <mergeCells count="9">
    <mergeCell ref="E47:H47"/>
    <mergeCell ref="E70:H70"/>
    <mergeCell ref="E72:H72"/>
    <mergeCell ref="G1:H1"/>
    <mergeCell ref="L2:V2"/>
    <mergeCell ref="E7:H7"/>
    <mergeCell ref="E9:H9"/>
    <mergeCell ref="E24:H24"/>
    <mergeCell ref="E45:H45"/>
  </mergeCells>
  <hyperlinks>
    <hyperlink ref="F1:G1" location="C2" tooltip="Krycí list soupisu" display="1) Krycí list soupisu"/>
    <hyperlink ref="G1:H1" location="C54" tooltip="Rekapitulace" display="2) Rekapitulace"/>
    <hyperlink ref="J1" location="C82" tooltip="Soupis prací" display="3) Soupis prací"/>
  </hyperlinks>
  <pageMargins left="0.7" right="0.7" top="0.78740157499999996" bottom="0.78740157499999996" header="0.3" footer="0.3"/>
  <pageSetup paperSize="9" scale="5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view="pageBreakPreview" zoomScale="70" zoomScaleNormal="100" zoomScaleSheetLayoutView="70" workbookViewId="0">
      <selection activeCell="I94" sqref="I94"/>
    </sheetView>
  </sheetViews>
  <sheetFormatPr defaultColWidth="8.796875" defaultRowHeight="14" x14ac:dyDescent="0.3"/>
  <cols>
    <col min="1" max="1" width="21.796875" style="393" customWidth="1"/>
    <col min="2" max="2" width="42" style="393" customWidth="1"/>
    <col min="3" max="4" width="8.796875" style="393"/>
    <col min="5" max="5" width="11.796875" style="393" customWidth="1"/>
    <col min="6" max="6" width="39.69921875" style="393" customWidth="1"/>
    <col min="7" max="8" width="8.796875" style="393"/>
    <col min="9" max="9" width="15.796875" style="743" customWidth="1"/>
    <col min="10" max="10" width="14.796875" style="393" customWidth="1"/>
    <col min="11" max="11" width="18" style="393" customWidth="1"/>
    <col min="12" max="16384" width="8.796875" style="393"/>
  </cols>
  <sheetData>
    <row r="1" spans="1:12" s="405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  <c r="L1" s="401"/>
    </row>
    <row r="2" spans="1:12" s="405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  <c r="L2" s="401"/>
    </row>
    <row r="3" spans="1:12" s="405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  <c r="L5" s="401"/>
    </row>
    <row r="6" spans="1:12" s="405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  <c r="L6" s="401"/>
    </row>
    <row r="7" spans="1:12" s="405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  <c r="L7" s="401"/>
    </row>
    <row r="8" spans="1:12" s="405" customFormat="1" ht="36.950000000000003" customHeight="1" x14ac:dyDescent="0.3">
      <c r="A8" s="409"/>
      <c r="B8" s="409"/>
      <c r="C8" s="409"/>
      <c r="D8" s="409"/>
      <c r="E8" s="410" t="s">
        <v>460</v>
      </c>
      <c r="F8" s="410"/>
      <c r="G8" s="410"/>
      <c r="H8" s="410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  <c r="L9" s="401"/>
    </row>
    <row r="10" spans="1:12" s="405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  <c r="L10" s="401"/>
    </row>
    <row r="11" spans="1:12" s="405" customFormat="1" ht="15.45" customHeight="1" x14ac:dyDescent="0.3">
      <c r="A11" s="409"/>
      <c r="B11" s="409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/>
      <c r="K11" s="409"/>
      <c r="L11" s="401"/>
    </row>
    <row r="12" spans="1:12" s="405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  <c r="L12" s="401"/>
    </row>
    <row r="13" spans="1:12" s="405" customFormat="1" x14ac:dyDescent="0.3">
      <c r="A13" s="409"/>
      <c r="B13" s="409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  <c r="L14" s="401"/>
    </row>
    <row r="15" spans="1:12" s="405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  <c r="L15" s="401"/>
    </row>
    <row r="16" spans="1:12" s="405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  <c r="L16" s="401"/>
    </row>
    <row r="17" spans="1:12" s="405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  <c r="L17" s="401"/>
    </row>
    <row r="18" spans="1:12" s="405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  <c r="L18" s="401"/>
    </row>
    <row r="19" spans="1:12" s="405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  <c r="L20" s="401"/>
    </row>
    <row r="21" spans="1:12" s="405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  <c r="L22" s="401"/>
    </row>
    <row r="23" spans="1:12" s="405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s="405" customFormat="1" x14ac:dyDescent="0.3">
      <c r="A25" s="409"/>
      <c r="B25" s="409"/>
      <c r="C25" s="409"/>
      <c r="D25" s="409"/>
      <c r="E25" s="409"/>
      <c r="F25" s="409"/>
      <c r="G25" s="409"/>
      <c r="H25" s="409"/>
      <c r="I25" s="2"/>
      <c r="J25" s="409"/>
      <c r="K25" s="409"/>
      <c r="L25" s="401"/>
    </row>
    <row r="26" spans="1:12" s="316" customFormat="1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J84</f>
        <v>0</v>
      </c>
      <c r="K26" s="7"/>
      <c r="L26" s="315"/>
    </row>
    <row r="27" spans="1:12" s="316" customFormat="1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  <c r="L27" s="315"/>
    </row>
    <row r="28" spans="1:12" s="316" customFormat="1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  <c r="L28" s="315"/>
    </row>
    <row r="29" spans="1:12" s="316" customFormat="1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  <c r="L29" s="315"/>
    </row>
    <row r="30" spans="1:12" s="316" customFormat="1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  <c r="L30" s="315"/>
    </row>
    <row r="31" spans="1:12" s="316" customFormat="1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  <c r="L31" s="315"/>
    </row>
    <row r="32" spans="1:12" s="316" customFormat="1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  <c r="L32" s="315"/>
    </row>
    <row r="33" spans="1:12" s="316" customFormat="1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  <c r="L33" s="315"/>
    </row>
    <row r="34" spans="1:12" s="316" customFormat="1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  <c r="L34" s="315"/>
    </row>
    <row r="35" spans="1:12" s="316" customFormat="1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  <c r="L35" s="315"/>
    </row>
    <row r="36" spans="1:12" s="316" customFormat="1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  <c r="L36" s="315"/>
    </row>
    <row r="37" spans="1:12" s="316" customFormat="1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  <c r="L37" s="315"/>
    </row>
    <row r="38" spans="1:12" s="316" customFormat="1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  <c r="L38" s="315"/>
    </row>
    <row r="39" spans="1:12" s="316" customFormat="1" x14ac:dyDescent="0.3">
      <c r="A39" s="314"/>
      <c r="B39" s="314"/>
      <c r="C39" s="314"/>
      <c r="D39" s="314"/>
      <c r="E39" s="314"/>
      <c r="F39" s="314"/>
      <c r="G39" s="314"/>
      <c r="H39" s="314"/>
      <c r="I39" s="1"/>
      <c r="J39" s="314"/>
      <c r="K39" s="314"/>
      <c r="L39" s="315"/>
    </row>
    <row r="40" spans="1:12" s="316" customFormat="1" x14ac:dyDescent="0.3">
      <c r="A40" s="7"/>
      <c r="B40" s="7"/>
      <c r="C40" s="7"/>
      <c r="D40" s="7"/>
      <c r="E40" s="7"/>
      <c r="F40" s="7"/>
      <c r="G40" s="7"/>
      <c r="H40" s="7"/>
      <c r="I40" s="2"/>
      <c r="J40" s="7"/>
      <c r="K40" s="7"/>
      <c r="L40" s="315"/>
    </row>
    <row r="41" spans="1:12" s="316" customFormat="1" ht="20.95" x14ac:dyDescent="0.3">
      <c r="A41" s="7"/>
      <c r="B41" s="7"/>
      <c r="C41" s="317" t="s">
        <v>27</v>
      </c>
      <c r="D41" s="7"/>
      <c r="E41" s="7"/>
      <c r="F41" s="7"/>
      <c r="G41" s="7"/>
      <c r="H41" s="7"/>
      <c r="I41" s="2"/>
      <c r="J41" s="7"/>
      <c r="K41" s="7"/>
      <c r="L41" s="315"/>
    </row>
    <row r="42" spans="1:12" s="316" customFormat="1" x14ac:dyDescent="0.3">
      <c r="A42" s="7"/>
      <c r="B42" s="7"/>
      <c r="C42" s="7"/>
      <c r="D42" s="7"/>
      <c r="E42" s="7"/>
      <c r="F42" s="7"/>
      <c r="G42" s="7"/>
      <c r="H42" s="7"/>
      <c r="I42" s="2"/>
      <c r="J42" s="7"/>
      <c r="K42" s="7"/>
      <c r="L42" s="315"/>
    </row>
    <row r="43" spans="1:12" s="316" customFormat="1" x14ac:dyDescent="0.3">
      <c r="A43" s="7"/>
      <c r="B43" s="7"/>
      <c r="C43" s="318" t="s">
        <v>1</v>
      </c>
      <c r="D43" s="7"/>
      <c r="E43" s="7"/>
      <c r="F43" s="7"/>
      <c r="G43" s="7"/>
      <c r="H43" s="7"/>
      <c r="I43" s="2"/>
      <c r="J43" s="7"/>
      <c r="K43" s="7"/>
      <c r="L43" s="315"/>
    </row>
    <row r="44" spans="1:12" s="316" customFormat="1" x14ac:dyDescent="0.3">
      <c r="A44" s="7"/>
      <c r="B44" s="7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7"/>
      <c r="L44" s="315"/>
    </row>
    <row r="45" spans="1:12" s="316" customFormat="1" x14ac:dyDescent="0.3">
      <c r="A45" s="7"/>
      <c r="B45" s="7"/>
      <c r="C45" s="318" t="s">
        <v>2</v>
      </c>
      <c r="D45" s="7"/>
      <c r="E45" s="7"/>
      <c r="F45" s="7"/>
      <c r="G45" s="7"/>
      <c r="H45" s="7"/>
      <c r="I45" s="2"/>
      <c r="J45" s="7"/>
      <c r="K45" s="7"/>
      <c r="L45" s="315"/>
    </row>
    <row r="46" spans="1:12" s="316" customFormat="1" ht="15.6" x14ac:dyDescent="0.3">
      <c r="A46" s="7"/>
      <c r="B46" s="7"/>
      <c r="C46" s="7"/>
      <c r="D46" s="7"/>
      <c r="E46" s="320" t="str">
        <f>E8</f>
        <v>09-VRN</v>
      </c>
      <c r="F46" s="320"/>
      <c r="G46" s="320"/>
      <c r="H46" s="320"/>
      <c r="I46" s="2"/>
      <c r="J46" s="7"/>
      <c r="K46" s="7"/>
      <c r="L46" s="315"/>
    </row>
    <row r="47" spans="1:12" s="316" customFormat="1" x14ac:dyDescent="0.3">
      <c r="A47" s="7"/>
      <c r="B47" s="7"/>
      <c r="C47" s="7"/>
      <c r="D47" s="7"/>
      <c r="E47" s="7"/>
      <c r="F47" s="7"/>
      <c r="G47" s="7"/>
      <c r="H47" s="7"/>
      <c r="I47" s="2"/>
      <c r="J47" s="7"/>
      <c r="K47" s="7"/>
      <c r="L47" s="315"/>
    </row>
    <row r="48" spans="1:12" s="316" customFormat="1" x14ac:dyDescent="0.3">
      <c r="A48" s="7"/>
      <c r="B48" s="7"/>
      <c r="C48" s="318" t="s">
        <v>6</v>
      </c>
      <c r="D48" s="7"/>
      <c r="E48" s="315"/>
      <c r="F48" s="335" t="str">
        <f>F11</f>
        <v>Štětí, Nábřežní 835</v>
      </c>
      <c r="G48" s="7"/>
      <c r="H48" s="7"/>
      <c r="I48" s="3" t="s">
        <v>7</v>
      </c>
      <c r="J48" s="323">
        <f>J11</f>
        <v>0</v>
      </c>
      <c r="K48" s="7"/>
      <c r="L48" s="315"/>
    </row>
    <row r="49" spans="1:12" s="316" customFormat="1" x14ac:dyDescent="0.3">
      <c r="A49" s="7"/>
      <c r="B49" s="7"/>
      <c r="C49" s="7"/>
      <c r="D49" s="7"/>
      <c r="E49" s="315"/>
      <c r="F49" s="7"/>
      <c r="G49" s="7"/>
      <c r="H49" s="7"/>
      <c r="I49" s="2"/>
      <c r="J49" s="7"/>
      <c r="K49" s="7"/>
      <c r="L49" s="315"/>
    </row>
    <row r="50" spans="1:12" s="316" customFormat="1" x14ac:dyDescent="0.3">
      <c r="A50" s="7"/>
      <c r="B50" s="7"/>
      <c r="C50" s="318" t="s">
        <v>8</v>
      </c>
      <c r="D50" s="7"/>
      <c r="E50" s="315"/>
      <c r="F50" s="7" t="str">
        <f>F13</f>
        <v>Labe aréna a.s.</v>
      </c>
      <c r="G50" s="7"/>
      <c r="H50" s="7"/>
      <c r="I50" s="401"/>
      <c r="J50" s="321" t="s">
        <v>4</v>
      </c>
      <c r="K50" s="7"/>
      <c r="L50" s="315"/>
    </row>
    <row r="51" spans="1:12" s="316" customFormat="1" x14ac:dyDescent="0.3">
      <c r="A51" s="7"/>
      <c r="B51" s="7"/>
      <c r="C51" s="322" t="s">
        <v>12</v>
      </c>
      <c r="D51" s="7"/>
      <c r="E51" s="315"/>
      <c r="F51" s="7" t="str">
        <f>F19</f>
        <v>di5 architekti inženýři s.r.o.</v>
      </c>
      <c r="G51" s="7"/>
      <c r="H51" s="7"/>
      <c r="I51" s="3"/>
      <c r="J51" s="321"/>
      <c r="K51" s="7"/>
      <c r="L51" s="315"/>
    </row>
    <row r="52" spans="1:12" s="316" customFormat="1" x14ac:dyDescent="0.3">
      <c r="A52" s="7"/>
      <c r="B52" s="7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  <c r="L52" s="315"/>
    </row>
    <row r="53" spans="1:12" s="316" customFormat="1" x14ac:dyDescent="0.3">
      <c r="A53" s="7"/>
      <c r="B53" s="7"/>
      <c r="C53" s="7"/>
      <c r="D53" s="7"/>
      <c r="E53" s="7"/>
      <c r="F53" s="7"/>
      <c r="G53" s="7"/>
      <c r="H53" s="7"/>
      <c r="I53" s="2"/>
      <c r="J53" s="7"/>
      <c r="K53" s="7"/>
      <c r="L53" s="315"/>
    </row>
    <row r="54" spans="1:12" s="316" customFormat="1" x14ac:dyDescent="0.3">
      <c r="A54" s="7"/>
      <c r="B54" s="7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  <c r="L54" s="315"/>
    </row>
    <row r="55" spans="1:12" s="316" customFormat="1" x14ac:dyDescent="0.3">
      <c r="A55" s="7"/>
      <c r="B55" s="7"/>
      <c r="C55" s="7"/>
      <c r="D55" s="7"/>
      <c r="E55" s="7"/>
      <c r="F55" s="7"/>
      <c r="G55" s="7"/>
      <c r="H55" s="7"/>
      <c r="I55" s="2"/>
      <c r="J55" s="7"/>
      <c r="K55" s="7"/>
      <c r="L55" s="315"/>
    </row>
    <row r="56" spans="1:12" s="316" customFormat="1" ht="15.6" x14ac:dyDescent="0.3">
      <c r="A56" s="7"/>
      <c r="B56" s="7"/>
      <c r="C56" s="338" t="s">
        <v>30</v>
      </c>
      <c r="D56" s="7"/>
      <c r="E56" s="7"/>
      <c r="F56" s="7"/>
      <c r="G56" s="7"/>
      <c r="H56" s="7"/>
      <c r="I56" s="2"/>
      <c r="J56" s="326">
        <f>J84</f>
        <v>0</v>
      </c>
      <c r="K56" s="7"/>
      <c r="L56" s="315"/>
    </row>
    <row r="57" spans="1:12" s="316" customFormat="1" ht="15.6" x14ac:dyDescent="0.3">
      <c r="A57" s="339"/>
      <c r="B57" s="339"/>
      <c r="C57" s="874"/>
      <c r="D57" s="875" t="s">
        <v>38</v>
      </c>
      <c r="E57" s="876"/>
      <c r="F57" s="876"/>
      <c r="G57" s="876"/>
      <c r="H57" s="876"/>
      <c r="I57" s="897"/>
      <c r="J57" s="877">
        <f>J85</f>
        <v>0</v>
      </c>
      <c r="K57" s="878"/>
      <c r="L57" s="315"/>
    </row>
    <row r="58" spans="1:12" s="316" customFormat="1" x14ac:dyDescent="0.3">
      <c r="A58" s="343"/>
      <c r="B58" s="343"/>
      <c r="C58" s="874"/>
      <c r="D58" s="879" t="s">
        <v>39</v>
      </c>
      <c r="E58" s="880"/>
      <c r="F58" s="880"/>
      <c r="G58" s="880"/>
      <c r="H58" s="880"/>
      <c r="I58" s="898"/>
      <c r="J58" s="881">
        <f>J86</f>
        <v>0</v>
      </c>
      <c r="K58" s="878"/>
      <c r="L58" s="315"/>
    </row>
    <row r="59" spans="1:12" s="316" customFormat="1" x14ac:dyDescent="0.3">
      <c r="A59" s="343"/>
      <c r="B59" s="343"/>
      <c r="C59" s="874"/>
      <c r="D59" s="879" t="s">
        <v>406</v>
      </c>
      <c r="E59" s="880"/>
      <c r="F59" s="880"/>
      <c r="G59" s="880"/>
      <c r="H59" s="880"/>
      <c r="I59" s="898"/>
      <c r="J59" s="881">
        <f>J100</f>
        <v>0</v>
      </c>
      <c r="K59" s="878"/>
      <c r="L59" s="315"/>
    </row>
    <row r="60" spans="1:12" s="316" customFormat="1" ht="15.6" x14ac:dyDescent="0.3">
      <c r="A60" s="339"/>
      <c r="B60" s="339"/>
      <c r="C60" s="874"/>
      <c r="D60" s="879" t="s">
        <v>407</v>
      </c>
      <c r="E60" s="880"/>
      <c r="F60" s="880"/>
      <c r="G60" s="880"/>
      <c r="H60" s="880"/>
      <c r="I60" s="898"/>
      <c r="J60" s="881">
        <f>J103</f>
        <v>0</v>
      </c>
      <c r="K60" s="878"/>
      <c r="L60" s="315"/>
    </row>
    <row r="61" spans="1:12" s="316" customFormat="1" x14ac:dyDescent="0.3">
      <c r="A61" s="343"/>
      <c r="B61" s="343"/>
      <c r="C61" s="874"/>
      <c r="D61" s="879" t="s">
        <v>408</v>
      </c>
      <c r="E61" s="880"/>
      <c r="F61" s="880"/>
      <c r="G61" s="880"/>
      <c r="H61" s="880"/>
      <c r="I61" s="898"/>
      <c r="J61" s="881">
        <f>J110</f>
        <v>0</v>
      </c>
      <c r="K61" s="878"/>
      <c r="L61" s="315"/>
    </row>
    <row r="62" spans="1:12" s="316" customFormat="1" x14ac:dyDescent="0.3">
      <c r="A62" s="343"/>
      <c r="B62" s="343"/>
      <c r="C62" s="874"/>
      <c r="D62" s="879" t="s">
        <v>409</v>
      </c>
      <c r="E62" s="880"/>
      <c r="F62" s="880"/>
      <c r="G62" s="880"/>
      <c r="H62" s="880"/>
      <c r="I62" s="898"/>
      <c r="J62" s="881">
        <f>J115</f>
        <v>0</v>
      </c>
      <c r="K62" s="878"/>
      <c r="L62" s="315"/>
    </row>
    <row r="63" spans="1:12" s="316" customFormat="1" x14ac:dyDescent="0.3">
      <c r="A63" s="343"/>
      <c r="B63" s="343"/>
      <c r="C63" s="874"/>
      <c r="D63" s="879" t="s">
        <v>410</v>
      </c>
      <c r="E63" s="880"/>
      <c r="F63" s="880"/>
      <c r="G63" s="880"/>
      <c r="H63" s="880"/>
      <c r="I63" s="898"/>
      <c r="J63" s="881">
        <f>J118</f>
        <v>0</v>
      </c>
      <c r="K63" s="878"/>
      <c r="L63" s="315"/>
    </row>
    <row r="64" spans="1:12" s="316" customFormat="1" x14ac:dyDescent="0.3">
      <c r="A64" s="7"/>
      <c r="B64" s="7"/>
      <c r="C64" s="7"/>
      <c r="D64" s="7"/>
      <c r="E64" s="7"/>
      <c r="F64" s="7"/>
      <c r="G64" s="7"/>
      <c r="H64" s="7"/>
      <c r="I64" s="2"/>
      <c r="J64" s="7"/>
      <c r="K64" s="7"/>
      <c r="L64" s="315"/>
    </row>
    <row r="65" spans="1:12" s="316" customFormat="1" x14ac:dyDescent="0.3">
      <c r="A65" s="7"/>
      <c r="B65" s="7"/>
      <c r="C65" s="7"/>
      <c r="D65" s="7"/>
      <c r="E65" s="7"/>
      <c r="F65" s="7"/>
      <c r="G65" s="7"/>
      <c r="H65" s="7"/>
      <c r="I65" s="2"/>
      <c r="J65" s="7"/>
      <c r="K65" s="7"/>
      <c r="L65" s="315"/>
    </row>
    <row r="66" spans="1:12" s="316" customFormat="1" x14ac:dyDescent="0.3">
      <c r="A66" s="314"/>
      <c r="B66" s="314"/>
      <c r="C66" s="314"/>
      <c r="D66" s="314"/>
      <c r="E66" s="314"/>
      <c r="F66" s="314"/>
      <c r="G66" s="314"/>
      <c r="H66" s="314"/>
      <c r="I66" s="1"/>
      <c r="J66" s="314"/>
      <c r="K66" s="314"/>
      <c r="L66" s="315"/>
    </row>
    <row r="67" spans="1:12" s="316" customFormat="1" x14ac:dyDescent="0.3">
      <c r="A67" s="314"/>
      <c r="B67" s="314"/>
      <c r="C67" s="314"/>
      <c r="D67" s="314"/>
      <c r="E67" s="314"/>
      <c r="F67" s="314"/>
      <c r="G67" s="314"/>
      <c r="H67" s="314"/>
      <c r="I67" s="1"/>
      <c r="J67" s="314"/>
      <c r="K67" s="314"/>
      <c r="L67" s="315"/>
    </row>
    <row r="68" spans="1:12" s="316" customFormat="1" x14ac:dyDescent="0.3">
      <c r="A68" s="314"/>
      <c r="B68" s="314"/>
      <c r="C68" s="314"/>
      <c r="D68" s="314"/>
      <c r="E68" s="314"/>
      <c r="F68" s="314"/>
      <c r="G68" s="314"/>
      <c r="H68" s="314"/>
      <c r="I68" s="1"/>
      <c r="J68" s="314"/>
      <c r="K68" s="314"/>
      <c r="L68" s="315"/>
    </row>
    <row r="69" spans="1:12" s="316" customFormat="1" x14ac:dyDescent="0.3">
      <c r="A69" s="7"/>
      <c r="B69" s="7"/>
      <c r="C69" s="7"/>
      <c r="D69" s="7"/>
      <c r="E69" s="7"/>
      <c r="F69" s="7"/>
      <c r="G69" s="7"/>
      <c r="H69" s="7"/>
      <c r="I69" s="2"/>
      <c r="J69" s="7"/>
      <c r="K69" s="7"/>
      <c r="L69" s="315"/>
    </row>
    <row r="70" spans="1:12" s="316" customFormat="1" ht="20.95" x14ac:dyDescent="0.3">
      <c r="A70" s="7"/>
      <c r="B70" s="7"/>
      <c r="C70" s="317" t="s">
        <v>40</v>
      </c>
      <c r="D70" s="7"/>
      <c r="E70" s="7"/>
      <c r="F70" s="7"/>
      <c r="G70" s="7"/>
      <c r="H70" s="7"/>
      <c r="I70" s="2"/>
      <c r="J70" s="7"/>
      <c r="K70" s="7"/>
      <c r="L70" s="315"/>
    </row>
    <row r="71" spans="1:12" s="316" customFormat="1" x14ac:dyDescent="0.3">
      <c r="A71" s="7"/>
      <c r="B71" s="7"/>
      <c r="C71" s="7"/>
      <c r="D71" s="7"/>
      <c r="E71" s="7"/>
      <c r="F71" s="7"/>
      <c r="G71" s="7"/>
      <c r="H71" s="7"/>
      <c r="I71" s="2"/>
      <c r="J71" s="7"/>
      <c r="K71" s="7"/>
      <c r="L71" s="315"/>
    </row>
    <row r="72" spans="1:12" s="316" customFormat="1" x14ac:dyDescent="0.3">
      <c r="A72" s="7"/>
      <c r="B72" s="7"/>
      <c r="C72" s="318" t="s">
        <v>1</v>
      </c>
      <c r="D72" s="7"/>
      <c r="E72" s="7"/>
      <c r="F72" s="7"/>
      <c r="G72" s="7"/>
      <c r="H72" s="7"/>
      <c r="I72" s="2"/>
      <c r="J72" s="7"/>
      <c r="K72" s="7"/>
      <c r="L72" s="315"/>
    </row>
    <row r="73" spans="1:12" s="316" customFormat="1" x14ac:dyDescent="0.3">
      <c r="A73" s="7"/>
      <c r="B73" s="7"/>
      <c r="C73" s="7"/>
      <c r="D73" s="7"/>
      <c r="E73" s="319" t="str">
        <f>E6</f>
        <v>Labe aréna Štětí  - veslařsko-kanoistický bazén</v>
      </c>
      <c r="F73" s="319"/>
      <c r="G73" s="319"/>
      <c r="H73" s="319"/>
      <c r="I73" s="2"/>
      <c r="J73" s="7"/>
      <c r="K73" s="7"/>
      <c r="L73" s="315"/>
    </row>
    <row r="74" spans="1:12" s="316" customFormat="1" x14ac:dyDescent="0.3">
      <c r="A74" s="7"/>
      <c r="B74" s="7"/>
      <c r="C74" s="318" t="s">
        <v>2</v>
      </c>
      <c r="D74" s="7"/>
      <c r="E74" s="7"/>
      <c r="F74" s="7"/>
      <c r="G74" s="7"/>
      <c r="H74" s="7"/>
      <c r="I74" s="2"/>
      <c r="J74" s="7"/>
      <c r="K74" s="7"/>
      <c r="L74" s="315"/>
    </row>
    <row r="75" spans="1:12" s="316" customFormat="1" ht="15.6" x14ac:dyDescent="0.3">
      <c r="A75" s="7"/>
      <c r="B75" s="7"/>
      <c r="C75" s="7"/>
      <c r="D75" s="7"/>
      <c r="E75" s="320" t="str">
        <f>E8</f>
        <v>09-VRN</v>
      </c>
      <c r="F75" s="320"/>
      <c r="G75" s="320"/>
      <c r="H75" s="320"/>
      <c r="I75" s="2"/>
      <c r="J75" s="7"/>
      <c r="K75" s="7"/>
      <c r="L75" s="315"/>
    </row>
    <row r="76" spans="1:12" s="316" customFormat="1" x14ac:dyDescent="0.3">
      <c r="A76" s="7"/>
      <c r="B76" s="7"/>
      <c r="C76" s="7"/>
      <c r="D76" s="7"/>
      <c r="E76" s="7"/>
      <c r="F76" s="7"/>
      <c r="G76" s="7"/>
      <c r="H76" s="7"/>
      <c r="I76" s="2"/>
      <c r="J76" s="7"/>
      <c r="K76" s="7"/>
      <c r="L76" s="315"/>
    </row>
    <row r="77" spans="1:12" s="316" customFormat="1" x14ac:dyDescent="0.3">
      <c r="A77" s="7"/>
      <c r="B77" s="7"/>
      <c r="C77" s="318" t="s">
        <v>6</v>
      </c>
      <c r="D77" s="7"/>
      <c r="E77" s="7"/>
      <c r="F77" s="321" t="str">
        <f>F11</f>
        <v>Štětí, Nábřežní 835</v>
      </c>
      <c r="G77" s="7"/>
      <c r="H77" s="7"/>
      <c r="I77" s="3" t="s">
        <v>7</v>
      </c>
      <c r="J77" s="323">
        <f>J11</f>
        <v>0</v>
      </c>
      <c r="K77" s="7"/>
      <c r="L77" s="315"/>
    </row>
    <row r="78" spans="1:12" s="316" customFormat="1" x14ac:dyDescent="0.3">
      <c r="A78" s="7"/>
      <c r="B78" s="7"/>
      <c r="C78" s="7"/>
      <c r="D78" s="7"/>
      <c r="E78" s="7"/>
      <c r="F78" s="7"/>
      <c r="G78" s="7"/>
      <c r="H78" s="7"/>
      <c r="I78" s="2"/>
      <c r="J78" s="7"/>
      <c r="K78" s="7"/>
      <c r="L78" s="315"/>
    </row>
    <row r="79" spans="1:12" s="316" customFormat="1" x14ac:dyDescent="0.3">
      <c r="A79" s="7"/>
      <c r="B79" s="7"/>
      <c r="C79" s="318" t="s">
        <v>8</v>
      </c>
      <c r="D79" s="7"/>
      <c r="E79" s="7"/>
      <c r="F79" s="321" t="str">
        <f>F13</f>
        <v>Labe aréna a.s.</v>
      </c>
      <c r="G79" s="7"/>
      <c r="H79" s="7"/>
      <c r="I79" s="401"/>
      <c r="J79" s="321" t="s">
        <v>4</v>
      </c>
      <c r="K79" s="7"/>
      <c r="L79" s="315"/>
    </row>
    <row r="80" spans="1:12" s="316" customFormat="1" x14ac:dyDescent="0.3">
      <c r="A80" s="7"/>
      <c r="B80" s="7"/>
      <c r="C80" s="322" t="s">
        <v>12</v>
      </c>
      <c r="D80" s="7"/>
      <c r="E80" s="7"/>
      <c r="F80" s="321" t="str">
        <f>F19</f>
        <v>di5 architekti inženýři s.r.o.</v>
      </c>
      <c r="G80" s="7"/>
      <c r="H80" s="7"/>
      <c r="I80" s="3"/>
      <c r="J80" s="321"/>
      <c r="K80" s="7"/>
      <c r="L80" s="315"/>
    </row>
    <row r="81" spans="1:12" s="316" customFormat="1" x14ac:dyDescent="0.3">
      <c r="A81" s="7"/>
      <c r="B81" s="7"/>
      <c r="C81" s="318" t="s">
        <v>11</v>
      </c>
      <c r="D81" s="7"/>
      <c r="E81" s="7"/>
      <c r="F81" s="321" t="s">
        <v>4</v>
      </c>
      <c r="G81" s="7"/>
      <c r="H81" s="7"/>
      <c r="I81" s="2"/>
      <c r="J81" s="7"/>
      <c r="K81" s="7"/>
      <c r="L81" s="315"/>
    </row>
    <row r="82" spans="1:12" s="316" customFormat="1" x14ac:dyDescent="0.3">
      <c r="A82" s="7"/>
      <c r="B82" s="7"/>
      <c r="C82" s="7"/>
      <c r="D82" s="7"/>
      <c r="E82" s="7"/>
      <c r="F82" s="7"/>
      <c r="G82" s="7"/>
      <c r="H82" s="7"/>
      <c r="I82" s="2"/>
      <c r="J82" s="7"/>
      <c r="K82" s="7"/>
      <c r="L82" s="315"/>
    </row>
    <row r="83" spans="1:12" s="316" customFormat="1" ht="25.8" x14ac:dyDescent="0.3">
      <c r="A83" s="277"/>
      <c r="B83" s="277"/>
      <c r="C83" s="347" t="s">
        <v>41</v>
      </c>
      <c r="D83" s="347" t="s">
        <v>42</v>
      </c>
      <c r="E83" s="347" t="s">
        <v>43</v>
      </c>
      <c r="F83" s="347" t="s">
        <v>44</v>
      </c>
      <c r="G83" s="347" t="s">
        <v>45</v>
      </c>
      <c r="H83" s="347" t="s">
        <v>46</v>
      </c>
      <c r="I83" s="402" t="s">
        <v>47</v>
      </c>
      <c r="J83" s="347" t="s">
        <v>29</v>
      </c>
      <c r="K83" s="347" t="s">
        <v>48</v>
      </c>
      <c r="L83" s="315"/>
    </row>
    <row r="84" spans="1:12" s="316" customFormat="1" ht="15.6" x14ac:dyDescent="0.35">
      <c r="A84" s="7"/>
      <c r="B84" s="7"/>
      <c r="C84" s="882" t="s">
        <v>30</v>
      </c>
      <c r="D84" s="609"/>
      <c r="E84" s="609"/>
      <c r="F84" s="609"/>
      <c r="G84" s="609"/>
      <c r="H84" s="609"/>
      <c r="I84" s="89"/>
      <c r="J84" s="883">
        <f>J85</f>
        <v>0</v>
      </c>
      <c r="K84" s="609"/>
      <c r="L84" s="315"/>
    </row>
    <row r="85" spans="1:12" s="357" customFormat="1" ht="15.6" x14ac:dyDescent="0.35">
      <c r="A85" s="351"/>
      <c r="B85" s="351"/>
      <c r="C85" s="352"/>
      <c r="D85" s="353" t="s">
        <v>49</v>
      </c>
      <c r="E85" s="354" t="s">
        <v>196</v>
      </c>
      <c r="F85" s="354" t="s">
        <v>197</v>
      </c>
      <c r="G85" s="352"/>
      <c r="H85" s="352"/>
      <c r="I85" s="49"/>
      <c r="J85" s="355">
        <f>J86+J100+J103+J110+J115+J118</f>
        <v>0</v>
      </c>
      <c r="K85" s="352"/>
      <c r="L85" s="356"/>
    </row>
    <row r="86" spans="1:12" s="357" customFormat="1" x14ac:dyDescent="0.3">
      <c r="A86" s="351"/>
      <c r="B86" s="351"/>
      <c r="C86" s="352"/>
      <c r="D86" s="353" t="s">
        <v>49</v>
      </c>
      <c r="E86" s="358" t="s">
        <v>198</v>
      </c>
      <c r="F86" s="358" t="s">
        <v>199</v>
      </c>
      <c r="G86" s="352"/>
      <c r="H86" s="352"/>
      <c r="I86" s="49"/>
      <c r="J86" s="359">
        <f>SUM(J87:J99)</f>
        <v>0</v>
      </c>
      <c r="K86" s="352"/>
      <c r="L86" s="356"/>
    </row>
    <row r="87" spans="1:12" s="392" customFormat="1" x14ac:dyDescent="0.3">
      <c r="A87" s="874"/>
      <c r="B87" s="874"/>
      <c r="C87" s="536" t="s">
        <v>54</v>
      </c>
      <c r="D87" s="536" t="s">
        <v>55</v>
      </c>
      <c r="E87" s="537" t="s">
        <v>411</v>
      </c>
      <c r="F87" s="537" t="s">
        <v>412</v>
      </c>
      <c r="G87" s="538" t="s">
        <v>141</v>
      </c>
      <c r="H87" s="539">
        <v>1</v>
      </c>
      <c r="I87" s="556"/>
      <c r="J87" s="540">
        <f>H87*I87</f>
        <v>0</v>
      </c>
      <c r="K87" s="537" t="s">
        <v>60</v>
      </c>
    </row>
    <row r="88" spans="1:12" s="392" customFormat="1" ht="63.95" x14ac:dyDescent="0.3">
      <c r="A88" s="874"/>
      <c r="B88" s="874"/>
      <c r="C88" s="530"/>
      <c r="D88" s="542" t="s">
        <v>61</v>
      </c>
      <c r="E88" s="530"/>
      <c r="F88" s="543" t="s">
        <v>413</v>
      </c>
      <c r="G88" s="530"/>
      <c r="H88" s="530"/>
      <c r="I88" s="557"/>
      <c r="J88" s="530"/>
      <c r="K88" s="530"/>
    </row>
    <row r="89" spans="1:12" s="392" customFormat="1" x14ac:dyDescent="0.3">
      <c r="A89" s="874"/>
      <c r="B89" s="874"/>
      <c r="C89" s="536" t="s">
        <v>84</v>
      </c>
      <c r="D89" s="536" t="s">
        <v>55</v>
      </c>
      <c r="E89" s="537" t="s">
        <v>414</v>
      </c>
      <c r="F89" s="537" t="s">
        <v>415</v>
      </c>
      <c r="G89" s="538" t="s">
        <v>141</v>
      </c>
      <c r="H89" s="539">
        <v>1</v>
      </c>
      <c r="I89" s="556"/>
      <c r="J89" s="540">
        <f>H89*I89</f>
        <v>0</v>
      </c>
      <c r="K89" s="541"/>
    </row>
    <row r="90" spans="1:12" s="392" customFormat="1" x14ac:dyDescent="0.3">
      <c r="A90" s="874"/>
      <c r="B90" s="874"/>
      <c r="C90" s="530"/>
      <c r="D90" s="542" t="s">
        <v>61</v>
      </c>
      <c r="E90" s="530"/>
      <c r="F90" s="543" t="s">
        <v>415</v>
      </c>
      <c r="G90" s="530"/>
      <c r="H90" s="530"/>
      <c r="I90" s="557"/>
      <c r="J90" s="530"/>
      <c r="K90" s="530"/>
    </row>
    <row r="91" spans="1:12" s="392" customFormat="1" ht="23.65" x14ac:dyDescent="0.3">
      <c r="A91" s="874"/>
      <c r="B91" s="874"/>
      <c r="C91" s="536" t="s">
        <v>52</v>
      </c>
      <c r="D91" s="536" t="s">
        <v>55</v>
      </c>
      <c r="E91" s="537" t="s">
        <v>416</v>
      </c>
      <c r="F91" s="537" t="s">
        <v>417</v>
      </c>
      <c r="G91" s="538" t="s">
        <v>141</v>
      </c>
      <c r="H91" s="539">
        <v>1</v>
      </c>
      <c r="I91" s="556"/>
      <c r="J91" s="540">
        <f>H91*I91</f>
        <v>0</v>
      </c>
      <c r="K91" s="537" t="s">
        <v>60</v>
      </c>
    </row>
    <row r="92" spans="1:12" s="392" customFormat="1" x14ac:dyDescent="0.3">
      <c r="A92" s="874"/>
      <c r="B92" s="874"/>
      <c r="C92" s="530"/>
      <c r="D92" s="542" t="s">
        <v>61</v>
      </c>
      <c r="E92" s="530"/>
      <c r="F92" s="543" t="s">
        <v>417</v>
      </c>
      <c r="G92" s="530"/>
      <c r="H92" s="530"/>
      <c r="I92" s="557"/>
      <c r="J92" s="530"/>
      <c r="K92" s="530"/>
    </row>
    <row r="93" spans="1:12" s="392" customFormat="1" ht="27.4" x14ac:dyDescent="0.3">
      <c r="A93" s="874"/>
      <c r="B93" s="874"/>
      <c r="C93" s="530"/>
      <c r="D93" s="542" t="s">
        <v>175</v>
      </c>
      <c r="E93" s="530"/>
      <c r="F93" s="554" t="s">
        <v>418</v>
      </c>
      <c r="G93" s="530"/>
      <c r="H93" s="530"/>
      <c r="I93" s="557"/>
      <c r="J93" s="530"/>
      <c r="K93" s="530"/>
    </row>
    <row r="94" spans="1:12" s="392" customFormat="1" ht="23.65" x14ac:dyDescent="0.3">
      <c r="A94" s="884" t="s">
        <v>1133</v>
      </c>
      <c r="B94" s="874">
        <v>37</v>
      </c>
      <c r="C94" s="536" t="s">
        <v>91</v>
      </c>
      <c r="D94" s="536" t="s">
        <v>55</v>
      </c>
      <c r="E94" s="537" t="s">
        <v>419</v>
      </c>
      <c r="F94" s="537" t="s">
        <v>1134</v>
      </c>
      <c r="G94" s="538" t="s">
        <v>141</v>
      </c>
      <c r="H94" s="539">
        <v>1</v>
      </c>
      <c r="I94" s="899"/>
      <c r="J94" s="540">
        <f>H94*I94</f>
        <v>0</v>
      </c>
      <c r="K94" s="537" t="s">
        <v>60</v>
      </c>
    </row>
    <row r="95" spans="1:12" s="392" customFormat="1" ht="380.95" customHeight="1" x14ac:dyDescent="0.3">
      <c r="A95" s="884" t="s">
        <v>1133</v>
      </c>
      <c r="B95" s="874"/>
      <c r="C95" s="530"/>
      <c r="D95" s="542" t="s">
        <v>61</v>
      </c>
      <c r="E95" s="530"/>
      <c r="F95" s="543" t="s">
        <v>1132</v>
      </c>
      <c r="G95" s="530"/>
      <c r="H95" s="530"/>
      <c r="I95" s="557"/>
      <c r="J95" s="530"/>
      <c r="K95" s="530"/>
    </row>
    <row r="96" spans="1:12" s="392" customFormat="1" ht="31.7" x14ac:dyDescent="0.3">
      <c r="A96" s="874"/>
      <c r="B96" s="885" t="s">
        <v>420</v>
      </c>
      <c r="C96" s="536" t="s">
        <v>93</v>
      </c>
      <c r="D96" s="536" t="s">
        <v>55</v>
      </c>
      <c r="E96" s="537" t="s">
        <v>421</v>
      </c>
      <c r="F96" s="537" t="s">
        <v>422</v>
      </c>
      <c r="G96" s="538" t="s">
        <v>141</v>
      </c>
      <c r="H96" s="539">
        <v>1</v>
      </c>
      <c r="I96" s="556"/>
      <c r="J96" s="540">
        <f>H96*I96</f>
        <v>0</v>
      </c>
      <c r="K96" s="537" t="s">
        <v>60</v>
      </c>
    </row>
    <row r="97" spans="1:12" s="392" customFormat="1" ht="18.3" x14ac:dyDescent="0.3">
      <c r="A97" s="874"/>
      <c r="B97" s="874"/>
      <c r="C97" s="530"/>
      <c r="D97" s="542" t="s">
        <v>61</v>
      </c>
      <c r="E97" s="530"/>
      <c r="F97" s="543" t="s">
        <v>423</v>
      </c>
      <c r="G97" s="530"/>
      <c r="H97" s="530"/>
      <c r="I97" s="557"/>
      <c r="J97" s="530"/>
      <c r="K97" s="530"/>
    </row>
    <row r="98" spans="1:12" s="874" customFormat="1" x14ac:dyDescent="0.3">
      <c r="B98" s="886"/>
      <c r="C98" s="536" t="s">
        <v>96</v>
      </c>
      <c r="D98" s="536" t="s">
        <v>55</v>
      </c>
      <c r="E98" s="887" t="s">
        <v>424</v>
      </c>
      <c r="F98" s="887" t="s">
        <v>464</v>
      </c>
      <c r="G98" s="888" t="s">
        <v>141</v>
      </c>
      <c r="H98" s="539">
        <v>1</v>
      </c>
      <c r="I98" s="556"/>
      <c r="J98" s="540">
        <f>H98*I98</f>
        <v>0</v>
      </c>
      <c r="K98" s="887" t="s">
        <v>60</v>
      </c>
    </row>
    <row r="99" spans="1:12" s="874" customFormat="1" ht="27.4" x14ac:dyDescent="0.3">
      <c r="C99" s="889"/>
      <c r="D99" s="542" t="s">
        <v>61</v>
      </c>
      <c r="E99" s="889"/>
      <c r="F99" s="543" t="s">
        <v>465</v>
      </c>
      <c r="G99" s="889"/>
      <c r="H99" s="889"/>
      <c r="I99" s="900"/>
      <c r="J99" s="889"/>
      <c r="K99" s="889"/>
    </row>
    <row r="100" spans="1:12" s="357" customFormat="1" x14ac:dyDescent="0.3">
      <c r="A100" s="351"/>
      <c r="B100" s="351"/>
      <c r="C100" s="352"/>
      <c r="D100" s="353" t="s">
        <v>49</v>
      </c>
      <c r="E100" s="358" t="s">
        <v>425</v>
      </c>
      <c r="F100" s="358" t="s">
        <v>426</v>
      </c>
      <c r="G100" s="352"/>
      <c r="H100" s="352"/>
      <c r="I100" s="49"/>
      <c r="J100" s="359">
        <f>SUM(J101:J102)</f>
        <v>0</v>
      </c>
      <c r="K100" s="352"/>
      <c r="L100" s="356"/>
    </row>
    <row r="101" spans="1:12" s="392" customFormat="1" x14ac:dyDescent="0.3">
      <c r="A101" s="874"/>
      <c r="B101" s="874"/>
      <c r="C101" s="536" t="s">
        <v>99</v>
      </c>
      <c r="D101" s="536" t="s">
        <v>55</v>
      </c>
      <c r="E101" s="537" t="s">
        <v>427</v>
      </c>
      <c r="F101" s="537" t="s">
        <v>428</v>
      </c>
      <c r="G101" s="538" t="s">
        <v>141</v>
      </c>
      <c r="H101" s="539">
        <v>1</v>
      </c>
      <c r="I101" s="556"/>
      <c r="J101" s="540">
        <f>H101*I101</f>
        <v>0</v>
      </c>
      <c r="K101" s="537" t="s">
        <v>60</v>
      </c>
    </row>
    <row r="102" spans="1:12" s="392" customFormat="1" ht="54.8" x14ac:dyDescent="0.3">
      <c r="A102" s="874"/>
      <c r="B102" s="874"/>
      <c r="C102" s="530"/>
      <c r="D102" s="542" t="s">
        <v>61</v>
      </c>
      <c r="E102" s="530"/>
      <c r="F102" s="543" t="s">
        <v>429</v>
      </c>
      <c r="G102" s="530"/>
      <c r="H102" s="530"/>
      <c r="I102" s="557"/>
      <c r="J102" s="530"/>
      <c r="K102" s="530"/>
    </row>
    <row r="103" spans="1:12" s="357" customFormat="1" x14ac:dyDescent="0.3">
      <c r="A103" s="351"/>
      <c r="B103" s="351"/>
      <c r="C103" s="352"/>
      <c r="D103" s="353" t="s">
        <v>49</v>
      </c>
      <c r="E103" s="358" t="s">
        <v>430</v>
      </c>
      <c r="F103" s="358" t="s">
        <v>431</v>
      </c>
      <c r="G103" s="352"/>
      <c r="H103" s="352"/>
      <c r="I103" s="49"/>
      <c r="J103" s="359">
        <f>SUM(J104:J109)</f>
        <v>0</v>
      </c>
      <c r="K103" s="352"/>
      <c r="L103" s="356"/>
    </row>
    <row r="104" spans="1:12" s="392" customFormat="1" x14ac:dyDescent="0.3">
      <c r="A104" s="874"/>
      <c r="B104" s="874"/>
      <c r="C104" s="536" t="s">
        <v>101</v>
      </c>
      <c r="D104" s="536" t="s">
        <v>55</v>
      </c>
      <c r="E104" s="537" t="s">
        <v>432</v>
      </c>
      <c r="F104" s="537" t="s">
        <v>433</v>
      </c>
      <c r="G104" s="538" t="s">
        <v>141</v>
      </c>
      <c r="H104" s="539">
        <v>1</v>
      </c>
      <c r="I104" s="556"/>
      <c r="J104" s="540">
        <f>H104*I104</f>
        <v>0</v>
      </c>
      <c r="K104" s="537" t="s">
        <v>60</v>
      </c>
    </row>
    <row r="105" spans="1:12" s="392" customFormat="1" ht="18.3" x14ac:dyDescent="0.3">
      <c r="A105" s="874"/>
      <c r="B105" s="874"/>
      <c r="C105" s="530"/>
      <c r="D105" s="542" t="s">
        <v>61</v>
      </c>
      <c r="E105" s="530"/>
      <c r="F105" s="543" t="s">
        <v>434</v>
      </c>
      <c r="G105" s="530"/>
      <c r="H105" s="530"/>
      <c r="I105" s="557"/>
      <c r="J105" s="530"/>
      <c r="K105" s="530"/>
    </row>
    <row r="106" spans="1:12" s="392" customFormat="1" x14ac:dyDescent="0.3">
      <c r="A106" s="874"/>
      <c r="B106" s="874"/>
      <c r="C106" s="536"/>
      <c r="D106" s="536"/>
      <c r="E106" s="90"/>
      <c r="F106" s="537" t="s">
        <v>435</v>
      </c>
      <c r="G106" s="538" t="s">
        <v>141</v>
      </c>
      <c r="H106" s="539">
        <v>1</v>
      </c>
      <c r="I106" s="556"/>
      <c r="J106" s="540">
        <f>H106*I106</f>
        <v>0</v>
      </c>
      <c r="K106" s="537"/>
    </row>
    <row r="107" spans="1:12" s="392" customFormat="1" ht="32.25" x14ac:dyDescent="0.3">
      <c r="A107" s="874"/>
      <c r="B107" s="874"/>
      <c r="C107" s="889"/>
      <c r="D107" s="542" t="s">
        <v>61</v>
      </c>
      <c r="E107" s="889"/>
      <c r="F107" s="890" t="s">
        <v>436</v>
      </c>
      <c r="G107" s="889"/>
      <c r="H107" s="889"/>
      <c r="I107" s="900"/>
      <c r="J107" s="889"/>
      <c r="K107" s="889"/>
    </row>
    <row r="108" spans="1:12" s="392" customFormat="1" ht="23.65" x14ac:dyDescent="0.3">
      <c r="A108" s="874"/>
      <c r="B108" s="874"/>
      <c r="C108" s="536"/>
      <c r="D108" s="536"/>
      <c r="E108" s="90"/>
      <c r="F108" s="537" t="s">
        <v>466</v>
      </c>
      <c r="G108" s="538" t="s">
        <v>141</v>
      </c>
      <c r="H108" s="539">
        <v>1</v>
      </c>
      <c r="I108" s="556"/>
      <c r="J108" s="540">
        <f>H108*I108</f>
        <v>0</v>
      </c>
      <c r="K108" s="537"/>
    </row>
    <row r="109" spans="1:12" s="392" customFormat="1" ht="21.5" x14ac:dyDescent="0.3">
      <c r="A109" s="874"/>
      <c r="B109" s="874"/>
      <c r="C109" s="530"/>
      <c r="D109" s="542"/>
      <c r="E109" s="530"/>
      <c r="F109" s="890" t="s">
        <v>467</v>
      </c>
      <c r="G109" s="530"/>
      <c r="H109" s="530"/>
      <c r="I109" s="557"/>
      <c r="J109" s="530"/>
      <c r="K109" s="530"/>
    </row>
    <row r="110" spans="1:12" s="357" customFormat="1" x14ac:dyDescent="0.3">
      <c r="A110" s="351"/>
      <c r="B110" s="351"/>
      <c r="C110" s="352"/>
      <c r="D110" s="353" t="s">
        <v>49</v>
      </c>
      <c r="E110" s="358" t="s">
        <v>437</v>
      </c>
      <c r="F110" s="358" t="s">
        <v>438</v>
      </c>
      <c r="G110" s="352"/>
      <c r="H110" s="352"/>
      <c r="I110" s="49"/>
      <c r="J110" s="359">
        <f>SUM(J111:J114)</f>
        <v>0</v>
      </c>
      <c r="K110" s="352"/>
      <c r="L110" s="356"/>
    </row>
    <row r="111" spans="1:12" s="392" customFormat="1" ht="23.65" x14ac:dyDescent="0.3">
      <c r="A111" s="874"/>
      <c r="B111" s="874"/>
      <c r="C111" s="536" t="s">
        <v>105</v>
      </c>
      <c r="D111" s="536" t="s">
        <v>55</v>
      </c>
      <c r="E111" s="537" t="s">
        <v>439</v>
      </c>
      <c r="F111" s="537" t="s">
        <v>440</v>
      </c>
      <c r="G111" s="538" t="s">
        <v>141</v>
      </c>
      <c r="H111" s="539">
        <v>1</v>
      </c>
      <c r="I111" s="556"/>
      <c r="J111" s="540">
        <f>H111*I111</f>
        <v>0</v>
      </c>
      <c r="K111" s="537" t="s">
        <v>60</v>
      </c>
    </row>
    <row r="112" spans="1:12" s="392" customFormat="1" ht="18.3" x14ac:dyDescent="0.3">
      <c r="A112" s="874"/>
      <c r="B112" s="874"/>
      <c r="C112" s="530"/>
      <c r="D112" s="542" t="s">
        <v>61</v>
      </c>
      <c r="E112" s="530"/>
      <c r="F112" s="543" t="s">
        <v>441</v>
      </c>
      <c r="G112" s="530"/>
      <c r="H112" s="530"/>
      <c r="I112" s="557"/>
      <c r="J112" s="530"/>
      <c r="K112" s="530"/>
    </row>
    <row r="113" spans="1:12" s="392" customFormat="1" x14ac:dyDescent="0.3">
      <c r="A113" s="891"/>
      <c r="B113" s="891"/>
      <c r="C113" s="91"/>
      <c r="D113" s="91"/>
      <c r="E113" s="90"/>
      <c r="F113" s="92" t="s">
        <v>442</v>
      </c>
      <c r="G113" s="93" t="s">
        <v>443</v>
      </c>
      <c r="H113" s="94">
        <v>1</v>
      </c>
      <c r="I113" s="95"/>
      <c r="J113" s="540">
        <f>H113*I113</f>
        <v>0</v>
      </c>
      <c r="K113" s="537"/>
    </row>
    <row r="114" spans="1:12" s="392" customFormat="1" ht="32.25" x14ac:dyDescent="0.3">
      <c r="A114" s="891"/>
      <c r="B114" s="891"/>
      <c r="C114" s="892"/>
      <c r="D114" s="893"/>
      <c r="E114" s="892"/>
      <c r="F114" s="890" t="s">
        <v>444</v>
      </c>
      <c r="G114" s="892"/>
      <c r="H114" s="892"/>
      <c r="I114" s="96"/>
      <c r="J114" s="892"/>
      <c r="K114" s="892"/>
    </row>
    <row r="115" spans="1:12" s="357" customFormat="1" x14ac:dyDescent="0.3">
      <c r="A115" s="351"/>
      <c r="B115" s="351"/>
      <c r="C115" s="352"/>
      <c r="D115" s="353" t="s">
        <v>49</v>
      </c>
      <c r="E115" s="358" t="s">
        <v>445</v>
      </c>
      <c r="F115" s="358" t="s">
        <v>446</v>
      </c>
      <c r="G115" s="352"/>
      <c r="H115" s="352"/>
      <c r="I115" s="49"/>
      <c r="J115" s="359">
        <f>SUM(J116:J117)</f>
        <v>0</v>
      </c>
      <c r="K115" s="352"/>
      <c r="L115" s="356"/>
    </row>
    <row r="116" spans="1:12" s="392" customFormat="1" ht="35.5" x14ac:dyDescent="0.3">
      <c r="A116" s="874"/>
      <c r="B116" s="874"/>
      <c r="C116" s="536" t="s">
        <v>107</v>
      </c>
      <c r="D116" s="536" t="s">
        <v>55</v>
      </c>
      <c r="E116" s="537" t="s">
        <v>447</v>
      </c>
      <c r="F116" s="537" t="s">
        <v>448</v>
      </c>
      <c r="G116" s="538" t="s">
        <v>141</v>
      </c>
      <c r="H116" s="539">
        <v>1</v>
      </c>
      <c r="I116" s="556"/>
      <c r="J116" s="540">
        <f>H116*I116</f>
        <v>0</v>
      </c>
      <c r="K116" s="537" t="s">
        <v>60</v>
      </c>
    </row>
    <row r="117" spans="1:12" s="392" customFormat="1" ht="27.4" x14ac:dyDescent="0.3">
      <c r="A117" s="874"/>
      <c r="B117" s="874"/>
      <c r="C117" s="530"/>
      <c r="D117" s="542" t="s">
        <v>61</v>
      </c>
      <c r="E117" s="530"/>
      <c r="F117" s="543" t="s">
        <v>449</v>
      </c>
      <c r="G117" s="530"/>
      <c r="H117" s="530"/>
      <c r="I117" s="557"/>
      <c r="J117" s="530"/>
      <c r="K117" s="530"/>
    </row>
    <row r="118" spans="1:12" s="357" customFormat="1" x14ac:dyDescent="0.3">
      <c r="A118" s="351"/>
      <c r="B118" s="351"/>
      <c r="C118" s="352"/>
      <c r="D118" s="353" t="s">
        <v>49</v>
      </c>
      <c r="E118" s="358" t="s">
        <v>450</v>
      </c>
      <c r="F118" s="358" t="s">
        <v>451</v>
      </c>
      <c r="G118" s="352"/>
      <c r="H118" s="352"/>
      <c r="I118" s="49"/>
      <c r="J118" s="359">
        <f>SUM(J119:J122)</f>
        <v>0</v>
      </c>
      <c r="K118" s="352"/>
      <c r="L118" s="356"/>
    </row>
    <row r="119" spans="1:12" s="392" customFormat="1" x14ac:dyDescent="0.3">
      <c r="A119" s="874"/>
      <c r="B119" s="874"/>
      <c r="C119" s="536" t="s">
        <v>110</v>
      </c>
      <c r="D119" s="536" t="s">
        <v>55</v>
      </c>
      <c r="E119" s="537" t="s">
        <v>452</v>
      </c>
      <c r="F119" s="537" t="s">
        <v>453</v>
      </c>
      <c r="G119" s="538" t="s">
        <v>141</v>
      </c>
      <c r="H119" s="539">
        <v>1</v>
      </c>
      <c r="I119" s="556"/>
      <c r="J119" s="540">
        <f>H119*I119</f>
        <v>0</v>
      </c>
      <c r="K119" s="537" t="s">
        <v>60</v>
      </c>
    </row>
    <row r="120" spans="1:12" s="392" customFormat="1" ht="45.8" customHeight="1" x14ac:dyDescent="0.3">
      <c r="A120" s="874"/>
      <c r="B120" s="874"/>
      <c r="C120" s="530"/>
      <c r="D120" s="542" t="s">
        <v>61</v>
      </c>
      <c r="E120" s="530"/>
      <c r="F120" s="543" t="s">
        <v>694</v>
      </c>
      <c r="G120" s="530"/>
      <c r="H120" s="530"/>
      <c r="I120" s="557"/>
      <c r="J120" s="530"/>
      <c r="K120" s="530"/>
    </row>
    <row r="121" spans="1:12" s="392" customFormat="1" ht="91.35" x14ac:dyDescent="0.3">
      <c r="A121" s="874"/>
      <c r="B121" s="874"/>
      <c r="C121" s="530"/>
      <c r="D121" s="542" t="s">
        <v>175</v>
      </c>
      <c r="E121" s="530"/>
      <c r="F121" s="554" t="s">
        <v>454</v>
      </c>
      <c r="G121" s="530"/>
      <c r="H121" s="530"/>
      <c r="I121" s="557"/>
      <c r="J121" s="530"/>
      <c r="K121" s="530"/>
    </row>
    <row r="122" spans="1:12" s="896" customFormat="1" ht="23.8" customHeight="1" x14ac:dyDescent="0.3">
      <c r="A122" s="894" t="s">
        <v>209</v>
      </c>
      <c r="B122" s="895">
        <v>186</v>
      </c>
      <c r="C122" s="361" t="s">
        <v>114</v>
      </c>
      <c r="D122" s="361"/>
      <c r="E122" s="362"/>
      <c r="F122" s="362" t="s">
        <v>463</v>
      </c>
      <c r="G122" s="364" t="s">
        <v>141</v>
      </c>
      <c r="H122" s="365">
        <v>1</v>
      </c>
      <c r="I122" s="556"/>
      <c r="J122" s="540">
        <f>H122*I122</f>
        <v>0</v>
      </c>
      <c r="K122" s="362"/>
    </row>
    <row r="123" spans="1:12" s="392" customFormat="1" x14ac:dyDescent="0.3">
      <c r="I123" s="417"/>
    </row>
  </sheetData>
  <mergeCells count="4">
    <mergeCell ref="E6:H6"/>
    <mergeCell ref="E23:H23"/>
    <mergeCell ref="E44:H44"/>
    <mergeCell ref="E73:H73"/>
  </mergeCells>
  <pageMargins left="0.7" right="0.7" top="0.78740157499999996" bottom="0.78740157499999996" header="0.3" footer="0.3"/>
  <pageSetup paperSize="9" scale="64" orientation="portrait" r:id="rId1"/>
  <rowBreaks count="2" manualBreakCount="2">
    <brk id="38" min="2" max="10" man="1"/>
    <brk id="66" min="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view="pageBreakPreview" topLeftCell="A66" zoomScale="85" zoomScaleNormal="70" zoomScaleSheetLayoutView="85" workbookViewId="0">
      <selection activeCell="A84" sqref="A84"/>
    </sheetView>
  </sheetViews>
  <sheetFormatPr defaultColWidth="8.796875" defaultRowHeight="14" outlineLevelRow="1" x14ac:dyDescent="0.3"/>
  <cols>
    <col min="1" max="1" width="44.19921875" style="315" customWidth="1"/>
    <col min="2" max="5" width="8.796875" style="315"/>
    <col min="6" max="6" width="25.69921875" style="315" customWidth="1"/>
    <col min="7" max="8" width="8.796875" style="315"/>
    <col min="9" max="9" width="15.796875" style="401" customWidth="1"/>
    <col min="10" max="10" width="16.69921875" style="315" customWidth="1"/>
    <col min="11" max="12" width="8.796875" style="315"/>
    <col min="13" max="16384" width="8.796875" style="316"/>
  </cols>
  <sheetData>
    <row r="1" spans="1:12" x14ac:dyDescent="0.3">
      <c r="A1" s="314"/>
      <c r="B1" s="314"/>
      <c r="C1" s="314"/>
      <c r="D1" s="314"/>
      <c r="E1" s="314"/>
      <c r="F1" s="314"/>
      <c r="G1" s="314"/>
      <c r="H1" s="314"/>
      <c r="I1" s="1"/>
      <c r="J1" s="314"/>
      <c r="K1" s="314"/>
    </row>
    <row r="2" spans="1:12" s="405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  <c r="L2" s="401"/>
    </row>
    <row r="3" spans="1:12" s="405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  <c r="L5" s="401"/>
    </row>
    <row r="6" spans="1:12" s="405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  <c r="L6" s="401"/>
    </row>
    <row r="7" spans="1:12" s="405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  <c r="L7" s="401"/>
    </row>
    <row r="8" spans="1:12" s="405" customFormat="1" ht="36.950000000000003" customHeight="1" x14ac:dyDescent="0.3">
      <c r="A8" s="409"/>
      <c r="B8" s="409"/>
      <c r="C8" s="409"/>
      <c r="D8" s="409"/>
      <c r="E8" s="410" t="s">
        <v>778</v>
      </c>
      <c r="F8" s="410"/>
      <c r="G8" s="410"/>
      <c r="H8" s="410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  <c r="L9" s="401"/>
    </row>
    <row r="10" spans="1:12" s="405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  <c r="L10" s="401"/>
    </row>
    <row r="11" spans="1:12" s="405" customFormat="1" ht="15.45" customHeight="1" x14ac:dyDescent="0.3">
      <c r="A11" s="409"/>
      <c r="B11" s="409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>
        <v>44334</v>
      </c>
      <c r="K11" s="409"/>
      <c r="L11" s="401"/>
    </row>
    <row r="12" spans="1:12" s="405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  <c r="L12" s="401"/>
    </row>
    <row r="13" spans="1:12" s="405" customFormat="1" x14ac:dyDescent="0.3">
      <c r="A13" s="409"/>
      <c r="B13" s="409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  <c r="L14" s="401"/>
    </row>
    <row r="15" spans="1:12" s="405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  <c r="L15" s="401"/>
    </row>
    <row r="16" spans="1:12" s="405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  <c r="L16" s="401"/>
    </row>
    <row r="17" spans="1:12" s="405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  <c r="L17" s="401"/>
    </row>
    <row r="18" spans="1:12" s="405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  <c r="L18" s="401"/>
    </row>
    <row r="19" spans="1:12" s="405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  <c r="L20" s="401"/>
    </row>
    <row r="21" spans="1:12" s="405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  <c r="L22" s="401"/>
    </row>
    <row r="23" spans="1:12" s="405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2"/>
      <c r="J25" s="7"/>
      <c r="K25" s="7"/>
    </row>
    <row r="26" spans="1:12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J86</f>
        <v>0</v>
      </c>
      <c r="K26" s="7"/>
    </row>
    <row r="27" spans="1:12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</row>
    <row r="28" spans="1:12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</row>
    <row r="29" spans="1:12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</row>
    <row r="30" spans="1:12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</row>
    <row r="31" spans="1:12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</row>
    <row r="32" spans="1:12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</row>
    <row r="33" spans="1:11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</row>
    <row r="34" spans="1:11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</row>
    <row r="35" spans="1:11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</row>
    <row r="36" spans="1:11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</row>
    <row r="37" spans="1:11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</row>
    <row r="38" spans="1:11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</row>
    <row r="39" spans="1:11" x14ac:dyDescent="0.3">
      <c r="A39" s="314"/>
      <c r="B39" s="314"/>
      <c r="C39" s="314"/>
      <c r="D39" s="314"/>
      <c r="E39" s="314"/>
      <c r="F39" s="314"/>
      <c r="G39" s="314"/>
      <c r="H39" s="314"/>
      <c r="I39" s="1"/>
      <c r="J39" s="314"/>
      <c r="K39" s="314"/>
    </row>
    <row r="40" spans="1:11" x14ac:dyDescent="0.3">
      <c r="A40" s="7"/>
      <c r="B40" s="7"/>
      <c r="C40" s="7"/>
      <c r="D40" s="7"/>
      <c r="E40" s="7"/>
      <c r="F40" s="7"/>
      <c r="G40" s="7"/>
      <c r="H40" s="7"/>
      <c r="I40" s="2"/>
      <c r="J40" s="7"/>
      <c r="K40" s="7"/>
    </row>
    <row r="41" spans="1:11" ht="20.95" x14ac:dyDescent="0.3">
      <c r="A41" s="7"/>
      <c r="B41" s="7"/>
      <c r="C41" s="317" t="s">
        <v>27</v>
      </c>
      <c r="D41" s="7"/>
      <c r="E41" s="7"/>
      <c r="F41" s="7"/>
      <c r="G41" s="7"/>
      <c r="H41" s="7"/>
      <c r="I41" s="2"/>
      <c r="J41" s="7"/>
      <c r="K41" s="7"/>
    </row>
    <row r="42" spans="1:11" x14ac:dyDescent="0.3">
      <c r="A42" s="7"/>
      <c r="B42" s="7"/>
      <c r="C42" s="7"/>
      <c r="D42" s="7"/>
      <c r="E42" s="7"/>
      <c r="F42" s="7"/>
      <c r="G42" s="7"/>
      <c r="H42" s="7"/>
      <c r="I42" s="2"/>
      <c r="J42" s="7"/>
      <c r="K42" s="7"/>
    </row>
    <row r="43" spans="1:11" x14ac:dyDescent="0.3">
      <c r="A43" s="7"/>
      <c r="B43" s="7"/>
      <c r="C43" s="318" t="s">
        <v>1</v>
      </c>
      <c r="D43" s="7"/>
      <c r="E43" s="7"/>
      <c r="F43" s="7"/>
      <c r="G43" s="7"/>
      <c r="H43" s="7"/>
      <c r="I43" s="2"/>
      <c r="J43" s="7"/>
      <c r="K43" s="7"/>
    </row>
    <row r="44" spans="1:11" x14ac:dyDescent="0.3">
      <c r="A44" s="7"/>
      <c r="B44" s="7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7"/>
    </row>
    <row r="45" spans="1:11" x14ac:dyDescent="0.3">
      <c r="A45" s="7"/>
      <c r="B45" s="7"/>
      <c r="C45" s="318" t="s">
        <v>2</v>
      </c>
      <c r="D45" s="7"/>
      <c r="E45" s="7"/>
      <c r="F45" s="7"/>
      <c r="G45" s="7"/>
      <c r="H45" s="7"/>
      <c r="I45" s="2"/>
      <c r="J45" s="7"/>
      <c r="K45" s="7"/>
    </row>
    <row r="46" spans="1:11" ht="15.6" x14ac:dyDescent="0.3">
      <c r="A46" s="7"/>
      <c r="B46" s="7"/>
      <c r="C46" s="7"/>
      <c r="D46" s="7"/>
      <c r="E46" s="320" t="str">
        <f>E8</f>
        <v>01a-09oe - Balíček č.12 technologie bazénu stavební-revize 05/2021</v>
      </c>
      <c r="F46" s="320"/>
      <c r="G46" s="320"/>
      <c r="H46" s="320"/>
      <c r="I46" s="2"/>
      <c r="J46" s="7"/>
      <c r="K46" s="7"/>
    </row>
    <row r="47" spans="1:11" x14ac:dyDescent="0.3">
      <c r="A47" s="7"/>
      <c r="B47" s="7"/>
      <c r="C47" s="7"/>
      <c r="D47" s="7"/>
      <c r="E47" s="7"/>
      <c r="F47" s="7"/>
      <c r="G47" s="7"/>
      <c r="H47" s="7"/>
      <c r="I47" s="2"/>
      <c r="J47" s="7"/>
      <c r="K47" s="7"/>
    </row>
    <row r="48" spans="1:11" x14ac:dyDescent="0.3">
      <c r="A48" s="7"/>
      <c r="B48" s="7"/>
      <c r="C48" s="318" t="s">
        <v>6</v>
      </c>
      <c r="D48" s="7"/>
      <c r="F48" s="335" t="str">
        <f>F11</f>
        <v>Štětí, Nábřežní 835</v>
      </c>
      <c r="G48" s="7"/>
      <c r="H48" s="7"/>
      <c r="I48" s="3" t="s">
        <v>7</v>
      </c>
      <c r="J48" s="323">
        <f>J11</f>
        <v>44334</v>
      </c>
      <c r="K48" s="7"/>
    </row>
    <row r="49" spans="1:11" x14ac:dyDescent="0.3">
      <c r="A49" s="7"/>
      <c r="B49" s="7"/>
      <c r="C49" s="7"/>
      <c r="D49" s="7"/>
      <c r="F49" s="7"/>
      <c r="G49" s="7"/>
      <c r="H49" s="7"/>
      <c r="I49" s="2"/>
      <c r="J49" s="7"/>
      <c r="K49" s="7"/>
    </row>
    <row r="50" spans="1:11" x14ac:dyDescent="0.3">
      <c r="A50" s="7"/>
      <c r="B50" s="7"/>
      <c r="C50" s="318" t="s">
        <v>8</v>
      </c>
      <c r="D50" s="7"/>
      <c r="F50" s="7" t="str">
        <f>F13</f>
        <v>Labe aréna a.s.</v>
      </c>
      <c r="G50" s="7"/>
      <c r="H50" s="7"/>
      <c r="J50" s="321" t="s">
        <v>4</v>
      </c>
      <c r="K50" s="7"/>
    </row>
    <row r="51" spans="1:11" x14ac:dyDescent="0.3">
      <c r="A51" s="7"/>
      <c r="B51" s="7"/>
      <c r="C51" s="322" t="s">
        <v>12</v>
      </c>
      <c r="D51" s="7"/>
      <c r="F51" s="7" t="str">
        <f>F19</f>
        <v>di5 architekti inženýři s.r.o.</v>
      </c>
      <c r="G51" s="7"/>
      <c r="H51" s="7"/>
      <c r="I51" s="3"/>
      <c r="J51" s="321"/>
      <c r="K51" s="7"/>
    </row>
    <row r="52" spans="1:11" x14ac:dyDescent="0.3">
      <c r="A52" s="7"/>
      <c r="B52" s="7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</row>
    <row r="53" spans="1:11" x14ac:dyDescent="0.3">
      <c r="A53" s="7"/>
      <c r="B53" s="7"/>
      <c r="C53" s="7"/>
      <c r="D53" s="7"/>
      <c r="E53" s="7"/>
      <c r="F53" s="7"/>
      <c r="G53" s="7"/>
      <c r="H53" s="7"/>
      <c r="I53" s="2"/>
      <c r="J53" s="7"/>
      <c r="K53" s="7"/>
    </row>
    <row r="54" spans="1:11" x14ac:dyDescent="0.3">
      <c r="A54" s="7"/>
      <c r="B54" s="7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</row>
    <row r="55" spans="1:11" x14ac:dyDescent="0.3">
      <c r="A55" s="7"/>
      <c r="B55" s="7"/>
      <c r="C55" s="7"/>
      <c r="D55" s="7"/>
      <c r="E55" s="7"/>
      <c r="F55" s="7"/>
      <c r="G55" s="7"/>
      <c r="H55" s="7"/>
      <c r="I55" s="2"/>
      <c r="J55" s="7"/>
      <c r="K55" s="7"/>
    </row>
    <row r="56" spans="1:11" ht="15.6" x14ac:dyDescent="0.3">
      <c r="A56" s="7"/>
      <c r="B56" s="7"/>
      <c r="C56" s="338" t="s">
        <v>30</v>
      </c>
      <c r="D56" s="7"/>
      <c r="E56" s="7"/>
      <c r="F56" s="7"/>
      <c r="G56" s="7"/>
      <c r="H56" s="7"/>
      <c r="I56" s="2"/>
      <c r="J56" s="326">
        <f>J86</f>
        <v>0</v>
      </c>
      <c r="K56" s="7"/>
    </row>
    <row r="57" spans="1:11" ht="15.6" x14ac:dyDescent="0.3">
      <c r="A57" s="339"/>
      <c r="B57" s="339"/>
      <c r="C57" s="339"/>
      <c r="D57" s="340" t="s">
        <v>31</v>
      </c>
      <c r="E57" s="339"/>
      <c r="F57" s="339"/>
      <c r="G57" s="339"/>
      <c r="H57" s="339"/>
      <c r="I57" s="8"/>
      <c r="J57" s="342">
        <f>J87</f>
        <v>0</v>
      </c>
      <c r="K57" s="339"/>
    </row>
    <row r="58" spans="1:11" x14ac:dyDescent="0.3">
      <c r="A58" s="343"/>
      <c r="B58" s="343"/>
      <c r="C58" s="343"/>
      <c r="D58" s="344" t="s">
        <v>32</v>
      </c>
      <c r="E58" s="343"/>
      <c r="F58" s="343"/>
      <c r="G58" s="343"/>
      <c r="H58" s="343"/>
      <c r="I58" s="9"/>
      <c r="J58" s="346">
        <f>J88</f>
        <v>0</v>
      </c>
      <c r="K58" s="343"/>
    </row>
    <row r="59" spans="1:11" x14ac:dyDescent="0.3">
      <c r="A59" s="343"/>
      <c r="B59" s="343"/>
      <c r="C59" s="343"/>
      <c r="D59" s="344" t="s">
        <v>33</v>
      </c>
      <c r="E59" s="343"/>
      <c r="F59" s="343"/>
      <c r="G59" s="343"/>
      <c r="H59" s="343"/>
      <c r="I59" s="9"/>
      <c r="J59" s="346">
        <f>J129</f>
        <v>0</v>
      </c>
      <c r="K59" s="343"/>
    </row>
    <row r="60" spans="1:11" ht="15.6" x14ac:dyDescent="0.3">
      <c r="A60" s="339"/>
      <c r="B60" s="339"/>
      <c r="C60" s="339"/>
      <c r="D60" s="340" t="s">
        <v>34</v>
      </c>
      <c r="E60" s="339"/>
      <c r="F60" s="339"/>
      <c r="G60" s="339"/>
      <c r="H60" s="339"/>
      <c r="I60" s="8"/>
      <c r="J60" s="342">
        <f>J139</f>
        <v>0</v>
      </c>
      <c r="K60" s="339"/>
    </row>
    <row r="61" spans="1:11" x14ac:dyDescent="0.3">
      <c r="A61" s="343"/>
      <c r="B61" s="343"/>
      <c r="C61" s="343"/>
      <c r="D61" s="344" t="s">
        <v>35</v>
      </c>
      <c r="E61" s="343"/>
      <c r="F61" s="343"/>
      <c r="G61" s="343"/>
      <c r="H61" s="343"/>
      <c r="I61" s="9"/>
      <c r="J61" s="346">
        <f>J140</f>
        <v>0</v>
      </c>
      <c r="K61" s="343"/>
    </row>
    <row r="62" spans="1:11" x14ac:dyDescent="0.3">
      <c r="A62" s="343"/>
      <c r="B62" s="343"/>
      <c r="C62" s="343"/>
      <c r="D62" s="344" t="s">
        <v>36</v>
      </c>
      <c r="E62" s="343"/>
      <c r="F62" s="343"/>
      <c r="G62" s="343"/>
      <c r="H62" s="343"/>
      <c r="I62" s="9"/>
      <c r="J62" s="346">
        <f>J149</f>
        <v>0</v>
      </c>
      <c r="K62" s="343"/>
    </row>
    <row r="63" spans="1:11" x14ac:dyDescent="0.3">
      <c r="A63" s="343"/>
      <c r="B63" s="343"/>
      <c r="C63" s="343"/>
      <c r="D63" s="344" t="s">
        <v>37</v>
      </c>
      <c r="E63" s="343"/>
      <c r="F63" s="343"/>
      <c r="G63" s="343"/>
      <c r="H63" s="343"/>
      <c r="I63" s="9"/>
      <c r="J63" s="346">
        <f>J159</f>
        <v>0</v>
      </c>
      <c r="K63" s="343"/>
    </row>
    <row r="64" spans="1:11" ht="15.6" x14ac:dyDescent="0.3">
      <c r="A64" s="339"/>
      <c r="B64" s="339"/>
      <c r="C64" s="339"/>
      <c r="D64" s="340" t="s">
        <v>38</v>
      </c>
      <c r="E64" s="339"/>
      <c r="F64" s="339"/>
      <c r="G64" s="339"/>
      <c r="H64" s="339"/>
      <c r="I64" s="8"/>
      <c r="J64" s="342">
        <f>J170</f>
        <v>0</v>
      </c>
      <c r="K64" s="339"/>
    </row>
    <row r="65" spans="1:11" x14ac:dyDescent="0.3">
      <c r="A65" s="343"/>
      <c r="B65" s="343"/>
      <c r="C65" s="343"/>
      <c r="D65" s="344" t="s">
        <v>39</v>
      </c>
      <c r="E65" s="343"/>
      <c r="F65" s="343"/>
      <c r="G65" s="343"/>
      <c r="H65" s="343"/>
      <c r="I65" s="9"/>
      <c r="J65" s="346">
        <f>J171</f>
        <v>0</v>
      </c>
      <c r="K65" s="343"/>
    </row>
    <row r="66" spans="1:11" x14ac:dyDescent="0.3">
      <c r="A66" s="7"/>
      <c r="B66" s="7"/>
      <c r="C66" s="7"/>
      <c r="D66" s="7"/>
      <c r="E66" s="7"/>
      <c r="F66" s="7"/>
      <c r="G66" s="7"/>
      <c r="H66" s="7"/>
      <c r="I66" s="2"/>
      <c r="J66" s="7"/>
      <c r="K66" s="7"/>
    </row>
    <row r="67" spans="1:11" x14ac:dyDescent="0.3">
      <c r="A67" s="7"/>
      <c r="B67" s="7"/>
      <c r="C67" s="7"/>
      <c r="D67" s="7"/>
      <c r="E67" s="7"/>
      <c r="F67" s="7"/>
      <c r="G67" s="7"/>
      <c r="H67" s="7"/>
      <c r="I67" s="2"/>
      <c r="J67" s="7"/>
      <c r="K67" s="7"/>
    </row>
    <row r="68" spans="1:11" x14ac:dyDescent="0.3">
      <c r="A68" s="314"/>
      <c r="B68" s="314"/>
      <c r="C68" s="314"/>
      <c r="D68" s="314"/>
      <c r="E68" s="314"/>
      <c r="F68" s="314"/>
      <c r="G68" s="314"/>
      <c r="H68" s="314"/>
      <c r="I68" s="1"/>
      <c r="J68" s="314"/>
      <c r="K68" s="314"/>
    </row>
    <row r="69" spans="1:11" x14ac:dyDescent="0.3">
      <c r="A69" s="314"/>
      <c r="B69" s="314"/>
      <c r="C69" s="314"/>
      <c r="D69" s="314"/>
      <c r="E69" s="314"/>
      <c r="F69" s="314"/>
      <c r="G69" s="314"/>
      <c r="H69" s="314"/>
      <c r="I69" s="1"/>
      <c r="J69" s="314"/>
      <c r="K69" s="314"/>
    </row>
    <row r="70" spans="1:11" x14ac:dyDescent="0.3">
      <c r="A70" s="314"/>
      <c r="B70" s="314"/>
      <c r="C70" s="314"/>
      <c r="D70" s="314"/>
      <c r="E70" s="314"/>
      <c r="F70" s="314"/>
      <c r="G70" s="314"/>
      <c r="H70" s="314"/>
      <c r="I70" s="1"/>
      <c r="J70" s="314"/>
      <c r="K70" s="314"/>
    </row>
    <row r="71" spans="1:11" x14ac:dyDescent="0.3">
      <c r="A71" s="7"/>
      <c r="B71" s="7"/>
      <c r="C71" s="7"/>
      <c r="D71" s="7"/>
      <c r="E71" s="7"/>
      <c r="F71" s="7"/>
      <c r="G71" s="7"/>
      <c r="H71" s="7"/>
      <c r="I71" s="2"/>
      <c r="J71" s="7"/>
      <c r="K71" s="7"/>
    </row>
    <row r="72" spans="1:11" ht="20.95" x14ac:dyDescent="0.3">
      <c r="A72" s="7"/>
      <c r="B72" s="7"/>
      <c r="C72" s="317" t="s">
        <v>40</v>
      </c>
      <c r="D72" s="7"/>
      <c r="E72" s="7"/>
      <c r="F72" s="7"/>
      <c r="G72" s="7"/>
      <c r="H72" s="7"/>
      <c r="I72" s="2"/>
      <c r="J72" s="7"/>
      <c r="K72" s="7"/>
    </row>
    <row r="73" spans="1:11" x14ac:dyDescent="0.3">
      <c r="A73" s="7"/>
      <c r="B73" s="7"/>
      <c r="C73" s="7"/>
      <c r="D73" s="7"/>
      <c r="E73" s="7"/>
      <c r="F73" s="7"/>
      <c r="G73" s="7"/>
      <c r="H73" s="7"/>
      <c r="I73" s="2"/>
      <c r="J73" s="7"/>
      <c r="K73" s="7"/>
    </row>
    <row r="74" spans="1:11" x14ac:dyDescent="0.3">
      <c r="A74" s="7"/>
      <c r="B74" s="7"/>
      <c r="C74" s="318" t="s">
        <v>1</v>
      </c>
      <c r="D74" s="7"/>
      <c r="E74" s="7"/>
      <c r="F74" s="7"/>
      <c r="G74" s="7"/>
      <c r="H74" s="7"/>
      <c r="I74" s="2"/>
      <c r="J74" s="7"/>
      <c r="K74" s="7"/>
    </row>
    <row r="75" spans="1:11" x14ac:dyDescent="0.3">
      <c r="A75" s="7"/>
      <c r="B75" s="7"/>
      <c r="C75" s="7"/>
      <c r="D75" s="7"/>
      <c r="E75" s="319" t="str">
        <f>E6</f>
        <v>Labe aréna Štětí  - veslařsko-kanoistický bazén</v>
      </c>
      <c r="F75" s="319"/>
      <c r="G75" s="319"/>
      <c r="H75" s="319"/>
      <c r="I75" s="2"/>
      <c r="J75" s="7"/>
      <c r="K75" s="7"/>
    </row>
    <row r="76" spans="1:11" x14ac:dyDescent="0.3">
      <c r="A76" s="7"/>
      <c r="B76" s="7"/>
      <c r="C76" s="318" t="s">
        <v>2</v>
      </c>
      <c r="D76" s="7"/>
      <c r="E76" s="7"/>
      <c r="F76" s="7"/>
      <c r="G76" s="7"/>
      <c r="H76" s="7"/>
      <c r="I76" s="2"/>
      <c r="J76" s="7"/>
      <c r="K76" s="7"/>
    </row>
    <row r="77" spans="1:11" ht="15.6" x14ac:dyDescent="0.3">
      <c r="A77" s="7"/>
      <c r="B77" s="7"/>
      <c r="C77" s="7"/>
      <c r="D77" s="7"/>
      <c r="E77" s="320" t="str">
        <f>E8</f>
        <v>01a-09oe - Balíček č.12 technologie bazénu stavební-revize 05/2021</v>
      </c>
      <c r="F77" s="320"/>
      <c r="G77" s="320"/>
      <c r="H77" s="320"/>
      <c r="I77" s="2"/>
      <c r="J77" s="7"/>
      <c r="K77" s="7"/>
    </row>
    <row r="78" spans="1:11" x14ac:dyDescent="0.3">
      <c r="A78" s="7"/>
      <c r="B78" s="7"/>
      <c r="C78" s="7"/>
      <c r="D78" s="7"/>
      <c r="E78" s="7"/>
      <c r="F78" s="7"/>
      <c r="G78" s="7"/>
      <c r="H78" s="7"/>
      <c r="I78" s="2"/>
      <c r="J78" s="7"/>
      <c r="K78" s="7"/>
    </row>
    <row r="79" spans="1:11" x14ac:dyDescent="0.3">
      <c r="A79" s="7"/>
      <c r="B79" s="7"/>
      <c r="C79" s="318" t="s">
        <v>6</v>
      </c>
      <c r="D79" s="7"/>
      <c r="E79" s="7"/>
      <c r="F79" s="321" t="str">
        <f>F11</f>
        <v>Štětí, Nábřežní 835</v>
      </c>
      <c r="G79" s="7"/>
      <c r="H79" s="7"/>
      <c r="I79" s="3" t="s">
        <v>7</v>
      </c>
      <c r="J79" s="323">
        <f>J11</f>
        <v>44334</v>
      </c>
      <c r="K79" s="7"/>
    </row>
    <row r="80" spans="1:11" x14ac:dyDescent="0.3">
      <c r="A80" s="7"/>
      <c r="B80" s="7"/>
      <c r="C80" s="7"/>
      <c r="D80" s="7"/>
      <c r="E80" s="7"/>
      <c r="F80" s="7"/>
      <c r="G80" s="7"/>
      <c r="H80" s="7"/>
      <c r="I80" s="2"/>
      <c r="J80" s="7"/>
      <c r="K80" s="7"/>
    </row>
    <row r="81" spans="1:12" x14ac:dyDescent="0.3">
      <c r="A81" s="7"/>
      <c r="B81" s="7"/>
      <c r="C81" s="318" t="s">
        <v>8</v>
      </c>
      <c r="D81" s="7"/>
      <c r="E81" s="7"/>
      <c r="F81" s="321" t="str">
        <f>F13</f>
        <v>Labe aréna a.s.</v>
      </c>
      <c r="G81" s="7"/>
      <c r="H81" s="7"/>
      <c r="J81" s="321" t="s">
        <v>4</v>
      </c>
      <c r="K81" s="7"/>
    </row>
    <row r="82" spans="1:12" x14ac:dyDescent="0.3">
      <c r="A82" s="7"/>
      <c r="B82" s="7"/>
      <c r="C82" s="322" t="s">
        <v>12</v>
      </c>
      <c r="D82" s="7"/>
      <c r="E82" s="7"/>
      <c r="F82" s="321" t="str">
        <f>F19</f>
        <v>di5 architekti inženýři s.r.o.</v>
      </c>
      <c r="G82" s="7"/>
      <c r="H82" s="7"/>
      <c r="I82" s="3"/>
      <c r="J82" s="321"/>
      <c r="K82" s="7"/>
    </row>
    <row r="83" spans="1:12" x14ac:dyDescent="0.3">
      <c r="A83" s="7"/>
      <c r="B83" s="7"/>
      <c r="C83" s="318" t="s">
        <v>11</v>
      </c>
      <c r="D83" s="7"/>
      <c r="E83" s="7"/>
      <c r="F83" s="321" t="s">
        <v>4</v>
      </c>
      <c r="G83" s="7"/>
      <c r="H83" s="7"/>
      <c r="I83" s="2"/>
      <c r="J83" s="7"/>
      <c r="K83" s="7"/>
    </row>
    <row r="84" spans="1:12" x14ac:dyDescent="0.3">
      <c r="A84" s="7"/>
      <c r="B84" s="7"/>
      <c r="C84" s="7"/>
      <c r="D84" s="7"/>
      <c r="E84" s="7"/>
      <c r="F84" s="7"/>
      <c r="G84" s="7"/>
      <c r="H84" s="7"/>
      <c r="I84" s="2"/>
      <c r="J84" s="7"/>
      <c r="K84" s="7"/>
    </row>
    <row r="85" spans="1:12" ht="25.8" x14ac:dyDescent="0.3">
      <c r="A85" s="277"/>
      <c r="B85" s="277"/>
      <c r="C85" s="347" t="s">
        <v>41</v>
      </c>
      <c r="D85" s="347" t="s">
        <v>42</v>
      </c>
      <c r="E85" s="347" t="s">
        <v>43</v>
      </c>
      <c r="F85" s="347" t="s">
        <v>44</v>
      </c>
      <c r="G85" s="347" t="s">
        <v>45</v>
      </c>
      <c r="H85" s="347" t="s">
        <v>46</v>
      </c>
      <c r="I85" s="402" t="s">
        <v>47</v>
      </c>
      <c r="J85" s="347" t="s">
        <v>29</v>
      </c>
      <c r="K85" s="347" t="s">
        <v>48</v>
      </c>
    </row>
    <row r="86" spans="1:12" ht="15.6" x14ac:dyDescent="0.35">
      <c r="A86" s="7"/>
      <c r="B86" s="7"/>
      <c r="C86" s="348" t="s">
        <v>30</v>
      </c>
      <c r="D86" s="349"/>
      <c r="E86" s="349"/>
      <c r="F86" s="349"/>
      <c r="G86" s="349"/>
      <c r="H86" s="349"/>
      <c r="I86" s="13"/>
      <c r="J86" s="350">
        <f>J87+J139+J170</f>
        <v>0</v>
      </c>
      <c r="K86" s="349"/>
    </row>
    <row r="87" spans="1:12" s="357" customFormat="1" ht="15.6" x14ac:dyDescent="0.35">
      <c r="A87" s="351"/>
      <c r="B87" s="351"/>
      <c r="C87" s="352"/>
      <c r="D87" s="353" t="s">
        <v>49</v>
      </c>
      <c r="E87" s="354" t="s">
        <v>50</v>
      </c>
      <c r="F87" s="354" t="s">
        <v>51</v>
      </c>
      <c r="G87" s="352"/>
      <c r="H87" s="352"/>
      <c r="I87" s="49"/>
      <c r="J87" s="355">
        <f>J88+J129</f>
        <v>0</v>
      </c>
      <c r="K87" s="352"/>
      <c r="L87" s="356"/>
    </row>
    <row r="88" spans="1:12" s="357" customFormat="1" x14ac:dyDescent="0.3">
      <c r="A88" s="351"/>
      <c r="B88" s="351"/>
      <c r="C88" s="352"/>
      <c r="D88" s="353" t="s">
        <v>49</v>
      </c>
      <c r="E88" s="358" t="s">
        <v>52</v>
      </c>
      <c r="F88" s="358" t="s">
        <v>53</v>
      </c>
      <c r="G88" s="352"/>
      <c r="H88" s="352"/>
      <c r="I88" s="49"/>
      <c r="J88" s="359">
        <f>J89+J91+J93+J95+J97+J99+J101+J103+J105+J109+J113+J115+J117+J123+J125</f>
        <v>0</v>
      </c>
      <c r="K88" s="352"/>
      <c r="L88" s="356"/>
    </row>
    <row r="89" spans="1:12" ht="23.65" x14ac:dyDescent="0.3">
      <c r="A89" s="360"/>
      <c r="B89" s="7"/>
      <c r="C89" s="14" t="s">
        <v>54</v>
      </c>
      <c r="D89" s="14" t="s">
        <v>55</v>
      </c>
      <c r="E89" s="15" t="s">
        <v>56</v>
      </c>
      <c r="F89" s="16" t="s">
        <v>57</v>
      </c>
      <c r="G89" s="107" t="s">
        <v>59</v>
      </c>
      <c r="H89" s="108">
        <v>51.156999999999996</v>
      </c>
      <c r="I89" s="109"/>
      <c r="J89" s="48">
        <f>H89*I89</f>
        <v>0</v>
      </c>
      <c r="K89" s="16" t="s">
        <v>4</v>
      </c>
    </row>
    <row r="90" spans="1:12" ht="30.65" outlineLevel="1" x14ac:dyDescent="0.3">
      <c r="A90" s="7"/>
      <c r="B90" s="7"/>
      <c r="C90" s="361"/>
      <c r="D90" s="361"/>
      <c r="E90" s="362"/>
      <c r="F90" s="363" t="s">
        <v>769</v>
      </c>
      <c r="G90" s="364"/>
      <c r="H90" s="365"/>
      <c r="I90" s="403"/>
      <c r="J90" s="366"/>
      <c r="K90" s="362"/>
    </row>
    <row r="91" spans="1:12" ht="23.65" x14ac:dyDescent="0.3">
      <c r="A91" s="7"/>
      <c r="B91" s="7"/>
      <c r="C91" s="17" t="s">
        <v>84</v>
      </c>
      <c r="D91" s="17" t="s">
        <v>55</v>
      </c>
      <c r="E91" s="18" t="s">
        <v>85</v>
      </c>
      <c r="F91" s="19" t="s">
        <v>86</v>
      </c>
      <c r="G91" s="20" t="s">
        <v>59</v>
      </c>
      <c r="H91" s="21">
        <v>25.54</v>
      </c>
      <c r="I91" s="22"/>
      <c r="J91" s="48">
        <f>H91*I91</f>
        <v>0</v>
      </c>
      <c r="K91" s="19" t="s">
        <v>4</v>
      </c>
    </row>
    <row r="92" spans="1:12" ht="20.45" outlineLevel="1" x14ac:dyDescent="0.3">
      <c r="A92" s="7"/>
      <c r="B92" s="7"/>
      <c r="C92" s="361"/>
      <c r="D92" s="361"/>
      <c r="E92" s="362"/>
      <c r="F92" s="363" t="s">
        <v>770</v>
      </c>
      <c r="G92" s="364"/>
      <c r="H92" s="365"/>
      <c r="I92" s="403"/>
      <c r="J92" s="366"/>
      <c r="K92" s="362"/>
    </row>
    <row r="93" spans="1:12" x14ac:dyDescent="0.3">
      <c r="A93" s="7"/>
      <c r="B93" s="7"/>
      <c r="C93" s="17" t="s">
        <v>52</v>
      </c>
      <c r="D93" s="17" t="s">
        <v>55</v>
      </c>
      <c r="E93" s="18" t="s">
        <v>89</v>
      </c>
      <c r="F93" s="19" t="s">
        <v>732</v>
      </c>
      <c r="G93" s="107" t="s">
        <v>90</v>
      </c>
      <c r="H93" s="108">
        <v>2</v>
      </c>
      <c r="I93" s="109"/>
      <c r="J93" s="48">
        <f>H93*I93</f>
        <v>0</v>
      </c>
      <c r="K93" s="19" t="s">
        <v>4</v>
      </c>
    </row>
    <row r="94" spans="1:12" ht="20.45" outlineLevel="1" x14ac:dyDescent="0.3">
      <c r="A94" s="7"/>
      <c r="B94" s="7"/>
      <c r="C94" s="361"/>
      <c r="D94" s="361"/>
      <c r="E94" s="362"/>
      <c r="F94" s="363" t="s">
        <v>770</v>
      </c>
      <c r="G94" s="364"/>
      <c r="H94" s="365"/>
      <c r="I94" s="403"/>
      <c r="J94" s="366"/>
      <c r="K94" s="362"/>
    </row>
    <row r="95" spans="1:12" x14ac:dyDescent="0.3">
      <c r="A95" s="367"/>
      <c r="B95" s="7"/>
      <c r="C95" s="17" t="s">
        <v>91</v>
      </c>
      <c r="D95" s="17" t="s">
        <v>55</v>
      </c>
      <c r="E95" s="18" t="s">
        <v>92</v>
      </c>
      <c r="F95" s="19" t="s">
        <v>731</v>
      </c>
      <c r="G95" s="107" t="s">
        <v>90</v>
      </c>
      <c r="H95" s="108">
        <v>1</v>
      </c>
      <c r="I95" s="109"/>
      <c r="J95" s="48">
        <f>H95*I95</f>
        <v>0</v>
      </c>
      <c r="K95" s="19" t="s">
        <v>4</v>
      </c>
    </row>
    <row r="96" spans="1:12" ht="20.45" outlineLevel="1" x14ac:dyDescent="0.3">
      <c r="A96" s="7"/>
      <c r="B96" s="7"/>
      <c r="C96" s="361"/>
      <c r="D96" s="361"/>
      <c r="E96" s="362"/>
      <c r="F96" s="363" t="s">
        <v>770</v>
      </c>
      <c r="G96" s="364"/>
      <c r="H96" s="365"/>
      <c r="I96" s="403"/>
      <c r="J96" s="366"/>
      <c r="K96" s="362"/>
    </row>
    <row r="97" spans="1:12" x14ac:dyDescent="0.3">
      <c r="A97" s="367"/>
      <c r="B97" s="7"/>
      <c r="C97" s="17" t="s">
        <v>93</v>
      </c>
      <c r="D97" s="17" t="s">
        <v>55</v>
      </c>
      <c r="E97" s="18" t="s">
        <v>94</v>
      </c>
      <c r="F97" s="19" t="s">
        <v>732</v>
      </c>
      <c r="G97" s="107" t="s">
        <v>90</v>
      </c>
      <c r="H97" s="108">
        <v>2</v>
      </c>
      <c r="I97" s="109"/>
      <c r="J97" s="48">
        <f>H97*I97</f>
        <v>0</v>
      </c>
      <c r="K97" s="19" t="s">
        <v>4</v>
      </c>
    </row>
    <row r="98" spans="1:12" ht="20.45" outlineLevel="1" x14ac:dyDescent="0.3">
      <c r="A98" s="7"/>
      <c r="B98" s="7"/>
      <c r="C98" s="361"/>
      <c r="D98" s="361"/>
      <c r="E98" s="362"/>
      <c r="F98" s="363" t="s">
        <v>770</v>
      </c>
      <c r="G98" s="364"/>
      <c r="H98" s="365"/>
      <c r="I98" s="403"/>
      <c r="J98" s="366"/>
      <c r="K98" s="362"/>
    </row>
    <row r="99" spans="1:12" ht="24.75" customHeight="1" x14ac:dyDescent="0.3">
      <c r="A99" s="367"/>
      <c r="B99" s="7"/>
      <c r="C99" s="17" t="s">
        <v>96</v>
      </c>
      <c r="D99" s="17" t="s">
        <v>55</v>
      </c>
      <c r="E99" s="18" t="s">
        <v>97</v>
      </c>
      <c r="F99" s="24" t="s">
        <v>733</v>
      </c>
      <c r="G99" s="107" t="s">
        <v>90</v>
      </c>
      <c r="H99" s="108">
        <v>1</v>
      </c>
      <c r="I99" s="109"/>
      <c r="J99" s="48">
        <f>H99*I99</f>
        <v>0</v>
      </c>
      <c r="K99" s="19" t="s">
        <v>4</v>
      </c>
    </row>
    <row r="100" spans="1:12" ht="20.45" outlineLevel="1" x14ac:dyDescent="0.3">
      <c r="A100" s="7"/>
      <c r="B100" s="7"/>
      <c r="C100" s="361"/>
      <c r="D100" s="361"/>
      <c r="E100" s="362"/>
      <c r="F100" s="363" t="s">
        <v>770</v>
      </c>
      <c r="G100" s="364"/>
      <c r="H100" s="365"/>
      <c r="I100" s="403"/>
      <c r="J100" s="366"/>
      <c r="K100" s="362"/>
    </row>
    <row r="101" spans="1:12" ht="23.65" x14ac:dyDescent="0.3">
      <c r="A101" s="367"/>
      <c r="B101" s="7"/>
      <c r="C101" s="17" t="s">
        <v>99</v>
      </c>
      <c r="D101" s="17" t="s">
        <v>55</v>
      </c>
      <c r="E101" s="18" t="s">
        <v>100</v>
      </c>
      <c r="F101" s="24" t="s">
        <v>734</v>
      </c>
      <c r="G101" s="20" t="s">
        <v>90</v>
      </c>
      <c r="H101" s="21">
        <v>2</v>
      </c>
      <c r="I101" s="22"/>
      <c r="J101" s="48">
        <f>H101*I101</f>
        <v>0</v>
      </c>
      <c r="K101" s="19" t="s">
        <v>4</v>
      </c>
    </row>
    <row r="102" spans="1:12" ht="20.45" outlineLevel="1" x14ac:dyDescent="0.3">
      <c r="A102" s="7"/>
      <c r="B102" s="7"/>
      <c r="C102" s="361"/>
      <c r="D102" s="361"/>
      <c r="E102" s="362"/>
      <c r="F102" s="363" t="s">
        <v>770</v>
      </c>
      <c r="G102" s="364"/>
      <c r="H102" s="365"/>
      <c r="I102" s="403"/>
      <c r="J102" s="366"/>
      <c r="K102" s="362"/>
    </row>
    <row r="103" spans="1:12" ht="33.35" customHeight="1" x14ac:dyDescent="0.3">
      <c r="A103" s="7"/>
      <c r="B103" s="7"/>
      <c r="C103" s="17" t="s">
        <v>101</v>
      </c>
      <c r="D103" s="17" t="s">
        <v>55</v>
      </c>
      <c r="E103" s="18" t="s">
        <v>772</v>
      </c>
      <c r="F103" s="19" t="s">
        <v>771</v>
      </c>
      <c r="G103" s="20" t="s">
        <v>141</v>
      </c>
      <c r="H103" s="21">
        <v>1</v>
      </c>
      <c r="I103" s="22"/>
      <c r="J103" s="48">
        <f>H103*I103</f>
        <v>0</v>
      </c>
      <c r="K103" s="19" t="s">
        <v>4</v>
      </c>
    </row>
    <row r="104" spans="1:12" ht="20.45" outlineLevel="1" x14ac:dyDescent="0.3">
      <c r="A104" s="7"/>
      <c r="B104" s="7"/>
      <c r="C104" s="361"/>
      <c r="D104" s="361"/>
      <c r="E104" s="362"/>
      <c r="F104" s="363" t="s">
        <v>770</v>
      </c>
      <c r="G104" s="364"/>
      <c r="H104" s="365"/>
      <c r="I104" s="403"/>
      <c r="J104" s="366"/>
      <c r="K104" s="362"/>
    </row>
    <row r="105" spans="1:12" ht="22.05" customHeight="1" x14ac:dyDescent="0.3">
      <c r="A105" s="367"/>
      <c r="B105" s="7"/>
      <c r="C105" s="17" t="s">
        <v>105</v>
      </c>
      <c r="D105" s="17" t="s">
        <v>55</v>
      </c>
      <c r="E105" s="18" t="s">
        <v>106</v>
      </c>
      <c r="F105" s="19" t="s">
        <v>773</v>
      </c>
      <c r="G105" s="20" t="s">
        <v>90</v>
      </c>
      <c r="H105" s="21">
        <v>2</v>
      </c>
      <c r="I105" s="22"/>
      <c r="J105" s="48">
        <f>H105*I105</f>
        <v>0</v>
      </c>
      <c r="K105" s="19" t="s">
        <v>4</v>
      </c>
    </row>
    <row r="106" spans="1:12" ht="20.45" outlineLevel="1" x14ac:dyDescent="0.3">
      <c r="A106" s="7"/>
      <c r="B106" s="7"/>
      <c r="C106" s="361"/>
      <c r="D106" s="361"/>
      <c r="E106" s="362"/>
      <c r="F106" s="363" t="s">
        <v>770</v>
      </c>
      <c r="G106" s="364"/>
      <c r="H106" s="365"/>
      <c r="I106" s="403"/>
      <c r="J106" s="366"/>
      <c r="K106" s="362"/>
    </row>
    <row r="107" spans="1:12" s="369" customFormat="1" ht="24.05" customHeight="1" x14ac:dyDescent="0.3">
      <c r="A107" s="7"/>
      <c r="B107" s="7"/>
      <c r="C107" s="26" t="s">
        <v>107</v>
      </c>
      <c r="D107" s="26" t="s">
        <v>55</v>
      </c>
      <c r="E107" s="27" t="s">
        <v>108</v>
      </c>
      <c r="F107" s="28" t="s">
        <v>109</v>
      </c>
      <c r="G107" s="29"/>
      <c r="H107" s="30"/>
      <c r="I107" s="112"/>
      <c r="J107" s="32">
        <v>0</v>
      </c>
      <c r="K107" s="28" t="s">
        <v>4</v>
      </c>
      <c r="L107" s="368"/>
    </row>
    <row r="108" spans="1:12" s="371" customFormat="1" ht="20.95" customHeight="1" x14ac:dyDescent="0.25">
      <c r="A108" s="7"/>
      <c r="B108" s="7"/>
      <c r="C108" s="26"/>
      <c r="D108" s="26"/>
      <c r="E108" s="27"/>
      <c r="F108" s="28" t="s">
        <v>403</v>
      </c>
      <c r="G108" s="29"/>
      <c r="H108" s="30"/>
      <c r="I108" s="112"/>
      <c r="J108" s="32"/>
      <c r="K108" s="28"/>
      <c r="L108" s="370"/>
    </row>
    <row r="109" spans="1:12" x14ac:dyDescent="0.3">
      <c r="A109" s="7"/>
      <c r="B109" s="7"/>
      <c r="C109" s="17" t="s">
        <v>110</v>
      </c>
      <c r="D109" s="17" t="s">
        <v>55</v>
      </c>
      <c r="E109" s="18" t="s">
        <v>111</v>
      </c>
      <c r="F109" s="19" t="s">
        <v>112</v>
      </c>
      <c r="G109" s="20" t="s">
        <v>141</v>
      </c>
      <c r="H109" s="21">
        <v>3</v>
      </c>
      <c r="I109" s="22"/>
      <c r="J109" s="48">
        <f>H109*I109</f>
        <v>0</v>
      </c>
      <c r="K109" s="19" t="s">
        <v>4</v>
      </c>
    </row>
    <row r="110" spans="1:12" ht="20.45" outlineLevel="1" x14ac:dyDescent="0.3">
      <c r="A110" s="7"/>
      <c r="B110" s="7"/>
      <c r="C110" s="361"/>
      <c r="D110" s="361"/>
      <c r="E110" s="362"/>
      <c r="F110" s="363" t="s">
        <v>770</v>
      </c>
      <c r="G110" s="364"/>
      <c r="H110" s="365"/>
      <c r="I110" s="403"/>
      <c r="J110" s="366"/>
      <c r="K110" s="362"/>
    </row>
    <row r="111" spans="1:12" s="371" customFormat="1" ht="11.85" x14ac:dyDescent="0.25">
      <c r="A111" s="7"/>
      <c r="B111" s="7"/>
      <c r="C111" s="26" t="s">
        <v>114</v>
      </c>
      <c r="D111" s="26" t="s">
        <v>55</v>
      </c>
      <c r="E111" s="27" t="s">
        <v>115</v>
      </c>
      <c r="F111" s="28" t="s">
        <v>116</v>
      </c>
      <c r="G111" s="29"/>
      <c r="H111" s="30"/>
      <c r="I111" s="112"/>
      <c r="J111" s="32">
        <v>0</v>
      </c>
      <c r="K111" s="28" t="s">
        <v>4</v>
      </c>
      <c r="L111" s="370"/>
    </row>
    <row r="112" spans="1:12" s="371" customFormat="1" ht="26.1" customHeight="1" x14ac:dyDescent="0.25">
      <c r="A112" s="7"/>
      <c r="B112" s="7"/>
      <c r="C112" s="26"/>
      <c r="D112" s="26"/>
      <c r="E112" s="27"/>
      <c r="F112" s="28" t="s">
        <v>395</v>
      </c>
      <c r="G112" s="29"/>
      <c r="H112" s="30"/>
      <c r="I112" s="112"/>
      <c r="J112" s="32"/>
      <c r="K112" s="28"/>
      <c r="L112" s="370"/>
    </row>
    <row r="113" spans="1:12" ht="23.65" x14ac:dyDescent="0.3">
      <c r="A113" s="7"/>
      <c r="B113" s="7"/>
      <c r="C113" s="17" t="s">
        <v>64</v>
      </c>
      <c r="D113" s="17" t="s">
        <v>55</v>
      </c>
      <c r="E113" s="18" t="s">
        <v>117</v>
      </c>
      <c r="F113" s="19" t="s">
        <v>118</v>
      </c>
      <c r="G113" s="20" t="s">
        <v>90</v>
      </c>
      <c r="H113" s="21">
        <v>8</v>
      </c>
      <c r="I113" s="22"/>
      <c r="J113" s="48">
        <f>H113*I113</f>
        <v>0</v>
      </c>
      <c r="K113" s="19" t="s">
        <v>4</v>
      </c>
    </row>
    <row r="114" spans="1:12" ht="20.45" outlineLevel="1" x14ac:dyDescent="0.3">
      <c r="A114" s="7"/>
      <c r="B114" s="7"/>
      <c r="C114" s="361"/>
      <c r="D114" s="361"/>
      <c r="E114" s="362"/>
      <c r="F114" s="363" t="s">
        <v>770</v>
      </c>
      <c r="G114" s="364"/>
      <c r="H114" s="365"/>
      <c r="I114" s="403"/>
      <c r="J114" s="366"/>
      <c r="K114" s="362"/>
    </row>
    <row r="115" spans="1:12" x14ac:dyDescent="0.3">
      <c r="A115" s="7"/>
      <c r="B115" s="7"/>
      <c r="C115" s="17" t="s">
        <v>69</v>
      </c>
      <c r="D115" s="17"/>
      <c r="E115" s="18" t="s">
        <v>119</v>
      </c>
      <c r="F115" s="19" t="s">
        <v>120</v>
      </c>
      <c r="G115" s="20" t="s">
        <v>90</v>
      </c>
      <c r="H115" s="21">
        <v>8</v>
      </c>
      <c r="I115" s="22"/>
      <c r="J115" s="48">
        <f>H115*I115</f>
        <v>0</v>
      </c>
      <c r="K115" s="19" t="s">
        <v>4</v>
      </c>
    </row>
    <row r="116" spans="1:12" ht="20.45" outlineLevel="1" x14ac:dyDescent="0.3">
      <c r="A116" s="7"/>
      <c r="B116" s="7"/>
      <c r="C116" s="361"/>
      <c r="D116" s="361"/>
      <c r="E116" s="362"/>
      <c r="F116" s="363" t="s">
        <v>770</v>
      </c>
      <c r="G116" s="364"/>
      <c r="H116" s="365"/>
      <c r="I116" s="403"/>
      <c r="J116" s="366"/>
      <c r="K116" s="362"/>
    </row>
    <row r="117" spans="1:12" ht="23.65" x14ac:dyDescent="0.3">
      <c r="A117" s="7"/>
      <c r="B117" s="7"/>
      <c r="C117" s="17" t="s">
        <v>121</v>
      </c>
      <c r="D117" s="17" t="s">
        <v>55</v>
      </c>
      <c r="E117" s="18" t="s">
        <v>735</v>
      </c>
      <c r="F117" s="19" t="s">
        <v>736</v>
      </c>
      <c r="G117" s="20" t="s">
        <v>59</v>
      </c>
      <c r="H117" s="21">
        <v>19.22</v>
      </c>
      <c r="I117" s="22"/>
      <c r="J117" s="48">
        <f>H117*I117</f>
        <v>0</v>
      </c>
      <c r="K117" s="19" t="s">
        <v>4</v>
      </c>
    </row>
    <row r="118" spans="1:12" ht="20.45" outlineLevel="1" x14ac:dyDescent="0.3">
      <c r="A118" s="7"/>
      <c r="B118" s="7"/>
      <c r="C118" s="361"/>
      <c r="D118" s="361"/>
      <c r="E118" s="362"/>
      <c r="F118" s="363" t="s">
        <v>770</v>
      </c>
      <c r="G118" s="364"/>
      <c r="H118" s="365"/>
      <c r="I118" s="403"/>
      <c r="J118" s="366"/>
      <c r="K118" s="362"/>
    </row>
    <row r="119" spans="1:12" s="373" customFormat="1" ht="45" customHeight="1" x14ac:dyDescent="0.3">
      <c r="A119" s="324"/>
      <c r="B119" s="110"/>
      <c r="C119" s="44" t="s">
        <v>125</v>
      </c>
      <c r="D119" s="114" t="s">
        <v>55</v>
      </c>
      <c r="E119" s="115" t="s">
        <v>142</v>
      </c>
      <c r="F119" s="116" t="s">
        <v>700</v>
      </c>
      <c r="G119" s="117" t="s">
        <v>59</v>
      </c>
      <c r="H119" s="118">
        <v>2.5</v>
      </c>
      <c r="I119" s="119"/>
      <c r="J119" s="120">
        <v>0</v>
      </c>
      <c r="K119" s="116" t="s">
        <v>4</v>
      </c>
      <c r="L119" s="372"/>
    </row>
    <row r="120" spans="1:12" s="373" customFormat="1" ht="23.65" x14ac:dyDescent="0.3">
      <c r="A120" s="110"/>
      <c r="B120" s="110"/>
      <c r="C120" s="44"/>
      <c r="D120" s="114"/>
      <c r="E120" s="115"/>
      <c r="F120" s="121" t="s">
        <v>774</v>
      </c>
      <c r="G120" s="117"/>
      <c r="H120" s="118"/>
      <c r="I120" s="119"/>
      <c r="J120" s="120"/>
      <c r="K120" s="116"/>
      <c r="L120" s="372"/>
    </row>
    <row r="121" spans="1:12" s="376" customFormat="1" collapsed="1" x14ac:dyDescent="0.3">
      <c r="A121" s="374"/>
      <c r="B121" s="110"/>
      <c r="C121" s="103" t="s">
        <v>143</v>
      </c>
      <c r="D121" s="114" t="s">
        <v>55</v>
      </c>
      <c r="E121" s="115" t="s">
        <v>144</v>
      </c>
      <c r="F121" s="116" t="s">
        <v>145</v>
      </c>
      <c r="G121" s="117" t="s">
        <v>546</v>
      </c>
      <c r="H121" s="118">
        <v>2</v>
      </c>
      <c r="I121" s="119"/>
      <c r="J121" s="120">
        <v>0</v>
      </c>
      <c r="K121" s="116" t="s">
        <v>4</v>
      </c>
      <c r="L121" s="375"/>
    </row>
    <row r="122" spans="1:12" s="376" customFormat="1" ht="23.65" x14ac:dyDescent="0.3">
      <c r="A122" s="110"/>
      <c r="B122" s="110"/>
      <c r="C122" s="50"/>
      <c r="D122" s="114"/>
      <c r="E122" s="115"/>
      <c r="F122" s="121" t="s">
        <v>774</v>
      </c>
      <c r="G122" s="117"/>
      <c r="H122" s="118"/>
      <c r="I122" s="119"/>
      <c r="J122" s="120"/>
      <c r="K122" s="116"/>
      <c r="L122" s="375"/>
    </row>
    <row r="123" spans="1:12" s="378" customFormat="1" x14ac:dyDescent="0.3">
      <c r="A123" s="105"/>
      <c r="B123" s="105"/>
      <c r="C123" s="44" t="s">
        <v>103</v>
      </c>
      <c r="D123" s="44" t="s">
        <v>55</v>
      </c>
      <c r="E123" s="45" t="s">
        <v>146</v>
      </c>
      <c r="F123" s="24" t="s">
        <v>147</v>
      </c>
      <c r="G123" s="46" t="s">
        <v>67</v>
      </c>
      <c r="H123" s="47">
        <v>712</v>
      </c>
      <c r="I123" s="22"/>
      <c r="J123" s="48">
        <f>H123*I123</f>
        <v>0</v>
      </c>
      <c r="K123" s="24" t="s">
        <v>4</v>
      </c>
      <c r="L123" s="377"/>
    </row>
    <row r="124" spans="1:12" outlineLevel="1" x14ac:dyDescent="0.3">
      <c r="A124" s="7"/>
      <c r="B124" s="7"/>
      <c r="C124" s="379"/>
      <c r="D124" s="380" t="s">
        <v>61</v>
      </c>
      <c r="E124" s="379"/>
      <c r="F124" s="381" t="s">
        <v>149</v>
      </c>
      <c r="G124" s="379"/>
      <c r="H124" s="379"/>
      <c r="I124" s="22"/>
      <c r="J124" s="379"/>
      <c r="K124" s="379"/>
    </row>
    <row r="125" spans="1:12" s="378" customFormat="1" ht="32.799999999999997" customHeight="1" x14ac:dyDescent="0.3">
      <c r="A125" s="382"/>
      <c r="B125" s="105"/>
      <c r="C125" s="44" t="s">
        <v>148</v>
      </c>
      <c r="D125" s="44" t="s">
        <v>55</v>
      </c>
      <c r="E125" s="45" t="s">
        <v>150</v>
      </c>
      <c r="F125" s="24" t="s">
        <v>151</v>
      </c>
      <c r="G125" s="46" t="s">
        <v>67</v>
      </c>
      <c r="H125" s="47">
        <v>216.54</v>
      </c>
      <c r="I125" s="22"/>
      <c r="J125" s="48">
        <f>H125*I125</f>
        <v>0</v>
      </c>
      <c r="K125" s="24" t="s">
        <v>4</v>
      </c>
      <c r="L125" s="377"/>
    </row>
    <row r="126" spans="1:12" ht="20.45" outlineLevel="1" x14ac:dyDescent="0.3">
      <c r="A126" s="7"/>
      <c r="B126" s="7"/>
      <c r="C126" s="361"/>
      <c r="D126" s="361"/>
      <c r="E126" s="362"/>
      <c r="F126" s="363" t="s">
        <v>770</v>
      </c>
      <c r="G126" s="364"/>
      <c r="H126" s="365"/>
      <c r="I126" s="403"/>
      <c r="J126" s="366"/>
      <c r="K126" s="362"/>
    </row>
    <row r="127" spans="1:12" x14ac:dyDescent="0.3">
      <c r="A127" s="7"/>
      <c r="B127" s="7"/>
      <c r="C127" s="39" t="s">
        <v>58</v>
      </c>
      <c r="D127" s="39" t="s">
        <v>55</v>
      </c>
      <c r="E127" s="40" t="s">
        <v>152</v>
      </c>
      <c r="F127" s="41" t="s">
        <v>153</v>
      </c>
      <c r="G127" s="42" t="s">
        <v>90</v>
      </c>
      <c r="H127" s="43">
        <v>9</v>
      </c>
      <c r="I127" s="122"/>
      <c r="J127" s="32">
        <v>0</v>
      </c>
      <c r="K127" s="25" t="s">
        <v>4</v>
      </c>
    </row>
    <row r="128" spans="1:12" s="369" customFormat="1" x14ac:dyDescent="0.3">
      <c r="A128" s="7"/>
      <c r="B128" s="7"/>
      <c r="C128" s="26"/>
      <c r="D128" s="26"/>
      <c r="E128" s="27"/>
      <c r="F128" s="28" t="s">
        <v>404</v>
      </c>
      <c r="G128" s="29"/>
      <c r="H128" s="30"/>
      <c r="I128" s="112"/>
      <c r="J128" s="32"/>
      <c r="K128" s="28"/>
      <c r="L128" s="368"/>
    </row>
    <row r="129" spans="1:12" s="357" customFormat="1" x14ac:dyDescent="0.3">
      <c r="A129" s="351"/>
      <c r="B129" s="351"/>
      <c r="C129" s="352"/>
      <c r="D129" s="353" t="s">
        <v>49</v>
      </c>
      <c r="E129" s="358" t="s">
        <v>105</v>
      </c>
      <c r="F129" s="358" t="s">
        <v>154</v>
      </c>
      <c r="G129" s="352"/>
      <c r="H129" s="352"/>
      <c r="I129" s="49"/>
      <c r="J129" s="359">
        <f>J130+J132+J134+J136</f>
        <v>0</v>
      </c>
      <c r="K129" s="352"/>
      <c r="L129" s="356"/>
    </row>
    <row r="130" spans="1:12" ht="35.5" x14ac:dyDescent="0.3">
      <c r="A130" s="7"/>
      <c r="B130" s="7"/>
      <c r="C130" s="17" t="s">
        <v>155</v>
      </c>
      <c r="D130" s="17" t="s">
        <v>55</v>
      </c>
      <c r="E130" s="18" t="s">
        <v>156</v>
      </c>
      <c r="F130" s="19" t="s">
        <v>396</v>
      </c>
      <c r="G130" s="20" t="s">
        <v>90</v>
      </c>
      <c r="H130" s="21">
        <v>5</v>
      </c>
      <c r="I130" s="22"/>
      <c r="J130" s="48">
        <f>H130*I130</f>
        <v>0</v>
      </c>
      <c r="K130" s="19"/>
    </row>
    <row r="131" spans="1:12" ht="43" x14ac:dyDescent="0.3">
      <c r="A131" s="367"/>
      <c r="B131" s="7"/>
      <c r="C131" s="17"/>
      <c r="D131" s="17"/>
      <c r="E131" s="18"/>
      <c r="F131" s="383" t="s">
        <v>702</v>
      </c>
      <c r="G131" s="97"/>
      <c r="H131" s="98"/>
      <c r="I131" s="99"/>
      <c r="J131" s="23"/>
      <c r="K131" s="19"/>
    </row>
    <row r="132" spans="1:12" ht="23.65" x14ac:dyDescent="0.3">
      <c r="A132" s="7"/>
      <c r="B132" s="7"/>
      <c r="C132" s="17" t="s">
        <v>157</v>
      </c>
      <c r="D132" s="17" t="s">
        <v>55</v>
      </c>
      <c r="E132" s="18" t="s">
        <v>158</v>
      </c>
      <c r="F132" s="19" t="s">
        <v>397</v>
      </c>
      <c r="G132" s="123" t="s">
        <v>141</v>
      </c>
      <c r="H132" s="21">
        <v>5</v>
      </c>
      <c r="I132" s="22"/>
      <c r="J132" s="48">
        <f>H132*I132</f>
        <v>0</v>
      </c>
      <c r="K132" s="19"/>
    </row>
    <row r="133" spans="1:12" ht="33.75" customHeight="1" x14ac:dyDescent="0.3">
      <c r="A133" s="367"/>
      <c r="B133" s="7"/>
      <c r="C133" s="17"/>
      <c r="D133" s="17"/>
      <c r="E133" s="18"/>
      <c r="F133" s="363" t="s">
        <v>770</v>
      </c>
      <c r="G133" s="100"/>
      <c r="H133" s="98"/>
      <c r="I133" s="99"/>
      <c r="J133" s="23"/>
      <c r="K133" s="19"/>
    </row>
    <row r="134" spans="1:12" ht="35.5" x14ac:dyDescent="0.3">
      <c r="A134" s="384"/>
      <c r="B134" s="12"/>
      <c r="C134" s="28" t="s">
        <v>160</v>
      </c>
      <c r="D134" s="28" t="s">
        <v>55</v>
      </c>
      <c r="E134" s="28" t="s">
        <v>161</v>
      </c>
      <c r="F134" s="28" t="s">
        <v>162</v>
      </c>
      <c r="G134" s="28"/>
      <c r="H134" s="28"/>
      <c r="I134" s="22"/>
      <c r="J134" s="32">
        <v>0</v>
      </c>
      <c r="K134" s="28"/>
    </row>
    <row r="135" spans="1:12" s="369" customFormat="1" ht="23.65" x14ac:dyDescent="0.3">
      <c r="A135" s="7"/>
      <c r="B135" s="7"/>
      <c r="C135" s="26"/>
      <c r="D135" s="26"/>
      <c r="E135" s="27"/>
      <c r="F135" s="28" t="s">
        <v>405</v>
      </c>
      <c r="G135" s="29"/>
      <c r="H135" s="30"/>
      <c r="I135" s="31"/>
      <c r="J135" s="32"/>
      <c r="K135" s="28"/>
      <c r="L135" s="368"/>
    </row>
    <row r="136" spans="1:12" ht="47.3" x14ac:dyDescent="0.3">
      <c r="A136" s="12"/>
      <c r="B136" s="12"/>
      <c r="C136" s="28"/>
      <c r="D136" s="28" t="s">
        <v>61</v>
      </c>
      <c r="E136" s="28"/>
      <c r="F136" s="28" t="s">
        <v>163</v>
      </c>
      <c r="G136" s="28"/>
      <c r="H136" s="28"/>
      <c r="I136" s="22"/>
      <c r="J136" s="32">
        <v>0</v>
      </c>
      <c r="K136" s="28"/>
    </row>
    <row r="137" spans="1:12" x14ac:dyDescent="0.3">
      <c r="A137" s="12"/>
      <c r="B137" s="12"/>
      <c r="C137" s="28"/>
      <c r="D137" s="28" t="s">
        <v>62</v>
      </c>
      <c r="E137" s="28" t="s">
        <v>4</v>
      </c>
      <c r="F137" s="28" t="s">
        <v>164</v>
      </c>
      <c r="G137" s="28"/>
      <c r="H137" s="28">
        <v>3</v>
      </c>
      <c r="I137" s="22"/>
      <c r="J137" s="32"/>
      <c r="K137" s="28"/>
    </row>
    <row r="138" spans="1:12" s="369" customFormat="1" ht="23.65" x14ac:dyDescent="0.3">
      <c r="A138" s="7"/>
      <c r="B138" s="7"/>
      <c r="C138" s="26"/>
      <c r="D138" s="26"/>
      <c r="E138" s="27"/>
      <c r="F138" s="28" t="s">
        <v>405</v>
      </c>
      <c r="G138" s="29"/>
      <c r="H138" s="30"/>
      <c r="I138" s="31"/>
      <c r="J138" s="32"/>
      <c r="K138" s="28"/>
      <c r="L138" s="368"/>
    </row>
    <row r="139" spans="1:12" s="357" customFormat="1" ht="15.6" x14ac:dyDescent="0.35">
      <c r="A139" s="351"/>
      <c r="B139" s="351"/>
      <c r="C139" s="352"/>
      <c r="D139" s="353" t="s">
        <v>49</v>
      </c>
      <c r="E139" s="354" t="s">
        <v>165</v>
      </c>
      <c r="F139" s="354" t="s">
        <v>166</v>
      </c>
      <c r="G139" s="352"/>
      <c r="H139" s="352"/>
      <c r="I139" s="49"/>
      <c r="J139" s="355">
        <f>J140+J149+J159</f>
        <v>0</v>
      </c>
      <c r="K139" s="352"/>
      <c r="L139" s="356"/>
    </row>
    <row r="140" spans="1:12" s="391" customFormat="1" x14ac:dyDescent="0.3">
      <c r="A140" s="385"/>
      <c r="B140" s="385"/>
      <c r="C140" s="386"/>
      <c r="D140" s="387" t="s">
        <v>49</v>
      </c>
      <c r="E140" s="388" t="s">
        <v>167</v>
      </c>
      <c r="F140" s="388" t="s">
        <v>168</v>
      </c>
      <c r="G140" s="386"/>
      <c r="H140" s="386"/>
      <c r="I140" s="49"/>
      <c r="J140" s="389">
        <f>J141+J143+J145+J147</f>
        <v>0</v>
      </c>
      <c r="K140" s="386"/>
      <c r="L140" s="390"/>
    </row>
    <row r="141" spans="1:12" s="393" customFormat="1" x14ac:dyDescent="0.3">
      <c r="A141" s="392"/>
      <c r="B141" s="312"/>
      <c r="C141" s="44" t="s">
        <v>169</v>
      </c>
      <c r="D141" s="44" t="s">
        <v>55</v>
      </c>
      <c r="E141" s="45" t="s">
        <v>170</v>
      </c>
      <c r="F141" s="24" t="s">
        <v>171</v>
      </c>
      <c r="G141" s="46" t="s">
        <v>141</v>
      </c>
      <c r="H141" s="47">
        <v>3</v>
      </c>
      <c r="I141" s="403"/>
      <c r="J141" s="48">
        <f>H141*I141</f>
        <v>0</v>
      </c>
      <c r="K141" s="24" t="s">
        <v>4</v>
      </c>
      <c r="L141" s="392"/>
    </row>
    <row r="142" spans="1:12" ht="20.45" outlineLevel="1" x14ac:dyDescent="0.3">
      <c r="A142" s="7"/>
      <c r="B142" s="312"/>
      <c r="C142" s="361"/>
      <c r="D142" s="361"/>
      <c r="E142" s="362"/>
      <c r="F142" s="363" t="s">
        <v>770</v>
      </c>
      <c r="G142" s="364"/>
      <c r="H142" s="365"/>
      <c r="I142" s="403"/>
      <c r="J142" s="366"/>
      <c r="K142" s="362"/>
    </row>
    <row r="143" spans="1:12" x14ac:dyDescent="0.3">
      <c r="A143" s="367"/>
      <c r="B143" s="312"/>
      <c r="C143" s="124" t="s">
        <v>172</v>
      </c>
      <c r="D143" s="124"/>
      <c r="E143" s="125" t="s">
        <v>173</v>
      </c>
      <c r="F143" s="113" t="s">
        <v>174</v>
      </c>
      <c r="G143" s="126" t="s">
        <v>90</v>
      </c>
      <c r="H143" s="127">
        <v>3</v>
      </c>
      <c r="I143" s="22"/>
      <c r="J143" s="48">
        <f>H143*I143</f>
        <v>0</v>
      </c>
      <c r="K143" s="113" t="s">
        <v>4</v>
      </c>
    </row>
    <row r="144" spans="1:12" ht="20.45" outlineLevel="1" x14ac:dyDescent="0.3">
      <c r="A144" s="7"/>
      <c r="B144" s="312"/>
      <c r="C144" s="361"/>
      <c r="D144" s="361"/>
      <c r="E144" s="362"/>
      <c r="F144" s="363" t="s">
        <v>770</v>
      </c>
      <c r="G144" s="364"/>
      <c r="H144" s="365"/>
      <c r="I144" s="403"/>
      <c r="J144" s="366"/>
      <c r="K144" s="362"/>
    </row>
    <row r="145" spans="1:12" x14ac:dyDescent="0.3">
      <c r="A145" s="7"/>
      <c r="B145" s="312"/>
      <c r="C145" s="124" t="s">
        <v>176</v>
      </c>
      <c r="D145" s="124"/>
      <c r="E145" s="125" t="s">
        <v>177</v>
      </c>
      <c r="F145" s="113" t="s">
        <v>178</v>
      </c>
      <c r="G145" s="36" t="s">
        <v>90</v>
      </c>
      <c r="H145" s="37">
        <v>3</v>
      </c>
      <c r="I145" s="22"/>
      <c r="J145" s="48">
        <f>H145*I145</f>
        <v>0</v>
      </c>
      <c r="K145" s="35" t="s">
        <v>4</v>
      </c>
    </row>
    <row r="146" spans="1:12" ht="20.45" outlineLevel="1" x14ac:dyDescent="0.3">
      <c r="A146" s="7"/>
      <c r="B146" s="312"/>
      <c r="C146" s="361"/>
      <c r="D146" s="361"/>
      <c r="E146" s="362"/>
      <c r="F146" s="363" t="s">
        <v>770</v>
      </c>
      <c r="G146" s="364"/>
      <c r="H146" s="365"/>
      <c r="I146" s="403"/>
      <c r="J146" s="366"/>
      <c r="K146" s="362"/>
    </row>
    <row r="147" spans="1:12" x14ac:dyDescent="0.3">
      <c r="A147" s="7"/>
      <c r="B147" s="312"/>
      <c r="C147" s="124" t="s">
        <v>87</v>
      </c>
      <c r="D147" s="124"/>
      <c r="E147" s="125" t="s">
        <v>179</v>
      </c>
      <c r="F147" s="113" t="s">
        <v>180</v>
      </c>
      <c r="G147" s="36" t="s">
        <v>90</v>
      </c>
      <c r="H147" s="37">
        <v>3</v>
      </c>
      <c r="I147" s="22"/>
      <c r="J147" s="48">
        <f>H147*I147</f>
        <v>0</v>
      </c>
      <c r="K147" s="35" t="s">
        <v>4</v>
      </c>
    </row>
    <row r="148" spans="1:12" ht="20.45" outlineLevel="1" x14ac:dyDescent="0.3">
      <c r="A148" s="7"/>
      <c r="B148" s="7"/>
      <c r="C148" s="361"/>
      <c r="D148" s="361"/>
      <c r="E148" s="362"/>
      <c r="F148" s="363" t="s">
        <v>770</v>
      </c>
      <c r="G148" s="364"/>
      <c r="H148" s="365"/>
      <c r="I148" s="403"/>
      <c r="J148" s="366"/>
      <c r="K148" s="362"/>
    </row>
    <row r="149" spans="1:12" s="357" customFormat="1" x14ac:dyDescent="0.3">
      <c r="A149" s="351"/>
      <c r="B149" s="351"/>
      <c r="C149" s="352"/>
      <c r="D149" s="353" t="s">
        <v>49</v>
      </c>
      <c r="E149" s="358" t="s">
        <v>181</v>
      </c>
      <c r="F149" s="358" t="s">
        <v>182</v>
      </c>
      <c r="G149" s="352"/>
      <c r="H149" s="352"/>
      <c r="I149" s="22"/>
      <c r="J149" s="359">
        <f>J150+J153+J155+J157</f>
        <v>0</v>
      </c>
      <c r="K149" s="352"/>
      <c r="L149" s="356"/>
    </row>
    <row r="150" spans="1:12" x14ac:dyDescent="0.3">
      <c r="A150" s="7"/>
      <c r="B150" s="7"/>
      <c r="C150" s="33" t="s">
        <v>102</v>
      </c>
      <c r="D150" s="33"/>
      <c r="E150" s="34" t="s">
        <v>183</v>
      </c>
      <c r="F150" s="35" t="s">
        <v>184</v>
      </c>
      <c r="G150" s="36" t="s">
        <v>90</v>
      </c>
      <c r="H150" s="37">
        <v>3</v>
      </c>
      <c r="I150" s="22"/>
      <c r="J150" s="23">
        <f>H150*I150</f>
        <v>0</v>
      </c>
      <c r="K150" s="35" t="s">
        <v>4</v>
      </c>
    </row>
    <row r="151" spans="1:12" ht="23.65" x14ac:dyDescent="0.3">
      <c r="A151" s="7"/>
      <c r="B151" s="7"/>
      <c r="C151" s="33"/>
      <c r="D151" s="33"/>
      <c r="E151" s="34"/>
      <c r="F151" s="106" t="s">
        <v>737</v>
      </c>
      <c r="G151" s="101"/>
      <c r="H151" s="102"/>
      <c r="I151" s="22"/>
      <c r="J151" s="38"/>
      <c r="K151" s="35"/>
    </row>
    <row r="152" spans="1:12" ht="20.45" outlineLevel="1" x14ac:dyDescent="0.3">
      <c r="A152" s="7"/>
      <c r="B152" s="7"/>
      <c r="C152" s="361"/>
      <c r="D152" s="361"/>
      <c r="E152" s="362"/>
      <c r="F152" s="363" t="s">
        <v>770</v>
      </c>
      <c r="G152" s="364"/>
      <c r="H152" s="365"/>
      <c r="I152" s="403"/>
      <c r="J152" s="366"/>
      <c r="K152" s="362"/>
    </row>
    <row r="153" spans="1:12" ht="23.65" x14ac:dyDescent="0.3">
      <c r="A153" s="367"/>
      <c r="B153" s="7"/>
      <c r="C153" s="17" t="s">
        <v>70</v>
      </c>
      <c r="D153" s="17"/>
      <c r="E153" s="18" t="s">
        <v>186</v>
      </c>
      <c r="F153" s="19" t="s">
        <v>187</v>
      </c>
      <c r="G153" s="20" t="s">
        <v>98</v>
      </c>
      <c r="H153" s="21">
        <v>3735</v>
      </c>
      <c r="I153" s="22"/>
      <c r="J153" s="23">
        <f>H153*I153</f>
        <v>0</v>
      </c>
      <c r="K153" s="19"/>
    </row>
    <row r="154" spans="1:12" ht="20.45" outlineLevel="1" x14ac:dyDescent="0.3">
      <c r="A154" s="7"/>
      <c r="B154" s="7"/>
      <c r="C154" s="361"/>
      <c r="D154" s="361"/>
      <c r="E154" s="362"/>
      <c r="F154" s="363" t="s">
        <v>770</v>
      </c>
      <c r="G154" s="364"/>
      <c r="H154" s="365"/>
      <c r="I154" s="403"/>
      <c r="J154" s="366"/>
      <c r="K154" s="362"/>
    </row>
    <row r="155" spans="1:12" ht="23.65" x14ac:dyDescent="0.3">
      <c r="A155" s="367"/>
      <c r="B155" s="7"/>
      <c r="C155" s="33" t="s">
        <v>71</v>
      </c>
      <c r="D155" s="33"/>
      <c r="E155" s="34" t="s">
        <v>188</v>
      </c>
      <c r="F155" s="35" t="s">
        <v>738</v>
      </c>
      <c r="G155" s="36" t="s">
        <v>98</v>
      </c>
      <c r="H155" s="37">
        <v>4108.5</v>
      </c>
      <c r="I155" s="22"/>
      <c r="J155" s="23">
        <f>H155*I155</f>
        <v>0</v>
      </c>
      <c r="K155" s="35" t="s">
        <v>4</v>
      </c>
    </row>
    <row r="156" spans="1:12" ht="20.45" outlineLevel="1" x14ac:dyDescent="0.3">
      <c r="A156" s="7"/>
      <c r="B156" s="7"/>
      <c r="C156" s="361"/>
      <c r="D156" s="361"/>
      <c r="E156" s="362"/>
      <c r="F156" s="363" t="s">
        <v>770</v>
      </c>
      <c r="G156" s="364"/>
      <c r="H156" s="365"/>
      <c r="I156" s="403"/>
      <c r="J156" s="366"/>
      <c r="K156" s="362"/>
    </row>
    <row r="157" spans="1:12" x14ac:dyDescent="0.3">
      <c r="A157" s="367"/>
      <c r="B157" s="7"/>
      <c r="C157" s="33" t="s">
        <v>72</v>
      </c>
      <c r="D157" s="33"/>
      <c r="E157" s="34" t="s">
        <v>189</v>
      </c>
      <c r="F157" s="35" t="s">
        <v>190</v>
      </c>
      <c r="G157" s="36" t="s">
        <v>141</v>
      </c>
      <c r="H157" s="37">
        <v>1</v>
      </c>
      <c r="I157" s="22"/>
      <c r="J157" s="23">
        <f>H157*I157</f>
        <v>0</v>
      </c>
      <c r="K157" s="35" t="s">
        <v>4</v>
      </c>
    </row>
    <row r="158" spans="1:12" ht="20.45" outlineLevel="1" x14ac:dyDescent="0.3">
      <c r="A158" s="7"/>
      <c r="B158" s="7"/>
      <c r="C158" s="361"/>
      <c r="D158" s="361"/>
      <c r="E158" s="362"/>
      <c r="F158" s="363" t="s">
        <v>770</v>
      </c>
      <c r="G158" s="364"/>
      <c r="H158" s="365"/>
      <c r="I158" s="403"/>
      <c r="J158" s="366"/>
      <c r="K158" s="362"/>
    </row>
    <row r="159" spans="1:12" s="391" customFormat="1" x14ac:dyDescent="0.3">
      <c r="A159" s="385"/>
      <c r="B159" s="385"/>
      <c r="C159" s="386"/>
      <c r="D159" s="387" t="s">
        <v>49</v>
      </c>
      <c r="E159" s="388" t="s">
        <v>191</v>
      </c>
      <c r="F159" s="388" t="s">
        <v>739</v>
      </c>
      <c r="G159" s="386"/>
      <c r="H159" s="386"/>
      <c r="I159" s="111"/>
      <c r="J159" s="389">
        <f>J160+J163+J165+J167</f>
        <v>0</v>
      </c>
      <c r="K159" s="386"/>
      <c r="L159" s="390"/>
    </row>
    <row r="160" spans="1:12" ht="35.5" x14ac:dyDescent="0.3">
      <c r="A160" s="7"/>
      <c r="B160" s="7"/>
      <c r="C160" s="17" t="s">
        <v>77</v>
      </c>
      <c r="D160" s="17" t="s">
        <v>55</v>
      </c>
      <c r="E160" s="18"/>
      <c r="F160" s="19" t="s">
        <v>192</v>
      </c>
      <c r="G160" s="46" t="s">
        <v>67</v>
      </c>
      <c r="H160" s="21">
        <v>77.599999999999994</v>
      </c>
      <c r="I160" s="22"/>
      <c r="J160" s="23">
        <f>H160*I160</f>
        <v>0</v>
      </c>
      <c r="K160" s="19"/>
    </row>
    <row r="161" spans="1:12" ht="43" x14ac:dyDescent="0.3">
      <c r="A161" s="367"/>
      <c r="B161" s="7"/>
      <c r="C161" s="17"/>
      <c r="D161" s="17"/>
      <c r="E161" s="18"/>
      <c r="F161" s="383" t="s">
        <v>701</v>
      </c>
      <c r="G161" s="97"/>
      <c r="H161" s="21"/>
      <c r="I161" s="22"/>
      <c r="J161" s="23"/>
      <c r="K161" s="19"/>
    </row>
    <row r="162" spans="1:12" ht="20.45" outlineLevel="1" x14ac:dyDescent="0.3">
      <c r="A162" s="7"/>
      <c r="B162" s="7"/>
      <c r="C162" s="361"/>
      <c r="D162" s="361"/>
      <c r="E162" s="362"/>
      <c r="F162" s="363" t="s">
        <v>770</v>
      </c>
      <c r="G162" s="364"/>
      <c r="H162" s="365"/>
      <c r="I162" s="403"/>
      <c r="J162" s="23"/>
      <c r="K162" s="362"/>
    </row>
    <row r="163" spans="1:12" ht="35.5" x14ac:dyDescent="0.3">
      <c r="A163" s="367"/>
      <c r="B163" s="7"/>
      <c r="C163" s="33" t="s">
        <v>78</v>
      </c>
      <c r="D163" s="33"/>
      <c r="E163" s="34"/>
      <c r="F163" s="35" t="s">
        <v>194</v>
      </c>
      <c r="G163" s="126" t="s">
        <v>67</v>
      </c>
      <c r="H163" s="127">
        <v>85.36</v>
      </c>
      <c r="I163" s="22"/>
      <c r="J163" s="23">
        <f>H163*I163</f>
        <v>0</v>
      </c>
      <c r="K163" s="35"/>
    </row>
    <row r="164" spans="1:12" ht="29.95" customHeight="1" x14ac:dyDescent="0.3">
      <c r="A164" s="367"/>
      <c r="B164" s="7"/>
      <c r="C164" s="33"/>
      <c r="D164" s="33"/>
      <c r="E164" s="34"/>
      <c r="F164" s="363" t="s">
        <v>770</v>
      </c>
      <c r="G164" s="101"/>
      <c r="H164" s="102"/>
      <c r="I164" s="22"/>
      <c r="J164" s="23"/>
      <c r="K164" s="35"/>
    </row>
    <row r="165" spans="1:12" ht="23.65" x14ac:dyDescent="0.3">
      <c r="A165" s="384"/>
      <c r="B165" s="7"/>
      <c r="C165" s="17" t="s">
        <v>79</v>
      </c>
      <c r="D165" s="17"/>
      <c r="E165" s="18"/>
      <c r="F165" s="19" t="s">
        <v>195</v>
      </c>
      <c r="G165" s="20" t="s">
        <v>75</v>
      </c>
      <c r="H165" s="21">
        <v>2.851</v>
      </c>
      <c r="I165" s="22"/>
      <c r="J165" s="23">
        <f>H165*I165</f>
        <v>0</v>
      </c>
      <c r="K165" s="19"/>
    </row>
    <row r="166" spans="1:12" ht="38.299999999999997" customHeight="1" x14ac:dyDescent="0.3">
      <c r="A166" s="367"/>
      <c r="B166" s="7"/>
      <c r="C166" s="33"/>
      <c r="D166" s="33"/>
      <c r="E166" s="34"/>
      <c r="F166" s="363" t="s">
        <v>770</v>
      </c>
      <c r="G166" s="101"/>
      <c r="H166" s="102"/>
      <c r="I166" s="22"/>
      <c r="J166" s="23"/>
      <c r="K166" s="35"/>
    </row>
    <row r="167" spans="1:12" s="372" customFormat="1" ht="33.450000000000003" customHeight="1" x14ac:dyDescent="0.3">
      <c r="A167" s="394"/>
      <c r="B167" s="395" t="s">
        <v>216</v>
      </c>
      <c r="C167" s="361" t="s">
        <v>333</v>
      </c>
      <c r="D167" s="361" t="s">
        <v>55</v>
      </c>
      <c r="E167" s="362" t="s">
        <v>776</v>
      </c>
      <c r="F167" s="362" t="s">
        <v>775</v>
      </c>
      <c r="G167" s="364" t="s">
        <v>67</v>
      </c>
      <c r="H167" s="365">
        <v>81.494</v>
      </c>
      <c r="I167" s="22"/>
      <c r="J167" s="23">
        <f>H167*I167</f>
        <v>0</v>
      </c>
      <c r="K167" s="362" t="s">
        <v>60</v>
      </c>
    </row>
    <row r="168" spans="1:12" s="372" customFormat="1" ht="38.700000000000003" customHeight="1" x14ac:dyDescent="0.3">
      <c r="A168" s="396"/>
      <c r="B168" s="395"/>
      <c r="C168" s="379"/>
      <c r="D168" s="380" t="s">
        <v>61</v>
      </c>
      <c r="E168" s="379"/>
      <c r="F168" s="362" t="s">
        <v>777</v>
      </c>
      <c r="G168" s="379"/>
      <c r="H168" s="379"/>
      <c r="I168" s="22"/>
      <c r="J168" s="379"/>
      <c r="K168" s="379"/>
    </row>
    <row r="169" spans="1:12" x14ac:dyDescent="0.3">
      <c r="A169" s="7"/>
      <c r="B169" s="7"/>
      <c r="C169" s="349"/>
      <c r="D169" s="397"/>
      <c r="E169" s="349"/>
      <c r="F169" s="398"/>
      <c r="G169" s="349"/>
      <c r="H169" s="349"/>
      <c r="I169" s="22"/>
      <c r="J169" s="349"/>
      <c r="K169" s="349"/>
    </row>
    <row r="170" spans="1:12" s="357" customFormat="1" ht="15.6" x14ac:dyDescent="0.35">
      <c r="A170" s="351"/>
      <c r="B170" s="351"/>
      <c r="C170" s="352"/>
      <c r="D170" s="353" t="s">
        <v>49</v>
      </c>
      <c r="E170" s="354" t="s">
        <v>196</v>
      </c>
      <c r="F170" s="354" t="s">
        <v>197</v>
      </c>
      <c r="G170" s="352"/>
      <c r="H170" s="352"/>
      <c r="I170" s="22"/>
      <c r="J170" s="355">
        <f>J171</f>
        <v>0</v>
      </c>
      <c r="K170" s="352"/>
      <c r="L170" s="356"/>
    </row>
    <row r="171" spans="1:12" s="357" customFormat="1" x14ac:dyDescent="0.3">
      <c r="A171" s="351"/>
      <c r="B171" s="351"/>
      <c r="C171" s="352"/>
      <c r="D171" s="353" t="s">
        <v>49</v>
      </c>
      <c r="E171" s="358" t="s">
        <v>198</v>
      </c>
      <c r="F171" s="358" t="s">
        <v>199</v>
      </c>
      <c r="G171" s="352"/>
      <c r="H171" s="352"/>
      <c r="I171" s="22"/>
      <c r="J171" s="359">
        <f>SUM(J172:J175)</f>
        <v>0</v>
      </c>
      <c r="K171" s="352"/>
      <c r="L171" s="356"/>
    </row>
    <row r="172" spans="1:12" s="357" customFormat="1" ht="23.65" x14ac:dyDescent="0.3">
      <c r="A172" s="399"/>
      <c r="B172" s="351"/>
      <c r="C172" s="352"/>
      <c r="D172" s="353"/>
      <c r="E172" s="358"/>
      <c r="F172" s="19" t="s">
        <v>703</v>
      </c>
      <c r="G172" s="352" t="s">
        <v>141</v>
      </c>
      <c r="H172" s="352">
        <v>1</v>
      </c>
      <c r="I172" s="22"/>
      <c r="J172" s="23">
        <f>H172*I172</f>
        <v>0</v>
      </c>
      <c r="K172" s="352"/>
      <c r="L172" s="356"/>
    </row>
    <row r="173" spans="1:12" s="357" customFormat="1" ht="106.4" x14ac:dyDescent="0.3">
      <c r="A173" s="351"/>
      <c r="B173" s="351"/>
      <c r="C173" s="352"/>
      <c r="D173" s="353"/>
      <c r="E173" s="358"/>
      <c r="F173" s="19" t="s">
        <v>740</v>
      </c>
      <c r="G173" s="352"/>
      <c r="H173" s="352"/>
      <c r="I173" s="22"/>
      <c r="J173" s="359"/>
      <c r="K173" s="352"/>
      <c r="L173" s="356"/>
    </row>
    <row r="174" spans="1:12" x14ac:dyDescent="0.3">
      <c r="A174" s="7"/>
      <c r="B174" s="7"/>
      <c r="C174" s="26" t="s">
        <v>200</v>
      </c>
      <c r="D174" s="26"/>
      <c r="E174" s="27"/>
      <c r="F174" s="28" t="s">
        <v>201</v>
      </c>
      <c r="G174" s="29"/>
      <c r="H174" s="30"/>
      <c r="I174" s="22"/>
      <c r="J174" s="32">
        <v>0</v>
      </c>
      <c r="K174" s="28"/>
    </row>
    <row r="175" spans="1:12" s="369" customFormat="1" ht="23.65" x14ac:dyDescent="0.3">
      <c r="A175" s="7"/>
      <c r="B175" s="7"/>
      <c r="C175" s="26"/>
      <c r="D175" s="26"/>
      <c r="E175" s="27"/>
      <c r="F175" s="28" t="s">
        <v>455</v>
      </c>
      <c r="G175" s="29"/>
      <c r="H175" s="30"/>
      <c r="I175" s="22"/>
      <c r="J175" s="32"/>
      <c r="K175" s="28"/>
      <c r="L175" s="368"/>
    </row>
  </sheetData>
  <sheetProtection sheet="1" objects="1" scenarios="1"/>
  <mergeCells count="5">
    <mergeCell ref="E6:H6"/>
    <mergeCell ref="E23:H23"/>
    <mergeCell ref="E44:H44"/>
    <mergeCell ref="E75:H75"/>
    <mergeCell ref="B141:B147"/>
  </mergeCells>
  <pageMargins left="0.7" right="0.7" top="0.78740157499999996" bottom="0.78740157499999996" header="0.3" footer="0.3"/>
  <pageSetup paperSize="9" scale="79" fitToHeight="0" orientation="portrait" r:id="rId1"/>
  <rowBreaks count="2" manualBreakCount="2">
    <brk id="38" min="2" max="10" man="1"/>
    <brk id="68" min="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5"/>
  <sheetViews>
    <sheetView view="pageBreakPreview" topLeftCell="A91" zoomScale="70" zoomScaleNormal="70" zoomScaleSheetLayoutView="70" workbookViewId="0">
      <selection activeCell="I88" sqref="I88"/>
    </sheetView>
  </sheetViews>
  <sheetFormatPr defaultColWidth="8.796875" defaultRowHeight="14" x14ac:dyDescent="0.3"/>
  <cols>
    <col min="1" max="1" width="32.5" style="392" customWidth="1"/>
    <col min="2" max="2" width="20.19921875" style="392" customWidth="1"/>
    <col min="3" max="4" width="8.796875" style="392"/>
    <col min="5" max="5" width="10.19921875" style="392" customWidth="1"/>
    <col min="6" max="6" width="25.69921875" style="392" customWidth="1"/>
    <col min="7" max="8" width="8.796875" style="392"/>
    <col min="9" max="9" width="14.296875" style="417" customWidth="1"/>
    <col min="10" max="10" width="13.5" style="392" customWidth="1"/>
    <col min="11" max="11" width="12" style="492" customWidth="1"/>
    <col min="12" max="16384" width="8.796875" style="392"/>
  </cols>
  <sheetData>
    <row r="1" spans="2:11" s="417" customFormat="1" x14ac:dyDescent="0.3">
      <c r="B1" s="415"/>
      <c r="C1" s="404"/>
      <c r="D1" s="404"/>
      <c r="E1" s="404"/>
      <c r="F1" s="404"/>
      <c r="G1" s="404"/>
      <c r="H1" s="404"/>
      <c r="I1" s="1"/>
      <c r="J1" s="404"/>
      <c r="K1" s="416"/>
    </row>
    <row r="2" spans="2:11" s="417" customFormat="1" x14ac:dyDescent="0.3">
      <c r="B2" s="415"/>
      <c r="C2" s="404"/>
      <c r="D2" s="404"/>
      <c r="E2" s="404"/>
      <c r="F2" s="404"/>
      <c r="G2" s="404"/>
      <c r="H2" s="404"/>
      <c r="I2" s="1"/>
      <c r="J2" s="404"/>
      <c r="K2" s="416"/>
    </row>
    <row r="3" spans="2:11" s="417" customFormat="1" ht="20.95" x14ac:dyDescent="0.3">
      <c r="B3" s="415"/>
      <c r="C3" s="404"/>
      <c r="D3" s="406" t="s">
        <v>0</v>
      </c>
      <c r="E3" s="404"/>
      <c r="F3" s="404"/>
      <c r="G3" s="404"/>
      <c r="H3" s="404"/>
      <c r="I3" s="1"/>
      <c r="J3" s="404"/>
      <c r="K3" s="416"/>
    </row>
    <row r="4" spans="2:11" s="417" customFormat="1" x14ac:dyDescent="0.3">
      <c r="B4" s="415"/>
      <c r="C4" s="404"/>
      <c r="D4" s="404"/>
      <c r="E4" s="404"/>
      <c r="F4" s="404"/>
      <c r="G4" s="404"/>
      <c r="H4" s="404"/>
      <c r="I4" s="1"/>
      <c r="J4" s="404"/>
      <c r="K4" s="416"/>
    </row>
    <row r="5" spans="2:11" s="417" customFormat="1" x14ac:dyDescent="0.3">
      <c r="B5" s="415"/>
      <c r="C5" s="404"/>
      <c r="D5" s="407" t="s">
        <v>1</v>
      </c>
      <c r="E5" s="404"/>
      <c r="F5" s="404"/>
      <c r="G5" s="404"/>
      <c r="H5" s="404"/>
      <c r="I5" s="1"/>
      <c r="J5" s="404"/>
      <c r="K5" s="416"/>
    </row>
    <row r="6" spans="2:11" s="417" customFormat="1" x14ac:dyDescent="0.3">
      <c r="B6" s="415"/>
      <c r="C6" s="404"/>
      <c r="D6" s="404"/>
      <c r="E6" s="408" t="s">
        <v>398</v>
      </c>
      <c r="F6" s="408"/>
      <c r="G6" s="408"/>
      <c r="H6" s="408"/>
      <c r="I6" s="1"/>
      <c r="J6" s="404"/>
      <c r="K6" s="416"/>
    </row>
    <row r="7" spans="2:11" s="417" customFormat="1" ht="14" customHeight="1" x14ac:dyDescent="0.3">
      <c r="B7" s="415"/>
      <c r="C7" s="409"/>
      <c r="D7" s="407" t="s">
        <v>2</v>
      </c>
      <c r="E7" s="409"/>
      <c r="F7" s="409"/>
      <c r="G7" s="409"/>
      <c r="H7" s="409"/>
      <c r="I7" s="2"/>
      <c r="J7" s="409"/>
      <c r="K7" s="418"/>
    </row>
    <row r="8" spans="2:11" s="417" customFormat="1" ht="15.6" x14ac:dyDescent="0.3">
      <c r="B8" s="415"/>
      <c r="C8" s="409"/>
      <c r="D8" s="409"/>
      <c r="E8" s="410" t="s">
        <v>781</v>
      </c>
      <c r="F8" s="410"/>
      <c r="G8" s="410"/>
      <c r="H8" s="410"/>
      <c r="I8" s="2"/>
      <c r="J8" s="409"/>
      <c r="K8" s="418"/>
    </row>
    <row r="9" spans="2:11" s="417" customFormat="1" ht="14" customHeight="1" x14ac:dyDescent="0.3">
      <c r="B9" s="415"/>
      <c r="C9" s="409"/>
      <c r="D9" s="409"/>
      <c r="E9" s="409"/>
      <c r="F9" s="409"/>
      <c r="G9" s="409"/>
      <c r="H9" s="409"/>
      <c r="I9" s="2"/>
      <c r="J9" s="409"/>
      <c r="K9" s="418"/>
    </row>
    <row r="10" spans="2:11" s="417" customFormat="1" x14ac:dyDescent="0.3">
      <c r="B10" s="415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18"/>
    </row>
    <row r="11" spans="2:11" s="417" customFormat="1" x14ac:dyDescent="0.3">
      <c r="B11" s="415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/>
      <c r="K11" s="418"/>
    </row>
    <row r="12" spans="2:11" s="417" customFormat="1" x14ac:dyDescent="0.3">
      <c r="B12" s="415"/>
      <c r="C12" s="409"/>
      <c r="D12" s="409"/>
      <c r="E12" s="409"/>
      <c r="F12" s="409"/>
      <c r="G12" s="409"/>
      <c r="H12" s="409"/>
      <c r="I12" s="2"/>
      <c r="J12" s="409"/>
      <c r="K12" s="418"/>
    </row>
    <row r="13" spans="2:11" s="417" customFormat="1" x14ac:dyDescent="0.3">
      <c r="B13" s="415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18"/>
    </row>
    <row r="14" spans="2:11" s="417" customFormat="1" x14ac:dyDescent="0.3">
      <c r="B14" s="415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18"/>
    </row>
    <row r="15" spans="2:11" s="417" customFormat="1" x14ac:dyDescent="0.3">
      <c r="B15" s="415"/>
      <c r="C15" s="409"/>
      <c r="D15" s="409"/>
      <c r="E15" s="409"/>
      <c r="F15" s="409"/>
      <c r="G15" s="409"/>
      <c r="H15" s="409"/>
      <c r="I15" s="2"/>
      <c r="J15" s="409"/>
      <c r="K15" s="418"/>
    </row>
    <row r="16" spans="2:11" s="417" customFormat="1" x14ac:dyDescent="0.3">
      <c r="B16" s="415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18"/>
    </row>
    <row r="17" spans="2:11" s="417" customFormat="1" x14ac:dyDescent="0.3">
      <c r="B17" s="415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18"/>
    </row>
    <row r="18" spans="2:11" s="417" customFormat="1" x14ac:dyDescent="0.3">
      <c r="B18" s="415"/>
      <c r="C18" s="409"/>
      <c r="D18" s="409"/>
      <c r="E18" s="409"/>
      <c r="F18" s="409"/>
      <c r="G18" s="409"/>
      <c r="H18" s="409"/>
      <c r="I18" s="2"/>
      <c r="J18" s="409"/>
      <c r="K18" s="418"/>
    </row>
    <row r="19" spans="2:11" s="417" customFormat="1" x14ac:dyDescent="0.3">
      <c r="B19" s="415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18"/>
    </row>
    <row r="20" spans="2:11" s="417" customFormat="1" x14ac:dyDescent="0.3">
      <c r="B20" s="415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18"/>
    </row>
    <row r="21" spans="2:11" s="417" customFormat="1" x14ac:dyDescent="0.3">
      <c r="B21" s="415"/>
      <c r="C21" s="409"/>
      <c r="D21" s="409"/>
      <c r="E21" s="409"/>
      <c r="F21" s="409"/>
      <c r="G21" s="409"/>
      <c r="H21" s="409"/>
      <c r="I21" s="2"/>
      <c r="J21" s="409"/>
      <c r="K21" s="418"/>
    </row>
    <row r="22" spans="2:11" s="417" customFormat="1" x14ac:dyDescent="0.3">
      <c r="B22" s="415"/>
      <c r="C22" s="409"/>
      <c r="D22" s="407" t="s">
        <v>13</v>
      </c>
      <c r="E22" s="409"/>
      <c r="F22" s="409"/>
      <c r="G22" s="409"/>
      <c r="H22" s="409"/>
      <c r="I22" s="2"/>
      <c r="J22" s="409"/>
      <c r="K22" s="418"/>
    </row>
    <row r="23" spans="2:11" s="417" customFormat="1" x14ac:dyDescent="0.3">
      <c r="B23" s="415"/>
      <c r="C23" s="413"/>
      <c r="D23" s="413"/>
      <c r="E23" s="414" t="s">
        <v>4</v>
      </c>
      <c r="F23" s="414"/>
      <c r="G23" s="414"/>
      <c r="H23" s="414"/>
      <c r="I23" s="4"/>
      <c r="J23" s="413"/>
      <c r="K23" s="418"/>
    </row>
    <row r="24" spans="2:11" s="417" customFormat="1" x14ac:dyDescent="0.3">
      <c r="B24" s="415"/>
      <c r="C24" s="409"/>
      <c r="D24" s="409"/>
      <c r="E24" s="409"/>
      <c r="F24" s="409"/>
      <c r="G24" s="409"/>
      <c r="H24" s="409"/>
      <c r="I24" s="2"/>
      <c r="J24" s="409"/>
      <c r="K24" s="418"/>
    </row>
    <row r="25" spans="2:11" s="417" customFormat="1" x14ac:dyDescent="0.3">
      <c r="B25" s="415"/>
      <c r="C25" s="409"/>
      <c r="D25" s="409"/>
      <c r="E25" s="409"/>
      <c r="F25" s="409"/>
      <c r="G25" s="409"/>
      <c r="H25" s="409"/>
      <c r="I25" s="2"/>
      <c r="J25" s="409"/>
      <c r="K25" s="418"/>
    </row>
    <row r="26" spans="2:11" ht="15.6" x14ac:dyDescent="0.3">
      <c r="B26" s="419"/>
      <c r="C26" s="7"/>
      <c r="D26" s="325" t="s">
        <v>14</v>
      </c>
      <c r="E26" s="7"/>
      <c r="F26" s="7"/>
      <c r="G26" s="7"/>
      <c r="H26" s="7"/>
      <c r="I26" s="2"/>
      <c r="J26" s="326">
        <f>J85</f>
        <v>0</v>
      </c>
      <c r="K26" s="421"/>
    </row>
    <row r="27" spans="2:11" x14ac:dyDescent="0.3">
      <c r="B27" s="419"/>
      <c r="C27" s="7"/>
      <c r="D27" s="7"/>
      <c r="E27" s="7"/>
      <c r="F27" s="7"/>
      <c r="G27" s="7"/>
      <c r="H27" s="7"/>
      <c r="I27" s="2"/>
      <c r="J27" s="7"/>
      <c r="K27" s="421"/>
    </row>
    <row r="28" spans="2:11" x14ac:dyDescent="0.3">
      <c r="B28" s="419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421"/>
    </row>
    <row r="29" spans="2:11" x14ac:dyDescent="0.3">
      <c r="B29" s="419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421"/>
    </row>
    <row r="30" spans="2:11" x14ac:dyDescent="0.3">
      <c r="B30" s="419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421"/>
    </row>
    <row r="31" spans="2:11" x14ac:dyDescent="0.3">
      <c r="B31" s="419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421"/>
    </row>
    <row r="32" spans="2:11" x14ac:dyDescent="0.3">
      <c r="B32" s="419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421"/>
    </row>
    <row r="33" spans="2:11" x14ac:dyDescent="0.3">
      <c r="B33" s="419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421"/>
    </row>
    <row r="34" spans="2:11" x14ac:dyDescent="0.3">
      <c r="B34" s="419"/>
      <c r="C34" s="7"/>
      <c r="D34" s="7"/>
      <c r="E34" s="7"/>
      <c r="F34" s="7"/>
      <c r="G34" s="7"/>
      <c r="H34" s="7"/>
      <c r="I34" s="2"/>
      <c r="J34" s="7"/>
      <c r="K34" s="421"/>
    </row>
    <row r="35" spans="2:11" ht="15.6" x14ac:dyDescent="0.3">
      <c r="B35" s="419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422"/>
    </row>
    <row r="36" spans="2:11" x14ac:dyDescent="0.3">
      <c r="B36" s="419"/>
      <c r="C36" s="7"/>
      <c r="D36" s="7"/>
      <c r="E36" s="7"/>
      <c r="F36" s="7"/>
      <c r="G36" s="7"/>
      <c r="H36" s="7"/>
      <c r="I36" s="2"/>
      <c r="J36" s="7"/>
      <c r="K36" s="421"/>
    </row>
    <row r="37" spans="2:11" x14ac:dyDescent="0.3">
      <c r="B37" s="419"/>
      <c r="C37" s="314"/>
      <c r="D37" s="314"/>
      <c r="E37" s="314"/>
      <c r="F37" s="314"/>
      <c r="G37" s="314"/>
      <c r="H37" s="314"/>
      <c r="I37" s="1"/>
      <c r="J37" s="314"/>
      <c r="K37" s="420"/>
    </row>
    <row r="38" spans="2:11" x14ac:dyDescent="0.3">
      <c r="B38" s="419"/>
      <c r="C38" s="314"/>
      <c r="D38" s="314"/>
      <c r="E38" s="314"/>
      <c r="F38" s="314"/>
      <c r="G38" s="314"/>
      <c r="H38" s="314"/>
      <c r="I38" s="1"/>
      <c r="J38" s="314"/>
      <c r="K38" s="420"/>
    </row>
    <row r="39" spans="2:11" x14ac:dyDescent="0.3">
      <c r="B39" s="419"/>
      <c r="C39" s="314"/>
      <c r="D39" s="314"/>
      <c r="E39" s="314"/>
      <c r="F39" s="314"/>
      <c r="G39" s="314"/>
      <c r="H39" s="314"/>
      <c r="I39" s="1"/>
      <c r="J39" s="314"/>
      <c r="K39" s="420"/>
    </row>
    <row r="40" spans="2:11" x14ac:dyDescent="0.3">
      <c r="B40" s="419"/>
      <c r="C40" s="7"/>
      <c r="D40" s="7"/>
      <c r="E40" s="7"/>
      <c r="F40" s="7"/>
      <c r="G40" s="7"/>
      <c r="H40" s="7"/>
      <c r="I40" s="2"/>
      <c r="J40" s="7"/>
      <c r="K40" s="421"/>
    </row>
    <row r="41" spans="2:11" ht="20.95" x14ac:dyDescent="0.3">
      <c r="B41" s="419"/>
      <c r="C41" s="317" t="s">
        <v>27</v>
      </c>
      <c r="D41" s="7"/>
      <c r="E41" s="7"/>
      <c r="F41" s="7"/>
      <c r="G41" s="7"/>
      <c r="H41" s="7"/>
      <c r="I41" s="2"/>
      <c r="J41" s="7"/>
      <c r="K41" s="421"/>
    </row>
    <row r="42" spans="2:11" x14ac:dyDescent="0.3">
      <c r="B42" s="419"/>
      <c r="C42" s="7"/>
      <c r="D42" s="7"/>
      <c r="E42" s="7"/>
      <c r="F42" s="7"/>
      <c r="G42" s="7"/>
      <c r="H42" s="7"/>
      <c r="I42" s="2"/>
      <c r="J42" s="7"/>
      <c r="K42" s="421"/>
    </row>
    <row r="43" spans="2:11" x14ac:dyDescent="0.3">
      <c r="B43" s="419"/>
      <c r="C43" s="318" t="s">
        <v>1</v>
      </c>
      <c r="D43" s="7"/>
      <c r="E43" s="7"/>
      <c r="F43" s="7"/>
      <c r="G43" s="7"/>
      <c r="H43" s="7"/>
      <c r="I43" s="2"/>
      <c r="J43" s="7"/>
      <c r="K43" s="421"/>
    </row>
    <row r="44" spans="2:11" x14ac:dyDescent="0.3">
      <c r="B44" s="419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421"/>
    </row>
    <row r="45" spans="2:11" x14ac:dyDescent="0.3">
      <c r="B45" s="419"/>
      <c r="C45" s="318" t="s">
        <v>2</v>
      </c>
      <c r="D45" s="7"/>
      <c r="E45" s="7"/>
      <c r="F45" s="7"/>
      <c r="G45" s="7"/>
      <c r="H45" s="7"/>
      <c r="I45" s="2"/>
      <c r="J45" s="7"/>
      <c r="K45" s="421"/>
    </row>
    <row r="46" spans="2:11" ht="15.6" x14ac:dyDescent="0.3">
      <c r="B46" s="419"/>
      <c r="C46" s="7"/>
      <c r="D46" s="7"/>
      <c r="E46" s="320" t="str">
        <f>E8</f>
        <v>01b-položky z hlavní stavby LAŠ-revize 05/2020</v>
      </c>
      <c r="F46" s="320"/>
      <c r="G46" s="320"/>
      <c r="H46" s="320"/>
      <c r="I46" s="2"/>
      <c r="J46" s="7"/>
      <c r="K46" s="421"/>
    </row>
    <row r="47" spans="2:11" x14ac:dyDescent="0.3">
      <c r="B47" s="419"/>
      <c r="C47" s="7"/>
      <c r="D47" s="7"/>
      <c r="E47" s="7"/>
      <c r="F47" s="7"/>
      <c r="G47" s="7"/>
      <c r="H47" s="7"/>
      <c r="I47" s="2"/>
      <c r="J47" s="7"/>
      <c r="K47" s="421"/>
    </row>
    <row r="48" spans="2:11" x14ac:dyDescent="0.3">
      <c r="B48" s="419"/>
      <c r="C48" s="318" t="s">
        <v>6</v>
      </c>
      <c r="D48" s="7"/>
      <c r="E48" s="315"/>
      <c r="F48" s="335" t="str">
        <f>F11</f>
        <v>Štětí, Nábřežní 835</v>
      </c>
      <c r="G48" s="7"/>
      <c r="H48" s="7"/>
      <c r="I48" s="3" t="s">
        <v>7</v>
      </c>
      <c r="J48" s="323">
        <f>J11</f>
        <v>0</v>
      </c>
      <c r="K48" s="421"/>
    </row>
    <row r="49" spans="2:11" x14ac:dyDescent="0.3">
      <c r="B49" s="419"/>
      <c r="C49" s="7"/>
      <c r="D49" s="7"/>
      <c r="E49" s="315"/>
      <c r="F49" s="7"/>
      <c r="G49" s="7"/>
      <c r="H49" s="7"/>
      <c r="I49" s="2"/>
      <c r="J49" s="7"/>
      <c r="K49" s="421"/>
    </row>
    <row r="50" spans="2:11" x14ac:dyDescent="0.3">
      <c r="B50" s="419"/>
      <c r="C50" s="318" t="s">
        <v>8</v>
      </c>
      <c r="D50" s="7"/>
      <c r="E50" s="315"/>
      <c r="F50" s="7" t="str">
        <f>F13</f>
        <v>Labe aréna a.s.</v>
      </c>
      <c r="G50" s="7"/>
      <c r="H50" s="7"/>
      <c r="I50" s="401"/>
      <c r="J50" s="321" t="s">
        <v>4</v>
      </c>
      <c r="K50" s="421"/>
    </row>
    <row r="51" spans="2:11" x14ac:dyDescent="0.3">
      <c r="B51" s="419"/>
      <c r="C51" s="322" t="s">
        <v>12</v>
      </c>
      <c r="D51" s="7"/>
      <c r="E51" s="315"/>
      <c r="F51" s="7" t="str">
        <f>F19</f>
        <v>di5 architekti inženýři s.r.o.</v>
      </c>
      <c r="G51" s="7"/>
      <c r="H51" s="7"/>
      <c r="I51" s="3"/>
      <c r="J51" s="321"/>
      <c r="K51" s="421"/>
    </row>
    <row r="52" spans="2:11" x14ac:dyDescent="0.3">
      <c r="B52" s="419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421"/>
    </row>
    <row r="53" spans="2:11" x14ac:dyDescent="0.3">
      <c r="B53" s="419"/>
      <c r="C53" s="7"/>
      <c r="D53" s="7"/>
      <c r="E53" s="7"/>
      <c r="F53" s="7"/>
      <c r="G53" s="7"/>
      <c r="H53" s="7"/>
      <c r="I53" s="2"/>
      <c r="J53" s="7"/>
      <c r="K53" s="421"/>
    </row>
    <row r="54" spans="2:11" x14ac:dyDescent="0.3">
      <c r="B54" s="419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422"/>
    </row>
    <row r="55" spans="2:11" x14ac:dyDescent="0.3">
      <c r="B55" s="419"/>
      <c r="C55" s="7"/>
      <c r="D55" s="7"/>
      <c r="E55" s="7"/>
      <c r="F55" s="7"/>
      <c r="G55" s="7"/>
      <c r="H55" s="7"/>
      <c r="I55" s="2"/>
      <c r="J55" s="7"/>
      <c r="K55" s="421"/>
    </row>
    <row r="56" spans="2:11" ht="15.6" x14ac:dyDescent="0.3">
      <c r="B56" s="419"/>
      <c r="C56" s="338" t="s">
        <v>30</v>
      </c>
      <c r="D56" s="7"/>
      <c r="E56" s="7"/>
      <c r="F56" s="7"/>
      <c r="G56" s="7"/>
      <c r="H56" s="7"/>
      <c r="I56" s="2"/>
      <c r="J56" s="326">
        <f>J85</f>
        <v>0</v>
      </c>
      <c r="K56" s="421"/>
    </row>
    <row r="57" spans="2:11" ht="15.6" x14ac:dyDescent="0.3">
      <c r="B57" s="419"/>
      <c r="C57" s="341"/>
      <c r="D57" s="423" t="s">
        <v>31</v>
      </c>
      <c r="E57" s="341"/>
      <c r="F57" s="341"/>
      <c r="G57" s="341"/>
      <c r="H57" s="341"/>
      <c r="I57" s="8"/>
      <c r="J57" s="424">
        <f>J86</f>
        <v>0</v>
      </c>
      <c r="K57" s="425"/>
    </row>
    <row r="58" spans="2:11" x14ac:dyDescent="0.3">
      <c r="B58" s="419"/>
      <c r="C58" s="345"/>
      <c r="D58" s="426" t="s">
        <v>202</v>
      </c>
      <c r="E58" s="345"/>
      <c r="F58" s="345"/>
      <c r="G58" s="345"/>
      <c r="H58" s="345"/>
      <c r="I58" s="9"/>
      <c r="J58" s="427">
        <f>J87</f>
        <v>0</v>
      </c>
      <c r="K58" s="428"/>
    </row>
    <row r="59" spans="2:11" x14ac:dyDescent="0.3">
      <c r="B59" s="419"/>
      <c r="C59" s="345"/>
      <c r="D59" s="426" t="s">
        <v>32</v>
      </c>
      <c r="E59" s="345"/>
      <c r="F59" s="345"/>
      <c r="G59" s="345"/>
      <c r="H59" s="345"/>
      <c r="I59" s="9"/>
      <c r="J59" s="427">
        <f>J91</f>
        <v>0</v>
      </c>
      <c r="K59" s="428"/>
    </row>
    <row r="60" spans="2:11" x14ac:dyDescent="0.3">
      <c r="B60" s="419"/>
      <c r="C60" s="345"/>
      <c r="D60" s="426" t="s">
        <v>204</v>
      </c>
      <c r="E60" s="345"/>
      <c r="F60" s="345"/>
      <c r="G60" s="345"/>
      <c r="H60" s="345"/>
      <c r="I60" s="9"/>
      <c r="J60" s="427">
        <f>J104</f>
        <v>0</v>
      </c>
      <c r="K60" s="428"/>
    </row>
    <row r="61" spans="2:11" ht="15.6" x14ac:dyDescent="0.3">
      <c r="B61" s="419"/>
      <c r="C61" s="341"/>
      <c r="D61" s="423" t="s">
        <v>34</v>
      </c>
      <c r="E61" s="341"/>
      <c r="F61" s="341"/>
      <c r="G61" s="341"/>
      <c r="H61" s="341"/>
      <c r="I61" s="8"/>
      <c r="J61" s="424">
        <f>J117</f>
        <v>0</v>
      </c>
      <c r="K61" s="425"/>
    </row>
    <row r="62" spans="2:11" x14ac:dyDescent="0.3">
      <c r="B62" s="419"/>
      <c r="C62" s="345"/>
      <c r="D62" s="426" t="s">
        <v>205</v>
      </c>
      <c r="E62" s="345"/>
      <c r="F62" s="345"/>
      <c r="G62" s="345"/>
      <c r="H62" s="345"/>
      <c r="I62" s="9"/>
      <c r="J62" s="427">
        <f>'01d - Náprava stávajícího...'!J167</f>
        <v>0</v>
      </c>
      <c r="K62" s="428"/>
    </row>
    <row r="63" spans="2:11" x14ac:dyDescent="0.3">
      <c r="B63" s="419"/>
      <c r="C63" s="345"/>
      <c r="D63" s="426" t="s">
        <v>206</v>
      </c>
      <c r="E63" s="345"/>
      <c r="F63" s="345"/>
      <c r="G63" s="345"/>
      <c r="H63" s="345"/>
      <c r="I63" s="9"/>
      <c r="J63" s="427">
        <f>J118</f>
        <v>0</v>
      </c>
      <c r="K63" s="428"/>
    </row>
    <row r="64" spans="2:11" x14ac:dyDescent="0.3">
      <c r="B64" s="419"/>
      <c r="C64" s="345"/>
      <c r="D64" s="426" t="s">
        <v>36</v>
      </c>
      <c r="E64" s="345"/>
      <c r="F64" s="345"/>
      <c r="G64" s="345"/>
      <c r="H64" s="345"/>
      <c r="I64" s="9"/>
      <c r="J64" s="427">
        <f>J124</f>
        <v>0</v>
      </c>
      <c r="K64" s="428"/>
    </row>
    <row r="65" spans="2:11" x14ac:dyDescent="0.3">
      <c r="B65" s="419"/>
      <c r="C65" s="7"/>
      <c r="D65" s="7"/>
      <c r="E65" s="7"/>
      <c r="F65" s="7"/>
      <c r="G65" s="7"/>
      <c r="H65" s="7"/>
      <c r="I65" s="2"/>
      <c r="J65" s="7"/>
      <c r="K65" s="421"/>
    </row>
    <row r="66" spans="2:11" x14ac:dyDescent="0.3">
      <c r="B66" s="419"/>
      <c r="C66" s="7"/>
      <c r="D66" s="7"/>
      <c r="E66" s="7"/>
      <c r="F66" s="7"/>
      <c r="G66" s="7"/>
      <c r="H66" s="7"/>
      <c r="I66" s="2"/>
      <c r="J66" s="7"/>
      <c r="K66" s="421"/>
    </row>
    <row r="67" spans="2:11" x14ac:dyDescent="0.3">
      <c r="B67" s="419"/>
      <c r="C67" s="314"/>
      <c r="D67" s="314"/>
      <c r="E67" s="314"/>
      <c r="F67" s="314"/>
      <c r="G67" s="314"/>
      <c r="H67" s="314"/>
      <c r="I67" s="1"/>
      <c r="J67" s="314"/>
      <c r="K67" s="420"/>
    </row>
    <row r="68" spans="2:11" x14ac:dyDescent="0.3">
      <c r="B68" s="419"/>
      <c r="C68" s="314"/>
      <c r="D68" s="314"/>
      <c r="E68" s="314"/>
      <c r="F68" s="314"/>
      <c r="G68" s="314"/>
      <c r="H68" s="314"/>
      <c r="I68" s="1"/>
      <c r="J68" s="314"/>
      <c r="K68" s="420"/>
    </row>
    <row r="69" spans="2:11" x14ac:dyDescent="0.3">
      <c r="B69" s="419"/>
      <c r="C69" s="314"/>
      <c r="D69" s="314"/>
      <c r="E69" s="314"/>
      <c r="F69" s="314"/>
      <c r="G69" s="314"/>
      <c r="H69" s="314"/>
      <c r="I69" s="1"/>
      <c r="J69" s="314"/>
      <c r="K69" s="420"/>
    </row>
    <row r="70" spans="2:11" ht="14" customHeight="1" x14ac:dyDescent="0.3">
      <c r="B70" s="419"/>
      <c r="C70" s="7"/>
      <c r="D70" s="7"/>
      <c r="E70" s="7"/>
      <c r="F70" s="7"/>
      <c r="G70" s="7"/>
      <c r="H70" s="7"/>
      <c r="I70" s="2"/>
      <c r="J70" s="7"/>
      <c r="K70" s="421"/>
    </row>
    <row r="71" spans="2:11" ht="20.95" x14ac:dyDescent="0.3">
      <c r="B71" s="419"/>
      <c r="C71" s="317" t="s">
        <v>40</v>
      </c>
      <c r="D71" s="7"/>
      <c r="E71" s="7"/>
      <c r="F71" s="7"/>
      <c r="G71" s="7"/>
      <c r="H71" s="7"/>
      <c r="I71" s="2"/>
      <c r="J71" s="7"/>
      <c r="K71" s="421"/>
    </row>
    <row r="72" spans="2:11" ht="14" customHeight="1" x14ac:dyDescent="0.3">
      <c r="B72" s="419"/>
      <c r="C72" s="7"/>
      <c r="D72" s="7"/>
      <c r="E72" s="7"/>
      <c r="F72" s="7"/>
      <c r="G72" s="7"/>
      <c r="H72" s="7"/>
      <c r="I72" s="2"/>
      <c r="J72" s="7"/>
      <c r="K72" s="421"/>
    </row>
    <row r="73" spans="2:11" x14ac:dyDescent="0.3">
      <c r="B73" s="419"/>
      <c r="C73" s="318" t="s">
        <v>1</v>
      </c>
      <c r="D73" s="7"/>
      <c r="E73" s="7"/>
      <c r="F73" s="7"/>
      <c r="G73" s="7"/>
      <c r="H73" s="7"/>
      <c r="I73" s="2"/>
      <c r="J73" s="7"/>
      <c r="K73" s="421"/>
    </row>
    <row r="74" spans="2:11" x14ac:dyDescent="0.3">
      <c r="B74" s="419"/>
      <c r="C74" s="7"/>
      <c r="D74" s="7"/>
      <c r="E74" s="319" t="str">
        <f>E6</f>
        <v>Labe aréna Štětí  - veslařsko-kanoistický bazén</v>
      </c>
      <c r="F74" s="319"/>
      <c r="G74" s="319"/>
      <c r="H74" s="319"/>
      <c r="I74" s="2"/>
      <c r="J74" s="7"/>
      <c r="K74" s="421"/>
    </row>
    <row r="75" spans="2:11" x14ac:dyDescent="0.3">
      <c r="B75" s="419"/>
      <c r="C75" s="318" t="s">
        <v>2</v>
      </c>
      <c r="D75" s="7"/>
      <c r="E75" s="7"/>
      <c r="F75" s="7"/>
      <c r="G75" s="7"/>
      <c r="H75" s="7"/>
      <c r="I75" s="2"/>
      <c r="J75" s="7"/>
      <c r="K75" s="421"/>
    </row>
    <row r="76" spans="2:11" ht="15.6" x14ac:dyDescent="0.3">
      <c r="B76" s="419"/>
      <c r="C76" s="7"/>
      <c r="D76" s="7"/>
      <c r="E76" s="320" t="str">
        <f>E8</f>
        <v>01b-položky z hlavní stavby LAŠ-revize 05/2020</v>
      </c>
      <c r="F76" s="320"/>
      <c r="G76" s="320"/>
      <c r="H76" s="320"/>
      <c r="I76" s="2"/>
      <c r="J76" s="7"/>
      <c r="K76" s="421"/>
    </row>
    <row r="77" spans="2:11" x14ac:dyDescent="0.3">
      <c r="B77" s="419"/>
      <c r="C77" s="7"/>
      <c r="D77" s="7"/>
      <c r="E77" s="7"/>
      <c r="F77" s="7"/>
      <c r="G77" s="7"/>
      <c r="H77" s="7"/>
      <c r="I77" s="2"/>
      <c r="J77" s="7"/>
      <c r="K77" s="421"/>
    </row>
    <row r="78" spans="2:11" x14ac:dyDescent="0.3">
      <c r="B78" s="419"/>
      <c r="C78" s="318" t="s">
        <v>6</v>
      </c>
      <c r="D78" s="7"/>
      <c r="E78" s="7"/>
      <c r="F78" s="321" t="str">
        <f>F11</f>
        <v>Štětí, Nábřežní 835</v>
      </c>
      <c r="G78" s="7"/>
      <c r="H78" s="7"/>
      <c r="I78" s="3" t="s">
        <v>7</v>
      </c>
      <c r="J78" s="323">
        <f>J11</f>
        <v>0</v>
      </c>
      <c r="K78" s="421"/>
    </row>
    <row r="79" spans="2:11" x14ac:dyDescent="0.3">
      <c r="B79" s="419"/>
      <c r="C79" s="7"/>
      <c r="D79" s="7"/>
      <c r="E79" s="7"/>
      <c r="F79" s="7"/>
      <c r="G79" s="7"/>
      <c r="H79" s="7"/>
      <c r="I79" s="2"/>
      <c r="J79" s="7"/>
      <c r="K79" s="421"/>
    </row>
    <row r="80" spans="2:11" x14ac:dyDescent="0.3">
      <c r="B80" s="419"/>
      <c r="C80" s="318" t="s">
        <v>8</v>
      </c>
      <c r="D80" s="7"/>
      <c r="E80" s="7"/>
      <c r="F80" s="321" t="str">
        <f>F13</f>
        <v>Labe aréna a.s.</v>
      </c>
      <c r="G80" s="7"/>
      <c r="H80" s="7"/>
      <c r="I80" s="401"/>
      <c r="J80" s="321" t="s">
        <v>4</v>
      </c>
      <c r="K80" s="421"/>
    </row>
    <row r="81" spans="1:12" x14ac:dyDescent="0.3">
      <c r="B81" s="419"/>
      <c r="C81" s="322" t="s">
        <v>12</v>
      </c>
      <c r="D81" s="7"/>
      <c r="E81" s="7"/>
      <c r="F81" s="321" t="str">
        <f>F19</f>
        <v>di5 architekti inženýři s.r.o.</v>
      </c>
      <c r="G81" s="7"/>
      <c r="H81" s="7"/>
      <c r="I81" s="3"/>
      <c r="J81" s="321"/>
      <c r="K81" s="421"/>
    </row>
    <row r="82" spans="1:12" x14ac:dyDescent="0.3">
      <c r="B82" s="419"/>
      <c r="C82" s="318" t="s">
        <v>11</v>
      </c>
      <c r="D82" s="7"/>
      <c r="E82" s="7"/>
      <c r="F82" s="321" t="s">
        <v>4</v>
      </c>
      <c r="G82" s="7"/>
      <c r="H82" s="7"/>
      <c r="I82" s="2"/>
      <c r="J82" s="7"/>
      <c r="K82" s="421"/>
    </row>
    <row r="83" spans="1:12" x14ac:dyDescent="0.3">
      <c r="B83" s="419"/>
      <c r="C83" s="7"/>
      <c r="D83" s="7"/>
      <c r="E83" s="7"/>
      <c r="F83" s="7"/>
      <c r="G83" s="7"/>
      <c r="H83" s="7"/>
      <c r="I83" s="2"/>
      <c r="J83" s="7"/>
      <c r="K83" s="421"/>
    </row>
    <row r="84" spans="1:12" ht="25.8" x14ac:dyDescent="0.3">
      <c r="B84" s="419"/>
      <c r="C84" s="347" t="s">
        <v>41</v>
      </c>
      <c r="D84" s="347" t="s">
        <v>42</v>
      </c>
      <c r="E84" s="347" t="s">
        <v>43</v>
      </c>
      <c r="F84" s="347" t="s">
        <v>44</v>
      </c>
      <c r="G84" s="347" t="s">
        <v>45</v>
      </c>
      <c r="H84" s="347" t="s">
        <v>46</v>
      </c>
      <c r="I84" s="402" t="s">
        <v>47</v>
      </c>
      <c r="J84" s="347" t="s">
        <v>29</v>
      </c>
      <c r="K84" s="429" t="s">
        <v>48</v>
      </c>
    </row>
    <row r="85" spans="1:12" ht="15.6" x14ac:dyDescent="0.35">
      <c r="B85" s="419"/>
      <c r="C85" s="430" t="s">
        <v>30</v>
      </c>
      <c r="D85" s="110"/>
      <c r="E85" s="110"/>
      <c r="F85" s="110"/>
      <c r="G85" s="110"/>
      <c r="H85" s="110"/>
      <c r="I85" s="10"/>
      <c r="J85" s="431">
        <f>J86+J117</f>
        <v>0</v>
      </c>
      <c r="K85" s="432"/>
    </row>
    <row r="86" spans="1:12" s="357" customFormat="1" ht="15.6" x14ac:dyDescent="0.35">
      <c r="A86" s="351"/>
      <c r="B86" s="351"/>
      <c r="C86" s="352"/>
      <c r="D86" s="353" t="s">
        <v>49</v>
      </c>
      <c r="E86" s="354" t="s">
        <v>50</v>
      </c>
      <c r="F86" s="354" t="s">
        <v>51</v>
      </c>
      <c r="G86" s="352"/>
      <c r="H86" s="352"/>
      <c r="I86" s="49"/>
      <c r="J86" s="355">
        <f>J87+J91+J104</f>
        <v>0</v>
      </c>
      <c r="K86" s="433"/>
      <c r="L86" s="356"/>
    </row>
    <row r="87" spans="1:12" s="357" customFormat="1" x14ac:dyDescent="0.3">
      <c r="A87" s="351"/>
      <c r="B87" s="351"/>
      <c r="C87" s="352"/>
      <c r="D87" s="353" t="s">
        <v>49</v>
      </c>
      <c r="E87" s="358" t="s">
        <v>84</v>
      </c>
      <c r="F87" s="358" t="s">
        <v>207</v>
      </c>
      <c r="G87" s="352"/>
      <c r="H87" s="352"/>
      <c r="I87" s="49"/>
      <c r="J87" s="359">
        <f>SUM(J88:J90)</f>
        <v>0</v>
      </c>
      <c r="K87" s="433"/>
      <c r="L87" s="356"/>
    </row>
    <row r="88" spans="1:12" ht="20.45" x14ac:dyDescent="0.3">
      <c r="A88" s="434" t="s">
        <v>209</v>
      </c>
      <c r="B88" s="435">
        <v>24</v>
      </c>
      <c r="C88" s="379" t="s">
        <v>54</v>
      </c>
      <c r="D88" s="380" t="s">
        <v>55</v>
      </c>
      <c r="E88" s="436" t="s">
        <v>210</v>
      </c>
      <c r="F88" s="437" t="s">
        <v>211</v>
      </c>
      <c r="G88" s="379" t="s">
        <v>59</v>
      </c>
      <c r="H88" s="438">
        <v>38.25</v>
      </c>
      <c r="I88" s="493"/>
      <c r="J88" s="366">
        <f>H88*I88</f>
        <v>0</v>
      </c>
      <c r="K88" s="439" t="s">
        <v>60</v>
      </c>
    </row>
    <row r="89" spans="1:12" ht="23.65" x14ac:dyDescent="0.3">
      <c r="A89" s="434" t="s">
        <v>212</v>
      </c>
      <c r="B89" s="419"/>
      <c r="C89" s="361"/>
      <c r="D89" s="361" t="s">
        <v>61</v>
      </c>
      <c r="E89" s="362"/>
      <c r="F89" s="362" t="s">
        <v>213</v>
      </c>
      <c r="G89" s="364"/>
      <c r="H89" s="365"/>
      <c r="I89" s="403"/>
      <c r="J89" s="366"/>
      <c r="K89" s="440"/>
    </row>
    <row r="90" spans="1:12" x14ac:dyDescent="0.3">
      <c r="A90" s="441"/>
      <c r="B90" s="419"/>
      <c r="C90" s="379"/>
      <c r="D90" s="380" t="s">
        <v>62</v>
      </c>
      <c r="E90" s="379"/>
      <c r="F90" s="442" t="s">
        <v>214</v>
      </c>
      <c r="G90" s="379"/>
      <c r="H90" s="379">
        <v>38.25</v>
      </c>
      <c r="I90" s="493"/>
      <c r="J90" s="379"/>
      <c r="K90" s="439"/>
    </row>
    <row r="91" spans="1:12" s="357" customFormat="1" x14ac:dyDescent="0.3">
      <c r="A91" s="351"/>
      <c r="B91" s="351"/>
      <c r="C91" s="352"/>
      <c r="D91" s="353" t="s">
        <v>49</v>
      </c>
      <c r="E91" s="358" t="s">
        <v>52</v>
      </c>
      <c r="F91" s="358" t="s">
        <v>53</v>
      </c>
      <c r="G91" s="352"/>
      <c r="H91" s="352"/>
      <c r="I91" s="49"/>
      <c r="J91" s="359">
        <f>SUM(J92:J103)</f>
        <v>0</v>
      </c>
      <c r="K91" s="433"/>
      <c r="L91" s="356"/>
    </row>
    <row r="92" spans="1:12" ht="20.45" x14ac:dyDescent="0.3">
      <c r="A92" s="443"/>
      <c r="B92" s="419" t="s">
        <v>216</v>
      </c>
      <c r="C92" s="379" t="s">
        <v>143</v>
      </c>
      <c r="D92" s="380" t="s">
        <v>55</v>
      </c>
      <c r="E92" s="436" t="s">
        <v>224</v>
      </c>
      <c r="F92" s="437" t="s">
        <v>225</v>
      </c>
      <c r="G92" s="379" t="s">
        <v>59</v>
      </c>
      <c r="H92" s="438">
        <v>4.2</v>
      </c>
      <c r="I92" s="493"/>
      <c r="J92" s="366">
        <f>H92*I92</f>
        <v>0</v>
      </c>
      <c r="K92" s="439" t="s">
        <v>60</v>
      </c>
    </row>
    <row r="93" spans="1:12" ht="40.85" x14ac:dyDescent="0.3">
      <c r="A93" s="434" t="s">
        <v>212</v>
      </c>
      <c r="B93" s="419"/>
      <c r="C93" s="379"/>
      <c r="D93" s="380" t="s">
        <v>61</v>
      </c>
      <c r="E93" s="436"/>
      <c r="F93" s="437" t="s">
        <v>226</v>
      </c>
      <c r="G93" s="379"/>
      <c r="H93" s="438"/>
      <c r="I93" s="493"/>
      <c r="J93" s="379"/>
      <c r="K93" s="439"/>
    </row>
    <row r="94" spans="1:12" ht="35.5" x14ac:dyDescent="0.3">
      <c r="A94" s="434" t="s">
        <v>227</v>
      </c>
      <c r="B94" s="419"/>
      <c r="C94" s="44"/>
      <c r="D94" s="44" t="s">
        <v>62</v>
      </c>
      <c r="E94" s="45"/>
      <c r="F94" s="24" t="s">
        <v>741</v>
      </c>
      <c r="G94" s="46"/>
      <c r="H94" s="47">
        <v>3.99</v>
      </c>
      <c r="I94" s="22"/>
      <c r="J94" s="48"/>
      <c r="K94" s="83"/>
    </row>
    <row r="95" spans="1:12" ht="35.5" x14ac:dyDescent="0.3">
      <c r="A95" s="434"/>
      <c r="B95" s="419"/>
      <c r="C95" s="361"/>
      <c r="D95" s="361" t="s">
        <v>62</v>
      </c>
      <c r="E95" s="362"/>
      <c r="F95" s="362" t="s">
        <v>228</v>
      </c>
      <c r="G95" s="364"/>
      <c r="H95" s="365">
        <v>0.21</v>
      </c>
      <c r="I95" s="403"/>
      <c r="J95" s="366"/>
      <c r="K95" s="444"/>
    </row>
    <row r="96" spans="1:12" x14ac:dyDescent="0.3">
      <c r="A96" s="434"/>
      <c r="B96" s="419"/>
      <c r="C96" s="379"/>
      <c r="D96" s="380" t="s">
        <v>62</v>
      </c>
      <c r="E96" s="379"/>
      <c r="F96" s="442" t="s">
        <v>63</v>
      </c>
      <c r="G96" s="379"/>
      <c r="H96" s="379">
        <v>4.2</v>
      </c>
      <c r="I96" s="493"/>
      <c r="J96" s="379"/>
      <c r="K96" s="439"/>
    </row>
    <row r="97" spans="1:12" ht="27.4" x14ac:dyDescent="0.3">
      <c r="A97" s="434" t="s">
        <v>305</v>
      </c>
      <c r="B97" s="419" t="s">
        <v>216</v>
      </c>
      <c r="C97" s="379" t="s">
        <v>306</v>
      </c>
      <c r="D97" s="380" t="s">
        <v>55</v>
      </c>
      <c r="E97" s="379" t="s">
        <v>307</v>
      </c>
      <c r="F97" s="442" t="s">
        <v>308</v>
      </c>
      <c r="G97" s="379" t="s">
        <v>82</v>
      </c>
      <c r="H97" s="379">
        <v>119.9</v>
      </c>
      <c r="I97" s="493"/>
      <c r="J97" s="366">
        <f>H97*I97</f>
        <v>0</v>
      </c>
      <c r="K97" s="439" t="s">
        <v>60</v>
      </c>
    </row>
    <row r="98" spans="1:12" ht="27.4" x14ac:dyDescent="0.3">
      <c r="A98" s="434"/>
      <c r="B98" s="419"/>
      <c r="C98" s="379"/>
      <c r="D98" s="380" t="s">
        <v>61</v>
      </c>
      <c r="E98" s="379"/>
      <c r="F98" s="442" t="s">
        <v>309</v>
      </c>
      <c r="G98" s="379"/>
      <c r="H98" s="379"/>
      <c r="I98" s="493"/>
      <c r="J98" s="379"/>
      <c r="K98" s="439"/>
    </row>
    <row r="99" spans="1:12" x14ac:dyDescent="0.3">
      <c r="A99" s="434"/>
      <c r="B99" s="419"/>
      <c r="C99" s="379"/>
      <c r="D99" s="380" t="s">
        <v>62</v>
      </c>
      <c r="E99" s="379"/>
      <c r="F99" s="442" t="s">
        <v>310</v>
      </c>
      <c r="G99" s="379"/>
      <c r="H99" s="379">
        <v>39.9</v>
      </c>
      <c r="I99" s="493"/>
      <c r="J99" s="379"/>
      <c r="K99" s="439"/>
    </row>
    <row r="100" spans="1:12" x14ac:dyDescent="0.3">
      <c r="A100" s="434"/>
      <c r="B100" s="419"/>
      <c r="C100" s="379"/>
      <c r="D100" s="380" t="s">
        <v>62</v>
      </c>
      <c r="E100" s="379"/>
      <c r="F100" s="442" t="s">
        <v>159</v>
      </c>
      <c r="G100" s="379"/>
      <c r="H100" s="379">
        <v>80</v>
      </c>
      <c r="I100" s="493"/>
      <c r="J100" s="379"/>
      <c r="K100" s="439"/>
    </row>
    <row r="101" spans="1:12" x14ac:dyDescent="0.3">
      <c r="A101" s="434"/>
      <c r="B101" s="419"/>
      <c r="C101" s="379"/>
      <c r="D101" s="380" t="s">
        <v>62</v>
      </c>
      <c r="E101" s="379"/>
      <c r="F101" s="442" t="s">
        <v>63</v>
      </c>
      <c r="G101" s="379"/>
      <c r="H101" s="379">
        <v>119.9</v>
      </c>
      <c r="I101" s="493"/>
      <c r="J101" s="379"/>
      <c r="K101" s="439"/>
    </row>
    <row r="102" spans="1:12" ht="18.3" x14ac:dyDescent="0.3">
      <c r="A102" s="434" t="s">
        <v>305</v>
      </c>
      <c r="B102" s="419" t="s">
        <v>216</v>
      </c>
      <c r="C102" s="379" t="s">
        <v>311</v>
      </c>
      <c r="D102" s="380" t="s">
        <v>88</v>
      </c>
      <c r="E102" s="379" t="s">
        <v>312</v>
      </c>
      <c r="F102" s="442" t="s">
        <v>313</v>
      </c>
      <c r="G102" s="379" t="s">
        <v>75</v>
      </c>
      <c r="H102" s="379">
        <v>1.079</v>
      </c>
      <c r="I102" s="493"/>
      <c r="J102" s="366">
        <f>H102*I102</f>
        <v>0</v>
      </c>
      <c r="K102" s="439" t="s">
        <v>60</v>
      </c>
    </row>
    <row r="103" spans="1:12" ht="18.3" x14ac:dyDescent="0.3">
      <c r="A103" s="434"/>
      <c r="B103" s="419"/>
      <c r="C103" s="379"/>
      <c r="D103" s="380" t="s">
        <v>61</v>
      </c>
      <c r="E103" s="379"/>
      <c r="F103" s="442" t="s">
        <v>313</v>
      </c>
      <c r="G103" s="379"/>
      <c r="H103" s="379"/>
      <c r="I103" s="493"/>
      <c r="J103" s="379"/>
      <c r="K103" s="439"/>
    </row>
    <row r="104" spans="1:12" s="357" customFormat="1" x14ac:dyDescent="0.3">
      <c r="A104" s="351"/>
      <c r="B104" s="351"/>
      <c r="C104" s="352"/>
      <c r="D104" s="353" t="s">
        <v>49</v>
      </c>
      <c r="E104" s="358" t="s">
        <v>96</v>
      </c>
      <c r="F104" s="358" t="s">
        <v>230</v>
      </c>
      <c r="G104" s="352"/>
      <c r="H104" s="352"/>
      <c r="I104" s="49"/>
      <c r="J104" s="359">
        <f>SUM(J105:J116)</f>
        <v>0</v>
      </c>
      <c r="K104" s="433"/>
      <c r="L104" s="356"/>
    </row>
    <row r="105" spans="1:12" ht="35.5" x14ac:dyDescent="0.3">
      <c r="A105" s="434" t="s">
        <v>209</v>
      </c>
      <c r="B105" s="419">
        <v>130</v>
      </c>
      <c r="C105" s="361" t="s">
        <v>155</v>
      </c>
      <c r="D105" s="361" t="s">
        <v>55</v>
      </c>
      <c r="E105" s="362" t="s">
        <v>231</v>
      </c>
      <c r="F105" s="362" t="s">
        <v>232</v>
      </c>
      <c r="G105" s="364" t="s">
        <v>67</v>
      </c>
      <c r="H105" s="365">
        <v>122.35</v>
      </c>
      <c r="I105" s="403"/>
      <c r="J105" s="366">
        <f>H105*I105</f>
        <v>0</v>
      </c>
      <c r="K105" s="444" t="s">
        <v>60</v>
      </c>
    </row>
    <row r="106" spans="1:12" ht="36.549999999999997" x14ac:dyDescent="0.3">
      <c r="A106" s="434" t="s">
        <v>212</v>
      </c>
      <c r="B106" s="419"/>
      <c r="C106" s="379"/>
      <c r="D106" s="380" t="s">
        <v>61</v>
      </c>
      <c r="E106" s="379"/>
      <c r="F106" s="442" t="s">
        <v>233</v>
      </c>
      <c r="G106" s="379"/>
      <c r="H106" s="379"/>
      <c r="I106" s="493"/>
      <c r="J106" s="379"/>
      <c r="K106" s="439"/>
    </row>
    <row r="107" spans="1:12" ht="35.5" x14ac:dyDescent="0.3">
      <c r="A107" s="434" t="s">
        <v>209</v>
      </c>
      <c r="B107" s="419" t="s">
        <v>234</v>
      </c>
      <c r="C107" s="44" t="s">
        <v>157</v>
      </c>
      <c r="D107" s="44" t="s">
        <v>88</v>
      </c>
      <c r="E107" s="45" t="s">
        <v>235</v>
      </c>
      <c r="F107" s="24" t="s">
        <v>236</v>
      </c>
      <c r="G107" s="46" t="s">
        <v>67</v>
      </c>
      <c r="H107" s="47">
        <v>124.797</v>
      </c>
      <c r="I107" s="22"/>
      <c r="J107" s="366">
        <f>H107*I107</f>
        <v>0</v>
      </c>
      <c r="K107" s="83"/>
    </row>
    <row r="108" spans="1:12" ht="35.5" x14ac:dyDescent="0.3">
      <c r="A108" s="441"/>
      <c r="B108" s="419"/>
      <c r="C108" s="361"/>
      <c r="D108" s="361" t="s">
        <v>61</v>
      </c>
      <c r="E108" s="362"/>
      <c r="F108" s="362" t="s">
        <v>236</v>
      </c>
      <c r="G108" s="364"/>
      <c r="H108" s="365"/>
      <c r="I108" s="403"/>
      <c r="J108" s="366"/>
      <c r="K108" s="444"/>
    </row>
    <row r="109" spans="1:12" ht="18.3" x14ac:dyDescent="0.3">
      <c r="A109" s="434" t="s">
        <v>212</v>
      </c>
      <c r="B109" s="419"/>
      <c r="C109" s="379"/>
      <c r="D109" s="380" t="s">
        <v>62</v>
      </c>
      <c r="E109" s="379"/>
      <c r="F109" s="442" t="s">
        <v>237</v>
      </c>
      <c r="G109" s="379"/>
      <c r="H109" s="379">
        <v>124.797</v>
      </c>
      <c r="I109" s="493"/>
      <c r="J109" s="379"/>
      <c r="K109" s="439"/>
    </row>
    <row r="110" spans="1:12" ht="23.65" x14ac:dyDescent="0.3">
      <c r="A110" s="434" t="s">
        <v>209</v>
      </c>
      <c r="B110" s="419" t="s">
        <v>238</v>
      </c>
      <c r="C110" s="44" t="s">
        <v>160</v>
      </c>
      <c r="D110" s="44" t="s">
        <v>55</v>
      </c>
      <c r="E110" s="45" t="s">
        <v>239</v>
      </c>
      <c r="F110" s="24" t="s">
        <v>240</v>
      </c>
      <c r="G110" s="46" t="s">
        <v>82</v>
      </c>
      <c r="H110" s="47">
        <v>42</v>
      </c>
      <c r="I110" s="22"/>
      <c r="J110" s="366">
        <f>H110*I110</f>
        <v>0</v>
      </c>
      <c r="K110" s="83" t="s">
        <v>60</v>
      </c>
    </row>
    <row r="111" spans="1:12" ht="35.5" x14ac:dyDescent="0.3">
      <c r="A111" s="434" t="s">
        <v>212</v>
      </c>
      <c r="B111" s="419"/>
      <c r="C111" s="361"/>
      <c r="D111" s="361" t="s">
        <v>61</v>
      </c>
      <c r="E111" s="362"/>
      <c r="F111" s="362" t="s">
        <v>241</v>
      </c>
      <c r="G111" s="364"/>
      <c r="H111" s="365"/>
      <c r="I111" s="403"/>
      <c r="J111" s="366"/>
      <c r="K111" s="440"/>
    </row>
    <row r="112" spans="1:12" ht="18.3" x14ac:dyDescent="0.3">
      <c r="A112" s="434" t="s">
        <v>209</v>
      </c>
      <c r="B112" s="419" t="s">
        <v>242</v>
      </c>
      <c r="C112" s="379" t="s">
        <v>169</v>
      </c>
      <c r="D112" s="380" t="s">
        <v>88</v>
      </c>
      <c r="E112" s="379" t="s">
        <v>243</v>
      </c>
      <c r="F112" s="442" t="s">
        <v>244</v>
      </c>
      <c r="G112" s="379" t="s">
        <v>82</v>
      </c>
      <c r="H112" s="379">
        <v>44.1</v>
      </c>
      <c r="I112" s="493"/>
      <c r="J112" s="366">
        <f>H112*I112</f>
        <v>0</v>
      </c>
      <c r="K112" s="439" t="s">
        <v>60</v>
      </c>
    </row>
    <row r="113" spans="1:12" ht="20.45" x14ac:dyDescent="0.3">
      <c r="A113" s="434" t="s">
        <v>212</v>
      </c>
      <c r="B113" s="419"/>
      <c r="C113" s="379"/>
      <c r="D113" s="380" t="s">
        <v>61</v>
      </c>
      <c r="E113" s="436"/>
      <c r="F113" s="437" t="s">
        <v>244</v>
      </c>
      <c r="G113" s="379"/>
      <c r="H113" s="438"/>
      <c r="I113" s="493"/>
      <c r="J113" s="379"/>
      <c r="K113" s="439"/>
    </row>
    <row r="114" spans="1:12" ht="23.65" x14ac:dyDescent="0.3">
      <c r="A114" s="441"/>
      <c r="B114" s="419"/>
      <c r="C114" s="445"/>
      <c r="D114" s="445" t="s">
        <v>62</v>
      </c>
      <c r="E114" s="446"/>
      <c r="F114" s="446" t="s">
        <v>245</v>
      </c>
      <c r="G114" s="447"/>
      <c r="H114" s="448">
        <v>44.1</v>
      </c>
      <c r="I114" s="494"/>
      <c r="J114" s="366"/>
      <c r="K114" s="449"/>
    </row>
    <row r="115" spans="1:12" ht="18.3" x14ac:dyDescent="0.3">
      <c r="A115" s="434" t="s">
        <v>209</v>
      </c>
      <c r="B115" s="419" t="s">
        <v>246</v>
      </c>
      <c r="C115" s="379" t="s">
        <v>172</v>
      </c>
      <c r="D115" s="380" t="s">
        <v>55</v>
      </c>
      <c r="E115" s="379" t="s">
        <v>247</v>
      </c>
      <c r="F115" s="442" t="s">
        <v>248</v>
      </c>
      <c r="G115" s="379" t="s">
        <v>67</v>
      </c>
      <c r="H115" s="379">
        <v>122.35</v>
      </c>
      <c r="I115" s="493"/>
      <c r="J115" s="366">
        <f>H115*I115</f>
        <v>0</v>
      </c>
      <c r="K115" s="439" t="s">
        <v>60</v>
      </c>
    </row>
    <row r="116" spans="1:12" ht="30.65" x14ac:dyDescent="0.3">
      <c r="A116" s="434" t="s">
        <v>212</v>
      </c>
      <c r="B116" s="419"/>
      <c r="C116" s="379"/>
      <c r="D116" s="380" t="s">
        <v>61</v>
      </c>
      <c r="E116" s="379"/>
      <c r="F116" s="437" t="s">
        <v>249</v>
      </c>
      <c r="G116" s="379"/>
      <c r="H116" s="438"/>
      <c r="I116" s="493"/>
      <c r="J116" s="379"/>
      <c r="K116" s="439"/>
    </row>
    <row r="117" spans="1:12" s="357" customFormat="1" ht="15.6" x14ac:dyDescent="0.35">
      <c r="A117" s="351"/>
      <c r="B117" s="351"/>
      <c r="C117" s="352"/>
      <c r="D117" s="353" t="s">
        <v>49</v>
      </c>
      <c r="E117" s="354" t="s">
        <v>165</v>
      </c>
      <c r="F117" s="354" t="s">
        <v>166</v>
      </c>
      <c r="G117" s="352"/>
      <c r="H117" s="352"/>
      <c r="I117" s="49"/>
      <c r="J117" s="355">
        <f>J118+J124</f>
        <v>0</v>
      </c>
      <c r="K117" s="433"/>
      <c r="L117" s="356"/>
    </row>
    <row r="118" spans="1:12" s="357" customFormat="1" x14ac:dyDescent="0.3">
      <c r="A118" s="351"/>
      <c r="B118" s="351"/>
      <c r="C118" s="352"/>
      <c r="D118" s="353" t="s">
        <v>49</v>
      </c>
      <c r="E118" s="358" t="s">
        <v>329</v>
      </c>
      <c r="F118" s="358" t="s">
        <v>330</v>
      </c>
      <c r="G118" s="352"/>
      <c r="H118" s="352"/>
      <c r="I118" s="49"/>
      <c r="J118" s="359">
        <f>J119</f>
        <v>0</v>
      </c>
      <c r="K118" s="433"/>
      <c r="L118" s="356"/>
    </row>
    <row r="119" spans="1:12" s="357" customFormat="1" x14ac:dyDescent="0.3">
      <c r="A119" s="351"/>
      <c r="B119" s="351"/>
      <c r="C119" s="362" t="s">
        <v>708</v>
      </c>
      <c r="D119" s="362"/>
      <c r="E119" s="362" t="s">
        <v>709</v>
      </c>
      <c r="F119" s="362" t="s">
        <v>710</v>
      </c>
      <c r="G119" s="450" t="s">
        <v>90</v>
      </c>
      <c r="H119" s="365">
        <v>1</v>
      </c>
      <c r="I119" s="495"/>
      <c r="J119" s="366">
        <f>H119*I119</f>
        <v>0</v>
      </c>
      <c r="K119" s="433"/>
      <c r="L119" s="356"/>
    </row>
    <row r="120" spans="1:12" s="357" customFormat="1" ht="23.65" x14ac:dyDescent="0.3">
      <c r="A120" s="351"/>
      <c r="B120" s="351"/>
      <c r="C120" s="362"/>
      <c r="D120" s="362"/>
      <c r="E120" s="362"/>
      <c r="F120" s="362" t="s">
        <v>711</v>
      </c>
      <c r="G120" s="362"/>
      <c r="H120" s="365"/>
      <c r="I120" s="49"/>
      <c r="J120" s="359"/>
      <c r="K120" s="433"/>
      <c r="L120" s="356"/>
    </row>
    <row r="121" spans="1:12" ht="20.45" x14ac:dyDescent="0.3">
      <c r="A121" s="434" t="s">
        <v>209</v>
      </c>
      <c r="B121" s="419" t="s">
        <v>275</v>
      </c>
      <c r="C121" s="361"/>
      <c r="D121" s="361"/>
      <c r="E121" s="362"/>
      <c r="F121" s="363" t="s">
        <v>770</v>
      </c>
      <c r="G121" s="364"/>
      <c r="H121" s="365"/>
      <c r="I121" s="495"/>
      <c r="J121" s="366"/>
      <c r="K121" s="440"/>
    </row>
    <row r="122" spans="1:12" x14ac:dyDescent="0.3">
      <c r="A122" s="434"/>
      <c r="B122" s="419"/>
      <c r="C122" s="451"/>
      <c r="D122" s="452"/>
      <c r="E122" s="451"/>
      <c r="F122" s="453"/>
      <c r="G122" s="451"/>
      <c r="H122" s="451"/>
      <c r="I122" s="496"/>
      <c r="J122" s="451"/>
      <c r="K122" s="454"/>
    </row>
    <row r="123" spans="1:12" x14ac:dyDescent="0.3">
      <c r="A123" s="434"/>
      <c r="B123" s="419"/>
      <c r="C123" s="451"/>
      <c r="D123" s="452"/>
      <c r="E123" s="451"/>
      <c r="F123" s="453"/>
      <c r="G123" s="451"/>
      <c r="H123" s="451"/>
      <c r="I123" s="496"/>
      <c r="J123" s="451"/>
      <c r="K123" s="454"/>
    </row>
    <row r="124" spans="1:12" s="357" customFormat="1" x14ac:dyDescent="0.3">
      <c r="A124" s="351"/>
      <c r="B124" s="351"/>
      <c r="C124" s="352"/>
      <c r="D124" s="353" t="s">
        <v>49</v>
      </c>
      <c r="E124" s="358" t="s">
        <v>181</v>
      </c>
      <c r="F124" s="358" t="s">
        <v>182</v>
      </c>
      <c r="G124" s="352"/>
      <c r="H124" s="352"/>
      <c r="I124" s="49"/>
      <c r="J124" s="359">
        <f>SUM(J125:J128)</f>
        <v>0</v>
      </c>
      <c r="K124" s="433"/>
      <c r="L124" s="356"/>
    </row>
    <row r="125" spans="1:12" s="357" customFormat="1" x14ac:dyDescent="0.3">
      <c r="A125" s="351"/>
      <c r="B125" s="351"/>
      <c r="C125" s="352"/>
      <c r="D125" s="353" t="s">
        <v>55</v>
      </c>
      <c r="E125" s="362" t="s">
        <v>705</v>
      </c>
      <c r="F125" s="455" t="s">
        <v>704</v>
      </c>
      <c r="G125" s="450" t="s">
        <v>141</v>
      </c>
      <c r="H125" s="456">
        <v>1</v>
      </c>
      <c r="I125" s="495"/>
      <c r="J125" s="366">
        <f>H125*I125</f>
        <v>0</v>
      </c>
      <c r="K125" s="433"/>
      <c r="L125" s="356"/>
    </row>
    <row r="126" spans="1:12" s="357" customFormat="1" ht="40.85" x14ac:dyDescent="0.3">
      <c r="A126" s="351"/>
      <c r="B126" s="351"/>
      <c r="C126" s="352"/>
      <c r="D126" s="353"/>
      <c r="E126" s="358"/>
      <c r="F126" s="363" t="s">
        <v>1123</v>
      </c>
      <c r="G126" s="352"/>
      <c r="H126" s="352"/>
      <c r="I126" s="49"/>
      <c r="J126" s="359"/>
      <c r="K126" s="433"/>
      <c r="L126" s="356"/>
    </row>
    <row r="127" spans="1:12" ht="24.2" x14ac:dyDescent="0.3">
      <c r="A127" s="434" t="s">
        <v>706</v>
      </c>
      <c r="B127" s="419">
        <v>148</v>
      </c>
      <c r="C127" s="457" t="s">
        <v>707</v>
      </c>
      <c r="D127" s="458" t="s">
        <v>55</v>
      </c>
      <c r="E127" s="455" t="s">
        <v>743</v>
      </c>
      <c r="F127" s="52" t="s">
        <v>742</v>
      </c>
      <c r="G127" s="450" t="s">
        <v>90</v>
      </c>
      <c r="H127" s="459">
        <v>10</v>
      </c>
      <c r="I127" s="495"/>
      <c r="J127" s="366">
        <f>H127*I127</f>
        <v>0</v>
      </c>
      <c r="K127" s="460"/>
    </row>
    <row r="128" spans="1:12" ht="20.45" x14ac:dyDescent="0.3">
      <c r="A128" s="461" t="s">
        <v>270</v>
      </c>
      <c r="B128" s="419"/>
      <c r="C128" s="50"/>
      <c r="D128" s="50"/>
      <c r="E128" s="51"/>
      <c r="F128" s="363" t="s">
        <v>770</v>
      </c>
      <c r="G128" s="53"/>
      <c r="H128" s="54"/>
      <c r="I128" s="31"/>
      <c r="J128" s="55"/>
      <c r="K128" s="84"/>
    </row>
    <row r="129" spans="3:11" x14ac:dyDescent="0.3">
      <c r="C129" s="394"/>
      <c r="D129" s="462"/>
      <c r="E129" s="395"/>
      <c r="F129" s="463"/>
      <c r="G129" s="394"/>
      <c r="H129" s="464"/>
      <c r="I129" s="497"/>
      <c r="J129" s="394"/>
      <c r="K129" s="465"/>
    </row>
    <row r="130" spans="3:11" x14ac:dyDescent="0.3">
      <c r="C130" s="394"/>
      <c r="D130" s="462"/>
      <c r="E130" s="395"/>
      <c r="F130" s="463"/>
      <c r="G130" s="394"/>
      <c r="H130" s="464"/>
      <c r="I130" s="497"/>
      <c r="J130" s="394"/>
      <c r="K130" s="465"/>
    </row>
    <row r="131" spans="3:11" x14ac:dyDescent="0.3">
      <c r="C131" s="394"/>
      <c r="D131" s="462"/>
      <c r="E131" s="395"/>
      <c r="F131" s="463"/>
      <c r="G131" s="394"/>
      <c r="H131" s="464"/>
      <c r="I131" s="497"/>
      <c r="J131" s="394"/>
      <c r="K131" s="465"/>
    </row>
    <row r="132" spans="3:11" x14ac:dyDescent="0.3">
      <c r="C132" s="466"/>
      <c r="D132" s="466"/>
      <c r="E132" s="467"/>
      <c r="F132" s="467"/>
      <c r="G132" s="468"/>
      <c r="H132" s="469"/>
      <c r="I132" s="498"/>
      <c r="J132" s="470"/>
      <c r="K132" s="471"/>
    </row>
    <row r="133" spans="3:11" x14ac:dyDescent="0.3">
      <c r="C133" s="394"/>
      <c r="D133" s="462"/>
      <c r="E133" s="394"/>
      <c r="F133" s="472"/>
      <c r="G133" s="394"/>
      <c r="H133" s="394"/>
      <c r="I133" s="497"/>
      <c r="J133" s="394"/>
      <c r="K133" s="465"/>
    </row>
    <row r="134" spans="3:11" x14ac:dyDescent="0.3">
      <c r="C134" s="394"/>
      <c r="D134" s="462"/>
      <c r="E134" s="395"/>
      <c r="F134" s="463"/>
      <c r="G134" s="394"/>
      <c r="H134" s="464"/>
      <c r="I134" s="497"/>
      <c r="J134" s="394"/>
      <c r="K134" s="465"/>
    </row>
    <row r="135" spans="3:11" x14ac:dyDescent="0.3">
      <c r="C135" s="394"/>
      <c r="D135" s="462"/>
      <c r="E135" s="395"/>
      <c r="F135" s="463"/>
      <c r="G135" s="394"/>
      <c r="H135" s="464"/>
      <c r="I135" s="497"/>
      <c r="J135" s="394"/>
      <c r="K135" s="465"/>
    </row>
    <row r="136" spans="3:11" x14ac:dyDescent="0.3">
      <c r="C136" s="394"/>
      <c r="D136" s="462"/>
      <c r="E136" s="395"/>
      <c r="F136" s="463"/>
      <c r="G136" s="394"/>
      <c r="H136" s="464"/>
      <c r="I136" s="497"/>
      <c r="J136" s="394"/>
      <c r="K136" s="465"/>
    </row>
    <row r="137" spans="3:11" x14ac:dyDescent="0.3">
      <c r="C137" s="394"/>
      <c r="D137" s="462"/>
      <c r="E137" s="395"/>
      <c r="F137" s="463"/>
      <c r="G137" s="394"/>
      <c r="H137" s="464"/>
      <c r="I137" s="497"/>
      <c r="J137" s="394"/>
      <c r="K137" s="465"/>
    </row>
    <row r="138" spans="3:11" x14ac:dyDescent="0.3">
      <c r="C138" s="394"/>
      <c r="D138" s="462"/>
      <c r="E138" s="395"/>
      <c r="F138" s="463"/>
      <c r="G138" s="394"/>
      <c r="H138" s="464"/>
      <c r="I138" s="497"/>
      <c r="J138" s="394"/>
      <c r="K138" s="465"/>
    </row>
    <row r="139" spans="3:11" x14ac:dyDescent="0.3">
      <c r="C139" s="466"/>
      <c r="D139" s="466"/>
      <c r="E139" s="467"/>
      <c r="F139" s="467"/>
      <c r="G139" s="468"/>
      <c r="H139" s="469"/>
      <c r="I139" s="498"/>
      <c r="J139" s="470"/>
      <c r="K139" s="471"/>
    </row>
    <row r="140" spans="3:11" x14ac:dyDescent="0.3">
      <c r="C140" s="394"/>
      <c r="D140" s="462"/>
      <c r="E140" s="394"/>
      <c r="F140" s="472"/>
      <c r="G140" s="394"/>
      <c r="H140" s="394"/>
      <c r="I140" s="497"/>
      <c r="J140" s="394"/>
      <c r="K140" s="465"/>
    </row>
    <row r="141" spans="3:11" x14ac:dyDescent="0.3">
      <c r="C141" s="466"/>
      <c r="D141" s="466"/>
      <c r="E141" s="467"/>
      <c r="F141" s="467"/>
      <c r="G141" s="468"/>
      <c r="H141" s="469"/>
      <c r="I141" s="498"/>
      <c r="J141" s="470"/>
      <c r="K141" s="471"/>
    </row>
    <row r="142" spans="3:11" x14ac:dyDescent="0.3">
      <c r="C142" s="394"/>
      <c r="D142" s="462"/>
      <c r="E142" s="394"/>
      <c r="F142" s="472"/>
      <c r="G142" s="394"/>
      <c r="H142" s="394"/>
      <c r="I142" s="497"/>
      <c r="J142" s="394"/>
      <c r="K142" s="465"/>
    </row>
    <row r="143" spans="3:11" x14ac:dyDescent="0.3">
      <c r="C143" s="394"/>
      <c r="D143" s="462"/>
      <c r="E143" s="395"/>
      <c r="F143" s="463"/>
      <c r="G143" s="394"/>
      <c r="H143" s="464"/>
      <c r="I143" s="497"/>
      <c r="J143" s="394"/>
      <c r="K143" s="465"/>
    </row>
    <row r="144" spans="3:11" x14ac:dyDescent="0.3">
      <c r="C144" s="394"/>
      <c r="D144" s="462"/>
      <c r="E144" s="395"/>
      <c r="F144" s="463"/>
      <c r="G144" s="394"/>
      <c r="H144" s="464"/>
      <c r="I144" s="497"/>
      <c r="J144" s="394"/>
      <c r="K144" s="465"/>
    </row>
    <row r="145" spans="3:11" x14ac:dyDescent="0.3">
      <c r="C145" s="394"/>
      <c r="D145" s="462"/>
      <c r="E145" s="395"/>
      <c r="F145" s="463"/>
      <c r="G145" s="394"/>
      <c r="H145" s="464"/>
      <c r="I145" s="497"/>
      <c r="J145" s="394"/>
      <c r="K145" s="465"/>
    </row>
    <row r="146" spans="3:11" x14ac:dyDescent="0.3">
      <c r="C146" s="466"/>
      <c r="D146" s="466"/>
      <c r="E146" s="467"/>
      <c r="F146" s="467"/>
      <c r="G146" s="468"/>
      <c r="H146" s="469"/>
      <c r="I146" s="498"/>
      <c r="J146" s="470"/>
      <c r="K146" s="471"/>
    </row>
    <row r="147" spans="3:11" x14ac:dyDescent="0.3">
      <c r="C147" s="394"/>
      <c r="D147" s="462"/>
      <c r="E147" s="394"/>
      <c r="F147" s="472"/>
      <c r="G147" s="394"/>
      <c r="H147" s="394"/>
      <c r="I147" s="497"/>
      <c r="J147" s="394"/>
      <c r="K147" s="465"/>
    </row>
    <row r="148" spans="3:11" x14ac:dyDescent="0.3">
      <c r="C148" s="466"/>
      <c r="D148" s="466"/>
      <c r="E148" s="467"/>
      <c r="F148" s="467"/>
      <c r="G148" s="468"/>
      <c r="H148" s="469"/>
      <c r="I148" s="498"/>
      <c r="J148" s="470"/>
      <c r="K148" s="471"/>
    </row>
    <row r="149" spans="3:11" x14ac:dyDescent="0.3">
      <c r="C149" s="394"/>
      <c r="D149" s="462"/>
      <c r="E149" s="394"/>
      <c r="F149" s="472"/>
      <c r="G149" s="394"/>
      <c r="H149" s="394"/>
      <c r="I149" s="497"/>
      <c r="J149" s="394"/>
      <c r="K149" s="465"/>
    </row>
    <row r="150" spans="3:11" x14ac:dyDescent="0.3">
      <c r="C150" s="466"/>
      <c r="D150" s="466"/>
      <c r="E150" s="467"/>
      <c r="F150" s="467"/>
      <c r="G150" s="468"/>
      <c r="H150" s="469"/>
      <c r="I150" s="498"/>
      <c r="J150" s="470"/>
      <c r="K150" s="471"/>
    </row>
    <row r="151" spans="3:11" x14ac:dyDescent="0.3">
      <c r="C151" s="394"/>
      <c r="D151" s="462"/>
      <c r="E151" s="394"/>
      <c r="F151" s="472"/>
      <c r="G151" s="394"/>
      <c r="H151" s="394"/>
      <c r="I151" s="497"/>
      <c r="J151" s="394"/>
      <c r="K151" s="465"/>
    </row>
    <row r="152" spans="3:11" x14ac:dyDescent="0.3">
      <c r="C152" s="466"/>
      <c r="D152" s="466"/>
      <c r="E152" s="467"/>
      <c r="F152" s="467"/>
      <c r="G152" s="468"/>
      <c r="H152" s="469"/>
      <c r="I152" s="498"/>
      <c r="J152" s="470"/>
      <c r="K152" s="471"/>
    </row>
    <row r="153" spans="3:11" x14ac:dyDescent="0.3">
      <c r="C153" s="394"/>
      <c r="D153" s="462"/>
      <c r="E153" s="394"/>
      <c r="F153" s="472"/>
      <c r="G153" s="394"/>
      <c r="H153" s="394"/>
      <c r="I153" s="497"/>
      <c r="J153" s="394"/>
      <c r="K153" s="465"/>
    </row>
    <row r="154" spans="3:11" x14ac:dyDescent="0.3">
      <c r="C154" s="466"/>
      <c r="D154" s="466"/>
      <c r="E154" s="467"/>
      <c r="F154" s="467"/>
      <c r="G154" s="468"/>
      <c r="H154" s="469"/>
      <c r="I154" s="498"/>
      <c r="J154" s="470"/>
      <c r="K154" s="471"/>
    </row>
    <row r="155" spans="3:11" x14ac:dyDescent="0.3">
      <c r="C155" s="394"/>
      <c r="D155" s="462"/>
      <c r="E155" s="394"/>
      <c r="F155" s="472"/>
      <c r="G155" s="394"/>
      <c r="H155" s="394"/>
      <c r="I155" s="497"/>
      <c r="J155" s="394"/>
      <c r="K155" s="465"/>
    </row>
    <row r="156" spans="3:11" x14ac:dyDescent="0.3">
      <c r="C156" s="466"/>
      <c r="D156" s="466"/>
      <c r="E156" s="467"/>
      <c r="F156" s="467"/>
      <c r="G156" s="468"/>
      <c r="H156" s="469"/>
      <c r="I156" s="498"/>
      <c r="J156" s="470"/>
      <c r="K156" s="471"/>
    </row>
    <row r="157" spans="3:11" x14ac:dyDescent="0.3">
      <c r="C157" s="394"/>
      <c r="D157" s="462"/>
      <c r="E157" s="394"/>
      <c r="F157" s="472"/>
      <c r="G157" s="394"/>
      <c r="H157" s="394"/>
      <c r="I157" s="497"/>
      <c r="J157" s="394"/>
      <c r="K157" s="465"/>
    </row>
    <row r="158" spans="3:11" x14ac:dyDescent="0.3">
      <c r="C158" s="466"/>
      <c r="D158" s="466"/>
      <c r="E158" s="467"/>
      <c r="F158" s="467"/>
      <c r="G158" s="468"/>
      <c r="H158" s="469"/>
      <c r="I158" s="498"/>
      <c r="J158" s="470"/>
      <c r="K158" s="471"/>
    </row>
    <row r="159" spans="3:11" x14ac:dyDescent="0.3">
      <c r="C159" s="394"/>
      <c r="D159" s="462"/>
      <c r="E159" s="394"/>
      <c r="F159" s="472"/>
      <c r="G159" s="394"/>
      <c r="H159" s="394"/>
      <c r="I159" s="497"/>
      <c r="J159" s="394"/>
      <c r="K159" s="465"/>
    </row>
    <row r="160" spans="3:11" x14ac:dyDescent="0.3">
      <c r="C160" s="394"/>
      <c r="D160" s="462"/>
      <c r="E160" s="395"/>
      <c r="F160" s="463"/>
      <c r="G160" s="394"/>
      <c r="H160" s="464"/>
      <c r="I160" s="497"/>
      <c r="J160" s="394"/>
      <c r="K160" s="465"/>
    </row>
    <row r="161" spans="3:11" x14ac:dyDescent="0.3">
      <c r="C161" s="394"/>
      <c r="D161" s="462"/>
      <c r="E161" s="395"/>
      <c r="F161" s="463"/>
      <c r="G161" s="394"/>
      <c r="H161" s="464"/>
      <c r="I161" s="497"/>
      <c r="J161" s="394"/>
      <c r="K161" s="465"/>
    </row>
    <row r="162" spans="3:11" x14ac:dyDescent="0.3">
      <c r="C162" s="394"/>
      <c r="D162" s="462"/>
      <c r="E162" s="395"/>
      <c r="F162" s="463"/>
      <c r="G162" s="394"/>
      <c r="H162" s="464"/>
      <c r="I162" s="497"/>
      <c r="J162" s="394"/>
      <c r="K162" s="465"/>
    </row>
    <row r="163" spans="3:11" x14ac:dyDescent="0.3">
      <c r="C163" s="466"/>
      <c r="D163" s="466"/>
      <c r="E163" s="467"/>
      <c r="F163" s="467"/>
      <c r="G163" s="468"/>
      <c r="H163" s="469"/>
      <c r="I163" s="498"/>
      <c r="J163" s="470"/>
      <c r="K163" s="471"/>
    </row>
    <row r="164" spans="3:11" x14ac:dyDescent="0.3">
      <c r="C164" s="394"/>
      <c r="D164" s="462"/>
      <c r="E164" s="394"/>
      <c r="F164" s="472"/>
      <c r="G164" s="394"/>
      <c r="H164" s="394"/>
      <c r="I164" s="497"/>
      <c r="J164" s="394"/>
      <c r="K164" s="465"/>
    </row>
    <row r="165" spans="3:11" x14ac:dyDescent="0.3">
      <c r="C165" s="466"/>
      <c r="D165" s="466"/>
      <c r="E165" s="467"/>
      <c r="F165" s="467"/>
      <c r="G165" s="468"/>
      <c r="H165" s="469"/>
      <c r="I165" s="498"/>
      <c r="J165" s="470"/>
      <c r="K165" s="473"/>
    </row>
    <row r="166" spans="3:11" x14ac:dyDescent="0.3">
      <c r="C166" s="394"/>
      <c r="D166" s="462"/>
      <c r="E166" s="394"/>
      <c r="F166" s="472"/>
      <c r="G166" s="394"/>
      <c r="H166" s="394"/>
      <c r="I166" s="497"/>
      <c r="J166" s="394"/>
      <c r="K166" s="465"/>
    </row>
    <row r="167" spans="3:11" x14ac:dyDescent="0.3">
      <c r="C167" s="466"/>
      <c r="D167" s="466"/>
      <c r="E167" s="467"/>
      <c r="F167" s="467"/>
      <c r="G167" s="468"/>
      <c r="H167" s="469"/>
      <c r="I167" s="498"/>
      <c r="J167" s="470"/>
      <c r="K167" s="471"/>
    </row>
    <row r="168" spans="3:11" x14ac:dyDescent="0.3">
      <c r="C168" s="394"/>
      <c r="D168" s="462"/>
      <c r="E168" s="394"/>
      <c r="F168" s="472"/>
      <c r="G168" s="394"/>
      <c r="H168" s="394"/>
      <c r="I168" s="497"/>
      <c r="J168" s="394"/>
      <c r="K168" s="465"/>
    </row>
    <row r="169" spans="3:11" x14ac:dyDescent="0.3">
      <c r="C169" s="394"/>
      <c r="D169" s="462"/>
      <c r="E169" s="395"/>
      <c r="F169" s="463"/>
      <c r="G169" s="394"/>
      <c r="H169" s="464"/>
      <c r="I169" s="497"/>
      <c r="J169" s="394"/>
      <c r="K169" s="465"/>
    </row>
    <row r="170" spans="3:11" x14ac:dyDescent="0.3">
      <c r="C170" s="466"/>
      <c r="D170" s="466"/>
      <c r="E170" s="467"/>
      <c r="F170" s="467"/>
      <c r="G170" s="468"/>
      <c r="H170" s="469"/>
      <c r="I170" s="498"/>
      <c r="J170" s="470"/>
      <c r="K170" s="471"/>
    </row>
    <row r="171" spans="3:11" x14ac:dyDescent="0.3">
      <c r="C171" s="394"/>
      <c r="D171" s="462"/>
      <c r="E171" s="394"/>
      <c r="F171" s="472"/>
      <c r="G171" s="394"/>
      <c r="H171" s="394"/>
      <c r="I171" s="497"/>
      <c r="J171" s="394"/>
      <c r="K171" s="465"/>
    </row>
    <row r="172" spans="3:11" x14ac:dyDescent="0.3">
      <c r="C172" s="394"/>
      <c r="D172" s="462"/>
      <c r="E172" s="395"/>
      <c r="F172" s="463"/>
      <c r="G172" s="394"/>
      <c r="H172" s="464"/>
      <c r="I172" s="497"/>
      <c r="J172" s="394"/>
      <c r="K172" s="465"/>
    </row>
    <row r="173" spans="3:11" x14ac:dyDescent="0.3">
      <c r="C173" s="466"/>
      <c r="D173" s="466"/>
      <c r="E173" s="467"/>
      <c r="F173" s="467"/>
      <c r="G173" s="468"/>
      <c r="H173" s="469"/>
      <c r="I173" s="498"/>
      <c r="J173" s="470"/>
      <c r="K173" s="471"/>
    </row>
    <row r="174" spans="3:11" x14ac:dyDescent="0.3">
      <c r="C174" s="394"/>
      <c r="D174" s="462"/>
      <c r="E174" s="394"/>
      <c r="F174" s="472"/>
      <c r="G174" s="394"/>
      <c r="H174" s="394"/>
      <c r="I174" s="497"/>
      <c r="J174" s="394"/>
      <c r="K174" s="465"/>
    </row>
    <row r="175" spans="3:11" x14ac:dyDescent="0.3">
      <c r="C175" s="394"/>
      <c r="D175" s="462"/>
      <c r="E175" s="395"/>
      <c r="F175" s="463"/>
      <c r="G175" s="394"/>
      <c r="H175" s="464"/>
      <c r="I175" s="497"/>
      <c r="J175" s="394"/>
      <c r="K175" s="465"/>
    </row>
    <row r="176" spans="3:11" x14ac:dyDescent="0.3">
      <c r="C176" s="466"/>
      <c r="D176" s="466"/>
      <c r="E176" s="467"/>
      <c r="F176" s="467"/>
      <c r="G176" s="468"/>
      <c r="H176" s="469"/>
      <c r="I176" s="498"/>
      <c r="J176" s="470"/>
      <c r="K176" s="471"/>
    </row>
    <row r="177" spans="3:11" x14ac:dyDescent="0.3">
      <c r="C177" s="394"/>
      <c r="D177" s="462"/>
      <c r="E177" s="394"/>
      <c r="F177" s="472"/>
      <c r="G177" s="394"/>
      <c r="H177" s="394"/>
      <c r="I177" s="497"/>
      <c r="J177" s="394"/>
      <c r="K177" s="465"/>
    </row>
    <row r="178" spans="3:11" x14ac:dyDescent="0.3">
      <c r="C178" s="63"/>
      <c r="D178" s="63"/>
      <c r="E178" s="64"/>
      <c r="F178" s="65"/>
      <c r="G178" s="66"/>
      <c r="H178" s="67"/>
      <c r="I178" s="68"/>
      <c r="J178" s="69"/>
      <c r="K178" s="85"/>
    </row>
    <row r="179" spans="3:11" x14ac:dyDescent="0.3">
      <c r="C179" s="63"/>
      <c r="D179" s="63"/>
      <c r="E179" s="64"/>
      <c r="F179" s="65"/>
      <c r="G179" s="66"/>
      <c r="H179" s="67"/>
      <c r="I179" s="68"/>
      <c r="J179" s="69"/>
      <c r="K179" s="85"/>
    </row>
    <row r="180" spans="3:11" x14ac:dyDescent="0.3">
      <c r="C180" s="63"/>
      <c r="D180" s="63"/>
      <c r="E180" s="64"/>
      <c r="F180" s="65"/>
      <c r="G180" s="66"/>
      <c r="H180" s="67"/>
      <c r="I180" s="68"/>
      <c r="J180" s="69"/>
      <c r="K180" s="85"/>
    </row>
    <row r="181" spans="3:11" x14ac:dyDescent="0.3">
      <c r="C181" s="63"/>
      <c r="D181" s="63"/>
      <c r="E181" s="64"/>
      <c r="F181" s="65"/>
      <c r="G181" s="66"/>
      <c r="H181" s="67"/>
      <c r="I181" s="68"/>
      <c r="J181" s="69"/>
      <c r="K181" s="85"/>
    </row>
    <row r="182" spans="3:11" x14ac:dyDescent="0.3">
      <c r="C182" s="57"/>
      <c r="D182" s="57"/>
      <c r="E182" s="58"/>
      <c r="F182" s="11"/>
      <c r="G182" s="59"/>
      <c r="H182" s="60"/>
      <c r="I182" s="61"/>
      <c r="J182" s="62"/>
      <c r="K182" s="86"/>
    </row>
    <row r="183" spans="3:11" x14ac:dyDescent="0.3">
      <c r="C183" s="466"/>
      <c r="D183" s="466"/>
      <c r="E183" s="467"/>
      <c r="F183" s="474"/>
      <c r="G183" s="468"/>
      <c r="H183" s="469"/>
      <c r="I183" s="498"/>
      <c r="J183" s="470"/>
      <c r="K183" s="473"/>
    </row>
    <row r="184" spans="3:11" x14ac:dyDescent="0.3">
      <c r="C184" s="394"/>
      <c r="D184" s="462"/>
      <c r="E184" s="394"/>
      <c r="F184" s="475"/>
      <c r="G184" s="394"/>
      <c r="H184" s="394"/>
      <c r="I184" s="497"/>
      <c r="J184" s="394"/>
      <c r="K184" s="465"/>
    </row>
    <row r="185" spans="3:11" x14ac:dyDescent="0.3">
      <c r="C185" s="57"/>
      <c r="D185" s="57"/>
      <c r="E185" s="58"/>
      <c r="F185" s="11"/>
      <c r="G185" s="59"/>
      <c r="H185" s="60"/>
      <c r="I185" s="61"/>
      <c r="J185" s="62"/>
      <c r="K185" s="86"/>
    </row>
    <row r="186" spans="3:11" x14ac:dyDescent="0.3">
      <c r="C186" s="466"/>
      <c r="D186" s="466"/>
      <c r="E186" s="467"/>
      <c r="F186" s="467"/>
      <c r="G186" s="468"/>
      <c r="H186" s="469"/>
      <c r="I186" s="498"/>
      <c r="J186" s="470"/>
      <c r="K186" s="471"/>
    </row>
    <row r="187" spans="3:11" x14ac:dyDescent="0.3">
      <c r="C187" s="394"/>
      <c r="D187" s="462"/>
      <c r="E187" s="394"/>
      <c r="F187" s="472"/>
      <c r="G187" s="394"/>
      <c r="H187" s="394"/>
      <c r="I187" s="497"/>
      <c r="J187" s="394"/>
      <c r="K187" s="465"/>
    </row>
    <row r="188" spans="3:11" x14ac:dyDescent="0.3">
      <c r="C188" s="70"/>
      <c r="D188" s="70"/>
      <c r="E188" s="71"/>
      <c r="F188" s="72"/>
      <c r="G188" s="73"/>
      <c r="H188" s="74"/>
      <c r="I188" s="75"/>
      <c r="J188" s="69"/>
      <c r="K188" s="87"/>
    </row>
    <row r="189" spans="3:11" x14ac:dyDescent="0.3">
      <c r="C189" s="63"/>
      <c r="D189" s="63"/>
      <c r="E189" s="64"/>
      <c r="F189" s="65"/>
      <c r="G189" s="66"/>
      <c r="H189" s="67"/>
      <c r="I189" s="68"/>
      <c r="J189" s="69"/>
      <c r="K189" s="85"/>
    </row>
    <row r="190" spans="3:11" x14ac:dyDescent="0.3">
      <c r="C190" s="476"/>
      <c r="D190" s="477"/>
      <c r="E190" s="478"/>
      <c r="F190" s="478"/>
      <c r="G190" s="476"/>
      <c r="H190" s="476"/>
      <c r="I190" s="56"/>
      <c r="J190" s="479"/>
      <c r="K190" s="480"/>
    </row>
    <row r="191" spans="3:11" x14ac:dyDescent="0.3">
      <c r="C191" s="57"/>
      <c r="D191" s="57"/>
      <c r="E191" s="58"/>
      <c r="F191" s="11"/>
      <c r="G191" s="59"/>
      <c r="H191" s="60"/>
      <c r="I191" s="61"/>
      <c r="J191" s="62"/>
      <c r="K191" s="86"/>
    </row>
    <row r="192" spans="3:11" x14ac:dyDescent="0.3">
      <c r="C192" s="466"/>
      <c r="D192" s="466"/>
      <c r="E192" s="467"/>
      <c r="F192" s="467"/>
      <c r="G192" s="468"/>
      <c r="H192" s="469"/>
      <c r="I192" s="498"/>
      <c r="J192" s="470"/>
      <c r="K192" s="471"/>
    </row>
    <row r="193" spans="3:11" x14ac:dyDescent="0.3">
      <c r="C193" s="394"/>
      <c r="D193" s="462"/>
      <c r="E193" s="394"/>
      <c r="F193" s="472"/>
      <c r="G193" s="394"/>
      <c r="H193" s="394"/>
      <c r="I193" s="497"/>
      <c r="J193" s="394"/>
      <c r="K193" s="465"/>
    </row>
    <row r="194" spans="3:11" x14ac:dyDescent="0.3">
      <c r="C194" s="57"/>
      <c r="D194" s="57"/>
      <c r="E194" s="58"/>
      <c r="F194" s="11"/>
      <c r="G194" s="59"/>
      <c r="H194" s="60"/>
      <c r="I194" s="61"/>
      <c r="J194" s="62"/>
      <c r="K194" s="86"/>
    </row>
    <row r="195" spans="3:11" x14ac:dyDescent="0.3">
      <c r="C195" s="466"/>
      <c r="D195" s="466"/>
      <c r="E195" s="467"/>
      <c r="F195" s="467"/>
      <c r="G195" s="468"/>
      <c r="H195" s="469"/>
      <c r="I195" s="498"/>
      <c r="J195" s="470"/>
      <c r="K195" s="471"/>
    </row>
    <row r="196" spans="3:11" x14ac:dyDescent="0.3">
      <c r="C196" s="394"/>
      <c r="D196" s="462"/>
      <c r="E196" s="394"/>
      <c r="F196" s="472"/>
      <c r="G196" s="394"/>
      <c r="H196" s="394"/>
      <c r="I196" s="497"/>
      <c r="J196" s="394"/>
      <c r="K196" s="465"/>
    </row>
    <row r="197" spans="3:11" x14ac:dyDescent="0.3">
      <c r="C197" s="394"/>
      <c r="D197" s="462"/>
      <c r="E197" s="394"/>
      <c r="F197" s="472"/>
      <c r="G197" s="394"/>
      <c r="H197" s="394"/>
      <c r="I197" s="497"/>
      <c r="J197" s="470"/>
      <c r="K197" s="465"/>
    </row>
    <row r="198" spans="3:11" x14ac:dyDescent="0.3">
      <c r="C198" s="394"/>
      <c r="D198" s="462"/>
      <c r="E198" s="394"/>
      <c r="F198" s="472"/>
      <c r="G198" s="394"/>
      <c r="H198" s="394"/>
      <c r="I198" s="497"/>
      <c r="J198" s="394"/>
      <c r="K198" s="465"/>
    </row>
    <row r="199" spans="3:11" x14ac:dyDescent="0.3">
      <c r="C199" s="65"/>
      <c r="D199" s="65"/>
      <c r="E199" s="65"/>
      <c r="F199" s="65"/>
      <c r="G199" s="65"/>
      <c r="H199" s="65"/>
      <c r="I199" s="61"/>
      <c r="J199" s="69"/>
      <c r="K199" s="85"/>
    </row>
    <row r="200" spans="3:11" x14ac:dyDescent="0.3">
      <c r="C200" s="63"/>
      <c r="D200" s="63"/>
      <c r="E200" s="64"/>
      <c r="F200" s="65"/>
      <c r="G200" s="66"/>
      <c r="H200" s="67"/>
      <c r="I200" s="68"/>
      <c r="J200" s="69"/>
      <c r="K200" s="85"/>
    </row>
    <row r="201" spans="3:11" x14ac:dyDescent="0.3">
      <c r="C201" s="65"/>
      <c r="D201" s="65"/>
      <c r="E201" s="65"/>
      <c r="F201" s="65"/>
      <c r="G201" s="65"/>
      <c r="H201" s="65"/>
      <c r="I201" s="61"/>
      <c r="J201" s="69"/>
      <c r="K201" s="85"/>
    </row>
    <row r="202" spans="3:11" x14ac:dyDescent="0.3">
      <c r="C202" s="65"/>
      <c r="D202" s="65"/>
      <c r="E202" s="65"/>
      <c r="F202" s="65"/>
      <c r="G202" s="65"/>
      <c r="H202" s="65"/>
      <c r="I202" s="61"/>
      <c r="J202" s="69"/>
      <c r="K202" s="85"/>
    </row>
    <row r="203" spans="3:11" x14ac:dyDescent="0.3">
      <c r="C203" s="63"/>
      <c r="D203" s="63"/>
      <c r="E203" s="64"/>
      <c r="F203" s="65"/>
      <c r="G203" s="66"/>
      <c r="H203" s="67"/>
      <c r="I203" s="68"/>
      <c r="J203" s="69"/>
      <c r="K203" s="85"/>
    </row>
    <row r="204" spans="3:11" ht="15.6" x14ac:dyDescent="0.35">
      <c r="C204" s="476"/>
      <c r="D204" s="477"/>
      <c r="E204" s="481"/>
      <c r="F204" s="481"/>
      <c r="G204" s="476"/>
      <c r="H204" s="476"/>
      <c r="I204" s="56"/>
      <c r="J204" s="482"/>
      <c r="K204" s="480"/>
    </row>
    <row r="205" spans="3:11" x14ac:dyDescent="0.3">
      <c r="C205" s="476"/>
      <c r="D205" s="477"/>
      <c r="E205" s="478"/>
      <c r="F205" s="478"/>
      <c r="G205" s="476"/>
      <c r="H205" s="476"/>
      <c r="I205" s="56"/>
      <c r="J205" s="479"/>
      <c r="K205" s="480"/>
    </row>
    <row r="206" spans="3:11" x14ac:dyDescent="0.3">
      <c r="C206" s="57"/>
      <c r="D206" s="57"/>
      <c r="E206" s="58"/>
      <c r="F206" s="11"/>
      <c r="G206" s="59"/>
      <c r="H206" s="60"/>
      <c r="I206" s="76"/>
      <c r="J206" s="62"/>
      <c r="K206" s="86"/>
    </row>
    <row r="207" spans="3:11" x14ac:dyDescent="0.3">
      <c r="C207" s="77"/>
      <c r="D207" s="77"/>
      <c r="E207" s="78"/>
      <c r="F207" s="79"/>
      <c r="G207" s="80"/>
      <c r="H207" s="81"/>
      <c r="I207" s="76"/>
      <c r="J207" s="82"/>
      <c r="K207" s="88"/>
    </row>
    <row r="208" spans="3:11" x14ac:dyDescent="0.3">
      <c r="C208" s="466"/>
      <c r="D208" s="466"/>
      <c r="E208" s="467"/>
      <c r="F208" s="467"/>
      <c r="G208" s="468"/>
      <c r="H208" s="469"/>
      <c r="I208" s="498"/>
      <c r="J208" s="470"/>
      <c r="K208" s="473"/>
    </row>
    <row r="209" spans="3:11" x14ac:dyDescent="0.3">
      <c r="C209" s="394"/>
      <c r="D209" s="462"/>
      <c r="E209" s="394"/>
      <c r="F209" s="472"/>
      <c r="G209" s="394"/>
      <c r="H209" s="394"/>
      <c r="I209" s="497"/>
      <c r="J209" s="394"/>
      <c r="K209" s="465"/>
    </row>
    <row r="210" spans="3:11" x14ac:dyDescent="0.3">
      <c r="C210" s="394"/>
      <c r="D210" s="462"/>
      <c r="E210" s="394"/>
      <c r="F210" s="483"/>
      <c r="G210" s="394"/>
      <c r="H210" s="394"/>
      <c r="I210" s="497"/>
      <c r="J210" s="394"/>
      <c r="K210" s="465"/>
    </row>
    <row r="211" spans="3:11" x14ac:dyDescent="0.3">
      <c r="C211" s="77"/>
      <c r="D211" s="77"/>
      <c r="E211" s="78"/>
      <c r="F211" s="79"/>
      <c r="G211" s="80"/>
      <c r="H211" s="81"/>
      <c r="I211" s="76"/>
      <c r="J211" s="82"/>
      <c r="K211" s="88"/>
    </row>
    <row r="212" spans="3:11" x14ac:dyDescent="0.3">
      <c r="C212" s="466"/>
      <c r="D212" s="466"/>
      <c r="E212" s="467"/>
      <c r="F212" s="467"/>
      <c r="G212" s="468"/>
      <c r="H212" s="469"/>
      <c r="I212" s="498"/>
      <c r="J212" s="470"/>
      <c r="K212" s="473"/>
    </row>
    <row r="213" spans="3:11" x14ac:dyDescent="0.3">
      <c r="C213" s="394"/>
      <c r="D213" s="462"/>
      <c r="E213" s="394"/>
      <c r="F213" s="472"/>
      <c r="G213" s="394"/>
      <c r="H213" s="394"/>
      <c r="I213" s="497"/>
      <c r="J213" s="394"/>
      <c r="K213" s="465"/>
    </row>
    <row r="214" spans="3:11" x14ac:dyDescent="0.3">
      <c r="C214" s="394"/>
      <c r="D214" s="462"/>
      <c r="E214" s="394"/>
      <c r="F214" s="483"/>
      <c r="G214" s="394"/>
      <c r="H214" s="394"/>
      <c r="I214" s="497"/>
      <c r="J214" s="394"/>
      <c r="K214" s="465"/>
    </row>
    <row r="215" spans="3:11" x14ac:dyDescent="0.3">
      <c r="C215" s="77"/>
      <c r="D215" s="77"/>
      <c r="E215" s="78"/>
      <c r="F215" s="79"/>
      <c r="G215" s="80"/>
      <c r="H215" s="81"/>
      <c r="I215" s="76"/>
      <c r="J215" s="82"/>
      <c r="K215" s="88"/>
    </row>
    <row r="216" spans="3:11" x14ac:dyDescent="0.3">
      <c r="C216" s="466"/>
      <c r="D216" s="466"/>
      <c r="E216" s="467"/>
      <c r="F216" s="467"/>
      <c r="G216" s="468"/>
      <c r="H216" s="469"/>
      <c r="I216" s="498"/>
      <c r="J216" s="470"/>
      <c r="K216" s="473"/>
    </row>
    <row r="217" spans="3:11" x14ac:dyDescent="0.3">
      <c r="C217" s="394"/>
      <c r="D217" s="462"/>
      <c r="E217" s="394"/>
      <c r="F217" s="472"/>
      <c r="G217" s="394"/>
      <c r="H217" s="394"/>
      <c r="I217" s="497"/>
      <c r="J217" s="394"/>
      <c r="K217" s="465"/>
    </row>
    <row r="218" spans="3:11" x14ac:dyDescent="0.3">
      <c r="C218" s="394"/>
      <c r="D218" s="462"/>
      <c r="E218" s="394"/>
      <c r="F218" s="483"/>
      <c r="G218" s="394"/>
      <c r="H218" s="394"/>
      <c r="I218" s="497"/>
      <c r="J218" s="394"/>
      <c r="K218" s="465"/>
    </row>
    <row r="219" spans="3:11" x14ac:dyDescent="0.3">
      <c r="C219" s="476"/>
      <c r="D219" s="477"/>
      <c r="E219" s="478"/>
      <c r="F219" s="478"/>
      <c r="G219" s="476"/>
      <c r="H219" s="476"/>
      <c r="I219" s="56"/>
      <c r="J219" s="479"/>
      <c r="K219" s="480"/>
    </row>
    <row r="220" spans="3:11" x14ac:dyDescent="0.3">
      <c r="C220" s="77"/>
      <c r="D220" s="77"/>
      <c r="E220" s="78"/>
      <c r="F220" s="79"/>
      <c r="G220" s="80"/>
      <c r="H220" s="81"/>
      <c r="I220" s="76"/>
      <c r="J220" s="82"/>
      <c r="K220" s="88"/>
    </row>
    <row r="221" spans="3:11" x14ac:dyDescent="0.3">
      <c r="C221" s="466"/>
      <c r="D221" s="466"/>
      <c r="E221" s="467"/>
      <c r="F221" s="467"/>
      <c r="G221" s="468"/>
      <c r="H221" s="469"/>
      <c r="I221" s="498"/>
      <c r="J221" s="470"/>
      <c r="K221" s="473"/>
    </row>
    <row r="222" spans="3:11" x14ac:dyDescent="0.3">
      <c r="C222" s="394"/>
      <c r="D222" s="462"/>
      <c r="E222" s="394"/>
      <c r="F222" s="472"/>
      <c r="G222" s="394"/>
      <c r="H222" s="394"/>
      <c r="I222" s="497"/>
      <c r="J222" s="394"/>
      <c r="K222" s="465"/>
    </row>
    <row r="223" spans="3:11" x14ac:dyDescent="0.3">
      <c r="C223" s="57"/>
      <c r="D223" s="57"/>
      <c r="E223" s="58"/>
      <c r="F223" s="11"/>
      <c r="G223" s="59"/>
      <c r="H223" s="60"/>
      <c r="I223" s="61"/>
      <c r="J223" s="62"/>
      <c r="K223" s="86"/>
    </row>
    <row r="224" spans="3:11" x14ac:dyDescent="0.3">
      <c r="C224" s="466"/>
      <c r="D224" s="466"/>
      <c r="E224" s="467"/>
      <c r="F224" s="467"/>
      <c r="G224" s="468"/>
      <c r="H224" s="469"/>
      <c r="I224" s="498"/>
      <c r="J224" s="470"/>
      <c r="K224" s="471"/>
    </row>
    <row r="225" spans="3:11" x14ac:dyDescent="0.3">
      <c r="C225" s="394"/>
      <c r="D225" s="462"/>
      <c r="E225" s="394"/>
      <c r="F225" s="472"/>
      <c r="G225" s="394"/>
      <c r="H225" s="394"/>
      <c r="I225" s="497"/>
      <c r="J225" s="470"/>
      <c r="K225" s="465"/>
    </row>
    <row r="226" spans="3:11" x14ac:dyDescent="0.3">
      <c r="C226" s="394"/>
      <c r="D226" s="462"/>
      <c r="E226" s="395"/>
      <c r="F226" s="463"/>
      <c r="G226" s="394"/>
      <c r="H226" s="464"/>
      <c r="I226" s="497"/>
      <c r="J226" s="470"/>
      <c r="K226" s="465"/>
    </row>
    <row r="227" spans="3:11" x14ac:dyDescent="0.3">
      <c r="C227" s="77"/>
      <c r="D227" s="77"/>
      <c r="E227" s="78"/>
      <c r="F227" s="79"/>
      <c r="G227" s="80"/>
      <c r="H227" s="81"/>
      <c r="I227" s="76"/>
      <c r="J227" s="82"/>
      <c r="K227" s="88"/>
    </row>
    <row r="228" spans="3:11" x14ac:dyDescent="0.3">
      <c r="C228" s="484"/>
      <c r="D228" s="484"/>
      <c r="E228" s="485"/>
      <c r="F228" s="485"/>
      <c r="G228" s="486"/>
      <c r="H228" s="487"/>
      <c r="I228" s="499"/>
      <c r="J228" s="470"/>
      <c r="K228" s="488"/>
    </row>
    <row r="229" spans="3:11" x14ac:dyDescent="0.3">
      <c r="C229" s="394"/>
      <c r="D229" s="462"/>
      <c r="E229" s="394"/>
      <c r="F229" s="472"/>
      <c r="G229" s="394"/>
      <c r="H229" s="394"/>
      <c r="I229" s="497"/>
      <c r="J229" s="394"/>
      <c r="K229" s="465"/>
    </row>
    <row r="230" spans="3:11" x14ac:dyDescent="0.3">
      <c r="C230" s="394"/>
      <c r="D230" s="462"/>
      <c r="E230" s="394"/>
      <c r="F230" s="463"/>
      <c r="G230" s="394"/>
      <c r="H230" s="464"/>
      <c r="I230" s="497"/>
      <c r="J230" s="394"/>
      <c r="K230" s="465"/>
    </row>
    <row r="231" spans="3:11" x14ac:dyDescent="0.3">
      <c r="C231" s="77"/>
      <c r="D231" s="77"/>
      <c r="E231" s="78"/>
      <c r="F231" s="79"/>
      <c r="G231" s="80"/>
      <c r="H231" s="81"/>
      <c r="I231" s="76"/>
      <c r="J231" s="82"/>
      <c r="K231" s="88"/>
    </row>
    <row r="232" spans="3:11" x14ac:dyDescent="0.3">
      <c r="C232" s="77"/>
      <c r="D232" s="77"/>
      <c r="E232" s="78"/>
      <c r="F232" s="79"/>
      <c r="G232" s="80"/>
      <c r="H232" s="81"/>
      <c r="I232" s="76"/>
      <c r="J232" s="470"/>
      <c r="K232" s="88"/>
    </row>
    <row r="233" spans="3:11" x14ac:dyDescent="0.3">
      <c r="C233" s="476"/>
      <c r="D233" s="477"/>
      <c r="E233" s="478"/>
      <c r="F233" s="478"/>
      <c r="G233" s="476"/>
      <c r="H233" s="476"/>
      <c r="I233" s="56"/>
      <c r="J233" s="479"/>
      <c r="K233" s="480"/>
    </row>
    <row r="234" spans="3:11" x14ac:dyDescent="0.3">
      <c r="C234" s="57"/>
      <c r="D234" s="57"/>
      <c r="E234" s="58"/>
      <c r="F234" s="11"/>
      <c r="G234" s="59"/>
      <c r="H234" s="60"/>
      <c r="I234" s="61"/>
      <c r="J234" s="62"/>
      <c r="K234" s="86"/>
    </row>
    <row r="235" spans="3:11" x14ac:dyDescent="0.3">
      <c r="C235" s="466"/>
      <c r="D235" s="466"/>
      <c r="E235" s="467"/>
      <c r="F235" s="467"/>
      <c r="G235" s="468"/>
      <c r="H235" s="469"/>
      <c r="I235" s="498"/>
      <c r="J235" s="470"/>
      <c r="K235" s="471"/>
    </row>
    <row r="236" spans="3:11" x14ac:dyDescent="0.3">
      <c r="C236" s="394"/>
      <c r="D236" s="462"/>
      <c r="E236" s="394"/>
      <c r="F236" s="472"/>
      <c r="G236" s="394"/>
      <c r="H236" s="394"/>
      <c r="I236" s="497"/>
      <c r="J236" s="394"/>
      <c r="K236" s="465"/>
    </row>
    <row r="237" spans="3:11" x14ac:dyDescent="0.3">
      <c r="C237" s="466"/>
      <c r="D237" s="466"/>
      <c r="E237" s="467"/>
      <c r="F237" s="467"/>
      <c r="G237" s="468"/>
      <c r="H237" s="469"/>
      <c r="I237" s="498"/>
      <c r="J237" s="470"/>
      <c r="K237" s="471"/>
    </row>
    <row r="238" spans="3:11" x14ac:dyDescent="0.3">
      <c r="C238" s="394"/>
      <c r="D238" s="462"/>
      <c r="E238" s="394"/>
      <c r="F238" s="472"/>
      <c r="G238" s="394"/>
      <c r="H238" s="394"/>
      <c r="I238" s="497"/>
      <c r="J238" s="394"/>
      <c r="K238" s="465"/>
    </row>
    <row r="239" spans="3:11" x14ac:dyDescent="0.3">
      <c r="C239" s="466"/>
      <c r="D239" s="466"/>
      <c r="E239" s="467"/>
      <c r="F239" s="467"/>
      <c r="G239" s="468"/>
      <c r="H239" s="469"/>
      <c r="I239" s="498"/>
      <c r="J239" s="470"/>
      <c r="K239" s="471"/>
    </row>
    <row r="240" spans="3:11" x14ac:dyDescent="0.3">
      <c r="C240" s="394"/>
      <c r="D240" s="462"/>
      <c r="E240" s="394"/>
      <c r="F240" s="472"/>
      <c r="G240" s="394"/>
      <c r="H240" s="394"/>
      <c r="I240" s="497"/>
      <c r="J240" s="394"/>
      <c r="K240" s="465"/>
    </row>
    <row r="241" spans="3:11" x14ac:dyDescent="0.3">
      <c r="C241" s="466"/>
      <c r="D241" s="466"/>
      <c r="E241" s="467"/>
      <c r="F241" s="467"/>
      <c r="G241" s="468"/>
      <c r="H241" s="469"/>
      <c r="I241" s="498"/>
      <c r="J241" s="470"/>
      <c r="K241" s="471"/>
    </row>
    <row r="242" spans="3:11" x14ac:dyDescent="0.3">
      <c r="C242" s="394"/>
      <c r="D242" s="462"/>
      <c r="E242" s="394"/>
      <c r="F242" s="472"/>
      <c r="G242" s="394"/>
      <c r="H242" s="394"/>
      <c r="I242" s="497"/>
      <c r="J242" s="394"/>
      <c r="K242" s="465"/>
    </row>
    <row r="243" spans="3:11" x14ac:dyDescent="0.3">
      <c r="C243" s="484"/>
      <c r="D243" s="484"/>
      <c r="E243" s="485"/>
      <c r="F243" s="485"/>
      <c r="G243" s="486"/>
      <c r="H243" s="487"/>
      <c r="I243" s="499"/>
      <c r="J243" s="470"/>
      <c r="K243" s="489"/>
    </row>
    <row r="244" spans="3:11" x14ac:dyDescent="0.3">
      <c r="C244" s="394"/>
      <c r="D244" s="462"/>
      <c r="E244" s="394"/>
      <c r="F244" s="472"/>
      <c r="G244" s="394"/>
      <c r="H244" s="394"/>
      <c r="I244" s="497"/>
      <c r="J244" s="394"/>
      <c r="K244" s="465"/>
    </row>
    <row r="245" spans="3:11" x14ac:dyDescent="0.3">
      <c r="C245" s="394"/>
      <c r="D245" s="462"/>
      <c r="E245" s="394"/>
      <c r="F245" s="463"/>
      <c r="G245" s="394"/>
      <c r="H245" s="464"/>
      <c r="I245" s="497"/>
      <c r="J245" s="394"/>
      <c r="K245" s="465"/>
    </row>
    <row r="246" spans="3:11" x14ac:dyDescent="0.3">
      <c r="C246" s="466"/>
      <c r="D246" s="466"/>
      <c r="E246" s="467"/>
      <c r="F246" s="467"/>
      <c r="G246" s="468"/>
      <c r="H246" s="469"/>
      <c r="I246" s="498"/>
      <c r="J246" s="470"/>
      <c r="K246" s="471"/>
    </row>
    <row r="247" spans="3:11" x14ac:dyDescent="0.3">
      <c r="C247" s="394"/>
      <c r="D247" s="462"/>
      <c r="E247" s="394"/>
      <c r="F247" s="472"/>
      <c r="G247" s="394"/>
      <c r="H247" s="394"/>
      <c r="I247" s="497"/>
      <c r="J247" s="394"/>
      <c r="K247" s="465"/>
    </row>
    <row r="248" spans="3:11" x14ac:dyDescent="0.3">
      <c r="C248" s="484"/>
      <c r="D248" s="484"/>
      <c r="E248" s="485"/>
      <c r="F248" s="485"/>
      <c r="G248" s="486"/>
      <c r="H248" s="487"/>
      <c r="I248" s="499"/>
      <c r="J248" s="470"/>
      <c r="K248" s="489"/>
    </row>
    <row r="249" spans="3:11" x14ac:dyDescent="0.3">
      <c r="C249" s="394"/>
      <c r="D249" s="462"/>
      <c r="E249" s="394"/>
      <c r="F249" s="472"/>
      <c r="G249" s="394"/>
      <c r="H249" s="394"/>
      <c r="I249" s="497"/>
      <c r="J249" s="394"/>
      <c r="K249" s="465"/>
    </row>
    <row r="250" spans="3:11" x14ac:dyDescent="0.3">
      <c r="C250" s="394"/>
      <c r="D250" s="462"/>
      <c r="E250" s="395"/>
      <c r="F250" s="463"/>
      <c r="G250" s="394"/>
      <c r="H250" s="464"/>
      <c r="I250" s="497"/>
      <c r="J250" s="394"/>
      <c r="K250" s="465"/>
    </row>
    <row r="251" spans="3:11" x14ac:dyDescent="0.3">
      <c r="C251" s="394"/>
      <c r="D251" s="462"/>
      <c r="E251" s="394"/>
      <c r="F251" s="463"/>
      <c r="G251" s="394"/>
      <c r="H251" s="464"/>
      <c r="I251" s="497"/>
      <c r="J251" s="394"/>
      <c r="K251" s="465"/>
    </row>
    <row r="252" spans="3:11" x14ac:dyDescent="0.3">
      <c r="C252" s="466"/>
      <c r="D252" s="466"/>
      <c r="E252" s="467"/>
      <c r="F252" s="467"/>
      <c r="G252" s="468"/>
      <c r="H252" s="469"/>
      <c r="I252" s="498"/>
      <c r="J252" s="470"/>
      <c r="K252" s="471"/>
    </row>
    <row r="253" spans="3:11" x14ac:dyDescent="0.3">
      <c r="C253" s="394"/>
      <c r="D253" s="462"/>
      <c r="E253" s="394"/>
      <c r="F253" s="472"/>
      <c r="G253" s="394"/>
      <c r="H253" s="394"/>
      <c r="I253" s="497"/>
      <c r="J253" s="394"/>
      <c r="K253" s="465"/>
    </row>
    <row r="254" spans="3:11" x14ac:dyDescent="0.3">
      <c r="C254" s="77"/>
      <c r="D254" s="77"/>
      <c r="E254" s="78"/>
      <c r="F254" s="79"/>
      <c r="G254" s="80"/>
      <c r="H254" s="81"/>
      <c r="I254" s="76"/>
      <c r="J254" s="82"/>
      <c r="K254" s="88"/>
    </row>
    <row r="255" spans="3:11" x14ac:dyDescent="0.3">
      <c r="C255" s="484"/>
      <c r="D255" s="484"/>
      <c r="E255" s="485"/>
      <c r="F255" s="485"/>
      <c r="G255" s="486"/>
      <c r="H255" s="487"/>
      <c r="I255" s="499"/>
      <c r="J255" s="470"/>
      <c r="K255" s="489"/>
    </row>
    <row r="256" spans="3:11" x14ac:dyDescent="0.3">
      <c r="C256" s="394"/>
      <c r="D256" s="462"/>
      <c r="E256" s="394"/>
      <c r="F256" s="472"/>
      <c r="G256" s="394"/>
      <c r="H256" s="394"/>
      <c r="I256" s="497"/>
      <c r="J256" s="394"/>
      <c r="K256" s="465"/>
    </row>
    <row r="257" spans="3:11" x14ac:dyDescent="0.3">
      <c r="C257" s="394"/>
      <c r="D257" s="462"/>
      <c r="E257" s="394"/>
      <c r="F257" s="463"/>
      <c r="G257" s="394"/>
      <c r="H257" s="464"/>
      <c r="I257" s="497"/>
      <c r="J257" s="394"/>
      <c r="K257" s="465"/>
    </row>
    <row r="258" spans="3:11" x14ac:dyDescent="0.3">
      <c r="C258" s="57"/>
      <c r="D258" s="57"/>
      <c r="E258" s="58"/>
      <c r="F258" s="11"/>
      <c r="G258" s="59"/>
      <c r="H258" s="60"/>
      <c r="I258" s="61"/>
      <c r="J258" s="62"/>
      <c r="K258" s="86"/>
    </row>
    <row r="259" spans="3:11" x14ac:dyDescent="0.3">
      <c r="C259" s="466"/>
      <c r="D259" s="466"/>
      <c r="E259" s="467"/>
      <c r="F259" s="467"/>
      <c r="G259" s="468"/>
      <c r="H259" s="469"/>
      <c r="I259" s="498"/>
      <c r="J259" s="470"/>
      <c r="K259" s="471"/>
    </row>
    <row r="260" spans="3:11" x14ac:dyDescent="0.3">
      <c r="C260" s="394"/>
      <c r="D260" s="462"/>
      <c r="E260" s="394"/>
      <c r="F260" s="472"/>
      <c r="G260" s="394"/>
      <c r="H260" s="394"/>
      <c r="I260" s="497"/>
      <c r="J260" s="394"/>
      <c r="K260" s="465"/>
    </row>
    <row r="261" spans="3:11" x14ac:dyDescent="0.3">
      <c r="C261" s="110"/>
      <c r="D261" s="490"/>
      <c r="E261" s="110"/>
      <c r="F261" s="491"/>
      <c r="G261" s="110"/>
      <c r="H261" s="110"/>
      <c r="I261" s="2"/>
      <c r="J261" s="110"/>
      <c r="K261" s="432"/>
    </row>
    <row r="262" spans="3:11" ht="15.6" x14ac:dyDescent="0.35">
      <c r="C262" s="476"/>
      <c r="D262" s="477"/>
      <c r="E262" s="481"/>
      <c r="F262" s="481"/>
      <c r="G262" s="476"/>
      <c r="H262" s="476"/>
      <c r="I262" s="56"/>
      <c r="J262" s="482"/>
      <c r="K262" s="480"/>
    </row>
    <row r="263" spans="3:11" x14ac:dyDescent="0.3">
      <c r="C263" s="476"/>
      <c r="D263" s="477"/>
      <c r="E263" s="478"/>
      <c r="F263" s="478"/>
      <c r="G263" s="476"/>
      <c r="H263" s="476"/>
      <c r="I263" s="56"/>
      <c r="J263" s="479"/>
      <c r="K263" s="480"/>
    </row>
    <row r="264" spans="3:11" x14ac:dyDescent="0.3">
      <c r="C264" s="63"/>
      <c r="D264" s="63"/>
      <c r="E264" s="64"/>
      <c r="F264" s="65"/>
      <c r="G264" s="66"/>
      <c r="H264" s="67"/>
      <c r="I264" s="68"/>
      <c r="J264" s="69"/>
      <c r="K264" s="85"/>
    </row>
    <row r="265" spans="3:11" x14ac:dyDescent="0.3">
      <c r="C265" s="63"/>
      <c r="D265" s="63"/>
      <c r="E265" s="64"/>
      <c r="F265" s="65"/>
      <c r="G265" s="66"/>
      <c r="H265" s="67"/>
      <c r="I265" s="68"/>
      <c r="J265" s="69"/>
      <c r="K265" s="85"/>
    </row>
  </sheetData>
  <sheetProtection password="CF50" sheet="1" objects="1" scenarios="1"/>
  <mergeCells count="4">
    <mergeCell ref="E6:H6"/>
    <mergeCell ref="E23:H23"/>
    <mergeCell ref="E44:H44"/>
    <mergeCell ref="E74:H74"/>
  </mergeCells>
  <pageMargins left="0.7" right="0.7" top="0.78740157499999996" bottom="0.78740157499999996" header="0.3" footer="0.3"/>
  <pageSetup paperSize="9" scale="68" orientation="portrait" r:id="rId1"/>
  <rowBreaks count="3" manualBreakCount="3">
    <brk id="38" min="2" max="10" man="1"/>
    <brk id="67" min="2" max="10" man="1"/>
    <brk id="116" min="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view="pageBreakPreview" topLeftCell="A82" zoomScale="55" zoomScaleNormal="55" zoomScaleSheetLayoutView="55" workbookViewId="0">
      <selection activeCell="U96" sqref="U96"/>
    </sheetView>
  </sheetViews>
  <sheetFormatPr defaultColWidth="8.796875" defaultRowHeight="14" x14ac:dyDescent="0.3"/>
  <cols>
    <col min="1" max="1" width="20.69921875" style="501" customWidth="1"/>
    <col min="2" max="2" width="16.796875" style="501" customWidth="1"/>
    <col min="3" max="4" width="8.796875" style="501"/>
    <col min="5" max="5" width="10.69921875" style="501" customWidth="1"/>
    <col min="6" max="6" width="41.796875" style="501" customWidth="1"/>
    <col min="7" max="7" width="8.796875" style="501"/>
    <col min="8" max="8" width="8.796875" style="501" bestFit="1" customWidth="1"/>
    <col min="9" max="9" width="9.69921875" style="508" bestFit="1" customWidth="1"/>
    <col min="10" max="10" width="24.19921875" style="501" customWidth="1"/>
    <col min="11" max="16384" width="8.796875" style="501"/>
  </cols>
  <sheetData>
    <row r="1" spans="1:12" s="405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  <c r="L1" s="401"/>
    </row>
    <row r="2" spans="1:12" s="405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  <c r="L2" s="401"/>
    </row>
    <row r="3" spans="1:12" s="405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  <c r="L5" s="401"/>
    </row>
    <row r="6" spans="1:12" s="405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  <c r="L6" s="401"/>
    </row>
    <row r="7" spans="1:12" s="405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  <c r="L7" s="401"/>
    </row>
    <row r="8" spans="1:12" s="405" customFormat="1" ht="36.950000000000003" customHeight="1" x14ac:dyDescent="0.3">
      <c r="A8" s="409"/>
      <c r="B8" s="409"/>
      <c r="C8" s="409"/>
      <c r="D8" s="409"/>
      <c r="E8" s="410" t="s">
        <v>458</v>
      </c>
      <c r="F8" s="410"/>
      <c r="G8" s="410"/>
      <c r="H8" s="410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  <c r="L9" s="401"/>
    </row>
    <row r="10" spans="1:12" s="405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  <c r="L10" s="401"/>
    </row>
    <row r="11" spans="1:12" s="405" customFormat="1" ht="15.45" customHeight="1" x14ac:dyDescent="0.3">
      <c r="A11" s="409"/>
      <c r="B11" s="409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/>
      <c r="K11" s="409"/>
      <c r="L11" s="401"/>
    </row>
    <row r="12" spans="1:12" s="405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  <c r="L12" s="401"/>
    </row>
    <row r="13" spans="1:12" s="405" customFormat="1" x14ac:dyDescent="0.3">
      <c r="A13" s="409"/>
      <c r="B13" s="409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  <c r="L14" s="401"/>
    </row>
    <row r="15" spans="1:12" s="405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  <c r="L15" s="401"/>
    </row>
    <row r="16" spans="1:12" s="405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  <c r="L16" s="401"/>
    </row>
    <row r="17" spans="1:12" s="405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  <c r="L17" s="401"/>
    </row>
    <row r="18" spans="1:12" s="405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  <c r="L18" s="401"/>
    </row>
    <row r="19" spans="1:12" s="405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  <c r="L20" s="401"/>
    </row>
    <row r="21" spans="1:12" s="405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  <c r="L22" s="401"/>
    </row>
    <row r="23" spans="1:12" s="405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s="405" customFormat="1" x14ac:dyDescent="0.3">
      <c r="A25" s="409"/>
      <c r="B25" s="409"/>
      <c r="C25" s="409"/>
      <c r="D25" s="409"/>
      <c r="E25" s="409"/>
      <c r="F25" s="409"/>
      <c r="G25" s="409"/>
      <c r="H25" s="409"/>
      <c r="I25" s="2"/>
      <c r="J25" s="409"/>
      <c r="K25" s="409"/>
      <c r="L25" s="401"/>
    </row>
    <row r="26" spans="1:12" s="316" customFormat="1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J82</f>
        <v>0</v>
      </c>
      <c r="K26" s="7"/>
      <c r="L26" s="315"/>
    </row>
    <row r="27" spans="1:12" s="316" customFormat="1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  <c r="L27" s="315"/>
    </row>
    <row r="28" spans="1:12" s="316" customFormat="1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  <c r="L28" s="315"/>
    </row>
    <row r="29" spans="1:12" s="316" customFormat="1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  <c r="L29" s="315"/>
    </row>
    <row r="30" spans="1:12" s="316" customFormat="1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  <c r="L30" s="315"/>
    </row>
    <row r="31" spans="1:12" s="316" customFormat="1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  <c r="L31" s="315"/>
    </row>
    <row r="32" spans="1:12" s="316" customFormat="1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  <c r="L32" s="315"/>
    </row>
    <row r="33" spans="1:12" s="316" customFormat="1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  <c r="L33" s="315"/>
    </row>
    <row r="34" spans="1:12" s="316" customFormat="1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  <c r="L34" s="315"/>
    </row>
    <row r="35" spans="1:12" s="316" customFormat="1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  <c r="L35" s="315"/>
    </row>
    <row r="36" spans="1:12" s="316" customFormat="1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  <c r="L36" s="315"/>
    </row>
    <row r="37" spans="1:12" s="316" customFormat="1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  <c r="L37" s="315"/>
    </row>
    <row r="38" spans="1:12" s="316" customFormat="1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  <c r="L38" s="315"/>
    </row>
    <row r="39" spans="1:12" s="316" customFormat="1" x14ac:dyDescent="0.3">
      <c r="A39" s="314"/>
      <c r="B39" s="314"/>
      <c r="C39" s="314"/>
      <c r="D39" s="314"/>
      <c r="E39" s="314"/>
      <c r="F39" s="314"/>
      <c r="G39" s="314"/>
      <c r="H39" s="314"/>
      <c r="I39" s="1"/>
      <c r="J39" s="314"/>
      <c r="K39" s="314"/>
      <c r="L39" s="315"/>
    </row>
    <row r="40" spans="1:12" s="316" customFormat="1" x14ac:dyDescent="0.3">
      <c r="A40" s="7"/>
      <c r="B40" s="7"/>
      <c r="C40" s="7"/>
      <c r="D40" s="7"/>
      <c r="E40" s="7"/>
      <c r="F40" s="7"/>
      <c r="G40" s="7"/>
      <c r="H40" s="7"/>
      <c r="I40" s="2"/>
      <c r="J40" s="7"/>
      <c r="K40" s="7"/>
      <c r="L40" s="315"/>
    </row>
    <row r="41" spans="1:12" s="316" customFormat="1" ht="20.95" x14ac:dyDescent="0.3">
      <c r="A41" s="7"/>
      <c r="B41" s="7"/>
      <c r="C41" s="317" t="s">
        <v>27</v>
      </c>
      <c r="D41" s="7"/>
      <c r="E41" s="7"/>
      <c r="F41" s="7"/>
      <c r="G41" s="7"/>
      <c r="H41" s="7"/>
      <c r="I41" s="2"/>
      <c r="J41" s="7"/>
      <c r="K41" s="7"/>
      <c r="L41" s="315"/>
    </row>
    <row r="42" spans="1:12" s="316" customFormat="1" x14ac:dyDescent="0.3">
      <c r="A42" s="7"/>
      <c r="B42" s="7"/>
      <c r="C42" s="7"/>
      <c r="D42" s="7"/>
      <c r="E42" s="7"/>
      <c r="F42" s="7"/>
      <c r="G42" s="7"/>
      <c r="H42" s="7"/>
      <c r="I42" s="2"/>
      <c r="J42" s="7"/>
      <c r="K42" s="7"/>
      <c r="L42" s="315"/>
    </row>
    <row r="43" spans="1:12" s="316" customFormat="1" x14ac:dyDescent="0.3">
      <c r="A43" s="7"/>
      <c r="B43" s="7"/>
      <c r="C43" s="318" t="s">
        <v>1</v>
      </c>
      <c r="D43" s="7"/>
      <c r="E43" s="7"/>
      <c r="F43" s="7"/>
      <c r="G43" s="7"/>
      <c r="H43" s="7"/>
      <c r="I43" s="2"/>
      <c r="J43" s="7"/>
      <c r="K43" s="7"/>
      <c r="L43" s="315"/>
    </row>
    <row r="44" spans="1:12" s="316" customFormat="1" x14ac:dyDescent="0.3">
      <c r="A44" s="7"/>
      <c r="B44" s="7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7"/>
      <c r="L44" s="315"/>
    </row>
    <row r="45" spans="1:12" s="316" customFormat="1" x14ac:dyDescent="0.3">
      <c r="A45" s="7"/>
      <c r="B45" s="7"/>
      <c r="C45" s="318" t="s">
        <v>2</v>
      </c>
      <c r="D45" s="7"/>
      <c r="E45" s="7"/>
      <c r="F45" s="7"/>
      <c r="G45" s="7"/>
      <c r="H45" s="7"/>
      <c r="I45" s="2"/>
      <c r="J45" s="7"/>
      <c r="K45" s="7"/>
      <c r="L45" s="315"/>
    </row>
    <row r="46" spans="1:12" s="316" customFormat="1" ht="15.6" x14ac:dyDescent="0.3">
      <c r="A46" s="7"/>
      <c r="B46" s="7"/>
      <c r="C46" s="7"/>
      <c r="D46" s="7"/>
      <c r="E46" s="320" t="str">
        <f>E8</f>
        <v>01c- stavební část nové položky</v>
      </c>
      <c r="F46" s="320"/>
      <c r="G46" s="320"/>
      <c r="H46" s="320"/>
      <c r="I46" s="2"/>
      <c r="J46" s="7"/>
      <c r="K46" s="7"/>
      <c r="L46" s="315"/>
    </row>
    <row r="47" spans="1:12" s="316" customFormat="1" x14ac:dyDescent="0.3">
      <c r="A47" s="7"/>
      <c r="B47" s="7"/>
      <c r="C47" s="7"/>
      <c r="D47" s="7"/>
      <c r="E47" s="7"/>
      <c r="F47" s="7"/>
      <c r="G47" s="7"/>
      <c r="H47" s="7"/>
      <c r="I47" s="2"/>
      <c r="J47" s="7"/>
      <c r="K47" s="7"/>
      <c r="L47" s="315"/>
    </row>
    <row r="48" spans="1:12" s="316" customFormat="1" x14ac:dyDescent="0.3">
      <c r="A48" s="7"/>
      <c r="B48" s="7"/>
      <c r="C48" s="318" t="s">
        <v>6</v>
      </c>
      <c r="D48" s="7"/>
      <c r="E48" s="315"/>
      <c r="F48" s="335" t="str">
        <f>F11</f>
        <v>Štětí, Nábřežní 835</v>
      </c>
      <c r="G48" s="7"/>
      <c r="H48" s="7"/>
      <c r="I48" s="3" t="s">
        <v>7</v>
      </c>
      <c r="J48" s="323">
        <f>J11</f>
        <v>0</v>
      </c>
      <c r="K48" s="7"/>
      <c r="L48" s="315"/>
    </row>
    <row r="49" spans="1:12" s="316" customFormat="1" x14ac:dyDescent="0.3">
      <c r="A49" s="7"/>
      <c r="B49" s="7"/>
      <c r="C49" s="7"/>
      <c r="D49" s="7"/>
      <c r="E49" s="315"/>
      <c r="F49" s="7"/>
      <c r="G49" s="7"/>
      <c r="H49" s="7"/>
      <c r="I49" s="2"/>
      <c r="J49" s="7"/>
      <c r="K49" s="7"/>
      <c r="L49" s="315"/>
    </row>
    <row r="50" spans="1:12" s="316" customFormat="1" x14ac:dyDescent="0.3">
      <c r="A50" s="7"/>
      <c r="B50" s="7"/>
      <c r="C50" s="318" t="s">
        <v>8</v>
      </c>
      <c r="D50" s="7"/>
      <c r="E50" s="315"/>
      <c r="F50" s="7" t="str">
        <f>F13</f>
        <v>Labe aréna a.s.</v>
      </c>
      <c r="G50" s="7"/>
      <c r="H50" s="7"/>
      <c r="I50" s="401"/>
      <c r="J50" s="321" t="s">
        <v>4</v>
      </c>
      <c r="K50" s="7"/>
      <c r="L50" s="315"/>
    </row>
    <row r="51" spans="1:12" s="316" customFormat="1" x14ac:dyDescent="0.3">
      <c r="A51" s="7"/>
      <c r="B51" s="7"/>
      <c r="C51" s="322" t="s">
        <v>12</v>
      </c>
      <c r="D51" s="7"/>
      <c r="E51" s="315"/>
      <c r="F51" s="7" t="str">
        <f>F19</f>
        <v>di5 architekti inženýři s.r.o.</v>
      </c>
      <c r="G51" s="7"/>
      <c r="H51" s="7"/>
      <c r="I51" s="3"/>
      <c r="J51" s="321"/>
      <c r="K51" s="7"/>
      <c r="L51" s="315"/>
    </row>
    <row r="52" spans="1:12" s="316" customFormat="1" x14ac:dyDescent="0.3">
      <c r="A52" s="7"/>
      <c r="B52" s="7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  <c r="L52" s="315"/>
    </row>
    <row r="53" spans="1:12" s="316" customFormat="1" x14ac:dyDescent="0.3">
      <c r="A53" s="7"/>
      <c r="B53" s="7"/>
      <c r="C53" s="7"/>
      <c r="D53" s="7"/>
      <c r="E53" s="7"/>
      <c r="F53" s="7"/>
      <c r="G53" s="7"/>
      <c r="H53" s="7"/>
      <c r="I53" s="2"/>
      <c r="J53" s="7"/>
      <c r="K53" s="7"/>
      <c r="L53" s="315"/>
    </row>
    <row r="54" spans="1:12" s="316" customFormat="1" x14ac:dyDescent="0.3">
      <c r="A54" s="7"/>
      <c r="B54" s="7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  <c r="L54" s="315"/>
    </row>
    <row r="55" spans="1:12" s="316" customFormat="1" x14ac:dyDescent="0.3">
      <c r="A55" s="7"/>
      <c r="B55" s="7"/>
      <c r="C55" s="7"/>
      <c r="D55" s="7"/>
      <c r="E55" s="7"/>
      <c r="F55" s="7"/>
      <c r="G55" s="7"/>
      <c r="H55" s="7"/>
      <c r="I55" s="2"/>
      <c r="J55" s="7"/>
      <c r="K55" s="7"/>
      <c r="L55" s="315"/>
    </row>
    <row r="56" spans="1:12" s="316" customFormat="1" ht="15.6" x14ac:dyDescent="0.3">
      <c r="A56" s="7"/>
      <c r="B56" s="7"/>
      <c r="C56" s="338" t="s">
        <v>30</v>
      </c>
      <c r="D56" s="7"/>
      <c r="E56" s="7"/>
      <c r="F56" s="7"/>
      <c r="G56" s="7"/>
      <c r="H56" s="7"/>
      <c r="I56" s="2"/>
      <c r="J56" s="326">
        <f>J82</f>
        <v>0</v>
      </c>
      <c r="K56" s="7"/>
      <c r="L56" s="315"/>
    </row>
    <row r="57" spans="1:12" s="316" customFormat="1" ht="15.6" x14ac:dyDescent="0.3">
      <c r="A57" s="339"/>
      <c r="B57" s="339"/>
      <c r="C57" s="339"/>
      <c r="D57" s="340" t="s">
        <v>31</v>
      </c>
      <c r="E57" s="339"/>
      <c r="F57" s="339"/>
      <c r="G57" s="339"/>
      <c r="H57" s="339"/>
      <c r="I57" s="8"/>
      <c r="J57" s="342">
        <f>J83</f>
        <v>0</v>
      </c>
      <c r="K57" s="339"/>
      <c r="L57" s="315"/>
    </row>
    <row r="58" spans="1:12" s="316" customFormat="1" x14ac:dyDescent="0.3">
      <c r="A58" s="343"/>
      <c r="B58" s="343"/>
      <c r="C58" s="343"/>
      <c r="D58" s="344" t="s">
        <v>32</v>
      </c>
      <c r="E58" s="343"/>
      <c r="F58" s="343"/>
      <c r="G58" s="343"/>
      <c r="H58" s="343"/>
      <c r="I58" s="9"/>
      <c r="J58" s="346">
        <f>J84</f>
        <v>0</v>
      </c>
      <c r="K58" s="343"/>
      <c r="L58" s="315"/>
    </row>
    <row r="59" spans="1:12" s="316" customFormat="1" ht="15.6" x14ac:dyDescent="0.3">
      <c r="A59" s="339"/>
      <c r="B59" s="339"/>
      <c r="C59" s="339"/>
      <c r="D59" s="340" t="s">
        <v>34</v>
      </c>
      <c r="E59" s="339"/>
      <c r="F59" s="339"/>
      <c r="G59" s="339"/>
      <c r="H59" s="339"/>
      <c r="I59" s="8"/>
      <c r="J59" s="342">
        <f>J87</f>
        <v>0</v>
      </c>
      <c r="K59" s="339"/>
      <c r="L59" s="315"/>
    </row>
    <row r="60" spans="1:12" s="316" customFormat="1" x14ac:dyDescent="0.3">
      <c r="A60" s="343"/>
      <c r="B60" s="343"/>
      <c r="C60" s="343"/>
      <c r="D60" s="344" t="s">
        <v>36</v>
      </c>
      <c r="E60" s="343"/>
      <c r="F60" s="343"/>
      <c r="G60" s="343"/>
      <c r="H60" s="343"/>
      <c r="I60" s="9"/>
      <c r="J60" s="346">
        <f>J88</f>
        <v>0</v>
      </c>
      <c r="K60" s="343"/>
      <c r="L60" s="315"/>
    </row>
    <row r="61" spans="1:12" s="316" customFormat="1" x14ac:dyDescent="0.3">
      <c r="A61" s="343"/>
      <c r="B61" s="343"/>
      <c r="C61" s="343"/>
      <c r="D61" s="344" t="s">
        <v>462</v>
      </c>
      <c r="E61" s="343"/>
      <c r="F61" s="343"/>
      <c r="G61" s="343"/>
      <c r="H61" s="343"/>
      <c r="I61" s="9"/>
      <c r="J61" s="346">
        <f>J109</f>
        <v>0</v>
      </c>
      <c r="K61" s="343"/>
      <c r="L61" s="315"/>
    </row>
    <row r="62" spans="1:12" s="316" customFormat="1" x14ac:dyDescent="0.3">
      <c r="A62" s="7"/>
      <c r="B62" s="7"/>
      <c r="C62" s="7"/>
      <c r="D62" s="7"/>
      <c r="E62" s="7"/>
      <c r="F62" s="7"/>
      <c r="G62" s="7"/>
      <c r="H62" s="7"/>
      <c r="I62" s="2"/>
      <c r="J62" s="7"/>
      <c r="K62" s="7"/>
      <c r="L62" s="315"/>
    </row>
    <row r="63" spans="1:12" s="316" customFormat="1" x14ac:dyDescent="0.3">
      <c r="A63" s="7"/>
      <c r="B63" s="7"/>
      <c r="C63" s="7"/>
      <c r="D63" s="7"/>
      <c r="E63" s="7"/>
      <c r="F63" s="7"/>
      <c r="G63" s="7"/>
      <c r="H63" s="7"/>
      <c r="I63" s="2"/>
      <c r="J63" s="7"/>
      <c r="K63" s="7"/>
      <c r="L63" s="315"/>
    </row>
    <row r="64" spans="1:12" s="316" customFormat="1" x14ac:dyDescent="0.3">
      <c r="A64" s="314"/>
      <c r="B64" s="314"/>
      <c r="C64" s="314"/>
      <c r="D64" s="314"/>
      <c r="E64" s="314"/>
      <c r="F64" s="314"/>
      <c r="G64" s="314"/>
      <c r="H64" s="314"/>
      <c r="I64" s="1"/>
      <c r="J64" s="314"/>
      <c r="K64" s="314"/>
      <c r="L64" s="315"/>
    </row>
    <row r="65" spans="1:12" s="316" customFormat="1" x14ac:dyDescent="0.3">
      <c r="A65" s="314"/>
      <c r="B65" s="314"/>
      <c r="C65" s="314"/>
      <c r="D65" s="314"/>
      <c r="E65" s="314"/>
      <c r="F65" s="314"/>
      <c r="G65" s="314"/>
      <c r="H65" s="314"/>
      <c r="I65" s="1"/>
      <c r="J65" s="314"/>
      <c r="K65" s="314"/>
      <c r="L65" s="315"/>
    </row>
    <row r="66" spans="1:12" s="316" customFormat="1" x14ac:dyDescent="0.3">
      <c r="A66" s="314"/>
      <c r="B66" s="314"/>
      <c r="C66" s="314"/>
      <c r="D66" s="314"/>
      <c r="E66" s="314"/>
      <c r="F66" s="314"/>
      <c r="G66" s="314"/>
      <c r="H66" s="314"/>
      <c r="I66" s="1"/>
      <c r="J66" s="314"/>
      <c r="K66" s="314"/>
      <c r="L66" s="315"/>
    </row>
    <row r="67" spans="1:12" s="316" customFormat="1" x14ac:dyDescent="0.3">
      <c r="A67" s="7"/>
      <c r="B67" s="7"/>
      <c r="C67" s="7"/>
      <c r="D67" s="7"/>
      <c r="E67" s="7"/>
      <c r="F67" s="7"/>
      <c r="G67" s="7"/>
      <c r="H67" s="7"/>
      <c r="I67" s="2"/>
      <c r="J67" s="7"/>
      <c r="K67" s="7"/>
      <c r="L67" s="315"/>
    </row>
    <row r="68" spans="1:12" s="316" customFormat="1" ht="20.95" x14ac:dyDescent="0.3">
      <c r="A68" s="7"/>
      <c r="B68" s="7"/>
      <c r="C68" s="317" t="s">
        <v>40</v>
      </c>
      <c r="D68" s="7"/>
      <c r="E68" s="7"/>
      <c r="F68" s="7"/>
      <c r="G68" s="7"/>
      <c r="H68" s="7"/>
      <c r="I68" s="2"/>
      <c r="J68" s="7"/>
      <c r="K68" s="7"/>
      <c r="L68" s="315"/>
    </row>
    <row r="69" spans="1:12" s="316" customFormat="1" x14ac:dyDescent="0.3">
      <c r="A69" s="7"/>
      <c r="B69" s="7"/>
      <c r="C69" s="7"/>
      <c r="D69" s="7"/>
      <c r="E69" s="7"/>
      <c r="F69" s="7"/>
      <c r="G69" s="7"/>
      <c r="H69" s="7"/>
      <c r="I69" s="2"/>
      <c r="J69" s="7"/>
      <c r="K69" s="7"/>
      <c r="L69" s="315"/>
    </row>
    <row r="70" spans="1:12" s="316" customFormat="1" x14ac:dyDescent="0.3">
      <c r="A70" s="7"/>
      <c r="B70" s="7"/>
      <c r="C70" s="318" t="s">
        <v>1</v>
      </c>
      <c r="D70" s="7"/>
      <c r="E70" s="7"/>
      <c r="F70" s="7"/>
      <c r="G70" s="7"/>
      <c r="H70" s="7"/>
      <c r="I70" s="2"/>
      <c r="J70" s="7"/>
      <c r="K70" s="7"/>
      <c r="L70" s="315"/>
    </row>
    <row r="71" spans="1:12" s="316" customFormat="1" x14ac:dyDescent="0.3">
      <c r="A71" s="7"/>
      <c r="B71" s="7"/>
      <c r="C71" s="7"/>
      <c r="D71" s="7"/>
      <c r="E71" s="319" t="str">
        <f>E6</f>
        <v>Labe aréna Štětí  - veslařsko-kanoistický bazén</v>
      </c>
      <c r="F71" s="319"/>
      <c r="G71" s="319"/>
      <c r="H71" s="319"/>
      <c r="I71" s="2"/>
      <c r="J71" s="7"/>
      <c r="K71" s="7"/>
      <c r="L71" s="315"/>
    </row>
    <row r="72" spans="1:12" s="316" customFormat="1" x14ac:dyDescent="0.3">
      <c r="A72" s="7"/>
      <c r="B72" s="7"/>
      <c r="C72" s="318" t="s">
        <v>2</v>
      </c>
      <c r="D72" s="7"/>
      <c r="E72" s="7"/>
      <c r="F72" s="7"/>
      <c r="G72" s="7"/>
      <c r="H72" s="7"/>
      <c r="I72" s="2"/>
      <c r="J72" s="7"/>
      <c r="K72" s="7"/>
      <c r="L72" s="315"/>
    </row>
    <row r="73" spans="1:12" s="316" customFormat="1" ht="15.6" x14ac:dyDescent="0.3">
      <c r="A73" s="7"/>
      <c r="B73" s="7"/>
      <c r="C73" s="7"/>
      <c r="D73" s="7"/>
      <c r="E73" s="320" t="str">
        <f>E8</f>
        <v>01c- stavební část nové položky</v>
      </c>
      <c r="F73" s="320"/>
      <c r="G73" s="320"/>
      <c r="H73" s="320"/>
      <c r="I73" s="2"/>
      <c r="J73" s="7"/>
      <c r="K73" s="7"/>
      <c r="L73" s="315"/>
    </row>
    <row r="74" spans="1:12" s="316" customFormat="1" x14ac:dyDescent="0.3">
      <c r="A74" s="7"/>
      <c r="B74" s="7"/>
      <c r="C74" s="7"/>
      <c r="D74" s="7"/>
      <c r="E74" s="7"/>
      <c r="F74" s="7"/>
      <c r="G74" s="7"/>
      <c r="H74" s="7"/>
      <c r="I74" s="2"/>
      <c r="J74" s="7"/>
      <c r="K74" s="7"/>
      <c r="L74" s="315"/>
    </row>
    <row r="75" spans="1:12" s="316" customFormat="1" x14ac:dyDescent="0.3">
      <c r="A75" s="7"/>
      <c r="B75" s="7"/>
      <c r="C75" s="318" t="s">
        <v>6</v>
      </c>
      <c r="D75" s="7"/>
      <c r="E75" s="7"/>
      <c r="F75" s="321" t="str">
        <f>F11</f>
        <v>Štětí, Nábřežní 835</v>
      </c>
      <c r="G75" s="7"/>
      <c r="H75" s="7"/>
      <c r="I75" s="3" t="s">
        <v>7</v>
      </c>
      <c r="J75" s="323">
        <f>J11</f>
        <v>0</v>
      </c>
      <c r="K75" s="7"/>
      <c r="L75" s="315"/>
    </row>
    <row r="76" spans="1:12" s="316" customFormat="1" x14ac:dyDescent="0.3">
      <c r="A76" s="7"/>
      <c r="B76" s="7"/>
      <c r="C76" s="7"/>
      <c r="D76" s="7"/>
      <c r="E76" s="7"/>
      <c r="F76" s="7"/>
      <c r="G76" s="7"/>
      <c r="H76" s="7"/>
      <c r="I76" s="2"/>
      <c r="J76" s="7"/>
      <c r="K76" s="7"/>
      <c r="L76" s="315"/>
    </row>
    <row r="77" spans="1:12" s="316" customFormat="1" x14ac:dyDescent="0.3">
      <c r="A77" s="7"/>
      <c r="B77" s="7"/>
      <c r="C77" s="318" t="s">
        <v>8</v>
      </c>
      <c r="D77" s="7"/>
      <c r="E77" s="7"/>
      <c r="F77" s="321" t="str">
        <f>F13</f>
        <v>Labe aréna a.s.</v>
      </c>
      <c r="G77" s="7"/>
      <c r="H77" s="7"/>
      <c r="I77" s="401"/>
      <c r="J77" s="321" t="s">
        <v>4</v>
      </c>
      <c r="K77" s="7"/>
      <c r="L77" s="315"/>
    </row>
    <row r="78" spans="1:12" s="316" customFormat="1" x14ac:dyDescent="0.3">
      <c r="A78" s="7"/>
      <c r="B78" s="7"/>
      <c r="C78" s="322" t="s">
        <v>12</v>
      </c>
      <c r="D78" s="7"/>
      <c r="E78" s="7"/>
      <c r="F78" s="321" t="str">
        <f>F19</f>
        <v>di5 architekti inženýři s.r.o.</v>
      </c>
      <c r="G78" s="7"/>
      <c r="H78" s="7"/>
      <c r="I78" s="3"/>
      <c r="J78" s="321"/>
      <c r="K78" s="7"/>
      <c r="L78" s="315"/>
    </row>
    <row r="79" spans="1:12" s="316" customFormat="1" x14ac:dyDescent="0.3">
      <c r="A79" s="7"/>
      <c r="B79" s="7"/>
      <c r="C79" s="318" t="s">
        <v>11</v>
      </c>
      <c r="D79" s="7"/>
      <c r="E79" s="7"/>
      <c r="F79" s="321" t="s">
        <v>4</v>
      </c>
      <c r="G79" s="7"/>
      <c r="H79" s="7"/>
      <c r="I79" s="2"/>
      <c r="J79" s="7"/>
      <c r="K79" s="7"/>
      <c r="L79" s="315"/>
    </row>
    <row r="80" spans="1:12" s="316" customFormat="1" x14ac:dyDescent="0.3">
      <c r="A80" s="7"/>
      <c r="B80" s="7"/>
      <c r="C80" s="7"/>
      <c r="D80" s="7"/>
      <c r="E80" s="7"/>
      <c r="F80" s="7"/>
      <c r="G80" s="7"/>
      <c r="H80" s="7"/>
      <c r="I80" s="2"/>
      <c r="J80" s="7"/>
      <c r="K80" s="7"/>
      <c r="L80" s="315"/>
    </row>
    <row r="81" spans="1:12" s="316" customFormat="1" ht="25.8" x14ac:dyDescent="0.3">
      <c r="A81" s="277"/>
      <c r="B81" s="277"/>
      <c r="C81" s="347" t="s">
        <v>41</v>
      </c>
      <c r="D81" s="347" t="s">
        <v>42</v>
      </c>
      <c r="E81" s="347" t="s">
        <v>43</v>
      </c>
      <c r="F81" s="347" t="s">
        <v>44</v>
      </c>
      <c r="G81" s="347" t="s">
        <v>45</v>
      </c>
      <c r="H81" s="347" t="s">
        <v>46</v>
      </c>
      <c r="I81" s="402" t="s">
        <v>47</v>
      </c>
      <c r="J81" s="347" t="s">
        <v>29</v>
      </c>
      <c r="K81" s="347" t="s">
        <v>48</v>
      </c>
      <c r="L81" s="315"/>
    </row>
    <row r="82" spans="1:12" s="316" customFormat="1" ht="15.6" x14ac:dyDescent="0.35">
      <c r="A82" s="7"/>
      <c r="B82" s="7"/>
      <c r="C82" s="348" t="s">
        <v>30</v>
      </c>
      <c r="D82" s="349"/>
      <c r="E82" s="349"/>
      <c r="F82" s="349"/>
      <c r="G82" s="349"/>
      <c r="H82" s="349"/>
      <c r="I82" s="13"/>
      <c r="J82" s="350">
        <f>J83+J87</f>
        <v>0</v>
      </c>
      <c r="K82" s="349"/>
      <c r="L82" s="315"/>
    </row>
    <row r="83" spans="1:12" s="357" customFormat="1" ht="15.6" x14ac:dyDescent="0.35">
      <c r="A83" s="351"/>
      <c r="B83" s="351"/>
      <c r="C83" s="352"/>
      <c r="D83" s="353" t="s">
        <v>49</v>
      </c>
      <c r="E83" s="354" t="s">
        <v>50</v>
      </c>
      <c r="F83" s="354" t="s">
        <v>51</v>
      </c>
      <c r="G83" s="352"/>
      <c r="H83" s="352"/>
      <c r="I83" s="49"/>
      <c r="J83" s="355">
        <f>J84+J221</f>
        <v>0</v>
      </c>
      <c r="K83" s="433"/>
      <c r="L83" s="356"/>
    </row>
    <row r="84" spans="1:12" s="357" customFormat="1" x14ac:dyDescent="0.3">
      <c r="A84" s="351"/>
      <c r="B84" s="351"/>
      <c r="C84" s="352"/>
      <c r="D84" s="353" t="s">
        <v>49</v>
      </c>
      <c r="E84" s="358" t="s">
        <v>52</v>
      </c>
      <c r="F84" s="358" t="s">
        <v>53</v>
      </c>
      <c r="G84" s="352"/>
      <c r="H84" s="352"/>
      <c r="I84" s="49"/>
      <c r="J84" s="359">
        <f>SUM(J85:J86)</f>
        <v>0</v>
      </c>
      <c r="K84" s="433"/>
      <c r="L84" s="356"/>
    </row>
    <row r="85" spans="1:12" s="372" customFormat="1" ht="23.65" x14ac:dyDescent="0.3">
      <c r="A85" s="394" t="s">
        <v>456</v>
      </c>
      <c r="B85" s="395" t="s">
        <v>216</v>
      </c>
      <c r="C85" s="445" t="s">
        <v>125</v>
      </c>
      <c r="D85" s="445" t="s">
        <v>55</v>
      </c>
      <c r="E85" s="446" t="s">
        <v>221</v>
      </c>
      <c r="F85" s="446" t="s">
        <v>222</v>
      </c>
      <c r="G85" s="447" t="s">
        <v>59</v>
      </c>
      <c r="H85" s="448">
        <v>1</v>
      </c>
      <c r="I85" s="494"/>
      <c r="J85" s="366">
        <f>H85*I85</f>
        <v>0</v>
      </c>
      <c r="K85" s="446" t="s">
        <v>60</v>
      </c>
    </row>
    <row r="86" spans="1:12" s="372" customFormat="1" ht="18.3" x14ac:dyDescent="0.3">
      <c r="A86" s="394"/>
      <c r="B86" s="395"/>
      <c r="C86" s="379"/>
      <c r="D86" s="380" t="s">
        <v>61</v>
      </c>
      <c r="E86" s="379"/>
      <c r="F86" s="442" t="s">
        <v>223</v>
      </c>
      <c r="G86" s="379"/>
      <c r="H86" s="379"/>
      <c r="I86" s="493"/>
      <c r="J86" s="379"/>
      <c r="K86" s="379"/>
    </row>
    <row r="87" spans="1:12" s="357" customFormat="1" ht="15.6" x14ac:dyDescent="0.35">
      <c r="A87" s="351"/>
      <c r="B87" s="351"/>
      <c r="C87" s="352"/>
      <c r="D87" s="353" t="s">
        <v>49</v>
      </c>
      <c r="E87" s="354" t="s">
        <v>165</v>
      </c>
      <c r="F87" s="354" t="s">
        <v>166</v>
      </c>
      <c r="G87" s="352"/>
      <c r="H87" s="352"/>
      <c r="I87" s="49"/>
      <c r="J87" s="355">
        <f>J88+J109</f>
        <v>0</v>
      </c>
      <c r="K87" s="433"/>
      <c r="L87" s="356"/>
    </row>
    <row r="88" spans="1:12" s="357" customFormat="1" x14ac:dyDescent="0.3">
      <c r="A88" s="351"/>
      <c r="B88" s="351"/>
      <c r="C88" s="352"/>
      <c r="D88" s="353" t="s">
        <v>49</v>
      </c>
      <c r="E88" s="358" t="s">
        <v>181</v>
      </c>
      <c r="F88" s="358" t="s">
        <v>182</v>
      </c>
      <c r="G88" s="352"/>
      <c r="H88" s="352"/>
      <c r="I88" s="49"/>
      <c r="J88" s="359">
        <f>SUM(J89:J107)</f>
        <v>0</v>
      </c>
      <c r="K88" s="433"/>
      <c r="L88" s="356"/>
    </row>
    <row r="89" spans="1:12" ht="23.65" x14ac:dyDescent="0.3">
      <c r="A89" s="394" t="s">
        <v>255</v>
      </c>
      <c r="B89" s="395" t="s">
        <v>216</v>
      </c>
      <c r="C89" s="361" t="s">
        <v>258</v>
      </c>
      <c r="D89" s="361" t="s">
        <v>55</v>
      </c>
      <c r="E89" s="362" t="s">
        <v>259</v>
      </c>
      <c r="F89" s="362" t="s">
        <v>260</v>
      </c>
      <c r="G89" s="364" t="s">
        <v>90</v>
      </c>
      <c r="H89" s="365">
        <v>3</v>
      </c>
      <c r="I89" s="403"/>
      <c r="J89" s="366">
        <f>H89*I89</f>
        <v>0</v>
      </c>
      <c r="K89" s="500"/>
    </row>
    <row r="90" spans="1:12" x14ac:dyDescent="0.3">
      <c r="A90" s="502"/>
      <c r="B90" s="395"/>
      <c r="C90" s="379"/>
      <c r="D90" s="380" t="s">
        <v>61</v>
      </c>
      <c r="E90" s="379"/>
      <c r="F90" s="442" t="s">
        <v>260</v>
      </c>
      <c r="G90" s="379"/>
      <c r="H90" s="379"/>
      <c r="I90" s="493"/>
      <c r="J90" s="379"/>
      <c r="K90" s="379"/>
    </row>
    <row r="91" spans="1:12" x14ac:dyDescent="0.3">
      <c r="A91" s="394" t="s">
        <v>255</v>
      </c>
      <c r="B91" s="395" t="s">
        <v>216</v>
      </c>
      <c r="C91" s="361" t="s">
        <v>267</v>
      </c>
      <c r="D91" s="361" t="s">
        <v>55</v>
      </c>
      <c r="E91" s="362" t="s">
        <v>268</v>
      </c>
      <c r="F91" s="362" t="s">
        <v>269</v>
      </c>
      <c r="G91" s="364" t="s">
        <v>90</v>
      </c>
      <c r="H91" s="365">
        <v>5</v>
      </c>
      <c r="I91" s="403"/>
      <c r="J91" s="366">
        <f>H91*I91</f>
        <v>0</v>
      </c>
      <c r="K91" s="500"/>
    </row>
    <row r="92" spans="1:12" x14ac:dyDescent="0.3">
      <c r="A92" s="502"/>
      <c r="B92" s="395"/>
      <c r="C92" s="379"/>
      <c r="D92" s="380" t="s">
        <v>61</v>
      </c>
      <c r="E92" s="379"/>
      <c r="F92" s="442" t="s">
        <v>269</v>
      </c>
      <c r="G92" s="379"/>
      <c r="H92" s="379"/>
      <c r="I92" s="493"/>
      <c r="J92" s="379"/>
      <c r="K92" s="379"/>
    </row>
    <row r="93" spans="1:12" ht="23.65" x14ac:dyDescent="0.3">
      <c r="A93" s="394" t="s">
        <v>255</v>
      </c>
      <c r="B93" s="395" t="s">
        <v>216</v>
      </c>
      <c r="C93" s="361" t="s">
        <v>271</v>
      </c>
      <c r="D93" s="361" t="s">
        <v>55</v>
      </c>
      <c r="E93" s="362" t="s">
        <v>272</v>
      </c>
      <c r="F93" s="362" t="s">
        <v>273</v>
      </c>
      <c r="G93" s="364" t="s">
        <v>90</v>
      </c>
      <c r="H93" s="365">
        <v>5</v>
      </c>
      <c r="I93" s="403"/>
      <c r="J93" s="366">
        <f>H93*I93</f>
        <v>0</v>
      </c>
      <c r="K93" s="362" t="s">
        <v>60</v>
      </c>
    </row>
    <row r="94" spans="1:12" ht="91.35" x14ac:dyDescent="0.3">
      <c r="A94" s="502"/>
      <c r="B94" s="395"/>
      <c r="C94" s="379"/>
      <c r="D94" s="380" t="s">
        <v>61</v>
      </c>
      <c r="E94" s="379"/>
      <c r="F94" s="442" t="s">
        <v>274</v>
      </c>
      <c r="G94" s="379"/>
      <c r="H94" s="379"/>
      <c r="I94" s="493"/>
      <c r="J94" s="379"/>
      <c r="K94" s="379"/>
    </row>
    <row r="95" spans="1:12" x14ac:dyDescent="0.3">
      <c r="A95" s="394" t="s">
        <v>209</v>
      </c>
      <c r="B95" s="395" t="s">
        <v>275</v>
      </c>
      <c r="C95" s="361" t="s">
        <v>276</v>
      </c>
      <c r="D95" s="361" t="s">
        <v>55</v>
      </c>
      <c r="E95" s="362" t="s">
        <v>277</v>
      </c>
      <c r="F95" s="362" t="s">
        <v>278</v>
      </c>
      <c r="G95" s="364" t="s">
        <v>90</v>
      </c>
      <c r="H95" s="365">
        <v>1</v>
      </c>
      <c r="I95" s="403"/>
      <c r="J95" s="366">
        <f>H95*I95</f>
        <v>0</v>
      </c>
      <c r="K95" s="500"/>
    </row>
    <row r="96" spans="1:12" ht="73.099999999999994" x14ac:dyDescent="0.3">
      <c r="A96" s="503" t="s">
        <v>255</v>
      </c>
      <c r="B96" s="395"/>
      <c r="C96" s="379"/>
      <c r="D96" s="380" t="s">
        <v>61</v>
      </c>
      <c r="E96" s="379"/>
      <c r="F96" s="442" t="s">
        <v>279</v>
      </c>
      <c r="G96" s="379"/>
      <c r="H96" s="379"/>
      <c r="I96" s="493"/>
      <c r="J96" s="379"/>
      <c r="K96" s="379"/>
    </row>
    <row r="97" spans="1:12" x14ac:dyDescent="0.3">
      <c r="A97" s="394" t="s">
        <v>255</v>
      </c>
      <c r="B97" s="395" t="s">
        <v>216</v>
      </c>
      <c r="C97" s="361" t="s">
        <v>280</v>
      </c>
      <c r="D97" s="361" t="s">
        <v>55</v>
      </c>
      <c r="E97" s="362" t="s">
        <v>281</v>
      </c>
      <c r="F97" s="362" t="s">
        <v>282</v>
      </c>
      <c r="G97" s="364" t="s">
        <v>90</v>
      </c>
      <c r="H97" s="365">
        <v>1</v>
      </c>
      <c r="I97" s="403"/>
      <c r="J97" s="366">
        <f>H97*I97</f>
        <v>0</v>
      </c>
      <c r="K97" s="500"/>
    </row>
    <row r="98" spans="1:12" ht="18.3" x14ac:dyDescent="0.3">
      <c r="A98" s="502"/>
      <c r="B98" s="395"/>
      <c r="C98" s="379"/>
      <c r="D98" s="380" t="s">
        <v>61</v>
      </c>
      <c r="E98" s="379"/>
      <c r="F98" s="442" t="s">
        <v>283</v>
      </c>
      <c r="G98" s="379"/>
      <c r="H98" s="379"/>
      <c r="I98" s="493"/>
      <c r="J98" s="379"/>
      <c r="K98" s="379"/>
    </row>
    <row r="99" spans="1:12" ht="23.65" x14ac:dyDescent="0.3">
      <c r="A99" s="394" t="s">
        <v>284</v>
      </c>
      <c r="B99" s="395" t="s">
        <v>216</v>
      </c>
      <c r="C99" s="361" t="s">
        <v>285</v>
      </c>
      <c r="D99" s="361" t="s">
        <v>55</v>
      </c>
      <c r="E99" s="362" t="s">
        <v>286</v>
      </c>
      <c r="F99" s="362" t="s">
        <v>287</v>
      </c>
      <c r="G99" s="364" t="s">
        <v>90</v>
      </c>
      <c r="H99" s="365">
        <v>1</v>
      </c>
      <c r="I99" s="403"/>
      <c r="J99" s="366">
        <f>H99*I99</f>
        <v>0</v>
      </c>
      <c r="K99" s="500"/>
    </row>
    <row r="100" spans="1:12" x14ac:dyDescent="0.3">
      <c r="A100" s="502"/>
      <c r="B100" s="395"/>
      <c r="C100" s="379"/>
      <c r="D100" s="380" t="s">
        <v>61</v>
      </c>
      <c r="E100" s="379"/>
      <c r="F100" s="442" t="s">
        <v>287</v>
      </c>
      <c r="G100" s="379"/>
      <c r="H100" s="379"/>
      <c r="I100" s="493"/>
      <c r="J100" s="379"/>
      <c r="K100" s="379"/>
    </row>
    <row r="101" spans="1:12" ht="23.65" x14ac:dyDescent="0.3">
      <c r="A101" s="394" t="s">
        <v>284</v>
      </c>
      <c r="B101" s="395" t="s">
        <v>216</v>
      </c>
      <c r="C101" s="361" t="s">
        <v>288</v>
      </c>
      <c r="D101" s="361" t="s">
        <v>55</v>
      </c>
      <c r="E101" s="362" t="s">
        <v>289</v>
      </c>
      <c r="F101" s="362" t="s">
        <v>290</v>
      </c>
      <c r="G101" s="364" t="s">
        <v>90</v>
      </c>
      <c r="H101" s="365">
        <v>2</v>
      </c>
      <c r="I101" s="403"/>
      <c r="J101" s="366">
        <f>H101*I101</f>
        <v>0</v>
      </c>
      <c r="K101" s="500"/>
    </row>
    <row r="102" spans="1:12" x14ac:dyDescent="0.3">
      <c r="A102" s="502"/>
      <c r="B102" s="395"/>
      <c r="C102" s="379"/>
      <c r="D102" s="380" t="s">
        <v>61</v>
      </c>
      <c r="E102" s="379"/>
      <c r="F102" s="442" t="s">
        <v>290</v>
      </c>
      <c r="G102" s="379"/>
      <c r="H102" s="379"/>
      <c r="I102" s="493"/>
      <c r="J102" s="379"/>
      <c r="K102" s="379"/>
    </row>
    <row r="103" spans="1:12" x14ac:dyDescent="0.3">
      <c r="A103" s="394" t="s">
        <v>255</v>
      </c>
      <c r="B103" s="395" t="s">
        <v>216</v>
      </c>
      <c r="C103" s="361" t="s">
        <v>261</v>
      </c>
      <c r="D103" s="361" t="s">
        <v>55</v>
      </c>
      <c r="E103" s="362" t="s">
        <v>262</v>
      </c>
      <c r="F103" s="362" t="s">
        <v>263</v>
      </c>
      <c r="G103" s="364" t="s">
        <v>141</v>
      </c>
      <c r="H103" s="365">
        <v>1</v>
      </c>
      <c r="I103" s="403"/>
      <c r="J103" s="366">
        <f>H103*I103</f>
        <v>0</v>
      </c>
      <c r="K103" s="500"/>
    </row>
    <row r="104" spans="1:12" x14ac:dyDescent="0.3">
      <c r="A104" s="502"/>
      <c r="B104" s="395"/>
      <c r="C104" s="379"/>
      <c r="D104" s="380" t="s">
        <v>61</v>
      </c>
      <c r="E104" s="379"/>
      <c r="F104" s="442" t="s">
        <v>263</v>
      </c>
      <c r="G104" s="379"/>
      <c r="H104" s="379"/>
      <c r="I104" s="493"/>
      <c r="J104" s="379"/>
      <c r="K104" s="379"/>
    </row>
    <row r="105" spans="1:12" x14ac:dyDescent="0.3">
      <c r="A105" s="394" t="s">
        <v>255</v>
      </c>
      <c r="B105" s="395" t="s">
        <v>216</v>
      </c>
      <c r="C105" s="361" t="s">
        <v>264</v>
      </c>
      <c r="D105" s="361" t="s">
        <v>55</v>
      </c>
      <c r="E105" s="362" t="s">
        <v>265</v>
      </c>
      <c r="F105" s="362" t="s">
        <v>266</v>
      </c>
      <c r="G105" s="364" t="s">
        <v>141</v>
      </c>
      <c r="H105" s="365">
        <v>1</v>
      </c>
      <c r="I105" s="403"/>
      <c r="J105" s="366">
        <f>H105*I105</f>
        <v>0</v>
      </c>
      <c r="K105" s="500"/>
    </row>
    <row r="106" spans="1:12" x14ac:dyDescent="0.3">
      <c r="A106" s="502"/>
      <c r="B106" s="395"/>
      <c r="C106" s="379"/>
      <c r="D106" s="380" t="s">
        <v>61</v>
      </c>
      <c r="E106" s="379"/>
      <c r="F106" s="442" t="s">
        <v>266</v>
      </c>
      <c r="G106" s="379"/>
      <c r="H106" s="379"/>
      <c r="I106" s="493"/>
      <c r="J106" s="379"/>
      <c r="K106" s="379"/>
    </row>
    <row r="107" spans="1:12" s="372" customFormat="1" x14ac:dyDescent="0.3">
      <c r="A107" s="396"/>
      <c r="B107" s="504" t="s">
        <v>335</v>
      </c>
      <c r="C107" s="361">
        <v>72</v>
      </c>
      <c r="D107" s="505"/>
      <c r="E107" s="505"/>
      <c r="F107" s="506" t="s">
        <v>712</v>
      </c>
      <c r="G107" s="364" t="s">
        <v>141</v>
      </c>
      <c r="H107" s="365">
        <v>1</v>
      </c>
      <c r="I107" s="403"/>
      <c r="J107" s="366">
        <f>H107*I107</f>
        <v>0</v>
      </c>
      <c r="K107" s="505"/>
    </row>
    <row r="108" spans="1:12" s="372" customFormat="1" ht="21.5" x14ac:dyDescent="0.3">
      <c r="A108" s="396"/>
      <c r="B108" s="504" t="s">
        <v>335</v>
      </c>
      <c r="C108" s="361"/>
      <c r="D108" s="505"/>
      <c r="E108" s="505"/>
      <c r="F108" s="507" t="s">
        <v>1153</v>
      </c>
      <c r="G108" s="364"/>
      <c r="H108" s="365"/>
      <c r="I108" s="403"/>
      <c r="J108" s="366"/>
      <c r="K108" s="505"/>
    </row>
    <row r="109" spans="1:12" s="357" customFormat="1" x14ac:dyDescent="0.3">
      <c r="A109" s="351"/>
      <c r="B109" s="351"/>
      <c r="C109" s="352"/>
      <c r="D109" s="353" t="s">
        <v>49</v>
      </c>
      <c r="E109" s="358" t="s">
        <v>331</v>
      </c>
      <c r="F109" s="358" t="s">
        <v>461</v>
      </c>
      <c r="G109" s="352"/>
      <c r="H109" s="352"/>
      <c r="I109" s="49"/>
      <c r="J109" s="359">
        <f>SUM(J112:J113)</f>
        <v>0</v>
      </c>
      <c r="K109" s="433"/>
      <c r="L109" s="356"/>
    </row>
    <row r="112" spans="1:12" ht="23.65" x14ac:dyDescent="0.3">
      <c r="A112" s="394" t="s">
        <v>255</v>
      </c>
      <c r="B112" s="395" t="s">
        <v>216</v>
      </c>
      <c r="C112" s="361" t="s">
        <v>291</v>
      </c>
      <c r="D112" s="361" t="s">
        <v>55</v>
      </c>
      <c r="E112" s="362" t="s">
        <v>292</v>
      </c>
      <c r="F112" s="362" t="s">
        <v>745</v>
      </c>
      <c r="G112" s="364" t="s">
        <v>141</v>
      </c>
      <c r="H112" s="365">
        <v>1</v>
      </c>
      <c r="I112" s="403"/>
      <c r="J112" s="366">
        <f>H112*I112</f>
        <v>0</v>
      </c>
      <c r="K112" s="500"/>
    </row>
    <row r="113" spans="1:11" x14ac:dyDescent="0.3">
      <c r="A113" s="394"/>
      <c r="B113" s="395"/>
      <c r="C113" s="379"/>
      <c r="D113" s="380" t="s">
        <v>61</v>
      </c>
      <c r="E113" s="379"/>
      <c r="F113" s="442" t="s">
        <v>293</v>
      </c>
      <c r="G113" s="379"/>
      <c r="H113" s="379"/>
      <c r="I113" s="493"/>
      <c r="J113" s="379"/>
      <c r="K113" s="379"/>
    </row>
  </sheetData>
  <sheetProtection password="CF50" sheet="1" objects="1" scenarios="1"/>
  <mergeCells count="4">
    <mergeCell ref="E6:H6"/>
    <mergeCell ref="E23:H23"/>
    <mergeCell ref="E44:H44"/>
    <mergeCell ref="E71:H71"/>
  </mergeCells>
  <pageMargins left="0.7" right="0.7" top="0.78740157499999996" bottom="0.78740157499999996" header="0.3" footer="0.3"/>
  <pageSetup paperSize="9" scale="67" orientation="portrait" r:id="rId1"/>
  <rowBreaks count="2" manualBreakCount="2">
    <brk id="38" min="2" max="10" man="1"/>
    <brk id="63" min="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4"/>
  <sheetViews>
    <sheetView view="pageBreakPreview" topLeftCell="A52" zoomScale="55" zoomScaleNormal="100" zoomScaleSheetLayoutView="55" workbookViewId="0">
      <selection activeCell="Y78" sqref="Y78"/>
    </sheetView>
  </sheetViews>
  <sheetFormatPr defaultColWidth="8.796875" defaultRowHeight="14" x14ac:dyDescent="0.3"/>
  <cols>
    <col min="1" max="1" width="34.296875" style="501" customWidth="1"/>
    <col min="2" max="2" width="8.796875" style="501" customWidth="1"/>
    <col min="3" max="4" width="8.796875" style="501"/>
    <col min="5" max="5" width="10.296875" style="501" customWidth="1"/>
    <col min="6" max="6" width="34.69921875" style="501" customWidth="1"/>
    <col min="7" max="8" width="8.796875" style="501"/>
    <col min="9" max="9" width="8.796875" style="508"/>
    <col min="10" max="10" width="15.69921875" style="501" customWidth="1"/>
    <col min="11" max="16384" width="8.796875" style="501"/>
  </cols>
  <sheetData>
    <row r="1" spans="1:12" s="405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  <c r="L1" s="401"/>
    </row>
    <row r="2" spans="1:12" s="405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  <c r="L2" s="401"/>
    </row>
    <row r="3" spans="1:12" s="405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  <c r="L5" s="401"/>
    </row>
    <row r="6" spans="1:12" s="405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  <c r="L6" s="401"/>
    </row>
    <row r="7" spans="1:12" s="405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  <c r="L7" s="401"/>
    </row>
    <row r="8" spans="1:12" s="405" customFormat="1" ht="36.950000000000003" customHeight="1" x14ac:dyDescent="0.3">
      <c r="A8" s="409"/>
      <c r="B8" s="409"/>
      <c r="C8" s="409"/>
      <c r="D8" s="409"/>
      <c r="E8" s="410" t="s">
        <v>459</v>
      </c>
      <c r="F8" s="410"/>
      <c r="G8" s="410"/>
      <c r="H8" s="410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  <c r="L9" s="401"/>
    </row>
    <row r="10" spans="1:12" s="405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  <c r="L10" s="401"/>
    </row>
    <row r="11" spans="1:12" s="405" customFormat="1" ht="15.45" customHeight="1" x14ac:dyDescent="0.3">
      <c r="A11" s="409"/>
      <c r="B11" s="409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/>
      <c r="K11" s="409"/>
      <c r="L11" s="401"/>
    </row>
    <row r="12" spans="1:12" s="405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  <c r="L12" s="401"/>
    </row>
    <row r="13" spans="1:12" s="405" customFormat="1" x14ac:dyDescent="0.3">
      <c r="A13" s="409"/>
      <c r="B13" s="409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  <c r="L14" s="401"/>
    </row>
    <row r="15" spans="1:12" s="405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  <c r="L15" s="401"/>
    </row>
    <row r="16" spans="1:12" s="405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  <c r="L16" s="401"/>
    </row>
    <row r="17" spans="1:12" s="405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  <c r="L17" s="401"/>
    </row>
    <row r="18" spans="1:12" s="405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  <c r="L18" s="401"/>
    </row>
    <row r="19" spans="1:12" s="405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  <c r="L20" s="401"/>
    </row>
    <row r="21" spans="1:12" s="405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  <c r="L22" s="401"/>
    </row>
    <row r="23" spans="1:12" s="405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s="405" customFormat="1" x14ac:dyDescent="0.3">
      <c r="A25" s="409"/>
      <c r="B25" s="409"/>
      <c r="C25" s="409"/>
      <c r="D25" s="409"/>
      <c r="E25" s="409"/>
      <c r="F25" s="409"/>
      <c r="G25" s="409"/>
      <c r="H25" s="409"/>
      <c r="I25" s="2"/>
      <c r="J25" s="409"/>
      <c r="K25" s="409"/>
      <c r="L25" s="401"/>
    </row>
    <row r="26" spans="1:12" s="316" customFormat="1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J85</f>
        <v>0</v>
      </c>
      <c r="K26" s="7"/>
      <c r="L26" s="315"/>
    </row>
    <row r="27" spans="1:12" s="316" customFormat="1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  <c r="L27" s="315"/>
    </row>
    <row r="28" spans="1:12" s="316" customFormat="1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  <c r="L28" s="315"/>
    </row>
    <row r="29" spans="1:12" s="316" customFormat="1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  <c r="L29" s="315"/>
    </row>
    <row r="30" spans="1:12" s="316" customFormat="1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  <c r="L30" s="315"/>
    </row>
    <row r="31" spans="1:12" s="316" customFormat="1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  <c r="L31" s="315"/>
    </row>
    <row r="32" spans="1:12" s="316" customFormat="1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  <c r="L32" s="315"/>
    </row>
    <row r="33" spans="1:12" s="316" customFormat="1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  <c r="L33" s="315"/>
    </row>
    <row r="34" spans="1:12" s="316" customFormat="1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  <c r="L34" s="315"/>
    </row>
    <row r="35" spans="1:12" s="316" customFormat="1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  <c r="L35" s="315"/>
    </row>
    <row r="36" spans="1:12" s="316" customFormat="1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  <c r="L36" s="315"/>
    </row>
    <row r="37" spans="1:12" s="316" customFormat="1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  <c r="L37" s="315"/>
    </row>
    <row r="38" spans="1:12" s="316" customFormat="1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  <c r="L38" s="315"/>
    </row>
    <row r="39" spans="1:12" s="316" customFormat="1" x14ac:dyDescent="0.3">
      <c r="A39" s="314"/>
      <c r="B39" s="314"/>
      <c r="C39" s="314"/>
      <c r="D39" s="314"/>
      <c r="E39" s="314"/>
      <c r="F39" s="314"/>
      <c r="G39" s="314"/>
      <c r="H39" s="314"/>
      <c r="I39" s="1"/>
      <c r="J39" s="314"/>
      <c r="K39" s="314"/>
      <c r="L39" s="315"/>
    </row>
    <row r="40" spans="1:12" s="316" customFormat="1" x14ac:dyDescent="0.3">
      <c r="A40" s="7"/>
      <c r="B40" s="7"/>
      <c r="C40" s="7"/>
      <c r="D40" s="7"/>
      <c r="E40" s="7"/>
      <c r="F40" s="7"/>
      <c r="G40" s="7"/>
      <c r="H40" s="7"/>
      <c r="I40" s="2"/>
      <c r="J40" s="7"/>
      <c r="K40" s="7"/>
      <c r="L40" s="315"/>
    </row>
    <row r="41" spans="1:12" s="316" customFormat="1" ht="20.95" x14ac:dyDescent="0.3">
      <c r="A41" s="7"/>
      <c r="B41" s="7"/>
      <c r="C41" s="317" t="s">
        <v>27</v>
      </c>
      <c r="D41" s="7"/>
      <c r="E41" s="7"/>
      <c r="F41" s="7"/>
      <c r="G41" s="7"/>
      <c r="H41" s="7"/>
      <c r="I41" s="2"/>
      <c r="J41" s="7"/>
      <c r="K41" s="7"/>
      <c r="L41" s="315"/>
    </row>
    <row r="42" spans="1:12" s="316" customFormat="1" x14ac:dyDescent="0.3">
      <c r="A42" s="7"/>
      <c r="B42" s="7"/>
      <c r="C42" s="7"/>
      <c r="D42" s="7"/>
      <c r="E42" s="7"/>
      <c r="F42" s="7"/>
      <c r="G42" s="7"/>
      <c r="H42" s="7"/>
      <c r="I42" s="2"/>
      <c r="J42" s="7"/>
      <c r="K42" s="7"/>
      <c r="L42" s="315"/>
    </row>
    <row r="43" spans="1:12" s="316" customFormat="1" x14ac:dyDescent="0.3">
      <c r="A43" s="7"/>
      <c r="B43" s="7"/>
      <c r="C43" s="318" t="s">
        <v>1</v>
      </c>
      <c r="D43" s="7"/>
      <c r="E43" s="7"/>
      <c r="F43" s="7"/>
      <c r="G43" s="7"/>
      <c r="H43" s="7"/>
      <c r="I43" s="2"/>
      <c r="J43" s="7"/>
      <c r="K43" s="7"/>
      <c r="L43" s="315"/>
    </row>
    <row r="44" spans="1:12" s="316" customFormat="1" x14ac:dyDescent="0.3">
      <c r="A44" s="7"/>
      <c r="B44" s="7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7"/>
      <c r="L44" s="315"/>
    </row>
    <row r="45" spans="1:12" s="316" customFormat="1" x14ac:dyDescent="0.3">
      <c r="A45" s="7"/>
      <c r="B45" s="7"/>
      <c r="C45" s="318" t="s">
        <v>2</v>
      </c>
      <c r="D45" s="7"/>
      <c r="E45" s="7"/>
      <c r="F45" s="7"/>
      <c r="G45" s="7"/>
      <c r="H45" s="7"/>
      <c r="I45" s="2"/>
      <c r="J45" s="7"/>
      <c r="K45" s="7"/>
      <c r="L45" s="315"/>
    </row>
    <row r="46" spans="1:12" s="316" customFormat="1" ht="15.6" x14ac:dyDescent="0.3">
      <c r="A46" s="7"/>
      <c r="B46" s="7"/>
      <c r="C46" s="7"/>
      <c r="D46" s="7"/>
      <c r="E46" s="320" t="str">
        <f>E8</f>
        <v>01d-náprava stávajícího stavu</v>
      </c>
      <c r="F46" s="320"/>
      <c r="G46" s="320"/>
      <c r="H46" s="320"/>
      <c r="I46" s="2"/>
      <c r="J46" s="7"/>
      <c r="K46" s="7"/>
      <c r="L46" s="315"/>
    </row>
    <row r="47" spans="1:12" s="316" customFormat="1" x14ac:dyDescent="0.3">
      <c r="A47" s="7"/>
      <c r="B47" s="7"/>
      <c r="C47" s="7"/>
      <c r="D47" s="7"/>
      <c r="E47" s="7"/>
      <c r="F47" s="7"/>
      <c r="G47" s="7"/>
      <c r="H47" s="7"/>
      <c r="I47" s="2"/>
      <c r="J47" s="7"/>
      <c r="K47" s="7"/>
      <c r="L47" s="315"/>
    </row>
    <row r="48" spans="1:12" s="316" customFormat="1" x14ac:dyDescent="0.3">
      <c r="A48" s="7"/>
      <c r="B48" s="7"/>
      <c r="C48" s="318" t="s">
        <v>6</v>
      </c>
      <c r="D48" s="7"/>
      <c r="E48" s="315"/>
      <c r="F48" s="335" t="str">
        <f>F11</f>
        <v>Štětí, Nábřežní 835</v>
      </c>
      <c r="G48" s="7"/>
      <c r="H48" s="7"/>
      <c r="I48" s="3" t="s">
        <v>7</v>
      </c>
      <c r="J48" s="323">
        <f>J11</f>
        <v>0</v>
      </c>
      <c r="K48" s="7"/>
      <c r="L48" s="315"/>
    </row>
    <row r="49" spans="1:15" s="316" customFormat="1" x14ac:dyDescent="0.3">
      <c r="A49" s="7"/>
      <c r="B49" s="7"/>
      <c r="C49" s="7"/>
      <c r="D49" s="7"/>
      <c r="E49" s="315"/>
      <c r="F49" s="7"/>
      <c r="G49" s="7"/>
      <c r="H49" s="7"/>
      <c r="I49" s="2"/>
      <c r="J49" s="7"/>
      <c r="K49" s="7"/>
      <c r="L49" s="315"/>
    </row>
    <row r="50" spans="1:15" s="316" customFormat="1" x14ac:dyDescent="0.3">
      <c r="A50" s="7"/>
      <c r="B50" s="7"/>
      <c r="C50" s="318" t="s">
        <v>8</v>
      </c>
      <c r="D50" s="7"/>
      <c r="E50" s="315"/>
      <c r="F50" s="7" t="str">
        <f>F13</f>
        <v>Labe aréna a.s.</v>
      </c>
      <c r="G50" s="7"/>
      <c r="H50" s="7"/>
      <c r="I50" s="401"/>
      <c r="J50" s="321" t="s">
        <v>4</v>
      </c>
      <c r="K50" s="7"/>
      <c r="L50" s="315"/>
    </row>
    <row r="51" spans="1:15" s="316" customFormat="1" x14ac:dyDescent="0.3">
      <c r="A51" s="7"/>
      <c r="B51" s="7"/>
      <c r="C51" s="322" t="s">
        <v>12</v>
      </c>
      <c r="D51" s="7"/>
      <c r="E51" s="315"/>
      <c r="F51" s="7" t="str">
        <f>F19</f>
        <v>di5 architekti inženýři s.r.o.</v>
      </c>
      <c r="G51" s="7"/>
      <c r="H51" s="7"/>
      <c r="I51" s="3"/>
      <c r="J51" s="321"/>
      <c r="K51" s="7"/>
      <c r="L51" s="315"/>
    </row>
    <row r="52" spans="1:15" s="316" customFormat="1" x14ac:dyDescent="0.3">
      <c r="A52" s="7"/>
      <c r="B52" s="7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  <c r="L52" s="315"/>
    </row>
    <row r="53" spans="1:15" s="316" customFormat="1" x14ac:dyDescent="0.3">
      <c r="A53" s="7"/>
      <c r="B53" s="7"/>
      <c r="C53" s="7"/>
      <c r="D53" s="7"/>
      <c r="E53" s="7"/>
      <c r="F53" s="7"/>
      <c r="G53" s="7"/>
      <c r="H53" s="7"/>
      <c r="I53" s="2"/>
      <c r="J53" s="7"/>
      <c r="K53" s="7"/>
      <c r="L53" s="315"/>
    </row>
    <row r="54" spans="1:15" s="316" customFormat="1" x14ac:dyDescent="0.3">
      <c r="A54" s="7"/>
      <c r="B54" s="7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  <c r="L54" s="315"/>
    </row>
    <row r="55" spans="1:15" s="316" customFormat="1" x14ac:dyDescent="0.3">
      <c r="A55" s="7"/>
      <c r="B55" s="7"/>
      <c r="C55" s="7"/>
      <c r="D55" s="7"/>
      <c r="E55" s="7"/>
      <c r="F55" s="7"/>
      <c r="G55" s="7"/>
      <c r="H55" s="7"/>
      <c r="I55" s="2"/>
      <c r="J55" s="7"/>
      <c r="K55" s="7"/>
      <c r="L55" s="315"/>
    </row>
    <row r="56" spans="1:15" s="316" customFormat="1" ht="15.6" x14ac:dyDescent="0.3">
      <c r="A56" s="7"/>
      <c r="B56" s="7"/>
      <c r="C56" s="338" t="s">
        <v>30</v>
      </c>
      <c r="D56" s="7"/>
      <c r="E56" s="7"/>
      <c r="F56" s="7"/>
      <c r="G56" s="7"/>
      <c r="H56" s="7"/>
      <c r="I56" s="2"/>
      <c r="J56" s="326">
        <f>J85</f>
        <v>0</v>
      </c>
      <c r="K56" s="7"/>
      <c r="L56" s="315"/>
      <c r="M56" s="509"/>
      <c r="N56" s="394"/>
      <c r="O56" s="394"/>
    </row>
    <row r="57" spans="1:15" s="316" customFormat="1" ht="15.6" x14ac:dyDescent="0.3">
      <c r="A57" s="339"/>
      <c r="B57" s="339"/>
      <c r="C57" s="339"/>
      <c r="D57" s="340" t="s">
        <v>31</v>
      </c>
      <c r="E57" s="339"/>
      <c r="F57" s="339"/>
      <c r="G57" s="339"/>
      <c r="H57" s="339"/>
      <c r="I57" s="8"/>
      <c r="J57" s="342">
        <f>J86</f>
        <v>0</v>
      </c>
      <c r="K57" s="339"/>
      <c r="L57" s="315"/>
      <c r="M57" s="510"/>
      <c r="N57" s="394"/>
      <c r="O57" s="394"/>
    </row>
    <row r="58" spans="1:15" s="316" customFormat="1" x14ac:dyDescent="0.3">
      <c r="A58" s="343"/>
      <c r="B58" s="343"/>
      <c r="C58" s="343"/>
      <c r="D58" s="344" t="s">
        <v>32</v>
      </c>
      <c r="E58" s="343"/>
      <c r="F58" s="343"/>
      <c r="G58" s="343"/>
      <c r="H58" s="343"/>
      <c r="I58" s="9"/>
      <c r="J58" s="346">
        <f>J87</f>
        <v>0</v>
      </c>
      <c r="K58" s="343"/>
      <c r="L58" s="315"/>
      <c r="M58" s="510"/>
      <c r="N58" s="394"/>
      <c r="O58" s="394"/>
    </row>
    <row r="59" spans="1:15" s="316" customFormat="1" x14ac:dyDescent="0.3">
      <c r="A59" s="343"/>
      <c r="B59" s="343"/>
      <c r="C59" s="343"/>
      <c r="D59" s="344" t="s">
        <v>203</v>
      </c>
      <c r="E59" s="343"/>
      <c r="F59" s="343"/>
      <c r="G59" s="343"/>
      <c r="H59" s="343"/>
      <c r="I59" s="9"/>
      <c r="J59" s="346">
        <f>J108</f>
        <v>0</v>
      </c>
      <c r="K59" s="343"/>
      <c r="L59" s="315"/>
      <c r="M59" s="510"/>
      <c r="N59" s="394"/>
      <c r="O59" s="394"/>
    </row>
    <row r="60" spans="1:15" s="316" customFormat="1" x14ac:dyDescent="0.3">
      <c r="A60" s="343"/>
      <c r="B60" s="343"/>
      <c r="C60" s="343"/>
      <c r="D60" s="344" t="s">
        <v>204</v>
      </c>
      <c r="E60" s="343"/>
      <c r="F60" s="343"/>
      <c r="G60" s="343"/>
      <c r="H60" s="343"/>
      <c r="I60" s="9"/>
      <c r="J60" s="346">
        <f>J123</f>
        <v>0</v>
      </c>
      <c r="K60" s="343"/>
      <c r="L60" s="315"/>
      <c r="M60" s="510"/>
      <c r="N60" s="394"/>
      <c r="O60" s="394"/>
    </row>
    <row r="61" spans="1:15" s="316" customFormat="1" x14ac:dyDescent="0.3">
      <c r="A61" s="343"/>
      <c r="B61" s="343"/>
      <c r="C61" s="343"/>
      <c r="D61" s="344" t="s">
        <v>33</v>
      </c>
      <c r="E61" s="343"/>
      <c r="F61" s="343"/>
      <c r="G61" s="343"/>
      <c r="H61" s="343"/>
      <c r="I61" s="9"/>
      <c r="J61" s="346">
        <f>J129</f>
        <v>0</v>
      </c>
      <c r="K61" s="343"/>
      <c r="L61" s="315"/>
      <c r="M61" s="510"/>
      <c r="N61" s="394"/>
      <c r="O61" s="394"/>
    </row>
    <row r="62" spans="1:15" s="316" customFormat="1" ht="15.6" x14ac:dyDescent="0.3">
      <c r="A62" s="339"/>
      <c r="B62" s="339"/>
      <c r="C62" s="339"/>
      <c r="D62" s="340" t="s">
        <v>34</v>
      </c>
      <c r="E62" s="339"/>
      <c r="F62" s="339"/>
      <c r="G62" s="339"/>
      <c r="H62" s="339"/>
      <c r="I62" s="8"/>
      <c r="J62" s="342">
        <f>J166</f>
        <v>0</v>
      </c>
      <c r="K62" s="339"/>
      <c r="L62" s="315"/>
      <c r="M62" s="510"/>
      <c r="N62" s="394"/>
      <c r="O62" s="394"/>
    </row>
    <row r="63" spans="1:15" s="316" customFormat="1" x14ac:dyDescent="0.3">
      <c r="A63" s="343"/>
      <c r="B63" s="343"/>
      <c r="C63" s="343"/>
      <c r="D63" s="344" t="s">
        <v>36</v>
      </c>
      <c r="E63" s="343"/>
      <c r="F63" s="343"/>
      <c r="G63" s="343"/>
      <c r="H63" s="343"/>
      <c r="I63" s="9"/>
      <c r="J63" s="346">
        <f>J174</f>
        <v>0</v>
      </c>
      <c r="K63" s="343"/>
      <c r="L63" s="315"/>
      <c r="M63" s="510"/>
      <c r="N63" s="394"/>
      <c r="O63" s="394"/>
    </row>
    <row r="64" spans="1:15" s="316" customFormat="1" x14ac:dyDescent="0.3">
      <c r="A64" s="343"/>
      <c r="B64" s="343"/>
      <c r="C64" s="343"/>
      <c r="D64" s="344" t="s">
        <v>457</v>
      </c>
      <c r="E64" s="343"/>
      <c r="F64" s="343"/>
      <c r="G64" s="343"/>
      <c r="H64" s="343"/>
      <c r="I64" s="9"/>
      <c r="J64" s="346">
        <f>J192</f>
        <v>0</v>
      </c>
      <c r="K64" s="343"/>
      <c r="L64" s="315"/>
    </row>
    <row r="65" spans="1:12" s="316" customFormat="1" x14ac:dyDescent="0.3">
      <c r="A65" s="7"/>
      <c r="B65" s="7"/>
      <c r="C65" s="7"/>
      <c r="D65" s="7"/>
      <c r="E65" s="7"/>
      <c r="F65" s="7"/>
      <c r="G65" s="7"/>
      <c r="H65" s="7"/>
      <c r="I65" s="2"/>
      <c r="J65" s="7"/>
      <c r="K65" s="7"/>
      <c r="L65" s="315"/>
    </row>
    <row r="66" spans="1:12" s="316" customFormat="1" x14ac:dyDescent="0.3">
      <c r="A66" s="7"/>
      <c r="B66" s="7"/>
      <c r="C66" s="7"/>
      <c r="D66" s="7"/>
      <c r="E66" s="7"/>
      <c r="F66" s="7"/>
      <c r="G66" s="7"/>
      <c r="H66" s="7"/>
      <c r="I66" s="2"/>
      <c r="J66" s="7"/>
      <c r="K66" s="7"/>
      <c r="L66" s="315"/>
    </row>
    <row r="67" spans="1:12" s="316" customFormat="1" x14ac:dyDescent="0.3">
      <c r="A67" s="314"/>
      <c r="B67" s="314"/>
      <c r="C67" s="314"/>
      <c r="D67" s="314"/>
      <c r="E67" s="314"/>
      <c r="F67" s="314"/>
      <c r="G67" s="314"/>
      <c r="H67" s="314"/>
      <c r="I67" s="1"/>
      <c r="J67" s="314"/>
      <c r="K67" s="314"/>
      <c r="L67" s="315"/>
    </row>
    <row r="68" spans="1:12" s="316" customFormat="1" x14ac:dyDescent="0.3">
      <c r="A68" s="314"/>
      <c r="B68" s="314"/>
      <c r="C68" s="314"/>
      <c r="D68" s="314"/>
      <c r="E68" s="314"/>
      <c r="F68" s="314"/>
      <c r="G68" s="314"/>
      <c r="H68" s="314"/>
      <c r="I68" s="1"/>
      <c r="J68" s="314"/>
      <c r="K68" s="314"/>
      <c r="L68" s="315"/>
    </row>
    <row r="69" spans="1:12" s="316" customFormat="1" x14ac:dyDescent="0.3">
      <c r="A69" s="314"/>
      <c r="B69" s="314"/>
      <c r="C69" s="314"/>
      <c r="D69" s="314"/>
      <c r="E69" s="314"/>
      <c r="F69" s="314"/>
      <c r="G69" s="314"/>
      <c r="H69" s="314"/>
      <c r="I69" s="1"/>
      <c r="J69" s="314"/>
      <c r="K69" s="314"/>
      <c r="L69" s="315"/>
    </row>
    <row r="70" spans="1:12" s="316" customFormat="1" x14ac:dyDescent="0.3">
      <c r="A70" s="7"/>
      <c r="B70" s="7"/>
      <c r="C70" s="7"/>
      <c r="D70" s="7"/>
      <c r="E70" s="7"/>
      <c r="F70" s="7"/>
      <c r="G70" s="7"/>
      <c r="H70" s="7"/>
      <c r="I70" s="2"/>
      <c r="J70" s="7"/>
      <c r="K70" s="7"/>
      <c r="L70" s="315"/>
    </row>
    <row r="71" spans="1:12" s="316" customFormat="1" ht="20.95" x14ac:dyDescent="0.3">
      <c r="A71" s="7"/>
      <c r="B71" s="7"/>
      <c r="C71" s="317" t="s">
        <v>40</v>
      </c>
      <c r="D71" s="7"/>
      <c r="E71" s="7"/>
      <c r="F71" s="7"/>
      <c r="G71" s="7"/>
      <c r="H71" s="7"/>
      <c r="I71" s="2"/>
      <c r="J71" s="7"/>
      <c r="K71" s="7"/>
      <c r="L71" s="315"/>
    </row>
    <row r="72" spans="1:12" s="316" customFormat="1" x14ac:dyDescent="0.3">
      <c r="A72" s="7"/>
      <c r="B72" s="7"/>
      <c r="C72" s="7"/>
      <c r="D72" s="7"/>
      <c r="E72" s="7"/>
      <c r="F72" s="7"/>
      <c r="G72" s="7"/>
      <c r="H72" s="7"/>
      <c r="I72" s="2"/>
      <c r="J72" s="7"/>
      <c r="K72" s="7"/>
      <c r="L72" s="315"/>
    </row>
    <row r="73" spans="1:12" s="316" customFormat="1" x14ac:dyDescent="0.3">
      <c r="A73" s="7"/>
      <c r="B73" s="7"/>
      <c r="C73" s="318" t="s">
        <v>1</v>
      </c>
      <c r="D73" s="7"/>
      <c r="E73" s="7"/>
      <c r="F73" s="7"/>
      <c r="G73" s="7"/>
      <c r="H73" s="7"/>
      <c r="I73" s="2"/>
      <c r="J73" s="7"/>
      <c r="K73" s="7"/>
      <c r="L73" s="315"/>
    </row>
    <row r="74" spans="1:12" s="316" customFormat="1" x14ac:dyDescent="0.3">
      <c r="A74" s="7"/>
      <c r="B74" s="7"/>
      <c r="C74" s="7"/>
      <c r="D74" s="7"/>
      <c r="E74" s="319" t="str">
        <f>E6</f>
        <v>Labe aréna Štětí  - veslařsko-kanoistický bazén</v>
      </c>
      <c r="F74" s="319"/>
      <c r="G74" s="319"/>
      <c r="H74" s="319"/>
      <c r="I74" s="2"/>
      <c r="J74" s="7"/>
      <c r="K74" s="7"/>
      <c r="L74" s="315"/>
    </row>
    <row r="75" spans="1:12" s="316" customFormat="1" x14ac:dyDescent="0.3">
      <c r="A75" s="7"/>
      <c r="B75" s="7"/>
      <c r="C75" s="318" t="s">
        <v>2</v>
      </c>
      <c r="D75" s="7"/>
      <c r="E75" s="7"/>
      <c r="F75" s="7"/>
      <c r="G75" s="7"/>
      <c r="H75" s="7"/>
      <c r="I75" s="2"/>
      <c r="J75" s="7"/>
      <c r="K75" s="7"/>
      <c r="L75" s="315"/>
    </row>
    <row r="76" spans="1:12" s="316" customFormat="1" ht="15.6" x14ac:dyDescent="0.3">
      <c r="A76" s="7"/>
      <c r="B76" s="7"/>
      <c r="C76" s="7"/>
      <c r="D76" s="7"/>
      <c r="E76" s="320" t="str">
        <f>E8</f>
        <v>01d-náprava stávajícího stavu</v>
      </c>
      <c r="F76" s="320"/>
      <c r="G76" s="320"/>
      <c r="H76" s="320"/>
      <c r="I76" s="2"/>
      <c r="J76" s="7"/>
      <c r="K76" s="7"/>
      <c r="L76" s="315"/>
    </row>
    <row r="77" spans="1:12" s="316" customFormat="1" x14ac:dyDescent="0.3">
      <c r="A77" s="7"/>
      <c r="B77" s="7"/>
      <c r="C77" s="7"/>
      <c r="D77" s="7"/>
      <c r="E77" s="7"/>
      <c r="F77" s="7"/>
      <c r="G77" s="7"/>
      <c r="H77" s="7"/>
      <c r="I77" s="2"/>
      <c r="J77" s="7"/>
      <c r="K77" s="7"/>
      <c r="L77" s="315"/>
    </row>
    <row r="78" spans="1:12" s="316" customFormat="1" x14ac:dyDescent="0.3">
      <c r="A78" s="7"/>
      <c r="B78" s="7"/>
      <c r="C78" s="318" t="s">
        <v>6</v>
      </c>
      <c r="D78" s="7"/>
      <c r="E78" s="7"/>
      <c r="F78" s="321" t="str">
        <f>F11</f>
        <v>Štětí, Nábřežní 835</v>
      </c>
      <c r="G78" s="7"/>
      <c r="H78" s="7"/>
      <c r="I78" s="3" t="s">
        <v>7</v>
      </c>
      <c r="J78" s="323">
        <f>J11</f>
        <v>0</v>
      </c>
      <c r="K78" s="7"/>
      <c r="L78" s="315"/>
    </row>
    <row r="79" spans="1:12" s="316" customFormat="1" x14ac:dyDescent="0.3">
      <c r="A79" s="7"/>
      <c r="B79" s="7"/>
      <c r="C79" s="7"/>
      <c r="D79" s="7"/>
      <c r="E79" s="7"/>
      <c r="F79" s="7"/>
      <c r="G79" s="7"/>
      <c r="H79" s="7"/>
      <c r="I79" s="2"/>
      <c r="J79" s="7"/>
      <c r="K79" s="7"/>
      <c r="L79" s="315"/>
    </row>
    <row r="80" spans="1:12" s="316" customFormat="1" x14ac:dyDescent="0.3">
      <c r="A80" s="7"/>
      <c r="B80" s="7"/>
      <c r="C80" s="318" t="s">
        <v>8</v>
      </c>
      <c r="D80" s="7"/>
      <c r="E80" s="7"/>
      <c r="F80" s="321" t="str">
        <f>F13</f>
        <v>Labe aréna a.s.</v>
      </c>
      <c r="G80" s="7"/>
      <c r="H80" s="7"/>
      <c r="I80" s="401"/>
      <c r="J80" s="321" t="s">
        <v>4</v>
      </c>
      <c r="K80" s="7"/>
      <c r="L80" s="315"/>
    </row>
    <row r="81" spans="1:12" s="316" customFormat="1" x14ac:dyDescent="0.3">
      <c r="A81" s="7"/>
      <c r="B81" s="7"/>
      <c r="C81" s="322" t="s">
        <v>12</v>
      </c>
      <c r="D81" s="7"/>
      <c r="E81" s="7"/>
      <c r="F81" s="321" t="str">
        <f>F19</f>
        <v>di5 architekti inženýři s.r.o.</v>
      </c>
      <c r="G81" s="7"/>
      <c r="H81" s="7"/>
      <c r="I81" s="3"/>
      <c r="J81" s="321"/>
      <c r="K81" s="7"/>
      <c r="L81" s="315"/>
    </row>
    <row r="82" spans="1:12" s="316" customFormat="1" x14ac:dyDescent="0.3">
      <c r="A82" s="7"/>
      <c r="B82" s="7"/>
      <c r="C82" s="318" t="s">
        <v>11</v>
      </c>
      <c r="D82" s="7"/>
      <c r="E82" s="7"/>
      <c r="F82" s="321" t="s">
        <v>4</v>
      </c>
      <c r="G82" s="7"/>
      <c r="H82" s="7"/>
      <c r="I82" s="2"/>
      <c r="J82" s="7"/>
      <c r="K82" s="7"/>
      <c r="L82" s="315"/>
    </row>
    <row r="83" spans="1:12" s="316" customFormat="1" x14ac:dyDescent="0.3">
      <c r="A83" s="7"/>
      <c r="B83" s="7"/>
      <c r="C83" s="7"/>
      <c r="D83" s="7"/>
      <c r="E83" s="7"/>
      <c r="F83" s="7"/>
      <c r="G83" s="7"/>
      <c r="H83" s="7"/>
      <c r="I83" s="2"/>
      <c r="J83" s="7"/>
      <c r="K83" s="7"/>
      <c r="L83" s="315"/>
    </row>
    <row r="84" spans="1:12" s="316" customFormat="1" ht="25.8" x14ac:dyDescent="0.3">
      <c r="A84" s="277"/>
      <c r="B84" s="277"/>
      <c r="C84" s="347" t="s">
        <v>41</v>
      </c>
      <c r="D84" s="347" t="s">
        <v>42</v>
      </c>
      <c r="E84" s="347" t="s">
        <v>43</v>
      </c>
      <c r="F84" s="347" t="s">
        <v>44</v>
      </c>
      <c r="G84" s="347" t="s">
        <v>45</v>
      </c>
      <c r="H84" s="347" t="s">
        <v>46</v>
      </c>
      <c r="I84" s="402" t="s">
        <v>47</v>
      </c>
      <c r="J84" s="347" t="s">
        <v>29</v>
      </c>
      <c r="K84" s="347" t="s">
        <v>48</v>
      </c>
      <c r="L84" s="315"/>
    </row>
    <row r="85" spans="1:12" s="316" customFormat="1" ht="15.6" x14ac:dyDescent="0.35">
      <c r="A85" s="7"/>
      <c r="B85" s="7"/>
      <c r="C85" s="348" t="s">
        <v>30</v>
      </c>
      <c r="D85" s="349"/>
      <c r="E85" s="349"/>
      <c r="F85" s="349"/>
      <c r="G85" s="349"/>
      <c r="H85" s="349"/>
      <c r="I85" s="13"/>
      <c r="J85" s="350">
        <f>J86+J166</f>
        <v>0</v>
      </c>
      <c r="K85" s="349"/>
      <c r="L85" s="315"/>
    </row>
    <row r="86" spans="1:12" s="357" customFormat="1" ht="15.6" x14ac:dyDescent="0.35">
      <c r="A86" s="351"/>
      <c r="B86" s="351"/>
      <c r="C86" s="352"/>
      <c r="D86" s="353" t="s">
        <v>49</v>
      </c>
      <c r="E86" s="354" t="s">
        <v>50</v>
      </c>
      <c r="F86" s="354" t="s">
        <v>51</v>
      </c>
      <c r="G86" s="352"/>
      <c r="H86" s="352"/>
      <c r="I86" s="49"/>
      <c r="J86" s="355">
        <f>J87+J108+J123+J129</f>
        <v>0</v>
      </c>
      <c r="K86" s="352"/>
      <c r="L86" s="356"/>
    </row>
    <row r="87" spans="1:12" s="357" customFormat="1" x14ac:dyDescent="0.3">
      <c r="A87" s="351"/>
      <c r="B87" s="351"/>
      <c r="C87" s="352"/>
      <c r="D87" s="353" t="s">
        <v>49</v>
      </c>
      <c r="E87" s="358" t="s">
        <v>52</v>
      </c>
      <c r="F87" s="358" t="s">
        <v>53</v>
      </c>
      <c r="G87" s="352"/>
      <c r="H87" s="352"/>
      <c r="I87" s="49"/>
      <c r="J87" s="359">
        <f>SUM(J88:J107)</f>
        <v>0</v>
      </c>
      <c r="K87" s="352"/>
      <c r="L87" s="356"/>
    </row>
    <row r="88" spans="1:12" ht="23.65" x14ac:dyDescent="0.3">
      <c r="A88" s="394"/>
      <c r="B88" s="394"/>
      <c r="C88" s="361" t="s">
        <v>54</v>
      </c>
      <c r="D88" s="361" t="s">
        <v>55</v>
      </c>
      <c r="E88" s="362" t="s">
        <v>336</v>
      </c>
      <c r="F88" s="362" t="s">
        <v>337</v>
      </c>
      <c r="G88" s="364" t="s">
        <v>59</v>
      </c>
      <c r="H88" s="365">
        <v>2.0299999999999998</v>
      </c>
      <c r="I88" s="403"/>
      <c r="J88" s="366">
        <f>H88*I88</f>
        <v>0</v>
      </c>
      <c r="K88" s="362" t="s">
        <v>60</v>
      </c>
    </row>
    <row r="89" spans="1:12" ht="27.4" x14ac:dyDescent="0.3">
      <c r="A89" s="394"/>
      <c r="B89" s="394"/>
      <c r="C89" s="379"/>
      <c r="D89" s="380" t="s">
        <v>61</v>
      </c>
      <c r="E89" s="379"/>
      <c r="F89" s="442" t="s">
        <v>338</v>
      </c>
      <c r="G89" s="379"/>
      <c r="H89" s="379"/>
      <c r="I89" s="493"/>
      <c r="J89" s="379"/>
      <c r="K89" s="379"/>
    </row>
    <row r="90" spans="1:12" ht="36.549999999999997" x14ac:dyDescent="0.3">
      <c r="A90" s="394"/>
      <c r="B90" s="394"/>
      <c r="C90" s="379"/>
      <c r="D90" s="380" t="s">
        <v>175</v>
      </c>
      <c r="E90" s="379"/>
      <c r="F90" s="511" t="s">
        <v>339</v>
      </c>
      <c r="G90" s="379"/>
      <c r="H90" s="379"/>
      <c r="I90" s="493"/>
      <c r="J90" s="379"/>
      <c r="K90" s="379"/>
    </row>
    <row r="91" spans="1:12" x14ac:dyDescent="0.3">
      <c r="A91" s="394"/>
      <c r="B91" s="394"/>
      <c r="C91" s="379"/>
      <c r="D91" s="380" t="s">
        <v>62</v>
      </c>
      <c r="E91" s="436"/>
      <c r="F91" s="437" t="s">
        <v>340</v>
      </c>
      <c r="G91" s="379"/>
      <c r="H91" s="438">
        <v>2.0299999999999998</v>
      </c>
      <c r="I91" s="493"/>
      <c r="J91" s="379"/>
      <c r="K91" s="379"/>
    </row>
    <row r="92" spans="1:12" ht="23.65" x14ac:dyDescent="0.3">
      <c r="A92" s="394"/>
      <c r="B92" s="394"/>
      <c r="C92" s="361" t="s">
        <v>84</v>
      </c>
      <c r="D92" s="361" t="s">
        <v>55</v>
      </c>
      <c r="E92" s="362" t="s">
        <v>122</v>
      </c>
      <c r="F92" s="362" t="s">
        <v>123</v>
      </c>
      <c r="G92" s="364" t="s">
        <v>67</v>
      </c>
      <c r="H92" s="365">
        <v>10.178000000000001</v>
      </c>
      <c r="I92" s="403"/>
      <c r="J92" s="366">
        <f>H92*I92</f>
        <v>0</v>
      </c>
      <c r="K92" s="362" t="s">
        <v>60</v>
      </c>
    </row>
    <row r="93" spans="1:12" ht="18.3" x14ac:dyDescent="0.3">
      <c r="A93" s="394"/>
      <c r="B93" s="394"/>
      <c r="C93" s="379"/>
      <c r="D93" s="380" t="s">
        <v>61</v>
      </c>
      <c r="E93" s="379"/>
      <c r="F93" s="442" t="s">
        <v>124</v>
      </c>
      <c r="G93" s="379"/>
      <c r="H93" s="379"/>
      <c r="I93" s="493"/>
      <c r="J93" s="379"/>
      <c r="K93" s="379"/>
    </row>
    <row r="94" spans="1:12" ht="23.65" x14ac:dyDescent="0.3">
      <c r="A94" s="394"/>
      <c r="B94" s="394"/>
      <c r="C94" s="361" t="s">
        <v>52</v>
      </c>
      <c r="D94" s="361" t="s">
        <v>55</v>
      </c>
      <c r="E94" s="362" t="s">
        <v>126</v>
      </c>
      <c r="F94" s="362" t="s">
        <v>127</v>
      </c>
      <c r="G94" s="364" t="s">
        <v>67</v>
      </c>
      <c r="H94" s="365">
        <v>10.178000000000001</v>
      </c>
      <c r="I94" s="403"/>
      <c r="J94" s="366">
        <f>H94*I94</f>
        <v>0</v>
      </c>
      <c r="K94" s="362" t="s">
        <v>60</v>
      </c>
    </row>
    <row r="95" spans="1:12" ht="18.3" x14ac:dyDescent="0.3">
      <c r="A95" s="394"/>
      <c r="B95" s="394"/>
      <c r="C95" s="379"/>
      <c r="D95" s="380" t="s">
        <v>61</v>
      </c>
      <c r="E95" s="379"/>
      <c r="F95" s="442" t="s">
        <v>128</v>
      </c>
      <c r="G95" s="379"/>
      <c r="H95" s="379"/>
      <c r="I95" s="493"/>
      <c r="J95" s="379"/>
      <c r="K95" s="379"/>
    </row>
    <row r="96" spans="1:12" ht="23.65" x14ac:dyDescent="0.3">
      <c r="A96" s="394"/>
      <c r="B96" s="394"/>
      <c r="C96" s="361" t="s">
        <v>91</v>
      </c>
      <c r="D96" s="361" t="s">
        <v>55</v>
      </c>
      <c r="E96" s="362" t="s">
        <v>129</v>
      </c>
      <c r="F96" s="362" t="s">
        <v>130</v>
      </c>
      <c r="G96" s="364" t="s">
        <v>67</v>
      </c>
      <c r="H96" s="365">
        <v>3</v>
      </c>
      <c r="I96" s="403"/>
      <c r="J96" s="366">
        <f>H96*I96</f>
        <v>0</v>
      </c>
      <c r="K96" s="362" t="s">
        <v>60</v>
      </c>
    </row>
    <row r="97" spans="1:12" ht="27.4" x14ac:dyDescent="0.3">
      <c r="A97" s="394"/>
      <c r="B97" s="394"/>
      <c r="C97" s="379"/>
      <c r="D97" s="380" t="s">
        <v>61</v>
      </c>
      <c r="E97" s="379"/>
      <c r="F97" s="442" t="s">
        <v>131</v>
      </c>
      <c r="G97" s="379"/>
      <c r="H97" s="379"/>
      <c r="I97" s="493"/>
      <c r="J97" s="379"/>
      <c r="K97" s="379"/>
    </row>
    <row r="98" spans="1:12" ht="35.5" x14ac:dyDescent="0.3">
      <c r="A98" s="394"/>
      <c r="B98" s="394"/>
      <c r="C98" s="361" t="s">
        <v>93</v>
      </c>
      <c r="D98" s="361" t="s">
        <v>55</v>
      </c>
      <c r="E98" s="362" t="s">
        <v>132</v>
      </c>
      <c r="F98" s="362" t="s">
        <v>133</v>
      </c>
      <c r="G98" s="364" t="s">
        <v>67</v>
      </c>
      <c r="H98" s="365">
        <v>3</v>
      </c>
      <c r="I98" s="403"/>
      <c r="J98" s="366">
        <f>H98*I98</f>
        <v>0</v>
      </c>
      <c r="K98" s="362" t="s">
        <v>60</v>
      </c>
    </row>
    <row r="99" spans="1:12" ht="27.4" x14ac:dyDescent="0.3">
      <c r="A99" s="394"/>
      <c r="B99" s="394"/>
      <c r="C99" s="379"/>
      <c r="D99" s="380" t="s">
        <v>61</v>
      </c>
      <c r="E99" s="379"/>
      <c r="F99" s="442" t="s">
        <v>134</v>
      </c>
      <c r="G99" s="379"/>
      <c r="H99" s="379"/>
      <c r="I99" s="493"/>
      <c r="J99" s="379"/>
      <c r="K99" s="379"/>
    </row>
    <row r="100" spans="1:12" ht="23.65" x14ac:dyDescent="0.3">
      <c r="A100" s="394"/>
      <c r="B100" s="394"/>
      <c r="C100" s="361" t="s">
        <v>96</v>
      </c>
      <c r="D100" s="361" t="s">
        <v>55</v>
      </c>
      <c r="E100" s="362" t="s">
        <v>135</v>
      </c>
      <c r="F100" s="362" t="s">
        <v>136</v>
      </c>
      <c r="G100" s="364" t="s">
        <v>67</v>
      </c>
      <c r="H100" s="365">
        <v>10.178000000000001</v>
      </c>
      <c r="I100" s="403"/>
      <c r="J100" s="366">
        <f>H100*I100</f>
        <v>0</v>
      </c>
      <c r="K100" s="362" t="s">
        <v>60</v>
      </c>
    </row>
    <row r="101" spans="1:12" ht="18.3" x14ac:dyDescent="0.3">
      <c r="A101" s="394"/>
      <c r="B101" s="394"/>
      <c r="C101" s="379"/>
      <c r="D101" s="380" t="s">
        <v>61</v>
      </c>
      <c r="E101" s="379"/>
      <c r="F101" s="442" t="s">
        <v>137</v>
      </c>
      <c r="G101" s="379"/>
      <c r="H101" s="379"/>
      <c r="I101" s="493"/>
      <c r="J101" s="379"/>
      <c r="K101" s="379"/>
    </row>
    <row r="102" spans="1:12" ht="23.65" x14ac:dyDescent="0.3">
      <c r="A102" s="394"/>
      <c r="B102" s="394"/>
      <c r="C102" s="361" t="s">
        <v>99</v>
      </c>
      <c r="D102" s="361" t="s">
        <v>55</v>
      </c>
      <c r="E102" s="362" t="s">
        <v>138</v>
      </c>
      <c r="F102" s="362" t="s">
        <v>139</v>
      </c>
      <c r="G102" s="364" t="s">
        <v>75</v>
      </c>
      <c r="H102" s="365">
        <v>0.57299999999999995</v>
      </c>
      <c r="I102" s="403"/>
      <c r="J102" s="366">
        <f>H102*I102</f>
        <v>0</v>
      </c>
      <c r="K102" s="362" t="s">
        <v>60</v>
      </c>
    </row>
    <row r="103" spans="1:12" ht="27.4" x14ac:dyDescent="0.3">
      <c r="A103" s="394"/>
      <c r="B103" s="394"/>
      <c r="C103" s="379"/>
      <c r="D103" s="380" t="s">
        <v>61</v>
      </c>
      <c r="E103" s="379"/>
      <c r="F103" s="442" t="s">
        <v>140</v>
      </c>
      <c r="G103" s="379"/>
      <c r="H103" s="379"/>
      <c r="I103" s="493"/>
      <c r="J103" s="379"/>
      <c r="K103" s="379"/>
    </row>
    <row r="104" spans="1:12" ht="23.65" x14ac:dyDescent="0.3">
      <c r="A104" s="394" t="s">
        <v>215</v>
      </c>
      <c r="B104" s="395" t="s">
        <v>216</v>
      </c>
      <c r="C104" s="361" t="s">
        <v>77</v>
      </c>
      <c r="D104" s="361" t="s">
        <v>55</v>
      </c>
      <c r="E104" s="362" t="s">
        <v>217</v>
      </c>
      <c r="F104" s="362" t="s">
        <v>218</v>
      </c>
      <c r="G104" s="364" t="s">
        <v>59</v>
      </c>
      <c r="H104" s="365">
        <v>0.5</v>
      </c>
      <c r="I104" s="403"/>
      <c r="J104" s="366">
        <f>H104*I104</f>
        <v>0</v>
      </c>
      <c r="K104" s="362" t="s">
        <v>60</v>
      </c>
    </row>
    <row r="105" spans="1:12" ht="27.4" x14ac:dyDescent="0.3">
      <c r="A105" s="502"/>
      <c r="B105" s="395"/>
      <c r="C105" s="379"/>
      <c r="D105" s="380" t="s">
        <v>61</v>
      </c>
      <c r="E105" s="379"/>
      <c r="F105" s="442" t="s">
        <v>219</v>
      </c>
      <c r="G105" s="379"/>
      <c r="H105" s="379"/>
      <c r="I105" s="493"/>
      <c r="J105" s="379"/>
      <c r="K105" s="379"/>
    </row>
    <row r="106" spans="1:12" ht="20.45" x14ac:dyDescent="0.3">
      <c r="A106" s="502"/>
      <c r="B106" s="395"/>
      <c r="C106" s="379"/>
      <c r="D106" s="380" t="s">
        <v>62</v>
      </c>
      <c r="E106" s="436"/>
      <c r="F106" s="437" t="s">
        <v>220</v>
      </c>
      <c r="G106" s="379"/>
      <c r="H106" s="438">
        <v>0.5</v>
      </c>
      <c r="I106" s="493"/>
      <c r="J106" s="379"/>
      <c r="K106" s="379"/>
    </row>
    <row r="107" spans="1:12" ht="59.1" x14ac:dyDescent="0.3">
      <c r="C107" s="361" t="s">
        <v>78</v>
      </c>
      <c r="D107" s="361"/>
      <c r="E107" s="362"/>
      <c r="F107" s="362" t="s">
        <v>764</v>
      </c>
      <c r="G107" s="364" t="s">
        <v>141</v>
      </c>
      <c r="H107" s="365">
        <v>1</v>
      </c>
      <c r="I107" s="403"/>
      <c r="J107" s="366">
        <f>H107*I107</f>
        <v>0</v>
      </c>
      <c r="K107" s="362"/>
    </row>
    <row r="108" spans="1:12" s="357" customFormat="1" x14ac:dyDescent="0.3">
      <c r="A108" s="351"/>
      <c r="B108" s="351"/>
      <c r="C108" s="352"/>
      <c r="D108" s="353" t="s">
        <v>49</v>
      </c>
      <c r="E108" s="358" t="s">
        <v>91</v>
      </c>
      <c r="F108" s="358" t="s">
        <v>229</v>
      </c>
      <c r="G108" s="352"/>
      <c r="H108" s="352"/>
      <c r="I108" s="49"/>
      <c r="J108" s="359">
        <f>SUM(J109:J122)</f>
        <v>0</v>
      </c>
      <c r="K108" s="352"/>
      <c r="L108" s="356"/>
    </row>
    <row r="109" spans="1:12" ht="23.65" x14ac:dyDescent="0.3">
      <c r="A109" s="394"/>
      <c r="B109" s="394"/>
      <c r="C109" s="361" t="s">
        <v>101</v>
      </c>
      <c r="D109" s="361" t="s">
        <v>55</v>
      </c>
      <c r="E109" s="362" t="s">
        <v>341</v>
      </c>
      <c r="F109" s="362" t="s">
        <v>342</v>
      </c>
      <c r="G109" s="364" t="s">
        <v>59</v>
      </c>
      <c r="H109" s="365">
        <v>27.65</v>
      </c>
      <c r="I109" s="403"/>
      <c r="J109" s="366">
        <f>H109*I109</f>
        <v>0</v>
      </c>
      <c r="K109" s="362" t="s">
        <v>60</v>
      </c>
    </row>
    <row r="110" spans="1:12" ht="36.549999999999997" x14ac:dyDescent="0.3">
      <c r="A110" s="394"/>
      <c r="B110" s="394"/>
      <c r="C110" s="379"/>
      <c r="D110" s="380" t="s">
        <v>61</v>
      </c>
      <c r="E110" s="379"/>
      <c r="F110" s="442" t="s">
        <v>343</v>
      </c>
      <c r="G110" s="379"/>
      <c r="H110" s="379"/>
      <c r="I110" s="493"/>
      <c r="J110" s="379"/>
      <c r="K110" s="379"/>
    </row>
    <row r="111" spans="1:12" ht="36.549999999999997" x14ac:dyDescent="0.3">
      <c r="A111" s="394"/>
      <c r="B111" s="394"/>
      <c r="C111" s="379"/>
      <c r="D111" s="380" t="s">
        <v>175</v>
      </c>
      <c r="E111" s="379"/>
      <c r="F111" s="511" t="s">
        <v>344</v>
      </c>
      <c r="G111" s="379"/>
      <c r="H111" s="379"/>
      <c r="I111" s="493"/>
      <c r="J111" s="379"/>
      <c r="K111" s="379"/>
    </row>
    <row r="112" spans="1:12" x14ac:dyDescent="0.3">
      <c r="A112" s="394"/>
      <c r="B112" s="394"/>
      <c r="C112" s="379"/>
      <c r="D112" s="380" t="s">
        <v>62</v>
      </c>
      <c r="E112" s="436"/>
      <c r="F112" s="437" t="s">
        <v>345</v>
      </c>
      <c r="G112" s="379"/>
      <c r="H112" s="438">
        <v>27.65</v>
      </c>
      <c r="I112" s="493"/>
      <c r="J112" s="379"/>
      <c r="K112" s="379"/>
    </row>
    <row r="113" spans="1:12" ht="23.65" x14ac:dyDescent="0.3">
      <c r="A113" s="394"/>
      <c r="B113" s="394"/>
      <c r="C113" s="361" t="s">
        <v>105</v>
      </c>
      <c r="D113" s="361" t="s">
        <v>55</v>
      </c>
      <c r="E113" s="362" t="s">
        <v>65</v>
      </c>
      <c r="F113" s="362" t="s">
        <v>66</v>
      </c>
      <c r="G113" s="364" t="s">
        <v>67</v>
      </c>
      <c r="H113" s="365">
        <v>110.8</v>
      </c>
      <c r="I113" s="403"/>
      <c r="J113" s="366">
        <f>H113*I113</f>
        <v>0</v>
      </c>
      <c r="K113" s="362" t="s">
        <v>60</v>
      </c>
    </row>
    <row r="114" spans="1:12" ht="18.3" x14ac:dyDescent="0.3">
      <c r="A114" s="394"/>
      <c r="B114" s="394"/>
      <c r="C114" s="379"/>
      <c r="D114" s="380" t="s">
        <v>61</v>
      </c>
      <c r="E114" s="379"/>
      <c r="F114" s="442" t="s">
        <v>68</v>
      </c>
      <c r="G114" s="379"/>
      <c r="H114" s="379"/>
      <c r="I114" s="493"/>
      <c r="J114" s="379"/>
      <c r="K114" s="379"/>
    </row>
    <row r="115" spans="1:12" ht="23.65" x14ac:dyDescent="0.3">
      <c r="A115" s="394"/>
      <c r="B115" s="394"/>
      <c r="C115" s="361" t="s">
        <v>107</v>
      </c>
      <c r="D115" s="361" t="s">
        <v>55</v>
      </c>
      <c r="E115" s="362" t="s">
        <v>346</v>
      </c>
      <c r="F115" s="362" t="s">
        <v>347</v>
      </c>
      <c r="G115" s="364" t="s">
        <v>67</v>
      </c>
      <c r="H115" s="365">
        <v>110.8</v>
      </c>
      <c r="I115" s="403"/>
      <c r="J115" s="366">
        <f>H115*I115</f>
        <v>0</v>
      </c>
      <c r="K115" s="362" t="s">
        <v>60</v>
      </c>
    </row>
    <row r="116" spans="1:12" ht="27.4" x14ac:dyDescent="0.3">
      <c r="A116" s="394"/>
      <c r="B116" s="394"/>
      <c r="C116" s="379"/>
      <c r="D116" s="380" t="s">
        <v>61</v>
      </c>
      <c r="E116" s="379"/>
      <c r="F116" s="442" t="s">
        <v>348</v>
      </c>
      <c r="G116" s="379"/>
      <c r="H116" s="379"/>
      <c r="I116" s="493"/>
      <c r="J116" s="379"/>
      <c r="K116" s="379"/>
    </row>
    <row r="117" spans="1:12" ht="23.65" x14ac:dyDescent="0.3">
      <c r="A117" s="394"/>
      <c r="B117" s="394"/>
      <c r="C117" s="361" t="s">
        <v>110</v>
      </c>
      <c r="D117" s="361" t="s">
        <v>55</v>
      </c>
      <c r="E117" s="362" t="s">
        <v>349</v>
      </c>
      <c r="F117" s="362" t="s">
        <v>350</v>
      </c>
      <c r="G117" s="364" t="s">
        <v>67</v>
      </c>
      <c r="H117" s="365">
        <v>110.8</v>
      </c>
      <c r="I117" s="403"/>
      <c r="J117" s="366">
        <f>H117*I117</f>
        <v>0</v>
      </c>
      <c r="K117" s="362" t="s">
        <v>60</v>
      </c>
    </row>
    <row r="118" spans="1:12" ht="27.4" x14ac:dyDescent="0.3">
      <c r="A118" s="394"/>
      <c r="B118" s="394"/>
      <c r="C118" s="379"/>
      <c r="D118" s="380" t="s">
        <v>61</v>
      </c>
      <c r="E118" s="379"/>
      <c r="F118" s="442" t="s">
        <v>351</v>
      </c>
      <c r="G118" s="379"/>
      <c r="H118" s="379"/>
      <c r="I118" s="493"/>
      <c r="J118" s="379"/>
      <c r="K118" s="379"/>
    </row>
    <row r="119" spans="1:12" ht="23.65" x14ac:dyDescent="0.3">
      <c r="A119" s="394"/>
      <c r="B119" s="394"/>
      <c r="C119" s="361" t="s">
        <v>114</v>
      </c>
      <c r="D119" s="361" t="s">
        <v>55</v>
      </c>
      <c r="E119" s="362" t="s">
        <v>352</v>
      </c>
      <c r="F119" s="362" t="s">
        <v>353</v>
      </c>
      <c r="G119" s="364" t="s">
        <v>67</v>
      </c>
      <c r="H119" s="365">
        <v>110.8</v>
      </c>
      <c r="I119" s="403"/>
      <c r="J119" s="366">
        <f>H119*I119</f>
        <v>0</v>
      </c>
      <c r="K119" s="362" t="s">
        <v>60</v>
      </c>
    </row>
    <row r="120" spans="1:12" ht="18.3" x14ac:dyDescent="0.3">
      <c r="A120" s="394"/>
      <c r="B120" s="394"/>
      <c r="C120" s="379"/>
      <c r="D120" s="380" t="s">
        <v>61</v>
      </c>
      <c r="E120" s="379"/>
      <c r="F120" s="442" t="s">
        <v>354</v>
      </c>
      <c r="G120" s="379"/>
      <c r="H120" s="379"/>
      <c r="I120" s="493"/>
      <c r="J120" s="379"/>
      <c r="K120" s="379"/>
    </row>
    <row r="121" spans="1:12" ht="23.65" x14ac:dyDescent="0.3">
      <c r="A121" s="394"/>
      <c r="B121" s="394"/>
      <c r="C121" s="361" t="s">
        <v>121</v>
      </c>
      <c r="D121" s="361" t="s">
        <v>55</v>
      </c>
      <c r="E121" s="362" t="s">
        <v>73</v>
      </c>
      <c r="F121" s="362" t="s">
        <v>74</v>
      </c>
      <c r="G121" s="364" t="s">
        <v>75</v>
      </c>
      <c r="H121" s="365">
        <v>6.0830000000000002</v>
      </c>
      <c r="I121" s="403"/>
      <c r="J121" s="366">
        <f>H121*I121</f>
        <v>0</v>
      </c>
      <c r="K121" s="362" t="s">
        <v>60</v>
      </c>
    </row>
    <row r="122" spans="1:12" ht="54.8" x14ac:dyDescent="0.3">
      <c r="A122" s="394"/>
      <c r="B122" s="394"/>
      <c r="C122" s="379"/>
      <c r="D122" s="380" t="s">
        <v>61</v>
      </c>
      <c r="E122" s="379"/>
      <c r="F122" s="442" t="s">
        <v>76</v>
      </c>
      <c r="G122" s="379"/>
      <c r="H122" s="379"/>
      <c r="I122" s="493"/>
      <c r="J122" s="379"/>
      <c r="K122" s="379"/>
    </row>
    <row r="123" spans="1:12" s="357" customFormat="1" x14ac:dyDescent="0.3">
      <c r="A123" s="351"/>
      <c r="B123" s="351"/>
      <c r="C123" s="352"/>
      <c r="D123" s="353" t="s">
        <v>49</v>
      </c>
      <c r="E123" s="358" t="s">
        <v>96</v>
      </c>
      <c r="F123" s="358" t="s">
        <v>230</v>
      </c>
      <c r="G123" s="352"/>
      <c r="H123" s="352"/>
      <c r="I123" s="49"/>
      <c r="J123" s="359">
        <f>SUM(J124:J128)</f>
        <v>0</v>
      </c>
      <c r="K123" s="352"/>
      <c r="L123" s="356"/>
    </row>
    <row r="124" spans="1:12" s="513" customFormat="1" x14ac:dyDescent="0.3">
      <c r="A124" s="512"/>
      <c r="B124" s="512"/>
      <c r="C124" s="361" t="s">
        <v>125</v>
      </c>
      <c r="D124" s="361" t="s">
        <v>55</v>
      </c>
      <c r="E124" s="362" t="s">
        <v>355</v>
      </c>
      <c r="F124" s="362" t="s">
        <v>356</v>
      </c>
      <c r="G124" s="364" t="s">
        <v>67</v>
      </c>
      <c r="H124" s="365">
        <v>75</v>
      </c>
      <c r="I124" s="521"/>
      <c r="J124" s="366">
        <f>H124*I124</f>
        <v>0</v>
      </c>
      <c r="K124" s="500"/>
    </row>
    <row r="125" spans="1:12" s="513" customFormat="1" x14ac:dyDescent="0.3">
      <c r="A125" s="512"/>
      <c r="B125" s="512"/>
      <c r="C125" s="379"/>
      <c r="D125" s="380" t="s">
        <v>61</v>
      </c>
      <c r="E125" s="379"/>
      <c r="F125" s="442" t="s">
        <v>356</v>
      </c>
      <c r="G125" s="379"/>
      <c r="H125" s="379"/>
      <c r="I125" s="522"/>
      <c r="J125" s="379"/>
      <c r="K125" s="379"/>
    </row>
    <row r="126" spans="1:12" s="513" customFormat="1" ht="36.549999999999997" x14ac:dyDescent="0.3">
      <c r="A126" s="512"/>
      <c r="B126" s="512"/>
      <c r="C126" s="379"/>
      <c r="D126" s="380" t="s">
        <v>175</v>
      </c>
      <c r="E126" s="379"/>
      <c r="F126" s="511" t="s">
        <v>357</v>
      </c>
      <c r="G126" s="379"/>
      <c r="H126" s="379"/>
      <c r="I126" s="522"/>
      <c r="J126" s="379"/>
      <c r="K126" s="379"/>
    </row>
    <row r="127" spans="1:12" s="513" customFormat="1" ht="23.65" x14ac:dyDescent="0.3">
      <c r="A127" s="512"/>
      <c r="B127" s="512"/>
      <c r="C127" s="379">
        <v>26</v>
      </c>
      <c r="D127" s="380"/>
      <c r="E127" s="379"/>
      <c r="F127" s="362" t="s">
        <v>358</v>
      </c>
      <c r="G127" s="379" t="s">
        <v>67</v>
      </c>
      <c r="H127" s="379">
        <v>2.67</v>
      </c>
      <c r="I127" s="522"/>
      <c r="J127" s="379"/>
      <c r="K127" s="379"/>
    </row>
    <row r="128" spans="1:12" s="513" customFormat="1" x14ac:dyDescent="0.3">
      <c r="A128" s="512"/>
      <c r="B128" s="512"/>
      <c r="C128" s="379"/>
      <c r="D128" s="380"/>
      <c r="E128" s="379"/>
      <c r="F128" s="362" t="s">
        <v>359</v>
      </c>
      <c r="G128" s="379"/>
      <c r="H128" s="379"/>
      <c r="I128" s="522"/>
      <c r="J128" s="379"/>
      <c r="K128" s="379"/>
    </row>
    <row r="129" spans="1:12" s="357" customFormat="1" x14ac:dyDescent="0.3">
      <c r="A129" s="351"/>
      <c r="B129" s="351"/>
      <c r="C129" s="352"/>
      <c r="D129" s="353" t="s">
        <v>49</v>
      </c>
      <c r="E129" s="358" t="s">
        <v>105</v>
      </c>
      <c r="F129" s="358" t="s">
        <v>154</v>
      </c>
      <c r="G129" s="352"/>
      <c r="H129" s="352"/>
      <c r="I129" s="49"/>
      <c r="J129" s="359">
        <f>SUM(J130:J164)</f>
        <v>0</v>
      </c>
      <c r="K129" s="352"/>
      <c r="L129" s="356"/>
    </row>
    <row r="130" spans="1:12" ht="23.65" x14ac:dyDescent="0.3">
      <c r="A130" s="394"/>
      <c r="B130" s="394"/>
      <c r="C130" s="361" t="s">
        <v>143</v>
      </c>
      <c r="D130" s="361" t="s">
        <v>55</v>
      </c>
      <c r="E130" s="362" t="s">
        <v>80</v>
      </c>
      <c r="F130" s="362" t="s">
        <v>81</v>
      </c>
      <c r="G130" s="364" t="s">
        <v>82</v>
      </c>
      <c r="H130" s="365">
        <v>63.8</v>
      </c>
      <c r="I130" s="403"/>
      <c r="J130" s="366">
        <f>H130*I130</f>
        <v>0</v>
      </c>
      <c r="K130" s="362" t="s">
        <v>60</v>
      </c>
    </row>
    <row r="131" spans="1:12" ht="18.3" x14ac:dyDescent="0.3">
      <c r="A131" s="394"/>
      <c r="B131" s="394"/>
      <c r="C131" s="379"/>
      <c r="D131" s="380" t="s">
        <v>61</v>
      </c>
      <c r="E131" s="379"/>
      <c r="F131" s="442" t="s">
        <v>83</v>
      </c>
      <c r="G131" s="379"/>
      <c r="H131" s="379"/>
      <c r="I131" s="493"/>
      <c r="J131" s="379"/>
      <c r="K131" s="379"/>
    </row>
    <row r="132" spans="1:12" x14ac:dyDescent="0.3">
      <c r="A132" s="394"/>
      <c r="B132" s="394"/>
      <c r="C132" s="379"/>
      <c r="D132" s="380" t="s">
        <v>62</v>
      </c>
      <c r="E132" s="436"/>
      <c r="F132" s="437" t="s">
        <v>360</v>
      </c>
      <c r="G132" s="379"/>
      <c r="H132" s="438">
        <v>20</v>
      </c>
      <c r="I132" s="493"/>
      <c r="J132" s="379"/>
      <c r="K132" s="379"/>
    </row>
    <row r="133" spans="1:12" x14ac:dyDescent="0.3">
      <c r="A133" s="394"/>
      <c r="B133" s="394"/>
      <c r="C133" s="379"/>
      <c r="D133" s="380" t="s">
        <v>62</v>
      </c>
      <c r="E133" s="436"/>
      <c r="F133" s="437" t="s">
        <v>361</v>
      </c>
      <c r="G133" s="379"/>
      <c r="H133" s="438">
        <v>43.8</v>
      </c>
      <c r="I133" s="493"/>
      <c r="J133" s="379"/>
      <c r="K133" s="379"/>
    </row>
    <row r="134" spans="1:12" x14ac:dyDescent="0.3">
      <c r="A134" s="394"/>
      <c r="B134" s="394"/>
      <c r="C134" s="379"/>
      <c r="D134" s="380" t="s">
        <v>62</v>
      </c>
      <c r="E134" s="436"/>
      <c r="F134" s="437" t="s">
        <v>63</v>
      </c>
      <c r="G134" s="379"/>
      <c r="H134" s="438">
        <v>63.8</v>
      </c>
      <c r="I134" s="493"/>
      <c r="J134" s="379"/>
      <c r="K134" s="379"/>
    </row>
    <row r="135" spans="1:12" ht="23.65" x14ac:dyDescent="0.3">
      <c r="A135" s="394"/>
      <c r="B135" s="394"/>
      <c r="C135" s="361" t="s">
        <v>103</v>
      </c>
      <c r="D135" s="361" t="s">
        <v>55</v>
      </c>
      <c r="E135" s="362" t="s">
        <v>362</v>
      </c>
      <c r="F135" s="362" t="s">
        <v>363</v>
      </c>
      <c r="G135" s="364" t="s">
        <v>90</v>
      </c>
      <c r="H135" s="365">
        <v>6</v>
      </c>
      <c r="I135" s="403"/>
      <c r="J135" s="366">
        <f>H135*I135</f>
        <v>0</v>
      </c>
      <c r="K135" s="362" t="s">
        <v>60</v>
      </c>
    </row>
    <row r="136" spans="1:12" ht="18.3" x14ac:dyDescent="0.3">
      <c r="A136" s="394"/>
      <c r="B136" s="394"/>
      <c r="C136" s="379"/>
      <c r="D136" s="380" t="s">
        <v>61</v>
      </c>
      <c r="E136" s="379"/>
      <c r="F136" s="442" t="s">
        <v>363</v>
      </c>
      <c r="G136" s="379"/>
      <c r="H136" s="379"/>
      <c r="I136" s="493"/>
      <c r="J136" s="379"/>
      <c r="K136" s="379"/>
    </row>
    <row r="137" spans="1:12" ht="23.65" x14ac:dyDescent="0.3">
      <c r="A137" s="394"/>
      <c r="B137" s="394"/>
      <c r="C137" s="361" t="s">
        <v>148</v>
      </c>
      <c r="D137" s="361" t="s">
        <v>55</v>
      </c>
      <c r="E137" s="362" t="s">
        <v>364</v>
      </c>
      <c r="F137" s="362" t="s">
        <v>365</v>
      </c>
      <c r="G137" s="364" t="s">
        <v>90</v>
      </c>
      <c r="H137" s="365">
        <v>2</v>
      </c>
      <c r="I137" s="403"/>
      <c r="J137" s="366">
        <f>H137*I137</f>
        <v>0</v>
      </c>
      <c r="K137" s="362" t="s">
        <v>60</v>
      </c>
    </row>
    <row r="138" spans="1:12" ht="36.549999999999997" x14ac:dyDescent="0.3">
      <c r="A138" s="394"/>
      <c r="B138" s="394"/>
      <c r="C138" s="379"/>
      <c r="D138" s="380" t="s">
        <v>61</v>
      </c>
      <c r="E138" s="379"/>
      <c r="F138" s="442" t="s">
        <v>366</v>
      </c>
      <c r="G138" s="379"/>
      <c r="H138" s="379"/>
      <c r="I138" s="493"/>
      <c r="J138" s="379"/>
      <c r="K138" s="379"/>
    </row>
    <row r="139" spans="1:12" ht="23.65" x14ac:dyDescent="0.3">
      <c r="A139" s="394"/>
      <c r="B139" s="394"/>
      <c r="C139" s="445" t="s">
        <v>58</v>
      </c>
      <c r="D139" s="445" t="s">
        <v>88</v>
      </c>
      <c r="E139" s="446" t="s">
        <v>367</v>
      </c>
      <c r="F139" s="446" t="s">
        <v>368</v>
      </c>
      <c r="G139" s="447" t="s">
        <v>90</v>
      </c>
      <c r="H139" s="448">
        <v>2</v>
      </c>
      <c r="I139" s="494"/>
      <c r="J139" s="366">
        <f>H139*I139</f>
        <v>0</v>
      </c>
      <c r="K139" s="446" t="s">
        <v>60</v>
      </c>
    </row>
    <row r="140" spans="1:12" x14ac:dyDescent="0.3">
      <c r="A140" s="394"/>
      <c r="B140" s="394"/>
      <c r="C140" s="379"/>
      <c r="D140" s="380" t="s">
        <v>61</v>
      </c>
      <c r="E140" s="379"/>
      <c r="F140" s="442" t="s">
        <v>368</v>
      </c>
      <c r="G140" s="379"/>
      <c r="H140" s="379"/>
      <c r="I140" s="493"/>
      <c r="J140" s="379"/>
      <c r="K140" s="379"/>
    </row>
    <row r="141" spans="1:12" ht="27.4" x14ac:dyDescent="0.3">
      <c r="A141" s="394"/>
      <c r="B141" s="394"/>
      <c r="C141" s="379"/>
      <c r="D141" s="380" t="s">
        <v>175</v>
      </c>
      <c r="E141" s="379"/>
      <c r="F141" s="511" t="s">
        <v>369</v>
      </c>
      <c r="G141" s="379"/>
      <c r="H141" s="379"/>
      <c r="I141" s="493"/>
      <c r="J141" s="379"/>
      <c r="K141" s="379"/>
    </row>
    <row r="142" spans="1:12" ht="23.65" x14ac:dyDescent="0.3">
      <c r="A142" s="394"/>
      <c r="B142" s="394"/>
      <c r="C142" s="361" t="s">
        <v>64</v>
      </c>
      <c r="D142" s="361" t="s">
        <v>55</v>
      </c>
      <c r="E142" s="362" t="s">
        <v>370</v>
      </c>
      <c r="F142" s="362" t="s">
        <v>371</v>
      </c>
      <c r="G142" s="364" t="s">
        <v>59</v>
      </c>
      <c r="H142" s="365">
        <v>2.0299999999999998</v>
      </c>
      <c r="I142" s="403"/>
      <c r="J142" s="366">
        <f>H142*I142</f>
        <v>0</v>
      </c>
      <c r="K142" s="362" t="s">
        <v>60</v>
      </c>
    </row>
    <row r="143" spans="1:12" ht="18.3" x14ac:dyDescent="0.3">
      <c r="A143" s="394"/>
      <c r="B143" s="394"/>
      <c r="C143" s="379"/>
      <c r="D143" s="380" t="s">
        <v>61</v>
      </c>
      <c r="E143" s="379"/>
      <c r="F143" s="442" t="s">
        <v>372</v>
      </c>
      <c r="G143" s="379"/>
      <c r="H143" s="379"/>
      <c r="I143" s="493"/>
      <c r="J143" s="379"/>
      <c r="K143" s="379"/>
    </row>
    <row r="144" spans="1:12" x14ac:dyDescent="0.3">
      <c r="A144" s="394"/>
      <c r="B144" s="394"/>
      <c r="C144" s="379"/>
      <c r="D144" s="380" t="s">
        <v>62</v>
      </c>
      <c r="E144" s="436"/>
      <c r="F144" s="437" t="s">
        <v>340</v>
      </c>
      <c r="G144" s="379"/>
      <c r="H144" s="438">
        <v>2.0299999999999998</v>
      </c>
      <c r="I144" s="493"/>
      <c r="J144" s="379"/>
      <c r="K144" s="379"/>
    </row>
    <row r="145" spans="1:11" x14ac:dyDescent="0.3">
      <c r="A145" s="394"/>
      <c r="B145" s="394"/>
      <c r="C145" s="379"/>
      <c r="D145" s="380" t="s">
        <v>62</v>
      </c>
      <c r="E145" s="436"/>
      <c r="F145" s="437" t="s">
        <v>63</v>
      </c>
      <c r="G145" s="379"/>
      <c r="H145" s="438">
        <v>2.0299999999999998</v>
      </c>
      <c r="I145" s="493"/>
      <c r="J145" s="379"/>
      <c r="K145" s="379"/>
    </row>
    <row r="146" spans="1:11" ht="23.65" x14ac:dyDescent="0.3">
      <c r="A146" s="394"/>
      <c r="B146" s="394"/>
      <c r="C146" s="361" t="s">
        <v>69</v>
      </c>
      <c r="D146" s="361" t="s">
        <v>55</v>
      </c>
      <c r="E146" s="362" t="s">
        <v>373</v>
      </c>
      <c r="F146" s="362" t="s">
        <v>374</v>
      </c>
      <c r="G146" s="364" t="s">
        <v>59</v>
      </c>
      <c r="H146" s="365">
        <v>27.65</v>
      </c>
      <c r="I146" s="403"/>
      <c r="J146" s="366">
        <f>H146*I146</f>
        <v>0</v>
      </c>
      <c r="K146" s="362" t="s">
        <v>60</v>
      </c>
    </row>
    <row r="147" spans="1:11" ht="18.3" x14ac:dyDescent="0.3">
      <c r="A147" s="394"/>
      <c r="B147" s="394"/>
      <c r="C147" s="379"/>
      <c r="D147" s="380" t="s">
        <v>61</v>
      </c>
      <c r="E147" s="379"/>
      <c r="F147" s="442" t="s">
        <v>375</v>
      </c>
      <c r="G147" s="379"/>
      <c r="H147" s="379"/>
      <c r="I147" s="493"/>
      <c r="J147" s="379"/>
      <c r="K147" s="379"/>
    </row>
    <row r="148" spans="1:11" x14ac:dyDescent="0.3">
      <c r="A148" s="394"/>
      <c r="B148" s="394"/>
      <c r="C148" s="379"/>
      <c r="D148" s="380" t="s">
        <v>62</v>
      </c>
      <c r="E148" s="436"/>
      <c r="F148" s="437" t="s">
        <v>376</v>
      </c>
      <c r="G148" s="379"/>
      <c r="H148" s="438">
        <v>27.65</v>
      </c>
      <c r="I148" s="493"/>
      <c r="J148" s="379"/>
      <c r="K148" s="379"/>
    </row>
    <row r="149" spans="1:11" ht="23.65" x14ac:dyDescent="0.3">
      <c r="A149" s="394"/>
      <c r="B149" s="394"/>
      <c r="C149" s="361" t="s">
        <v>70</v>
      </c>
      <c r="D149" s="361" t="s">
        <v>55</v>
      </c>
      <c r="E149" s="362" t="s">
        <v>377</v>
      </c>
      <c r="F149" s="362" t="s">
        <v>378</v>
      </c>
      <c r="G149" s="364" t="s">
        <v>90</v>
      </c>
      <c r="H149" s="365">
        <v>6</v>
      </c>
      <c r="I149" s="403"/>
      <c r="J149" s="366">
        <f>H149*I149</f>
        <v>0</v>
      </c>
      <c r="K149" s="362" t="s">
        <v>60</v>
      </c>
    </row>
    <row r="150" spans="1:11" ht="18.3" x14ac:dyDescent="0.3">
      <c r="A150" s="394"/>
      <c r="B150" s="394"/>
      <c r="C150" s="379"/>
      <c r="D150" s="380" t="s">
        <v>61</v>
      </c>
      <c r="E150" s="379"/>
      <c r="F150" s="442" t="s">
        <v>378</v>
      </c>
      <c r="G150" s="379"/>
      <c r="H150" s="379"/>
      <c r="I150" s="493"/>
      <c r="J150" s="379"/>
      <c r="K150" s="379"/>
    </row>
    <row r="151" spans="1:11" ht="23.65" x14ac:dyDescent="0.3">
      <c r="A151" s="394"/>
      <c r="B151" s="394"/>
      <c r="C151" s="361" t="s">
        <v>71</v>
      </c>
      <c r="D151" s="361" t="s">
        <v>55</v>
      </c>
      <c r="E151" s="362" t="s">
        <v>379</v>
      </c>
      <c r="F151" s="362" t="s">
        <v>380</v>
      </c>
      <c r="G151" s="364" t="s">
        <v>90</v>
      </c>
      <c r="H151" s="365">
        <v>2</v>
      </c>
      <c r="I151" s="403"/>
      <c r="J151" s="366">
        <f>H151*I151</f>
        <v>0</v>
      </c>
      <c r="K151" s="362" t="s">
        <v>60</v>
      </c>
    </row>
    <row r="152" spans="1:11" ht="18.3" x14ac:dyDescent="0.3">
      <c r="A152" s="394"/>
      <c r="B152" s="394"/>
      <c r="C152" s="379"/>
      <c r="D152" s="380" t="s">
        <v>61</v>
      </c>
      <c r="E152" s="379"/>
      <c r="F152" s="442" t="s">
        <v>380</v>
      </c>
      <c r="G152" s="379"/>
      <c r="H152" s="379"/>
      <c r="I152" s="493"/>
      <c r="J152" s="379"/>
      <c r="K152" s="379"/>
    </row>
    <row r="153" spans="1:11" ht="23.65" x14ac:dyDescent="0.3">
      <c r="A153" s="394"/>
      <c r="B153" s="394"/>
      <c r="C153" s="361" t="s">
        <v>72</v>
      </c>
      <c r="D153" s="361" t="s">
        <v>55</v>
      </c>
      <c r="E153" s="362" t="s">
        <v>381</v>
      </c>
      <c r="F153" s="362" t="s">
        <v>382</v>
      </c>
      <c r="G153" s="364" t="s">
        <v>67</v>
      </c>
      <c r="H153" s="365">
        <v>9.0779999999999994</v>
      </c>
      <c r="I153" s="403"/>
      <c r="J153" s="366">
        <f>H153*I153</f>
        <v>0</v>
      </c>
      <c r="K153" s="362" t="s">
        <v>60</v>
      </c>
    </row>
    <row r="154" spans="1:11" ht="18.3" x14ac:dyDescent="0.3">
      <c r="A154" s="394"/>
      <c r="B154" s="394"/>
      <c r="C154" s="379"/>
      <c r="D154" s="380" t="s">
        <v>61</v>
      </c>
      <c r="E154" s="379"/>
      <c r="F154" s="442" t="s">
        <v>382</v>
      </c>
      <c r="G154" s="379"/>
      <c r="H154" s="379"/>
      <c r="I154" s="493"/>
      <c r="J154" s="379"/>
      <c r="K154" s="379"/>
    </row>
    <row r="155" spans="1:11" ht="23.65" x14ac:dyDescent="0.3">
      <c r="A155" s="502"/>
      <c r="B155" s="395" t="s">
        <v>216</v>
      </c>
      <c r="C155" s="361" t="s">
        <v>176</v>
      </c>
      <c r="D155" s="361" t="s">
        <v>55</v>
      </c>
      <c r="E155" s="362" t="s">
        <v>250</v>
      </c>
      <c r="F155" s="362" t="s">
        <v>251</v>
      </c>
      <c r="G155" s="364" t="s">
        <v>59</v>
      </c>
      <c r="H155" s="365">
        <v>0.03</v>
      </c>
      <c r="I155" s="403"/>
      <c r="J155" s="366">
        <f>H155*I155</f>
        <v>0</v>
      </c>
      <c r="K155" s="362" t="s">
        <v>60</v>
      </c>
    </row>
    <row r="156" spans="1:11" ht="27.4" x14ac:dyDescent="0.3">
      <c r="A156" s="394" t="s">
        <v>252</v>
      </c>
      <c r="B156" s="395"/>
      <c r="C156" s="379"/>
      <c r="D156" s="380" t="s">
        <v>61</v>
      </c>
      <c r="E156" s="379"/>
      <c r="F156" s="442" t="s">
        <v>253</v>
      </c>
      <c r="G156" s="379"/>
      <c r="H156" s="379"/>
      <c r="I156" s="493"/>
      <c r="J156" s="379"/>
      <c r="K156" s="379"/>
    </row>
    <row r="157" spans="1:11" ht="30.65" x14ac:dyDescent="0.3">
      <c r="A157" s="394"/>
      <c r="B157" s="395"/>
      <c r="C157" s="379"/>
      <c r="D157" s="380" t="s">
        <v>62</v>
      </c>
      <c r="E157" s="436"/>
      <c r="F157" s="437" t="s">
        <v>254</v>
      </c>
      <c r="G157" s="379"/>
      <c r="H157" s="438">
        <v>0.03</v>
      </c>
      <c r="I157" s="493"/>
      <c r="J157" s="379"/>
      <c r="K157" s="379"/>
    </row>
    <row r="158" spans="1:11" ht="47.3" x14ac:dyDescent="0.3">
      <c r="A158" s="394" t="s">
        <v>252</v>
      </c>
      <c r="B158" s="395" t="s">
        <v>216</v>
      </c>
      <c r="C158" s="361" t="s">
        <v>294</v>
      </c>
      <c r="D158" s="361" t="s">
        <v>55</v>
      </c>
      <c r="E158" s="362" t="s">
        <v>295</v>
      </c>
      <c r="F158" s="362" t="s">
        <v>296</v>
      </c>
      <c r="G158" s="364" t="s">
        <v>141</v>
      </c>
      <c r="H158" s="365">
        <v>1</v>
      </c>
      <c r="I158" s="403"/>
      <c r="J158" s="366">
        <f>H158*I158</f>
        <v>0</v>
      </c>
      <c r="K158" s="500"/>
    </row>
    <row r="159" spans="1:11" ht="27.4" x14ac:dyDescent="0.3">
      <c r="A159" s="502"/>
      <c r="B159" s="395"/>
      <c r="C159" s="379"/>
      <c r="D159" s="380" t="s">
        <v>61</v>
      </c>
      <c r="E159" s="379"/>
      <c r="F159" s="442" t="s">
        <v>296</v>
      </c>
      <c r="G159" s="379"/>
      <c r="H159" s="379"/>
      <c r="I159" s="493"/>
      <c r="J159" s="379"/>
      <c r="K159" s="379"/>
    </row>
    <row r="160" spans="1:11" ht="23.65" x14ac:dyDescent="0.3">
      <c r="A160" s="394" t="s">
        <v>252</v>
      </c>
      <c r="B160" s="395" t="s">
        <v>216</v>
      </c>
      <c r="C160" s="361" t="s">
        <v>297</v>
      </c>
      <c r="D160" s="361" t="s">
        <v>55</v>
      </c>
      <c r="E160" s="362" t="s">
        <v>298</v>
      </c>
      <c r="F160" s="362" t="s">
        <v>299</v>
      </c>
      <c r="G160" s="364" t="s">
        <v>59</v>
      </c>
      <c r="H160" s="365">
        <v>0.159</v>
      </c>
      <c r="I160" s="403"/>
      <c r="J160" s="366">
        <f>H160*I160</f>
        <v>0</v>
      </c>
      <c r="K160" s="362" t="s">
        <v>60</v>
      </c>
    </row>
    <row r="161" spans="1:12" ht="18.3" x14ac:dyDescent="0.3">
      <c r="A161" s="502"/>
      <c r="B161" s="395"/>
      <c r="C161" s="379"/>
      <c r="D161" s="380" t="s">
        <v>61</v>
      </c>
      <c r="E161" s="379"/>
      <c r="F161" s="442" t="s">
        <v>300</v>
      </c>
      <c r="G161" s="379"/>
      <c r="H161" s="379"/>
      <c r="I161" s="493"/>
      <c r="J161" s="379"/>
      <c r="K161" s="379"/>
    </row>
    <row r="162" spans="1:12" ht="23.65" x14ac:dyDescent="0.3">
      <c r="A162" s="394" t="s">
        <v>252</v>
      </c>
      <c r="B162" s="395" t="s">
        <v>216</v>
      </c>
      <c r="C162" s="361" t="s">
        <v>301</v>
      </c>
      <c r="D162" s="361" t="s">
        <v>55</v>
      </c>
      <c r="E162" s="362" t="s">
        <v>302</v>
      </c>
      <c r="F162" s="362" t="s">
        <v>303</v>
      </c>
      <c r="G162" s="364" t="s">
        <v>67</v>
      </c>
      <c r="H162" s="365">
        <v>69.5</v>
      </c>
      <c r="I162" s="403"/>
      <c r="J162" s="366">
        <f>H162*I162</f>
        <v>0</v>
      </c>
      <c r="K162" s="362" t="s">
        <v>60</v>
      </c>
    </row>
    <row r="163" spans="1:12" ht="27.4" x14ac:dyDescent="0.3">
      <c r="A163" s="502"/>
      <c r="B163" s="395"/>
      <c r="C163" s="379"/>
      <c r="D163" s="380" t="s">
        <v>61</v>
      </c>
      <c r="E163" s="379"/>
      <c r="F163" s="442" t="s">
        <v>304</v>
      </c>
      <c r="G163" s="379"/>
      <c r="H163" s="379"/>
      <c r="I163" s="493"/>
      <c r="J163" s="379"/>
      <c r="K163" s="379"/>
    </row>
    <row r="164" spans="1:12" ht="23.65" x14ac:dyDescent="0.3">
      <c r="C164" s="514"/>
      <c r="D164" s="514"/>
      <c r="E164" s="514"/>
      <c r="F164" s="362" t="s">
        <v>696</v>
      </c>
      <c r="G164" s="364" t="s">
        <v>67</v>
      </c>
      <c r="H164" s="365">
        <v>5.04</v>
      </c>
      <c r="I164" s="403"/>
      <c r="J164" s="366">
        <f>H164*I164</f>
        <v>0</v>
      </c>
      <c r="K164" s="514"/>
    </row>
    <row r="165" spans="1:12" ht="63.95" x14ac:dyDescent="0.3">
      <c r="C165" s="514"/>
      <c r="D165" s="514"/>
      <c r="E165" s="514"/>
      <c r="F165" s="442" t="s">
        <v>697</v>
      </c>
      <c r="G165" s="514"/>
      <c r="H165" s="514"/>
      <c r="I165" s="493"/>
      <c r="J165" s="366"/>
      <c r="K165" s="514"/>
    </row>
    <row r="166" spans="1:12" s="357" customFormat="1" ht="15.6" x14ac:dyDescent="0.35">
      <c r="A166" s="351"/>
      <c r="B166" s="351"/>
      <c r="C166" s="352"/>
      <c r="D166" s="353" t="s">
        <v>49</v>
      </c>
      <c r="E166" s="354" t="s">
        <v>165</v>
      </c>
      <c r="F166" s="354" t="s">
        <v>166</v>
      </c>
      <c r="G166" s="352"/>
      <c r="H166" s="352"/>
      <c r="I166" s="49"/>
      <c r="J166" s="355">
        <f>J167+J174+J192</f>
        <v>0</v>
      </c>
      <c r="K166" s="352"/>
      <c r="L166" s="356"/>
    </row>
    <row r="167" spans="1:12" s="357" customFormat="1" x14ac:dyDescent="0.3">
      <c r="A167" s="351"/>
      <c r="B167" s="351"/>
      <c r="C167" s="352"/>
      <c r="D167" s="353" t="s">
        <v>49</v>
      </c>
      <c r="E167" s="358" t="s">
        <v>321</v>
      </c>
      <c r="F167" s="358" t="s">
        <v>322</v>
      </c>
      <c r="G167" s="352"/>
      <c r="H167" s="352"/>
      <c r="I167" s="49"/>
      <c r="J167" s="359">
        <f>SUM(J168:J173)</f>
        <v>0</v>
      </c>
      <c r="K167" s="433"/>
      <c r="L167" s="356"/>
    </row>
    <row r="168" spans="1:12" s="392" customFormat="1" ht="18.3" x14ac:dyDescent="0.3">
      <c r="A168" s="434" t="s">
        <v>209</v>
      </c>
      <c r="B168" s="419">
        <v>263</v>
      </c>
      <c r="C168" s="361" t="s">
        <v>779</v>
      </c>
      <c r="D168" s="380" t="s">
        <v>55</v>
      </c>
      <c r="E168" s="515">
        <v>764226444</v>
      </c>
      <c r="F168" s="442" t="s">
        <v>323</v>
      </c>
      <c r="G168" s="379" t="s">
        <v>82</v>
      </c>
      <c r="H168" s="379">
        <v>12.5</v>
      </c>
      <c r="I168" s="493"/>
      <c r="J168" s="366">
        <f>H168*I168</f>
        <v>0</v>
      </c>
      <c r="K168" s="439" t="s">
        <v>60</v>
      </c>
    </row>
    <row r="169" spans="1:12" s="392" customFormat="1" ht="101.05" customHeight="1" x14ac:dyDescent="0.3">
      <c r="A169" s="461" t="s">
        <v>212</v>
      </c>
      <c r="B169" s="419"/>
      <c r="C169" s="379"/>
      <c r="D169" s="380" t="s">
        <v>61</v>
      </c>
      <c r="E169" s="436"/>
      <c r="F169" s="437" t="s">
        <v>780</v>
      </c>
      <c r="G169" s="379"/>
      <c r="H169" s="438"/>
      <c r="I169" s="493"/>
      <c r="J169" s="379"/>
      <c r="K169" s="439"/>
    </row>
    <row r="170" spans="1:12" s="392" customFormat="1" x14ac:dyDescent="0.3">
      <c r="A170" s="441"/>
      <c r="B170" s="419"/>
      <c r="C170" s="445"/>
      <c r="D170" s="445" t="s">
        <v>62</v>
      </c>
      <c r="E170" s="446"/>
      <c r="F170" s="446" t="s">
        <v>324</v>
      </c>
      <c r="G170" s="447"/>
      <c r="H170" s="448">
        <v>12.5</v>
      </c>
      <c r="I170" s="494"/>
      <c r="J170" s="366"/>
      <c r="K170" s="449"/>
    </row>
    <row r="171" spans="1:12" s="392" customFormat="1" ht="27.4" x14ac:dyDescent="0.3">
      <c r="A171" s="516" t="s">
        <v>744</v>
      </c>
      <c r="B171" s="419" t="s">
        <v>216</v>
      </c>
      <c r="C171" s="361" t="s">
        <v>325</v>
      </c>
      <c r="D171" s="380" t="s">
        <v>55</v>
      </c>
      <c r="E171" s="379" t="s">
        <v>326</v>
      </c>
      <c r="F171" s="442" t="s">
        <v>327</v>
      </c>
      <c r="G171" s="379" t="s">
        <v>141</v>
      </c>
      <c r="H171" s="379">
        <v>1</v>
      </c>
      <c r="I171" s="493"/>
      <c r="J171" s="366">
        <f>H171*I171</f>
        <v>0</v>
      </c>
      <c r="K171" s="439" t="s">
        <v>60</v>
      </c>
    </row>
    <row r="172" spans="1:12" s="392" customFormat="1" ht="50" customHeight="1" x14ac:dyDescent="0.3">
      <c r="A172" s="441"/>
      <c r="B172" s="419"/>
      <c r="C172" s="379"/>
      <c r="D172" s="380" t="s">
        <v>61</v>
      </c>
      <c r="E172" s="379"/>
      <c r="F172" s="437" t="s">
        <v>327</v>
      </c>
      <c r="G172" s="379"/>
      <c r="H172" s="438"/>
      <c r="I172" s="493"/>
      <c r="J172" s="379"/>
      <c r="K172" s="439"/>
    </row>
    <row r="173" spans="1:12" s="392" customFormat="1" x14ac:dyDescent="0.3">
      <c r="A173" s="441"/>
      <c r="B173" s="419"/>
      <c r="C173" s="361"/>
      <c r="D173" s="361" t="s">
        <v>62</v>
      </c>
      <c r="E173" s="362"/>
      <c r="F173" s="362" t="s">
        <v>328</v>
      </c>
      <c r="G173" s="364"/>
      <c r="H173" s="365">
        <v>30</v>
      </c>
      <c r="I173" s="403"/>
      <c r="J173" s="366"/>
      <c r="K173" s="440"/>
    </row>
    <row r="174" spans="1:12" s="357" customFormat="1" x14ac:dyDescent="0.3">
      <c r="A174" s="351"/>
      <c r="B174" s="351"/>
      <c r="C174" s="352"/>
      <c r="D174" s="353" t="s">
        <v>49</v>
      </c>
      <c r="E174" s="358" t="s">
        <v>181</v>
      </c>
      <c r="F174" s="358" t="s">
        <v>182</v>
      </c>
      <c r="G174" s="352"/>
      <c r="H174" s="352"/>
      <c r="I174" s="49"/>
      <c r="J174" s="359">
        <f>SUM(J175:J191)</f>
        <v>0</v>
      </c>
      <c r="K174" s="352"/>
      <c r="L174" s="356"/>
    </row>
    <row r="175" spans="1:12" ht="23.65" x14ac:dyDescent="0.3">
      <c r="A175" s="394"/>
      <c r="B175" s="394"/>
      <c r="C175" s="361" t="s">
        <v>77</v>
      </c>
      <c r="D175" s="361" t="s">
        <v>55</v>
      </c>
      <c r="E175" s="362" t="s">
        <v>383</v>
      </c>
      <c r="F175" s="362" t="s">
        <v>384</v>
      </c>
      <c r="G175" s="364" t="s">
        <v>90</v>
      </c>
      <c r="H175" s="365">
        <v>24</v>
      </c>
      <c r="I175" s="403"/>
      <c r="J175" s="366">
        <f>H175*I175</f>
        <v>0</v>
      </c>
      <c r="K175" s="500"/>
    </row>
    <row r="176" spans="1:12" ht="27.4" x14ac:dyDescent="0.3">
      <c r="A176" s="394"/>
      <c r="B176" s="394"/>
      <c r="C176" s="379"/>
      <c r="D176" s="380" t="s">
        <v>61</v>
      </c>
      <c r="E176" s="379"/>
      <c r="F176" s="442" t="s">
        <v>385</v>
      </c>
      <c r="G176" s="379"/>
      <c r="H176" s="379"/>
      <c r="I176" s="493"/>
      <c r="J176" s="379"/>
      <c r="K176" s="379"/>
    </row>
    <row r="177" spans="1:13" x14ac:dyDescent="0.3">
      <c r="A177" s="394"/>
      <c r="B177" s="394"/>
      <c r="C177" s="379"/>
      <c r="D177" s="380" t="s">
        <v>62</v>
      </c>
      <c r="E177" s="436"/>
      <c r="F177" s="437" t="s">
        <v>386</v>
      </c>
      <c r="G177" s="379"/>
      <c r="H177" s="438">
        <v>24</v>
      </c>
      <c r="I177" s="493"/>
      <c r="J177" s="379"/>
      <c r="K177" s="379"/>
    </row>
    <row r="178" spans="1:13" ht="23.65" x14ac:dyDescent="0.3">
      <c r="A178" s="394"/>
      <c r="B178" s="394"/>
      <c r="C178" s="361" t="s">
        <v>78</v>
      </c>
      <c r="D178" s="361" t="s">
        <v>55</v>
      </c>
      <c r="E178" s="362" t="s">
        <v>387</v>
      </c>
      <c r="F178" s="362" t="s">
        <v>388</v>
      </c>
      <c r="G178" s="364" t="s">
        <v>90</v>
      </c>
      <c r="H178" s="365">
        <v>2</v>
      </c>
      <c r="I178" s="403"/>
      <c r="J178" s="366">
        <f>H178*I178</f>
        <v>0</v>
      </c>
      <c r="K178" s="362" t="s">
        <v>60</v>
      </c>
    </row>
    <row r="179" spans="1:13" x14ac:dyDescent="0.3">
      <c r="A179" s="394"/>
      <c r="B179" s="394"/>
      <c r="C179" s="379"/>
      <c r="D179" s="380" t="s">
        <v>61</v>
      </c>
      <c r="E179" s="379"/>
      <c r="F179" s="442" t="s">
        <v>388</v>
      </c>
      <c r="G179" s="379"/>
      <c r="H179" s="379"/>
      <c r="I179" s="493"/>
      <c r="J179" s="379"/>
      <c r="K179" s="379"/>
    </row>
    <row r="180" spans="1:13" ht="27.4" x14ac:dyDescent="0.3">
      <c r="A180" s="394"/>
      <c r="B180" s="394"/>
      <c r="C180" s="379"/>
      <c r="D180" s="380" t="s">
        <v>175</v>
      </c>
      <c r="E180" s="379"/>
      <c r="F180" s="511" t="s">
        <v>389</v>
      </c>
      <c r="G180" s="379"/>
      <c r="H180" s="379"/>
      <c r="I180" s="493"/>
      <c r="J180" s="379"/>
      <c r="K180" s="379"/>
    </row>
    <row r="181" spans="1:13" ht="23.65" x14ac:dyDescent="0.3">
      <c r="A181" s="394"/>
      <c r="B181" s="394"/>
      <c r="C181" s="361" t="s">
        <v>79</v>
      </c>
      <c r="D181" s="361" t="s">
        <v>55</v>
      </c>
      <c r="E181" s="362" t="s">
        <v>390</v>
      </c>
      <c r="F181" s="362" t="s">
        <v>391</v>
      </c>
      <c r="G181" s="364" t="s">
        <v>82</v>
      </c>
      <c r="H181" s="365">
        <v>110</v>
      </c>
      <c r="I181" s="403"/>
      <c r="J181" s="366">
        <f>H181*I181</f>
        <v>0</v>
      </c>
      <c r="K181" s="362" t="s">
        <v>60</v>
      </c>
    </row>
    <row r="182" spans="1:13" x14ac:dyDescent="0.3">
      <c r="A182" s="394"/>
      <c r="B182" s="394"/>
      <c r="C182" s="379"/>
      <c r="D182" s="380" t="s">
        <v>61</v>
      </c>
      <c r="E182" s="379"/>
      <c r="F182" s="442" t="s">
        <v>392</v>
      </c>
      <c r="G182" s="379"/>
      <c r="H182" s="379"/>
      <c r="I182" s="493"/>
      <c r="J182" s="379"/>
      <c r="K182" s="379"/>
    </row>
    <row r="183" spans="1:13" x14ac:dyDescent="0.3">
      <c r="A183" s="394"/>
      <c r="B183" s="394"/>
      <c r="C183" s="379"/>
      <c r="D183" s="380" t="s">
        <v>62</v>
      </c>
      <c r="E183" s="436"/>
      <c r="F183" s="437" t="s">
        <v>393</v>
      </c>
      <c r="G183" s="379"/>
      <c r="H183" s="438">
        <v>70.8</v>
      </c>
      <c r="I183" s="493"/>
      <c r="J183" s="379"/>
      <c r="K183" s="379"/>
    </row>
    <row r="184" spans="1:13" x14ac:dyDescent="0.3">
      <c r="A184" s="394"/>
      <c r="B184" s="394"/>
      <c r="C184" s="379"/>
      <c r="D184" s="380" t="s">
        <v>62</v>
      </c>
      <c r="E184" s="436"/>
      <c r="F184" s="437" t="s">
        <v>394</v>
      </c>
      <c r="G184" s="379"/>
      <c r="H184" s="438">
        <v>39.200000000000003</v>
      </c>
      <c r="I184" s="493"/>
      <c r="J184" s="379"/>
      <c r="K184" s="379"/>
    </row>
    <row r="185" spans="1:13" x14ac:dyDescent="0.3">
      <c r="A185" s="394"/>
      <c r="B185" s="394"/>
      <c r="C185" s="379"/>
      <c r="D185" s="380" t="s">
        <v>62</v>
      </c>
      <c r="E185" s="436"/>
      <c r="F185" s="437" t="s">
        <v>63</v>
      </c>
      <c r="G185" s="379"/>
      <c r="H185" s="438">
        <v>110</v>
      </c>
      <c r="I185" s="493"/>
      <c r="J185" s="379"/>
      <c r="K185" s="379"/>
    </row>
    <row r="186" spans="1:13" ht="71.099999999999994" customHeight="1" x14ac:dyDescent="0.3">
      <c r="A186" s="394" t="s">
        <v>765</v>
      </c>
      <c r="B186" s="394"/>
      <c r="C186" s="379" t="s">
        <v>763</v>
      </c>
      <c r="D186" s="379"/>
      <c r="E186" s="379"/>
      <c r="F186" s="362" t="s">
        <v>766</v>
      </c>
      <c r="G186" s="379" t="s">
        <v>141</v>
      </c>
      <c r="H186" s="379">
        <v>1</v>
      </c>
      <c r="I186" s="403"/>
      <c r="J186" s="366">
        <f>H186*I186</f>
        <v>0</v>
      </c>
      <c r="K186" s="379"/>
      <c r="L186" s="501" t="s">
        <v>768</v>
      </c>
    </row>
    <row r="187" spans="1:13" ht="67.3" customHeight="1" x14ac:dyDescent="0.3">
      <c r="A187" s="394" t="s">
        <v>765</v>
      </c>
      <c r="B187" s="394"/>
      <c r="C187" s="379" t="s">
        <v>763</v>
      </c>
      <c r="D187" s="379"/>
      <c r="E187" s="379"/>
      <c r="F187" s="362" t="s">
        <v>767</v>
      </c>
      <c r="G187" s="379" t="s">
        <v>141</v>
      </c>
      <c r="H187" s="379">
        <v>1</v>
      </c>
      <c r="I187" s="403"/>
      <c r="J187" s="366">
        <f>H187*I187</f>
        <v>0</v>
      </c>
      <c r="K187" s="379"/>
      <c r="L187" s="501" t="s">
        <v>768</v>
      </c>
    </row>
    <row r="188" spans="1:13" ht="35.5" x14ac:dyDescent="0.3">
      <c r="A188" s="394" t="s">
        <v>314</v>
      </c>
      <c r="B188" s="395" t="s">
        <v>315</v>
      </c>
      <c r="C188" s="361" t="s">
        <v>316</v>
      </c>
      <c r="D188" s="361" t="s">
        <v>55</v>
      </c>
      <c r="E188" s="362" t="s">
        <v>317</v>
      </c>
      <c r="F188" s="362" t="s">
        <v>318</v>
      </c>
      <c r="G188" s="364" t="s">
        <v>141</v>
      </c>
      <c r="H188" s="365">
        <v>2</v>
      </c>
      <c r="I188" s="521"/>
      <c r="J188" s="366">
        <f>H188*I188</f>
        <v>0</v>
      </c>
      <c r="K188" s="500"/>
      <c r="L188" s="372"/>
      <c r="M188" s="372"/>
    </row>
    <row r="189" spans="1:13" s="513" customFormat="1" ht="18.3" x14ac:dyDescent="0.3">
      <c r="A189" s="517"/>
      <c r="B189" s="518"/>
      <c r="C189" s="379"/>
      <c r="D189" s="380" t="s">
        <v>61</v>
      </c>
      <c r="E189" s="379"/>
      <c r="F189" s="442" t="s">
        <v>319</v>
      </c>
      <c r="G189" s="379"/>
      <c r="H189" s="379"/>
      <c r="I189" s="522"/>
      <c r="J189" s="379"/>
      <c r="K189" s="379"/>
      <c r="L189" s="372" t="s">
        <v>746</v>
      </c>
      <c r="M189" s="372"/>
    </row>
    <row r="190" spans="1:13" s="513" customFormat="1" ht="27.4" x14ac:dyDescent="0.3">
      <c r="A190" s="517"/>
      <c r="B190" s="518"/>
      <c r="C190" s="379"/>
      <c r="D190" s="380" t="s">
        <v>175</v>
      </c>
      <c r="E190" s="379"/>
      <c r="F190" s="511" t="s">
        <v>320</v>
      </c>
      <c r="G190" s="379"/>
      <c r="H190" s="379"/>
      <c r="I190" s="522"/>
      <c r="J190" s="379"/>
      <c r="K190" s="379"/>
      <c r="L190" s="372"/>
      <c r="M190" s="372"/>
    </row>
    <row r="191" spans="1:13" x14ac:dyDescent="0.3">
      <c r="C191" s="519"/>
      <c r="D191" s="519"/>
      <c r="E191" s="519"/>
      <c r="F191" s="519"/>
      <c r="G191" s="519"/>
      <c r="H191" s="519"/>
      <c r="I191" s="523"/>
      <c r="J191" s="519"/>
      <c r="K191" s="519"/>
    </row>
    <row r="192" spans="1:13" s="357" customFormat="1" x14ac:dyDescent="0.3">
      <c r="A192" s="351"/>
      <c r="B192" s="351"/>
      <c r="C192" s="352"/>
      <c r="D192" s="353" t="s">
        <v>49</v>
      </c>
      <c r="E192" s="358" t="s">
        <v>331</v>
      </c>
      <c r="F192" s="358" t="s">
        <v>332</v>
      </c>
      <c r="G192" s="352"/>
      <c r="H192" s="352"/>
      <c r="I192" s="49"/>
      <c r="J192" s="359">
        <f>SUM(J193:J194)</f>
        <v>0</v>
      </c>
      <c r="K192" s="352"/>
      <c r="L192" s="356"/>
    </row>
    <row r="193" spans="1:11" ht="39.799999999999997" customHeight="1" x14ac:dyDescent="0.3">
      <c r="A193" s="520" t="s">
        <v>334</v>
      </c>
      <c r="B193" s="395" t="s">
        <v>216</v>
      </c>
      <c r="C193" s="505"/>
      <c r="D193" s="505"/>
      <c r="E193" s="505"/>
      <c r="F193" s="362" t="s">
        <v>695</v>
      </c>
      <c r="G193" s="364" t="s">
        <v>67</v>
      </c>
      <c r="H193" s="364" t="s">
        <v>698</v>
      </c>
      <c r="I193" s="524"/>
      <c r="J193" s="366">
        <f>H193*I193</f>
        <v>0</v>
      </c>
      <c r="K193" s="505"/>
    </row>
    <row r="194" spans="1:11" ht="18.3" x14ac:dyDescent="0.3">
      <c r="A194" s="502"/>
      <c r="B194" s="395"/>
      <c r="C194" s="379"/>
      <c r="D194" s="380" t="s">
        <v>61</v>
      </c>
      <c r="E194" s="379"/>
      <c r="F194" s="442" t="s">
        <v>699</v>
      </c>
      <c r="G194" s="379"/>
      <c r="H194" s="379"/>
      <c r="I194" s="493"/>
      <c r="J194" s="379"/>
      <c r="K194" s="379"/>
    </row>
  </sheetData>
  <sheetProtection password="CF50" sheet="1" objects="1" scenarios="1"/>
  <mergeCells count="4">
    <mergeCell ref="E6:H6"/>
    <mergeCell ref="E23:H23"/>
    <mergeCell ref="E44:H44"/>
    <mergeCell ref="E74:H74"/>
  </mergeCells>
  <pageMargins left="0.70866141732283472" right="0.70866141732283472" top="0.78740157480314965" bottom="0.78740157480314965" header="0.31496062992125984" footer="0.31496062992125984"/>
  <pageSetup paperSize="9" scale="77" fitToHeight="0" orientation="portrait" r:id="rId1"/>
  <rowBreaks count="3" manualBreakCount="3">
    <brk id="37" min="2" max="10" man="1"/>
    <brk id="67" min="2" max="10" man="1"/>
    <brk id="107" min="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view="pageBreakPreview" topLeftCell="A70" zoomScale="55" zoomScaleNormal="100" zoomScaleSheetLayoutView="55" workbookViewId="0">
      <selection activeCell="I94" sqref="I94"/>
    </sheetView>
  </sheetViews>
  <sheetFormatPr defaultColWidth="8.796875" defaultRowHeight="14" x14ac:dyDescent="0.3"/>
  <cols>
    <col min="1" max="1" width="10.296875" style="372" customWidth="1"/>
    <col min="2" max="5" width="8.796875" style="372"/>
    <col min="6" max="6" width="32.296875" style="372" customWidth="1"/>
    <col min="7" max="8" width="8.796875" style="372"/>
    <col min="9" max="9" width="8.796875" style="560"/>
    <col min="10" max="10" width="15.796875" style="372" customWidth="1"/>
    <col min="11" max="16384" width="8.796875" style="372"/>
  </cols>
  <sheetData>
    <row r="1" spans="1:11" s="401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</row>
    <row r="2" spans="1:11" s="401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</row>
    <row r="3" spans="1:11" s="401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</row>
    <row r="4" spans="1:11" s="401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</row>
    <row r="5" spans="1:11" s="401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</row>
    <row r="6" spans="1:11" s="401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</row>
    <row r="7" spans="1:11" s="401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</row>
    <row r="8" spans="1:11" s="401" customFormat="1" ht="36.950000000000003" customHeight="1" x14ac:dyDescent="0.3">
      <c r="A8" s="409"/>
      <c r="B8" s="409"/>
      <c r="C8" s="409"/>
      <c r="D8" s="409"/>
      <c r="E8" s="410" t="s">
        <v>531</v>
      </c>
      <c r="F8" s="410"/>
      <c r="G8" s="410"/>
      <c r="H8" s="410"/>
      <c r="I8" s="2"/>
      <c r="J8" s="409"/>
      <c r="K8" s="409"/>
    </row>
    <row r="9" spans="1:11" s="401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</row>
    <row r="10" spans="1:11" s="401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</row>
    <row r="11" spans="1:11" s="401" customFormat="1" ht="15.45" customHeight="1" x14ac:dyDescent="0.3">
      <c r="A11" s="409"/>
      <c r="B11" s="409"/>
      <c r="C11" s="409"/>
      <c r="D11" s="407" t="s">
        <v>6</v>
      </c>
      <c r="F11" s="409" t="s">
        <v>399</v>
      </c>
      <c r="G11" s="409"/>
      <c r="H11" s="409"/>
      <c r="I11" s="3" t="s">
        <v>7</v>
      </c>
      <c r="J11" s="412"/>
      <c r="K11" s="409"/>
    </row>
    <row r="12" spans="1:11" s="401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</row>
    <row r="13" spans="1:11" s="401" customFormat="1" x14ac:dyDescent="0.3">
      <c r="A13" s="409"/>
      <c r="B13" s="409"/>
      <c r="C13" s="409"/>
      <c r="D13" s="407" t="s">
        <v>8</v>
      </c>
      <c r="F13" s="409" t="s">
        <v>400</v>
      </c>
      <c r="G13" s="409"/>
      <c r="H13" s="409"/>
      <c r="I13" s="3" t="s">
        <v>9</v>
      </c>
      <c r="J13" s="411">
        <v>3410447</v>
      </c>
      <c r="K13" s="409"/>
    </row>
    <row r="14" spans="1:11" s="401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</row>
    <row r="15" spans="1:11" s="401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</row>
    <row r="16" spans="1:11" s="401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</row>
    <row r="17" spans="1:11" s="401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</row>
    <row r="18" spans="1:11" s="401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</row>
    <row r="19" spans="1:11" s="401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</row>
    <row r="20" spans="1:11" s="401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</row>
    <row r="21" spans="1:11" s="401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</row>
    <row r="22" spans="1:11" s="401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</row>
    <row r="23" spans="1:11" s="401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</row>
    <row r="24" spans="1:11" s="401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</row>
    <row r="25" spans="1:11" s="401" customFormat="1" x14ac:dyDescent="0.3">
      <c r="A25" s="409"/>
      <c r="B25" s="409"/>
      <c r="C25" s="409"/>
      <c r="D25" s="409"/>
      <c r="E25" s="409"/>
      <c r="F25" s="409"/>
      <c r="G25" s="409"/>
      <c r="H25" s="409"/>
      <c r="I25" s="2"/>
      <c r="J25" s="409"/>
      <c r="K25" s="409"/>
    </row>
    <row r="26" spans="1:11" s="315" customFormat="1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J82</f>
        <v>0</v>
      </c>
      <c r="K26" s="7"/>
    </row>
    <row r="27" spans="1:11" s="315" customFormat="1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</row>
    <row r="28" spans="1:11" s="315" customFormat="1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</row>
    <row r="29" spans="1:11" s="315" customFormat="1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</row>
    <row r="30" spans="1:11" s="315" customFormat="1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</row>
    <row r="31" spans="1:11" s="315" customFormat="1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</row>
    <row r="32" spans="1:11" s="315" customFormat="1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</row>
    <row r="33" spans="1:11" s="315" customFormat="1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</row>
    <row r="34" spans="1:11" s="315" customFormat="1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</row>
    <row r="35" spans="1:11" s="315" customFormat="1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</row>
    <row r="36" spans="1:11" s="315" customFormat="1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</row>
    <row r="37" spans="1:11" s="315" customFormat="1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</row>
    <row r="38" spans="1:11" s="315" customFormat="1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</row>
    <row r="39" spans="1:11" s="315" customFormat="1" x14ac:dyDescent="0.3">
      <c r="A39" s="314"/>
      <c r="B39" s="314"/>
      <c r="C39" s="314"/>
      <c r="D39" s="314"/>
      <c r="E39" s="314"/>
      <c r="F39" s="314"/>
      <c r="G39" s="314"/>
      <c r="H39" s="314"/>
      <c r="I39" s="1"/>
      <c r="J39" s="314"/>
      <c r="K39" s="314"/>
    </row>
    <row r="40" spans="1:11" s="315" customFormat="1" x14ac:dyDescent="0.3">
      <c r="A40" s="7"/>
      <c r="B40" s="7"/>
      <c r="C40" s="7"/>
      <c r="D40" s="7"/>
      <c r="E40" s="7"/>
      <c r="F40" s="7"/>
      <c r="G40" s="7"/>
      <c r="H40" s="7"/>
      <c r="I40" s="2"/>
      <c r="J40" s="7"/>
      <c r="K40" s="7"/>
    </row>
    <row r="41" spans="1:11" s="315" customFormat="1" ht="20.95" x14ac:dyDescent="0.3">
      <c r="A41" s="7"/>
      <c r="B41" s="7"/>
      <c r="C41" s="317" t="s">
        <v>27</v>
      </c>
      <c r="D41" s="7"/>
      <c r="E41" s="7"/>
      <c r="F41" s="7"/>
      <c r="G41" s="7"/>
      <c r="H41" s="7"/>
      <c r="I41" s="2"/>
      <c r="J41" s="7"/>
      <c r="K41" s="7"/>
    </row>
    <row r="42" spans="1:11" s="315" customFormat="1" x14ac:dyDescent="0.3">
      <c r="A42" s="7"/>
      <c r="B42" s="7"/>
      <c r="C42" s="7"/>
      <c r="D42" s="7"/>
      <c r="E42" s="7"/>
      <c r="F42" s="7"/>
      <c r="G42" s="7"/>
      <c r="H42" s="7"/>
      <c r="I42" s="2"/>
      <c r="J42" s="7"/>
      <c r="K42" s="7"/>
    </row>
    <row r="43" spans="1:11" s="315" customFormat="1" x14ac:dyDescent="0.3">
      <c r="A43" s="7"/>
      <c r="B43" s="7"/>
      <c r="C43" s="318" t="s">
        <v>1</v>
      </c>
      <c r="D43" s="7"/>
      <c r="E43" s="7"/>
      <c r="F43" s="7"/>
      <c r="G43" s="7"/>
      <c r="H43" s="7"/>
      <c r="I43" s="2"/>
      <c r="J43" s="7"/>
      <c r="K43" s="7"/>
    </row>
    <row r="44" spans="1:11" s="315" customFormat="1" x14ac:dyDescent="0.3">
      <c r="A44" s="7"/>
      <c r="B44" s="7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7"/>
    </row>
    <row r="45" spans="1:11" s="315" customFormat="1" x14ac:dyDescent="0.3">
      <c r="A45" s="7"/>
      <c r="B45" s="7"/>
      <c r="C45" s="318" t="s">
        <v>2</v>
      </c>
      <c r="D45" s="7"/>
      <c r="E45" s="7"/>
      <c r="F45" s="7"/>
      <c r="G45" s="7"/>
      <c r="H45" s="7"/>
      <c r="I45" s="2"/>
      <c r="J45" s="7"/>
      <c r="K45" s="7"/>
    </row>
    <row r="46" spans="1:11" s="315" customFormat="1" ht="15.6" x14ac:dyDescent="0.3">
      <c r="A46" s="7"/>
      <c r="B46" s="7"/>
      <c r="C46" s="7"/>
      <c r="D46" s="7"/>
      <c r="E46" s="320" t="str">
        <f>E8</f>
        <v>02-ÚT</v>
      </c>
      <c r="F46" s="320"/>
      <c r="G46" s="320"/>
      <c r="H46" s="320"/>
      <c r="I46" s="2"/>
      <c r="J46" s="7"/>
      <c r="K46" s="7"/>
    </row>
    <row r="47" spans="1:11" s="315" customFormat="1" x14ac:dyDescent="0.3">
      <c r="A47" s="7"/>
      <c r="B47" s="7"/>
      <c r="C47" s="7"/>
      <c r="D47" s="7"/>
      <c r="E47" s="7"/>
      <c r="F47" s="7"/>
      <c r="G47" s="7"/>
      <c r="H47" s="7"/>
      <c r="I47" s="2"/>
      <c r="J47" s="7"/>
      <c r="K47" s="7"/>
    </row>
    <row r="48" spans="1:11" s="315" customFormat="1" x14ac:dyDescent="0.3">
      <c r="A48" s="7"/>
      <c r="B48" s="7"/>
      <c r="C48" s="318" t="s">
        <v>6</v>
      </c>
      <c r="D48" s="7"/>
      <c r="F48" s="335" t="str">
        <f>F11</f>
        <v>Štětí, Nábřežní 835</v>
      </c>
      <c r="G48" s="7"/>
      <c r="H48" s="7"/>
      <c r="I48" s="3" t="s">
        <v>7</v>
      </c>
      <c r="J48" s="323">
        <f>J11</f>
        <v>0</v>
      </c>
      <c r="K48" s="7"/>
    </row>
    <row r="49" spans="1:11" s="315" customFormat="1" x14ac:dyDescent="0.3">
      <c r="A49" s="7"/>
      <c r="B49" s="7"/>
      <c r="C49" s="7"/>
      <c r="D49" s="7"/>
      <c r="F49" s="7"/>
      <c r="G49" s="7"/>
      <c r="H49" s="7"/>
      <c r="I49" s="2"/>
      <c r="J49" s="7"/>
      <c r="K49" s="7"/>
    </row>
    <row r="50" spans="1:11" s="315" customFormat="1" x14ac:dyDescent="0.3">
      <c r="A50" s="7"/>
      <c r="B50" s="7"/>
      <c r="C50" s="318" t="s">
        <v>8</v>
      </c>
      <c r="D50" s="7"/>
      <c r="F50" s="7" t="str">
        <f>F13</f>
        <v>Labe aréna a.s.</v>
      </c>
      <c r="G50" s="7"/>
      <c r="H50" s="7"/>
      <c r="I50" s="401"/>
      <c r="J50" s="321" t="s">
        <v>4</v>
      </c>
      <c r="K50" s="7"/>
    </row>
    <row r="51" spans="1:11" s="315" customFormat="1" x14ac:dyDescent="0.3">
      <c r="A51" s="7"/>
      <c r="B51" s="7"/>
      <c r="C51" s="322" t="s">
        <v>12</v>
      </c>
      <c r="D51" s="7"/>
      <c r="F51" s="7" t="str">
        <f>F19</f>
        <v>di5 architekti inženýři s.r.o.</v>
      </c>
      <c r="G51" s="7"/>
      <c r="H51" s="7"/>
      <c r="I51" s="3"/>
      <c r="J51" s="321"/>
      <c r="K51" s="7"/>
    </row>
    <row r="52" spans="1:11" s="315" customFormat="1" x14ac:dyDescent="0.3">
      <c r="A52" s="7"/>
      <c r="B52" s="7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</row>
    <row r="53" spans="1:11" s="315" customFormat="1" x14ac:dyDescent="0.3">
      <c r="A53" s="7"/>
      <c r="B53" s="7"/>
      <c r="C53" s="7"/>
      <c r="D53" s="7"/>
      <c r="E53" s="7"/>
      <c r="F53" s="7"/>
      <c r="G53" s="7"/>
      <c r="H53" s="7"/>
      <c r="I53" s="2"/>
      <c r="J53" s="7"/>
      <c r="K53" s="7"/>
    </row>
    <row r="54" spans="1:11" s="315" customFormat="1" x14ac:dyDescent="0.3">
      <c r="A54" s="7"/>
      <c r="B54" s="7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</row>
    <row r="55" spans="1:11" s="315" customFormat="1" x14ac:dyDescent="0.3">
      <c r="A55" s="7"/>
      <c r="B55" s="7"/>
      <c r="C55" s="7"/>
      <c r="D55" s="7"/>
      <c r="E55" s="7"/>
      <c r="F55" s="7"/>
      <c r="G55" s="7"/>
      <c r="H55" s="7"/>
      <c r="I55" s="2"/>
      <c r="J55" s="7"/>
      <c r="K55" s="7"/>
    </row>
    <row r="56" spans="1:11" s="315" customFormat="1" ht="15.6" x14ac:dyDescent="0.3">
      <c r="A56" s="7"/>
      <c r="B56" s="7"/>
      <c r="C56" s="338" t="s">
        <v>30</v>
      </c>
      <c r="D56" s="7"/>
      <c r="E56" s="7"/>
      <c r="F56" s="7"/>
      <c r="G56" s="7"/>
      <c r="H56" s="7"/>
      <c r="I56" s="2"/>
      <c r="J56" s="326">
        <f>J82</f>
        <v>0</v>
      </c>
      <c r="K56" s="7"/>
    </row>
    <row r="57" spans="1:11" s="315" customFormat="1" ht="15.6" x14ac:dyDescent="0.3">
      <c r="A57" s="339"/>
      <c r="B57" s="339"/>
      <c r="C57" s="339"/>
      <c r="D57" s="340" t="s">
        <v>34</v>
      </c>
      <c r="E57" s="339"/>
      <c r="F57" s="339"/>
      <c r="G57" s="339"/>
      <c r="H57" s="339"/>
      <c r="I57" s="8"/>
      <c r="J57" s="346">
        <f>J83</f>
        <v>0</v>
      </c>
      <c r="K57" s="339"/>
    </row>
    <row r="58" spans="1:11" s="315" customFormat="1" x14ac:dyDescent="0.3">
      <c r="A58" s="343"/>
      <c r="B58" s="343"/>
      <c r="C58" s="343"/>
      <c r="D58" s="344" t="s">
        <v>468</v>
      </c>
      <c r="E58" s="343"/>
      <c r="F58" s="343"/>
      <c r="G58" s="343"/>
      <c r="H58" s="343"/>
      <c r="I58" s="9"/>
      <c r="J58" s="346">
        <f>J84</f>
        <v>0</v>
      </c>
      <c r="K58" s="343"/>
    </row>
    <row r="59" spans="1:11" s="315" customFormat="1" x14ac:dyDescent="0.3">
      <c r="A59" s="343"/>
      <c r="B59" s="343"/>
      <c r="C59" s="343"/>
      <c r="D59" s="344" t="s">
        <v>469</v>
      </c>
      <c r="E59" s="343"/>
      <c r="F59" s="343"/>
      <c r="G59" s="343"/>
      <c r="H59" s="343"/>
      <c r="I59" s="9"/>
      <c r="J59" s="346">
        <f>J88</f>
        <v>0</v>
      </c>
      <c r="K59" s="343"/>
    </row>
    <row r="60" spans="1:11" s="315" customFormat="1" ht="15.6" x14ac:dyDescent="0.3">
      <c r="A60" s="339"/>
      <c r="B60" s="339"/>
      <c r="C60" s="339"/>
      <c r="D60" s="344" t="s">
        <v>470</v>
      </c>
      <c r="E60" s="339"/>
      <c r="F60" s="339"/>
      <c r="G60" s="339"/>
      <c r="H60" s="339"/>
      <c r="I60" s="8"/>
      <c r="J60" s="346">
        <f>J99</f>
        <v>0</v>
      </c>
      <c r="K60" s="339"/>
    </row>
    <row r="61" spans="1:11" s="315" customFormat="1" x14ac:dyDescent="0.3">
      <c r="A61" s="343"/>
      <c r="B61" s="343"/>
      <c r="C61" s="343"/>
      <c r="D61" s="344" t="s">
        <v>471</v>
      </c>
      <c r="E61" s="343"/>
      <c r="F61" s="343"/>
      <c r="G61" s="343"/>
      <c r="H61" s="343"/>
      <c r="I61" s="9"/>
      <c r="J61" s="346">
        <f>J113</f>
        <v>0</v>
      </c>
      <c r="K61" s="343"/>
    </row>
    <row r="62" spans="1:11" s="315" customFormat="1" x14ac:dyDescent="0.3">
      <c r="A62" s="7"/>
      <c r="B62" s="7"/>
      <c r="C62" s="7"/>
      <c r="D62" s="7"/>
      <c r="E62" s="7"/>
      <c r="F62" s="7"/>
      <c r="G62" s="7"/>
      <c r="H62" s="7"/>
      <c r="I62" s="2"/>
      <c r="J62" s="7"/>
      <c r="K62" s="7"/>
    </row>
    <row r="63" spans="1:11" s="315" customFormat="1" x14ac:dyDescent="0.3">
      <c r="A63" s="7"/>
      <c r="B63" s="7"/>
      <c r="C63" s="7"/>
      <c r="D63" s="7"/>
      <c r="E63" s="7"/>
      <c r="F63" s="7"/>
      <c r="G63" s="7"/>
      <c r="H63" s="7"/>
      <c r="I63" s="2"/>
      <c r="J63" s="7"/>
      <c r="K63" s="7"/>
    </row>
    <row r="64" spans="1:11" s="315" customFormat="1" x14ac:dyDescent="0.3">
      <c r="A64" s="314"/>
      <c r="B64" s="314"/>
      <c r="C64" s="314"/>
      <c r="D64" s="314"/>
      <c r="E64" s="314"/>
      <c r="F64" s="314"/>
      <c r="G64" s="314"/>
      <c r="H64" s="314"/>
      <c r="I64" s="1"/>
      <c r="J64" s="314"/>
      <c r="K64" s="314"/>
    </row>
    <row r="65" spans="1:11" s="315" customFormat="1" x14ac:dyDescent="0.3">
      <c r="A65" s="314"/>
      <c r="B65" s="314"/>
      <c r="C65" s="314"/>
      <c r="D65" s="314"/>
      <c r="E65" s="314"/>
      <c r="F65" s="314"/>
      <c r="G65" s="314"/>
      <c r="H65" s="314"/>
      <c r="I65" s="1"/>
      <c r="J65" s="314"/>
      <c r="K65" s="314"/>
    </row>
    <row r="66" spans="1:11" s="315" customFormat="1" x14ac:dyDescent="0.3">
      <c r="A66" s="314"/>
      <c r="B66" s="314"/>
      <c r="C66" s="314"/>
      <c r="D66" s="314"/>
      <c r="E66" s="314"/>
      <c r="F66" s="314"/>
      <c r="G66" s="314"/>
      <c r="H66" s="314"/>
      <c r="I66" s="1"/>
      <c r="J66" s="314"/>
      <c r="K66" s="314"/>
    </row>
    <row r="67" spans="1:11" s="315" customFormat="1" x14ac:dyDescent="0.3">
      <c r="A67" s="7"/>
      <c r="B67" s="7"/>
      <c r="C67" s="7"/>
      <c r="D67" s="7"/>
      <c r="E67" s="7"/>
      <c r="F67" s="7"/>
      <c r="G67" s="7"/>
      <c r="H67" s="7"/>
      <c r="I67" s="2"/>
      <c r="J67" s="7"/>
      <c r="K67" s="7"/>
    </row>
    <row r="68" spans="1:11" s="315" customFormat="1" ht="20.95" x14ac:dyDescent="0.3">
      <c r="A68" s="7"/>
      <c r="B68" s="7"/>
      <c r="C68" s="317" t="s">
        <v>40</v>
      </c>
      <c r="D68" s="7"/>
      <c r="E68" s="7"/>
      <c r="F68" s="7"/>
      <c r="G68" s="7"/>
      <c r="H68" s="7"/>
      <c r="I68" s="2"/>
      <c r="J68" s="7"/>
      <c r="K68" s="7"/>
    </row>
    <row r="69" spans="1:11" s="315" customFormat="1" x14ac:dyDescent="0.3">
      <c r="A69" s="7"/>
      <c r="B69" s="7"/>
      <c r="C69" s="7"/>
      <c r="D69" s="7"/>
      <c r="E69" s="7"/>
      <c r="F69" s="7"/>
      <c r="G69" s="7"/>
      <c r="H69" s="7"/>
      <c r="I69" s="2"/>
      <c r="J69" s="7"/>
      <c r="K69" s="7"/>
    </row>
    <row r="70" spans="1:11" s="315" customFormat="1" x14ac:dyDescent="0.3">
      <c r="A70" s="7"/>
      <c r="B70" s="7"/>
      <c r="C70" s="318" t="s">
        <v>1</v>
      </c>
      <c r="D70" s="7"/>
      <c r="E70" s="7"/>
      <c r="F70" s="7"/>
      <c r="G70" s="7"/>
      <c r="H70" s="7"/>
      <c r="I70" s="2"/>
      <c r="J70" s="7"/>
      <c r="K70" s="7"/>
    </row>
    <row r="71" spans="1:11" s="315" customFormat="1" x14ac:dyDescent="0.3">
      <c r="A71" s="7"/>
      <c r="B71" s="7"/>
      <c r="C71" s="7"/>
      <c r="D71" s="7"/>
      <c r="E71" s="319" t="str">
        <f>E6</f>
        <v>Labe aréna Štětí  - veslařsko-kanoistický bazén</v>
      </c>
      <c r="F71" s="319"/>
      <c r="G71" s="319"/>
      <c r="H71" s="319"/>
      <c r="I71" s="2"/>
      <c r="J71" s="7"/>
      <c r="K71" s="7"/>
    </row>
    <row r="72" spans="1:11" s="315" customFormat="1" x14ac:dyDescent="0.3">
      <c r="A72" s="7"/>
      <c r="B72" s="7"/>
      <c r="C72" s="318" t="s">
        <v>2</v>
      </c>
      <c r="D72" s="7"/>
      <c r="E72" s="7"/>
      <c r="F72" s="7"/>
      <c r="G72" s="7"/>
      <c r="H72" s="7"/>
      <c r="I72" s="2"/>
      <c r="J72" s="7"/>
      <c r="K72" s="7"/>
    </row>
    <row r="73" spans="1:11" s="315" customFormat="1" ht="15.6" x14ac:dyDescent="0.3">
      <c r="A73" s="7"/>
      <c r="B73" s="7"/>
      <c r="C73" s="7"/>
      <c r="D73" s="7"/>
      <c r="E73" s="320" t="str">
        <f>E8</f>
        <v>02-ÚT</v>
      </c>
      <c r="F73" s="320"/>
      <c r="G73" s="320"/>
      <c r="H73" s="320"/>
      <c r="I73" s="2"/>
      <c r="J73" s="7"/>
      <c r="K73" s="7"/>
    </row>
    <row r="74" spans="1:11" s="315" customFormat="1" x14ac:dyDescent="0.3">
      <c r="A74" s="7"/>
      <c r="B74" s="7"/>
      <c r="C74" s="7"/>
      <c r="D74" s="7"/>
      <c r="E74" s="7"/>
      <c r="F74" s="7"/>
      <c r="G74" s="7"/>
      <c r="H74" s="7"/>
      <c r="I74" s="2"/>
      <c r="J74" s="7"/>
      <c r="K74" s="7"/>
    </row>
    <row r="75" spans="1:11" s="315" customFormat="1" x14ac:dyDescent="0.3">
      <c r="A75" s="7"/>
      <c r="B75" s="7"/>
      <c r="C75" s="318" t="s">
        <v>6</v>
      </c>
      <c r="D75" s="7"/>
      <c r="E75" s="7"/>
      <c r="F75" s="321" t="str">
        <f>F11</f>
        <v>Štětí, Nábřežní 835</v>
      </c>
      <c r="G75" s="7"/>
      <c r="H75" s="7"/>
      <c r="I75" s="3" t="s">
        <v>7</v>
      </c>
      <c r="J75" s="323">
        <f>J11</f>
        <v>0</v>
      </c>
      <c r="K75" s="7"/>
    </row>
    <row r="76" spans="1:11" s="315" customFormat="1" x14ac:dyDescent="0.3">
      <c r="A76" s="7"/>
      <c r="B76" s="7"/>
      <c r="C76" s="7"/>
      <c r="D76" s="7"/>
      <c r="E76" s="7"/>
      <c r="F76" s="7"/>
      <c r="G76" s="7"/>
      <c r="H76" s="7"/>
      <c r="I76" s="2"/>
      <c r="J76" s="7"/>
      <c r="K76" s="7"/>
    </row>
    <row r="77" spans="1:11" s="315" customFormat="1" x14ac:dyDescent="0.3">
      <c r="A77" s="7"/>
      <c r="B77" s="7"/>
      <c r="C77" s="318" t="s">
        <v>8</v>
      </c>
      <c r="D77" s="7"/>
      <c r="E77" s="7"/>
      <c r="F77" s="321" t="str">
        <f>F13</f>
        <v>Labe aréna a.s.</v>
      </c>
      <c r="G77" s="7"/>
      <c r="H77" s="7"/>
      <c r="I77" s="401"/>
      <c r="J77" s="321" t="s">
        <v>4</v>
      </c>
      <c r="K77" s="7"/>
    </row>
    <row r="78" spans="1:11" s="315" customFormat="1" x14ac:dyDescent="0.3">
      <c r="A78" s="7"/>
      <c r="B78" s="7"/>
      <c r="C78" s="322" t="s">
        <v>12</v>
      </c>
      <c r="D78" s="7"/>
      <c r="E78" s="7"/>
      <c r="F78" s="321" t="str">
        <f>F19</f>
        <v>di5 architekti inženýři s.r.o.</v>
      </c>
      <c r="G78" s="7"/>
      <c r="H78" s="7"/>
      <c r="I78" s="3"/>
      <c r="J78" s="321"/>
      <c r="K78" s="7"/>
    </row>
    <row r="79" spans="1:11" s="315" customFormat="1" x14ac:dyDescent="0.3">
      <c r="A79" s="7"/>
      <c r="B79" s="7"/>
      <c r="C79" s="318" t="s">
        <v>11</v>
      </c>
      <c r="D79" s="7"/>
      <c r="E79" s="7"/>
      <c r="F79" s="321" t="s">
        <v>4</v>
      </c>
      <c r="G79" s="7"/>
      <c r="H79" s="7"/>
      <c r="I79" s="2"/>
      <c r="J79" s="7"/>
      <c r="K79" s="7"/>
    </row>
    <row r="80" spans="1:11" s="315" customFormat="1" x14ac:dyDescent="0.3">
      <c r="A80" s="7"/>
      <c r="B80" s="7"/>
      <c r="C80" s="7"/>
      <c r="D80" s="7"/>
      <c r="E80" s="7"/>
      <c r="F80" s="7"/>
      <c r="G80" s="7"/>
      <c r="H80" s="7"/>
      <c r="I80" s="2"/>
      <c r="J80" s="7"/>
      <c r="K80" s="7"/>
    </row>
    <row r="81" spans="1:11" s="315" customFormat="1" ht="25.8" x14ac:dyDescent="0.3">
      <c r="A81" s="277"/>
      <c r="B81" s="277"/>
      <c r="C81" s="347" t="s">
        <v>41</v>
      </c>
      <c r="D81" s="347" t="s">
        <v>42</v>
      </c>
      <c r="E81" s="347" t="s">
        <v>43</v>
      </c>
      <c r="F81" s="347" t="s">
        <v>44</v>
      </c>
      <c r="G81" s="347" t="s">
        <v>45</v>
      </c>
      <c r="H81" s="347" t="s">
        <v>46</v>
      </c>
      <c r="I81" s="402" t="s">
        <v>47</v>
      </c>
      <c r="J81" s="347" t="s">
        <v>29</v>
      </c>
      <c r="K81" s="347" t="s">
        <v>48</v>
      </c>
    </row>
    <row r="82" spans="1:11" s="315" customFormat="1" ht="15.6" x14ac:dyDescent="0.35">
      <c r="A82" s="7"/>
      <c r="B82" s="7"/>
      <c r="C82" s="348" t="s">
        <v>30</v>
      </c>
      <c r="D82" s="349"/>
      <c r="E82" s="349"/>
      <c r="F82" s="349"/>
      <c r="G82" s="349"/>
      <c r="H82" s="349"/>
      <c r="I82" s="13"/>
      <c r="J82" s="350">
        <f>J83</f>
        <v>0</v>
      </c>
      <c r="K82" s="349"/>
    </row>
    <row r="83" spans="1:11" ht="15.05" x14ac:dyDescent="0.3">
      <c r="A83" s="525"/>
      <c r="B83" s="525"/>
      <c r="C83" s="526"/>
      <c r="D83" s="527" t="s">
        <v>49</v>
      </c>
      <c r="E83" s="528" t="s">
        <v>165</v>
      </c>
      <c r="F83" s="528" t="s">
        <v>166</v>
      </c>
      <c r="G83" s="526"/>
      <c r="H83" s="526"/>
      <c r="I83" s="555"/>
      <c r="J83" s="529">
        <f>J84+J88+J99+J113</f>
        <v>0</v>
      </c>
      <c r="K83" s="530"/>
    </row>
    <row r="84" spans="1:11" x14ac:dyDescent="0.3">
      <c r="A84" s="525"/>
      <c r="B84" s="531"/>
      <c r="C84" s="526"/>
      <c r="D84" s="527" t="s">
        <v>49</v>
      </c>
      <c r="E84" s="532" t="s">
        <v>472</v>
      </c>
      <c r="F84" s="532" t="s">
        <v>473</v>
      </c>
      <c r="G84" s="526"/>
      <c r="H84" s="526"/>
      <c r="I84" s="555"/>
      <c r="J84" s="533">
        <f>SUM(J86:J87)</f>
        <v>0</v>
      </c>
      <c r="K84" s="530"/>
    </row>
    <row r="85" spans="1:11" x14ac:dyDescent="0.3">
      <c r="A85" s="525"/>
      <c r="B85" s="531"/>
      <c r="C85" s="534"/>
      <c r="D85" s="527"/>
      <c r="E85" s="532"/>
      <c r="F85" s="532"/>
      <c r="G85" s="526"/>
      <c r="H85" s="526"/>
      <c r="I85" s="555"/>
      <c r="J85" s="533"/>
      <c r="K85" s="530"/>
    </row>
    <row r="86" spans="1:11" ht="43.8" customHeight="1" x14ac:dyDescent="0.3">
      <c r="A86" s="525" t="s">
        <v>474</v>
      </c>
      <c r="B86" s="535">
        <v>10</v>
      </c>
      <c r="C86" s="536" t="s">
        <v>54</v>
      </c>
      <c r="D86" s="536" t="s">
        <v>55</v>
      </c>
      <c r="E86" s="537" t="s">
        <v>475</v>
      </c>
      <c r="F86" s="537" t="s">
        <v>476</v>
      </c>
      <c r="G86" s="538" t="s">
        <v>141</v>
      </c>
      <c r="H86" s="539">
        <v>1</v>
      </c>
      <c r="I86" s="556"/>
      <c r="J86" s="540">
        <f>H86*I86</f>
        <v>0</v>
      </c>
      <c r="K86" s="541"/>
    </row>
    <row r="87" spans="1:11" ht="25.8" customHeight="1" x14ac:dyDescent="0.3">
      <c r="A87" s="525"/>
      <c r="B87" s="525"/>
      <c r="C87" s="530"/>
      <c r="D87" s="542" t="s">
        <v>61</v>
      </c>
      <c r="E87" s="530"/>
      <c r="F87" s="543" t="s">
        <v>477</v>
      </c>
      <c r="G87" s="530"/>
      <c r="H87" s="530"/>
      <c r="I87" s="557"/>
      <c r="J87" s="530"/>
      <c r="K87" s="530"/>
    </row>
    <row r="88" spans="1:11" s="545" customFormat="1" x14ac:dyDescent="0.3">
      <c r="A88" s="544"/>
      <c r="B88" s="544"/>
      <c r="C88" s="526"/>
      <c r="D88" s="527" t="s">
        <v>49</v>
      </c>
      <c r="E88" s="532" t="s">
        <v>478</v>
      </c>
      <c r="F88" s="532" t="s">
        <v>479</v>
      </c>
      <c r="G88" s="526"/>
      <c r="H88" s="526"/>
      <c r="I88" s="555"/>
      <c r="J88" s="533">
        <f>SUM(J89:J98)</f>
        <v>0</v>
      </c>
      <c r="K88" s="526"/>
    </row>
    <row r="89" spans="1:11" ht="29.55" customHeight="1" x14ac:dyDescent="0.3">
      <c r="A89" s="525" t="s">
        <v>474</v>
      </c>
      <c r="B89" s="535">
        <v>11</v>
      </c>
      <c r="C89" s="536" t="s">
        <v>84</v>
      </c>
      <c r="D89" s="536" t="s">
        <v>55</v>
      </c>
      <c r="E89" s="537" t="s">
        <v>480</v>
      </c>
      <c r="F89" s="537" t="s">
        <v>481</v>
      </c>
      <c r="G89" s="538" t="s">
        <v>141</v>
      </c>
      <c r="H89" s="539">
        <v>1</v>
      </c>
      <c r="I89" s="556"/>
      <c r="J89" s="540">
        <f>H89*I89</f>
        <v>0</v>
      </c>
      <c r="K89" s="541"/>
    </row>
    <row r="90" spans="1:11" ht="40.700000000000003" customHeight="1" x14ac:dyDescent="0.3">
      <c r="A90" s="525"/>
      <c r="B90" s="525"/>
      <c r="C90" s="530"/>
      <c r="D90" s="542" t="s">
        <v>61</v>
      </c>
      <c r="E90" s="530"/>
      <c r="F90" s="543" t="s">
        <v>482</v>
      </c>
      <c r="G90" s="530"/>
      <c r="H90" s="530"/>
      <c r="I90" s="557"/>
      <c r="J90" s="530"/>
      <c r="K90" s="530"/>
    </row>
    <row r="91" spans="1:11" ht="43.55" customHeight="1" x14ac:dyDescent="0.3">
      <c r="A91" s="525" t="s">
        <v>474</v>
      </c>
      <c r="B91" s="535">
        <v>12</v>
      </c>
      <c r="C91" s="536" t="s">
        <v>52</v>
      </c>
      <c r="D91" s="536" t="s">
        <v>55</v>
      </c>
      <c r="E91" s="537" t="s">
        <v>483</v>
      </c>
      <c r="F91" s="537" t="s">
        <v>484</v>
      </c>
      <c r="G91" s="538" t="s">
        <v>82</v>
      </c>
      <c r="H91" s="539">
        <v>33</v>
      </c>
      <c r="I91" s="556"/>
      <c r="J91" s="540">
        <f>H91*I91</f>
        <v>0</v>
      </c>
      <c r="K91" s="537" t="s">
        <v>60</v>
      </c>
    </row>
    <row r="92" spans="1:11" ht="35.1" customHeight="1" x14ac:dyDescent="0.3">
      <c r="A92" s="525"/>
      <c r="B92" s="525"/>
      <c r="C92" s="530"/>
      <c r="D92" s="542" t="s">
        <v>61</v>
      </c>
      <c r="E92" s="530"/>
      <c r="F92" s="543" t="s">
        <v>485</v>
      </c>
      <c r="G92" s="530"/>
      <c r="H92" s="530"/>
      <c r="I92" s="557"/>
      <c r="J92" s="530"/>
      <c r="K92" s="530"/>
    </row>
    <row r="93" spans="1:11" x14ac:dyDescent="0.3">
      <c r="A93" s="525"/>
      <c r="B93" s="525"/>
      <c r="C93" s="530"/>
      <c r="D93" s="542" t="s">
        <v>62</v>
      </c>
      <c r="E93" s="546"/>
      <c r="F93" s="547" t="s">
        <v>169</v>
      </c>
      <c r="G93" s="530"/>
      <c r="H93" s="548">
        <v>30</v>
      </c>
      <c r="I93" s="557"/>
      <c r="J93" s="530"/>
      <c r="K93" s="530"/>
    </row>
    <row r="94" spans="1:11" ht="41.55" customHeight="1" x14ac:dyDescent="0.3">
      <c r="A94" s="525" t="s">
        <v>474</v>
      </c>
      <c r="B94" s="535">
        <v>13</v>
      </c>
      <c r="C94" s="536" t="s">
        <v>91</v>
      </c>
      <c r="D94" s="536" t="s">
        <v>55</v>
      </c>
      <c r="E94" s="537" t="s">
        <v>486</v>
      </c>
      <c r="F94" s="537" t="s">
        <v>749</v>
      </c>
      <c r="G94" s="538" t="s">
        <v>82</v>
      </c>
      <c r="H94" s="539">
        <v>45</v>
      </c>
      <c r="I94" s="556"/>
      <c r="J94" s="540">
        <f>H94*I94</f>
        <v>0</v>
      </c>
      <c r="K94" s="537" t="s">
        <v>60</v>
      </c>
    </row>
    <row r="95" spans="1:11" ht="36" customHeight="1" x14ac:dyDescent="0.3">
      <c r="A95" s="525"/>
      <c r="B95" s="525"/>
      <c r="C95" s="530"/>
      <c r="D95" s="542" t="s">
        <v>61</v>
      </c>
      <c r="E95" s="530"/>
      <c r="F95" s="543" t="s">
        <v>750</v>
      </c>
      <c r="G95" s="530"/>
      <c r="H95" s="530"/>
      <c r="I95" s="557"/>
      <c r="J95" s="530"/>
      <c r="K95" s="530"/>
    </row>
    <row r="96" spans="1:11" x14ac:dyDescent="0.3">
      <c r="A96" s="525"/>
      <c r="B96" s="525"/>
      <c r="C96" s="530"/>
      <c r="D96" s="542" t="s">
        <v>62</v>
      </c>
      <c r="E96" s="546"/>
      <c r="F96" s="547" t="s">
        <v>185</v>
      </c>
      <c r="G96" s="530"/>
      <c r="H96" s="548">
        <v>45</v>
      </c>
      <c r="I96" s="557"/>
      <c r="J96" s="530"/>
      <c r="K96" s="530"/>
    </row>
    <row r="97" spans="1:11" ht="23.65" x14ac:dyDescent="0.3">
      <c r="A97" s="525" t="s">
        <v>474</v>
      </c>
      <c r="B97" s="535">
        <v>14</v>
      </c>
      <c r="C97" s="536" t="s">
        <v>93</v>
      </c>
      <c r="D97" s="536" t="s">
        <v>55</v>
      </c>
      <c r="E97" s="537" t="s">
        <v>487</v>
      </c>
      <c r="F97" s="537" t="s">
        <v>488</v>
      </c>
      <c r="G97" s="538" t="s">
        <v>141</v>
      </c>
      <c r="H97" s="539">
        <v>1</v>
      </c>
      <c r="I97" s="556"/>
      <c r="J97" s="540">
        <f>H97*I97</f>
        <v>0</v>
      </c>
      <c r="K97" s="541"/>
    </row>
    <row r="98" spans="1:11" ht="47.7" customHeight="1" x14ac:dyDescent="0.3">
      <c r="A98" s="525"/>
      <c r="B98" s="525"/>
      <c r="C98" s="530"/>
      <c r="D98" s="542" t="s">
        <v>61</v>
      </c>
      <c r="E98" s="530"/>
      <c r="F98" s="543" t="s">
        <v>489</v>
      </c>
      <c r="G98" s="530"/>
      <c r="H98" s="530"/>
      <c r="I98" s="557"/>
      <c r="J98" s="530"/>
      <c r="K98" s="530"/>
    </row>
    <row r="99" spans="1:11" x14ac:dyDescent="0.3">
      <c r="A99" s="525"/>
      <c r="B99" s="525"/>
      <c r="C99" s="526"/>
      <c r="D99" s="527" t="s">
        <v>49</v>
      </c>
      <c r="E99" s="532" t="s">
        <v>490</v>
      </c>
      <c r="F99" s="532" t="s">
        <v>491</v>
      </c>
      <c r="G99" s="526"/>
      <c r="H99" s="526"/>
      <c r="I99" s="555"/>
      <c r="J99" s="533">
        <f>SUM(J100:J112)</f>
        <v>0</v>
      </c>
      <c r="K99" s="526"/>
    </row>
    <row r="100" spans="1:11" ht="20.05" customHeight="1" x14ac:dyDescent="0.3">
      <c r="A100" s="525" t="s">
        <v>474</v>
      </c>
      <c r="B100" s="535">
        <v>16</v>
      </c>
      <c r="C100" s="536" t="s">
        <v>96</v>
      </c>
      <c r="D100" s="536" t="s">
        <v>55</v>
      </c>
      <c r="E100" s="537" t="s">
        <v>492</v>
      </c>
      <c r="F100" s="537" t="s">
        <v>493</v>
      </c>
      <c r="G100" s="538" t="s">
        <v>90</v>
      </c>
      <c r="H100" s="539">
        <v>2</v>
      </c>
      <c r="I100" s="556"/>
      <c r="J100" s="540">
        <f>H100*I100</f>
        <v>0</v>
      </c>
      <c r="K100" s="537" t="s">
        <v>494</v>
      </c>
    </row>
    <row r="101" spans="1:11" ht="20.05" customHeight="1" x14ac:dyDescent="0.3">
      <c r="A101" s="525"/>
      <c r="B101" s="525"/>
      <c r="C101" s="530"/>
      <c r="D101" s="542" t="s">
        <v>61</v>
      </c>
      <c r="E101" s="530"/>
      <c r="F101" s="543" t="s">
        <v>495</v>
      </c>
      <c r="G101" s="530"/>
      <c r="H101" s="530"/>
      <c r="I101" s="557"/>
      <c r="J101" s="530"/>
      <c r="K101" s="530"/>
    </row>
    <row r="102" spans="1:11" ht="20.05" customHeight="1" x14ac:dyDescent="0.3">
      <c r="A102" s="525" t="s">
        <v>474</v>
      </c>
      <c r="B102" s="535">
        <v>17</v>
      </c>
      <c r="C102" s="549" t="s">
        <v>99</v>
      </c>
      <c r="D102" s="549" t="s">
        <v>88</v>
      </c>
      <c r="E102" s="550" t="s">
        <v>496</v>
      </c>
      <c r="F102" s="550" t="s">
        <v>497</v>
      </c>
      <c r="G102" s="551" t="s">
        <v>90</v>
      </c>
      <c r="H102" s="552">
        <v>2</v>
      </c>
      <c r="I102" s="558"/>
      <c r="J102" s="540">
        <f>H102*I102</f>
        <v>0</v>
      </c>
      <c r="K102" s="550" t="s">
        <v>494</v>
      </c>
    </row>
    <row r="103" spans="1:11" ht="50" customHeight="1" x14ac:dyDescent="0.3">
      <c r="A103" s="525"/>
      <c r="B103" s="525"/>
      <c r="C103" s="530"/>
      <c r="D103" s="542" t="s">
        <v>61</v>
      </c>
      <c r="E103" s="530"/>
      <c r="F103" s="543" t="s">
        <v>498</v>
      </c>
      <c r="G103" s="530"/>
      <c r="H103" s="530"/>
      <c r="I103" s="557"/>
      <c r="J103" s="530"/>
      <c r="K103" s="530"/>
    </row>
    <row r="104" spans="1:11" ht="20.05" customHeight="1" x14ac:dyDescent="0.3">
      <c r="A104" s="525" t="s">
        <v>474</v>
      </c>
      <c r="B104" s="535">
        <v>31</v>
      </c>
      <c r="C104" s="536" t="s">
        <v>101</v>
      </c>
      <c r="D104" s="536" t="s">
        <v>55</v>
      </c>
      <c r="E104" s="537" t="s">
        <v>499</v>
      </c>
      <c r="F104" s="537" t="s">
        <v>500</v>
      </c>
      <c r="G104" s="538" t="s">
        <v>90</v>
      </c>
      <c r="H104" s="539">
        <v>5</v>
      </c>
      <c r="I104" s="556"/>
      <c r="J104" s="540">
        <f>H104*I104</f>
        <v>0</v>
      </c>
      <c r="K104" s="537" t="s">
        <v>60</v>
      </c>
    </row>
    <row r="105" spans="1:11" ht="20.05" customHeight="1" x14ac:dyDescent="0.3">
      <c r="A105" s="525"/>
      <c r="B105" s="525"/>
      <c r="C105" s="530"/>
      <c r="D105" s="542" t="s">
        <v>61</v>
      </c>
      <c r="E105" s="530"/>
      <c r="F105" s="543" t="s">
        <v>501</v>
      </c>
      <c r="G105" s="530"/>
      <c r="H105" s="530"/>
      <c r="I105" s="557"/>
      <c r="J105" s="530"/>
      <c r="K105" s="530"/>
    </row>
    <row r="106" spans="1:11" ht="20.05" customHeight="1" x14ac:dyDescent="0.3">
      <c r="A106" s="525" t="s">
        <v>474</v>
      </c>
      <c r="B106" s="535">
        <v>32</v>
      </c>
      <c r="C106" s="549" t="s">
        <v>105</v>
      </c>
      <c r="D106" s="549" t="s">
        <v>88</v>
      </c>
      <c r="E106" s="550" t="s">
        <v>502</v>
      </c>
      <c r="F106" s="550" t="s">
        <v>503</v>
      </c>
      <c r="G106" s="551" t="s">
        <v>90</v>
      </c>
      <c r="H106" s="552">
        <v>5</v>
      </c>
      <c r="I106" s="558"/>
      <c r="J106" s="540">
        <f>H106*I106</f>
        <v>0</v>
      </c>
      <c r="K106" s="553"/>
    </row>
    <row r="107" spans="1:11" ht="27.95" customHeight="1" x14ac:dyDescent="0.3">
      <c r="A107" s="525"/>
      <c r="B107" s="525"/>
      <c r="C107" s="530"/>
      <c r="D107" s="542" t="s">
        <v>61</v>
      </c>
      <c r="E107" s="530"/>
      <c r="F107" s="543" t="s">
        <v>504</v>
      </c>
      <c r="G107" s="530"/>
      <c r="H107" s="530"/>
      <c r="I107" s="557"/>
      <c r="J107" s="530"/>
      <c r="K107" s="530"/>
    </row>
    <row r="108" spans="1:11" ht="28.5" customHeight="1" x14ac:dyDescent="0.3">
      <c r="A108" s="525"/>
      <c r="B108" s="525"/>
      <c r="C108" s="530"/>
      <c r="D108" s="542" t="s">
        <v>175</v>
      </c>
      <c r="E108" s="530"/>
      <c r="F108" s="554" t="s">
        <v>730</v>
      </c>
      <c r="G108" s="530"/>
      <c r="H108" s="530"/>
      <c r="I108" s="557"/>
      <c r="J108" s="530"/>
      <c r="K108" s="530"/>
    </row>
    <row r="109" spans="1:11" ht="25" customHeight="1" x14ac:dyDescent="0.3">
      <c r="A109" s="525" t="s">
        <v>474</v>
      </c>
      <c r="B109" s="535">
        <v>33</v>
      </c>
      <c r="C109" s="536" t="s">
        <v>107</v>
      </c>
      <c r="D109" s="536" t="s">
        <v>55</v>
      </c>
      <c r="E109" s="537" t="s">
        <v>505</v>
      </c>
      <c r="F109" s="537" t="s">
        <v>506</v>
      </c>
      <c r="G109" s="538" t="s">
        <v>90</v>
      </c>
      <c r="H109" s="539">
        <v>1</v>
      </c>
      <c r="I109" s="556"/>
      <c r="J109" s="540">
        <f>H109*I109</f>
        <v>0</v>
      </c>
      <c r="K109" s="537" t="s">
        <v>494</v>
      </c>
    </row>
    <row r="110" spans="1:11" ht="33.35" customHeight="1" x14ac:dyDescent="0.3">
      <c r="A110" s="525"/>
      <c r="B110" s="525"/>
      <c r="C110" s="530"/>
      <c r="D110" s="542" t="s">
        <v>61</v>
      </c>
      <c r="E110" s="530"/>
      <c r="F110" s="543" t="s">
        <v>507</v>
      </c>
      <c r="G110" s="530"/>
      <c r="H110" s="530"/>
      <c r="I110" s="557"/>
      <c r="J110" s="530"/>
      <c r="K110" s="530"/>
    </row>
    <row r="111" spans="1:11" ht="32.799999999999997" customHeight="1" x14ac:dyDescent="0.3">
      <c r="A111" s="525" t="s">
        <v>474</v>
      </c>
      <c r="B111" s="535">
        <v>34</v>
      </c>
      <c r="C111" s="536" t="s">
        <v>110</v>
      </c>
      <c r="D111" s="536" t="s">
        <v>55</v>
      </c>
      <c r="E111" s="537" t="s">
        <v>508</v>
      </c>
      <c r="F111" s="537" t="s">
        <v>509</v>
      </c>
      <c r="G111" s="538" t="s">
        <v>90</v>
      </c>
      <c r="H111" s="539">
        <v>5</v>
      </c>
      <c r="I111" s="556"/>
      <c r="J111" s="540">
        <f>H111*I111</f>
        <v>0</v>
      </c>
      <c r="K111" s="537" t="s">
        <v>494</v>
      </c>
    </row>
    <row r="112" spans="1:11" ht="38.299999999999997" customHeight="1" x14ac:dyDescent="0.3">
      <c r="A112" s="525"/>
      <c r="B112" s="525"/>
      <c r="C112" s="530"/>
      <c r="D112" s="542" t="s">
        <v>61</v>
      </c>
      <c r="E112" s="530"/>
      <c r="F112" s="543" t="s">
        <v>510</v>
      </c>
      <c r="G112" s="530"/>
      <c r="H112" s="530"/>
      <c r="I112" s="557"/>
      <c r="J112" s="530"/>
      <c r="K112" s="530"/>
    </row>
    <row r="113" spans="1:11" s="545" customFormat="1" ht="20.05" customHeight="1" x14ac:dyDescent="0.3">
      <c r="A113" s="544"/>
      <c r="B113" s="544"/>
      <c r="C113" s="526"/>
      <c r="D113" s="527" t="s">
        <v>49</v>
      </c>
      <c r="E113" s="532" t="s">
        <v>511</v>
      </c>
      <c r="F113" s="532" t="s">
        <v>512</v>
      </c>
      <c r="G113" s="526"/>
      <c r="H113" s="526"/>
      <c r="I113" s="555"/>
      <c r="J113" s="533">
        <f>SUM(J114:J127)</f>
        <v>0</v>
      </c>
      <c r="K113" s="526"/>
    </row>
    <row r="114" spans="1:11" ht="50" customHeight="1" x14ac:dyDescent="0.3">
      <c r="A114" s="525" t="s">
        <v>513</v>
      </c>
      <c r="B114" s="535">
        <v>70</v>
      </c>
      <c r="C114" s="536" t="s">
        <v>114</v>
      </c>
      <c r="D114" s="536" t="s">
        <v>55</v>
      </c>
      <c r="E114" s="537" t="s">
        <v>514</v>
      </c>
      <c r="F114" s="537" t="s">
        <v>747</v>
      </c>
      <c r="G114" s="538" t="s">
        <v>90</v>
      </c>
      <c r="H114" s="539">
        <v>5</v>
      </c>
      <c r="I114" s="556"/>
      <c r="J114" s="540">
        <f>H114*I114</f>
        <v>0</v>
      </c>
      <c r="K114" s="537" t="s">
        <v>60</v>
      </c>
    </row>
    <row r="115" spans="1:11" ht="62.1" customHeight="1" x14ac:dyDescent="0.3">
      <c r="A115" s="525"/>
      <c r="B115" s="525"/>
      <c r="C115" s="530"/>
      <c r="D115" s="542" t="s">
        <v>61</v>
      </c>
      <c r="E115" s="530"/>
      <c r="F115" s="543" t="s">
        <v>748</v>
      </c>
      <c r="G115" s="530"/>
      <c r="H115" s="530"/>
      <c r="I115" s="557"/>
      <c r="J115" s="530"/>
      <c r="K115" s="530"/>
    </row>
    <row r="116" spans="1:11" ht="20.05" customHeight="1" x14ac:dyDescent="0.3">
      <c r="A116" s="525" t="s">
        <v>513</v>
      </c>
      <c r="B116" s="535">
        <v>88</v>
      </c>
      <c r="C116" s="536" t="s">
        <v>121</v>
      </c>
      <c r="D116" s="536" t="s">
        <v>55</v>
      </c>
      <c r="E116" s="537" t="s">
        <v>515</v>
      </c>
      <c r="F116" s="537" t="s">
        <v>516</v>
      </c>
      <c r="G116" s="538" t="s">
        <v>90</v>
      </c>
      <c r="H116" s="539">
        <v>5</v>
      </c>
      <c r="I116" s="556"/>
      <c r="J116" s="540">
        <f>H116*I116</f>
        <v>0</v>
      </c>
      <c r="K116" s="537" t="s">
        <v>60</v>
      </c>
    </row>
    <row r="117" spans="1:11" ht="28.5" customHeight="1" x14ac:dyDescent="0.3">
      <c r="A117" s="525"/>
      <c r="B117" s="525"/>
      <c r="C117" s="530"/>
      <c r="D117" s="542" t="s">
        <v>61</v>
      </c>
      <c r="E117" s="530"/>
      <c r="F117" s="543" t="s">
        <v>517</v>
      </c>
      <c r="G117" s="530"/>
      <c r="H117" s="530"/>
      <c r="I117" s="557"/>
      <c r="J117" s="530"/>
      <c r="K117" s="530"/>
    </row>
    <row r="118" spans="1:11" ht="20.05" customHeight="1" x14ac:dyDescent="0.3">
      <c r="A118" s="525" t="s">
        <v>513</v>
      </c>
      <c r="B118" s="535">
        <v>89</v>
      </c>
      <c r="C118" s="536" t="s">
        <v>125</v>
      </c>
      <c r="D118" s="536" t="s">
        <v>55</v>
      </c>
      <c r="E118" s="537" t="s">
        <v>518</v>
      </c>
      <c r="F118" s="537" t="s">
        <v>519</v>
      </c>
      <c r="G118" s="538" t="s">
        <v>67</v>
      </c>
      <c r="H118" s="539">
        <v>12</v>
      </c>
      <c r="I118" s="556"/>
      <c r="J118" s="540">
        <f>H118*I118</f>
        <v>0</v>
      </c>
      <c r="K118" s="537" t="s">
        <v>60</v>
      </c>
    </row>
    <row r="119" spans="1:11" ht="36.549999999999997" customHeight="1" x14ac:dyDescent="0.3">
      <c r="A119" s="525"/>
      <c r="B119" s="525"/>
      <c r="C119" s="530"/>
      <c r="D119" s="542" t="s">
        <v>61</v>
      </c>
      <c r="E119" s="530"/>
      <c r="F119" s="543" t="s">
        <v>520</v>
      </c>
      <c r="G119" s="530"/>
      <c r="H119" s="530"/>
      <c r="I119" s="557"/>
      <c r="J119" s="530"/>
      <c r="K119" s="530"/>
    </row>
    <row r="120" spans="1:11" ht="20.05" customHeight="1" x14ac:dyDescent="0.3">
      <c r="A120" s="525" t="s">
        <v>474</v>
      </c>
      <c r="B120" s="535">
        <v>35</v>
      </c>
      <c r="C120" s="536" t="s">
        <v>143</v>
      </c>
      <c r="D120" s="536" t="s">
        <v>55</v>
      </c>
      <c r="E120" s="537" t="s">
        <v>521</v>
      </c>
      <c r="F120" s="537" t="s">
        <v>522</v>
      </c>
      <c r="G120" s="538" t="s">
        <v>98</v>
      </c>
      <c r="H120" s="539">
        <v>45</v>
      </c>
      <c r="I120" s="556"/>
      <c r="J120" s="540">
        <f>H120*I120</f>
        <v>0</v>
      </c>
      <c r="K120" s="541"/>
    </row>
    <row r="121" spans="1:11" ht="20.05" customHeight="1" x14ac:dyDescent="0.3">
      <c r="A121" s="525"/>
      <c r="B121" s="525"/>
      <c r="C121" s="530"/>
      <c r="D121" s="542" t="s">
        <v>61</v>
      </c>
      <c r="E121" s="530"/>
      <c r="F121" s="543" t="s">
        <v>522</v>
      </c>
      <c r="G121" s="530"/>
      <c r="H121" s="530"/>
      <c r="I121" s="557"/>
      <c r="J121" s="530"/>
      <c r="K121" s="530"/>
    </row>
    <row r="122" spans="1:11" ht="27" customHeight="1" x14ac:dyDescent="0.3">
      <c r="A122" s="525" t="s">
        <v>474</v>
      </c>
      <c r="B122" s="535">
        <v>36</v>
      </c>
      <c r="C122" s="536" t="s">
        <v>103</v>
      </c>
      <c r="D122" s="536" t="s">
        <v>55</v>
      </c>
      <c r="E122" s="537" t="s">
        <v>523</v>
      </c>
      <c r="F122" s="537" t="s">
        <v>524</v>
      </c>
      <c r="G122" s="538" t="s">
        <v>525</v>
      </c>
      <c r="H122" s="539">
        <v>40</v>
      </c>
      <c r="I122" s="556"/>
      <c r="J122" s="540">
        <f>H122*I122</f>
        <v>0</v>
      </c>
      <c r="K122" s="537" t="s">
        <v>60</v>
      </c>
    </row>
    <row r="123" spans="1:11" ht="20.05" customHeight="1" x14ac:dyDescent="0.3">
      <c r="A123" s="525"/>
      <c r="B123" s="525"/>
      <c r="C123" s="530"/>
      <c r="D123" s="542" t="s">
        <v>61</v>
      </c>
      <c r="E123" s="530"/>
      <c r="F123" s="543" t="s">
        <v>524</v>
      </c>
      <c r="G123" s="530"/>
      <c r="H123" s="530"/>
      <c r="I123" s="557"/>
      <c r="J123" s="530"/>
      <c r="K123" s="530"/>
    </row>
    <row r="124" spans="1:11" ht="20.05" customHeight="1" x14ac:dyDescent="0.3">
      <c r="A124" s="525" t="s">
        <v>513</v>
      </c>
      <c r="B124" s="535">
        <v>93</v>
      </c>
      <c r="C124" s="536" t="s">
        <v>148</v>
      </c>
      <c r="D124" s="536" t="s">
        <v>55</v>
      </c>
      <c r="E124" s="537" t="s">
        <v>526</v>
      </c>
      <c r="F124" s="537" t="s">
        <v>527</v>
      </c>
      <c r="G124" s="538" t="s">
        <v>75</v>
      </c>
      <c r="H124" s="539">
        <v>3.665</v>
      </c>
      <c r="I124" s="556"/>
      <c r="J124" s="540">
        <f>H124*I124</f>
        <v>0</v>
      </c>
      <c r="K124" s="537" t="s">
        <v>60</v>
      </c>
    </row>
    <row r="125" spans="1:11" ht="48.5" customHeight="1" x14ac:dyDescent="0.3">
      <c r="A125" s="525"/>
      <c r="B125" s="525"/>
      <c r="C125" s="530"/>
      <c r="D125" s="542" t="s">
        <v>61</v>
      </c>
      <c r="E125" s="530"/>
      <c r="F125" s="543" t="s">
        <v>528</v>
      </c>
      <c r="G125" s="530"/>
      <c r="H125" s="530"/>
      <c r="I125" s="557"/>
      <c r="J125" s="530"/>
      <c r="K125" s="530"/>
    </row>
    <row r="126" spans="1:11" ht="20.05" customHeight="1" x14ac:dyDescent="0.3">
      <c r="A126" s="525" t="s">
        <v>513</v>
      </c>
      <c r="B126" s="535">
        <v>91</v>
      </c>
      <c r="C126" s="536" t="s">
        <v>58</v>
      </c>
      <c r="D126" s="536" t="s">
        <v>55</v>
      </c>
      <c r="E126" s="537" t="s">
        <v>529</v>
      </c>
      <c r="F126" s="537" t="s">
        <v>530</v>
      </c>
      <c r="G126" s="538" t="s">
        <v>141</v>
      </c>
      <c r="H126" s="539">
        <v>1</v>
      </c>
      <c r="I126" s="556"/>
      <c r="J126" s="540">
        <f>H126*I126</f>
        <v>0</v>
      </c>
      <c r="K126" s="541"/>
    </row>
    <row r="127" spans="1:11" ht="22.05" customHeight="1" x14ac:dyDescent="0.3">
      <c r="A127" s="525"/>
      <c r="B127" s="525"/>
      <c r="C127" s="530"/>
      <c r="D127" s="542" t="s">
        <v>61</v>
      </c>
      <c r="E127" s="530"/>
      <c r="F127" s="543" t="s">
        <v>530</v>
      </c>
      <c r="G127" s="530"/>
      <c r="H127" s="530"/>
      <c r="I127" s="557"/>
      <c r="J127" s="530"/>
      <c r="K127" s="530"/>
    </row>
    <row r="128" spans="1:11" ht="20.05" customHeight="1" x14ac:dyDescent="0.3">
      <c r="A128" s="525"/>
      <c r="B128" s="525"/>
      <c r="C128" s="525"/>
      <c r="D128" s="525"/>
      <c r="E128" s="525"/>
      <c r="F128" s="525"/>
      <c r="G128" s="525"/>
      <c r="H128" s="525"/>
      <c r="I128" s="559"/>
      <c r="J128" s="525"/>
      <c r="K128" s="525"/>
    </row>
    <row r="129" ht="20.05" customHeight="1" x14ac:dyDescent="0.3"/>
    <row r="130" ht="20.05" customHeight="1" x14ac:dyDescent="0.3"/>
  </sheetData>
  <sheetProtection password="CF50" sheet="1" objects="1" scenarios="1"/>
  <mergeCells count="4">
    <mergeCell ref="E6:H6"/>
    <mergeCell ref="E23:H23"/>
    <mergeCell ref="E44:H44"/>
    <mergeCell ref="E71:H71"/>
  </mergeCells>
  <pageMargins left="0.7" right="0.7" top="0.78740157499999996" bottom="0.78740157499999996" header="0.3" footer="0.3"/>
  <pageSetup paperSize="9" scale="80" orientation="portrait" r:id="rId1"/>
  <rowBreaks count="1" manualBreakCount="1">
    <brk id="98" min="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9"/>
  <sheetViews>
    <sheetView view="pageBreakPreview" topLeftCell="A76" zoomScale="70" zoomScaleNormal="100" zoomScaleSheetLayoutView="70" workbookViewId="0">
      <selection activeCell="P93" sqref="P93"/>
    </sheetView>
  </sheetViews>
  <sheetFormatPr defaultColWidth="8.796875" defaultRowHeight="14" outlineLevelRow="1" x14ac:dyDescent="0.3"/>
  <cols>
    <col min="1" max="2" width="16.19921875" style="372" customWidth="1"/>
    <col min="3" max="4" width="8.796875" style="372"/>
    <col min="5" max="5" width="11.19921875" style="372" customWidth="1"/>
    <col min="6" max="6" width="38.796875" style="372" customWidth="1"/>
    <col min="7" max="8" width="8.796875" style="372"/>
    <col min="9" max="9" width="8.796875" style="560"/>
    <col min="10" max="10" width="14.19921875" style="372" customWidth="1"/>
    <col min="11" max="16384" width="8.796875" style="372"/>
  </cols>
  <sheetData>
    <row r="1" spans="1:12" s="405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  <c r="L1" s="401"/>
    </row>
    <row r="2" spans="1:12" s="405" customFormat="1" ht="20.95" x14ac:dyDescent="0.3">
      <c r="A2" s="404"/>
      <c r="B2" s="404"/>
      <c r="C2" s="404"/>
      <c r="D2" s="406" t="s">
        <v>0</v>
      </c>
      <c r="E2" s="404"/>
      <c r="F2" s="404"/>
      <c r="G2" s="404"/>
      <c r="H2" s="404"/>
      <c r="I2" s="1"/>
      <c r="J2" s="404"/>
      <c r="K2" s="404"/>
      <c r="L2" s="401"/>
    </row>
    <row r="3" spans="1:12" s="405" customFormat="1" x14ac:dyDescent="0.3">
      <c r="A3" s="404"/>
      <c r="B3" s="404"/>
      <c r="C3" s="404"/>
      <c r="D3" s="404"/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7" t="s">
        <v>1</v>
      </c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4"/>
      <c r="E5" s="408" t="s">
        <v>398</v>
      </c>
      <c r="F5" s="408"/>
      <c r="G5" s="408"/>
      <c r="H5" s="408"/>
      <c r="I5" s="1"/>
      <c r="J5" s="404"/>
      <c r="K5" s="404"/>
      <c r="L5" s="401"/>
    </row>
    <row r="6" spans="1:12" s="405" customFormat="1" x14ac:dyDescent="0.3">
      <c r="A6" s="409"/>
      <c r="B6" s="409"/>
      <c r="C6" s="409"/>
      <c r="D6" s="407" t="s">
        <v>2</v>
      </c>
      <c r="E6" s="409"/>
      <c r="F6" s="409"/>
      <c r="G6" s="409"/>
      <c r="H6" s="409"/>
      <c r="I6" s="2"/>
      <c r="J6" s="409"/>
      <c r="K6" s="409"/>
      <c r="L6" s="401"/>
    </row>
    <row r="7" spans="1:12" s="405" customFormat="1" ht="36.950000000000003" customHeight="1" x14ac:dyDescent="0.3">
      <c r="A7" s="409"/>
      <c r="B7" s="409"/>
      <c r="C7" s="409"/>
      <c r="D7" s="409"/>
      <c r="E7" s="410" t="s">
        <v>1101</v>
      </c>
      <c r="F7" s="410"/>
      <c r="G7" s="410"/>
      <c r="H7" s="410"/>
      <c r="I7" s="2"/>
      <c r="J7" s="409"/>
      <c r="K7" s="409"/>
      <c r="L7" s="401"/>
    </row>
    <row r="8" spans="1:12" s="405" customFormat="1" x14ac:dyDescent="0.3">
      <c r="A8" s="409"/>
      <c r="B8" s="409"/>
      <c r="C8" s="409"/>
      <c r="D8" s="409"/>
      <c r="E8" s="409"/>
      <c r="F8" s="409"/>
      <c r="G8" s="409"/>
      <c r="H8" s="409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7" t="s">
        <v>3</v>
      </c>
      <c r="E9" s="409"/>
      <c r="F9" s="411" t="s">
        <v>4</v>
      </c>
      <c r="G9" s="409"/>
      <c r="H9" s="409"/>
      <c r="I9" s="3" t="s">
        <v>5</v>
      </c>
      <c r="J9" s="411" t="s">
        <v>4</v>
      </c>
      <c r="K9" s="409"/>
      <c r="L9" s="401"/>
    </row>
    <row r="10" spans="1:12" s="405" customFormat="1" ht="15.45" customHeight="1" x14ac:dyDescent="0.3">
      <c r="A10" s="409"/>
      <c r="B10" s="409"/>
      <c r="C10" s="409"/>
      <c r="D10" s="407" t="s">
        <v>6</v>
      </c>
      <c r="E10" s="401"/>
      <c r="F10" s="409" t="s">
        <v>399</v>
      </c>
      <c r="G10" s="409"/>
      <c r="H10" s="409"/>
      <c r="I10" s="3" t="s">
        <v>7</v>
      </c>
      <c r="J10" s="412"/>
      <c r="K10" s="409"/>
      <c r="L10" s="401"/>
    </row>
    <row r="11" spans="1:12" s="405" customFormat="1" x14ac:dyDescent="0.3">
      <c r="A11" s="409"/>
      <c r="B11" s="409"/>
      <c r="C11" s="409"/>
      <c r="D11" s="409"/>
      <c r="E11" s="409"/>
      <c r="F11" s="409"/>
      <c r="G11" s="409"/>
      <c r="H11" s="409"/>
      <c r="I11" s="2"/>
      <c r="J11" s="409"/>
      <c r="K11" s="409"/>
      <c r="L11" s="401"/>
    </row>
    <row r="12" spans="1:12" s="405" customFormat="1" x14ac:dyDescent="0.3">
      <c r="A12" s="409"/>
      <c r="B12" s="409"/>
      <c r="C12" s="409"/>
      <c r="D12" s="407" t="s">
        <v>8</v>
      </c>
      <c r="E12" s="401"/>
      <c r="F12" s="409" t="s">
        <v>400</v>
      </c>
      <c r="G12" s="409"/>
      <c r="H12" s="409"/>
      <c r="I12" s="3" t="s">
        <v>9</v>
      </c>
      <c r="J12" s="411">
        <v>3410447</v>
      </c>
      <c r="K12" s="409"/>
      <c r="L12" s="401"/>
    </row>
    <row r="13" spans="1:12" s="405" customFormat="1" x14ac:dyDescent="0.3">
      <c r="A13" s="409"/>
      <c r="B13" s="409"/>
      <c r="C13" s="409"/>
      <c r="D13" s="409"/>
      <c r="E13" s="411" t="s">
        <v>4</v>
      </c>
      <c r="F13" s="409"/>
      <c r="G13" s="409"/>
      <c r="H13" s="409"/>
      <c r="I13" s="3" t="s">
        <v>10</v>
      </c>
      <c r="J13" s="411" t="s">
        <v>4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09"/>
      <c r="F14" s="409"/>
      <c r="G14" s="409"/>
      <c r="H14" s="409"/>
      <c r="I14" s="2"/>
      <c r="J14" s="409"/>
      <c r="K14" s="409"/>
      <c r="L14" s="401"/>
    </row>
    <row r="15" spans="1:12" s="405" customFormat="1" x14ac:dyDescent="0.3">
      <c r="A15" s="409"/>
      <c r="B15" s="409"/>
      <c r="C15" s="409"/>
      <c r="D15" s="407" t="s">
        <v>11</v>
      </c>
      <c r="E15" s="409"/>
      <c r="F15" s="409"/>
      <c r="G15" s="409"/>
      <c r="H15" s="409"/>
      <c r="I15" s="3" t="s">
        <v>9</v>
      </c>
      <c r="J15" s="411" t="s">
        <v>4</v>
      </c>
      <c r="K15" s="409"/>
      <c r="L15" s="401"/>
    </row>
    <row r="16" spans="1:12" s="405" customFormat="1" x14ac:dyDescent="0.3">
      <c r="A16" s="409"/>
      <c r="B16" s="409"/>
      <c r="C16" s="409"/>
      <c r="D16" s="409"/>
      <c r="E16" s="411" t="s">
        <v>4</v>
      </c>
      <c r="F16" s="409"/>
      <c r="G16" s="409"/>
      <c r="H16" s="409"/>
      <c r="I16" s="3" t="s">
        <v>10</v>
      </c>
      <c r="J16" s="411"/>
      <c r="K16" s="409"/>
      <c r="L16" s="401"/>
    </row>
    <row r="17" spans="1:12" s="405" customFormat="1" x14ac:dyDescent="0.3">
      <c r="A17" s="409"/>
      <c r="B17" s="409"/>
      <c r="C17" s="409"/>
      <c r="D17" s="409"/>
      <c r="E17" s="409"/>
      <c r="F17" s="409"/>
      <c r="G17" s="409"/>
      <c r="H17" s="409"/>
      <c r="I17" s="2"/>
      <c r="J17" s="409"/>
      <c r="K17" s="409"/>
      <c r="L17" s="401"/>
    </row>
    <row r="18" spans="1:12" s="405" customFormat="1" x14ac:dyDescent="0.3">
      <c r="A18" s="409"/>
      <c r="B18" s="409"/>
      <c r="C18" s="409"/>
      <c r="D18" s="407" t="s">
        <v>12</v>
      </c>
      <c r="E18" s="409"/>
      <c r="F18" s="409" t="s">
        <v>401</v>
      </c>
      <c r="G18" s="409"/>
      <c r="H18" s="409"/>
      <c r="I18" s="3" t="s">
        <v>9</v>
      </c>
      <c r="J18" s="411" t="s">
        <v>402</v>
      </c>
      <c r="K18" s="409"/>
      <c r="L18" s="401"/>
    </row>
    <row r="19" spans="1:12" s="405" customFormat="1" x14ac:dyDescent="0.3">
      <c r="A19" s="409"/>
      <c r="B19" s="409"/>
      <c r="C19" s="409"/>
      <c r="D19" s="409"/>
      <c r="E19" s="411" t="s">
        <v>4</v>
      </c>
      <c r="F19" s="409"/>
      <c r="G19" s="409"/>
      <c r="H19" s="409"/>
      <c r="I19" s="3" t="s">
        <v>10</v>
      </c>
      <c r="J19" s="411" t="s">
        <v>4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09"/>
      <c r="F20" s="409"/>
      <c r="G20" s="409"/>
      <c r="H20" s="409"/>
      <c r="I20" s="2"/>
      <c r="J20" s="409"/>
      <c r="K20" s="409"/>
      <c r="L20" s="401"/>
    </row>
    <row r="21" spans="1:12" s="405" customFormat="1" x14ac:dyDescent="0.3">
      <c r="A21" s="409"/>
      <c r="B21" s="409"/>
      <c r="C21" s="409"/>
      <c r="D21" s="407" t="s">
        <v>13</v>
      </c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13"/>
      <c r="B22" s="413"/>
      <c r="C22" s="413"/>
      <c r="D22" s="413"/>
      <c r="E22" s="414" t="s">
        <v>4</v>
      </c>
      <c r="F22" s="414"/>
      <c r="G22" s="414"/>
      <c r="H22" s="414"/>
      <c r="I22" s="4"/>
      <c r="J22" s="413"/>
      <c r="K22" s="413"/>
      <c r="L22" s="401"/>
    </row>
    <row r="23" spans="1:12" s="405" customFormat="1" x14ac:dyDescent="0.3">
      <c r="A23" s="409"/>
      <c r="B23" s="409"/>
      <c r="C23" s="409"/>
      <c r="D23" s="409"/>
      <c r="E23" s="409"/>
      <c r="F23" s="409"/>
      <c r="G23" s="409"/>
      <c r="H23" s="409"/>
      <c r="I23" s="2"/>
      <c r="J23" s="409"/>
      <c r="K23" s="409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s="316" customFormat="1" ht="15.6" x14ac:dyDescent="0.3">
      <c r="A25" s="7"/>
      <c r="B25" s="7"/>
      <c r="C25" s="7"/>
      <c r="D25" s="325" t="s">
        <v>14</v>
      </c>
      <c r="E25" s="7"/>
      <c r="F25" s="7"/>
      <c r="G25" s="7"/>
      <c r="H25" s="7"/>
      <c r="I25" s="2"/>
      <c r="J25" s="326">
        <f>J80</f>
        <v>0</v>
      </c>
      <c r="K25" s="7"/>
      <c r="L25" s="315"/>
    </row>
    <row r="26" spans="1:12" s="316" customFormat="1" x14ac:dyDescent="0.3">
      <c r="A26" s="7"/>
      <c r="B26" s="7"/>
      <c r="C26" s="7"/>
      <c r="D26" s="7"/>
      <c r="E26" s="7"/>
      <c r="F26" s="7"/>
      <c r="G26" s="7"/>
      <c r="H26" s="7"/>
      <c r="I26" s="2"/>
      <c r="J26" s="7"/>
      <c r="K26" s="7"/>
      <c r="L26" s="315"/>
    </row>
    <row r="27" spans="1:12" s="316" customFormat="1" x14ac:dyDescent="0.3">
      <c r="A27" s="7"/>
      <c r="B27" s="7"/>
      <c r="C27" s="7"/>
      <c r="D27" s="7"/>
      <c r="E27" s="7"/>
      <c r="F27" s="327" t="s">
        <v>15</v>
      </c>
      <c r="G27" s="7"/>
      <c r="H27" s="7"/>
      <c r="I27" s="5" t="s">
        <v>16</v>
      </c>
      <c r="J27" s="327" t="s">
        <v>17</v>
      </c>
      <c r="K27" s="7"/>
      <c r="L27" s="315"/>
    </row>
    <row r="28" spans="1:12" s="316" customFormat="1" x14ac:dyDescent="0.3">
      <c r="A28" s="7"/>
      <c r="B28" s="7"/>
      <c r="C28" s="7"/>
      <c r="D28" s="328" t="s">
        <v>18</v>
      </c>
      <c r="E28" s="328" t="s">
        <v>19</v>
      </c>
      <c r="F28" s="329">
        <f>J25</f>
        <v>0</v>
      </c>
      <c r="G28" s="7"/>
      <c r="H28" s="7"/>
      <c r="I28" s="6">
        <v>0.21</v>
      </c>
      <c r="J28" s="329">
        <f>F28*I28</f>
        <v>0</v>
      </c>
      <c r="K28" s="7"/>
      <c r="L28" s="315"/>
    </row>
    <row r="29" spans="1:12" s="316" customFormat="1" x14ac:dyDescent="0.3">
      <c r="A29" s="7"/>
      <c r="B29" s="7"/>
      <c r="C29" s="7"/>
      <c r="D29" s="7"/>
      <c r="E29" s="328" t="s">
        <v>20</v>
      </c>
      <c r="F29" s="329">
        <v>0</v>
      </c>
      <c r="G29" s="7"/>
      <c r="H29" s="7"/>
      <c r="I29" s="6">
        <v>0.15</v>
      </c>
      <c r="J29" s="329">
        <v>0</v>
      </c>
      <c r="K29" s="7"/>
      <c r="L29" s="315"/>
    </row>
    <row r="30" spans="1:12" s="316" customFormat="1" x14ac:dyDescent="0.3">
      <c r="A30" s="7"/>
      <c r="B30" s="7"/>
      <c r="C30" s="7"/>
      <c r="D30" s="7"/>
      <c r="E30" s="328" t="s">
        <v>21</v>
      </c>
      <c r="F30" s="329">
        <v>0</v>
      </c>
      <c r="G30" s="7"/>
      <c r="H30" s="7"/>
      <c r="I30" s="6">
        <v>0.21</v>
      </c>
      <c r="J30" s="329">
        <v>0</v>
      </c>
      <c r="K30" s="7"/>
      <c r="L30" s="315"/>
    </row>
    <row r="31" spans="1:12" s="316" customFormat="1" x14ac:dyDescent="0.3">
      <c r="A31" s="7"/>
      <c r="B31" s="7"/>
      <c r="C31" s="7"/>
      <c r="D31" s="7"/>
      <c r="E31" s="328" t="s">
        <v>22</v>
      </c>
      <c r="F31" s="329">
        <v>0</v>
      </c>
      <c r="G31" s="7"/>
      <c r="H31" s="7"/>
      <c r="I31" s="6">
        <v>0.15</v>
      </c>
      <c r="J31" s="329">
        <v>0</v>
      </c>
      <c r="K31" s="7"/>
      <c r="L31" s="315"/>
    </row>
    <row r="32" spans="1:12" s="316" customFormat="1" x14ac:dyDescent="0.3">
      <c r="A32" s="7"/>
      <c r="B32" s="7"/>
      <c r="C32" s="7"/>
      <c r="D32" s="7"/>
      <c r="E32" s="328" t="s">
        <v>23</v>
      </c>
      <c r="F32" s="329">
        <v>0</v>
      </c>
      <c r="G32" s="7"/>
      <c r="H32" s="7"/>
      <c r="I32" s="6">
        <v>0</v>
      </c>
      <c r="J32" s="329">
        <v>0</v>
      </c>
      <c r="K32" s="7"/>
      <c r="L32" s="315"/>
    </row>
    <row r="33" spans="1:12" s="316" customFormat="1" x14ac:dyDescent="0.3">
      <c r="A33" s="7"/>
      <c r="B33" s="7"/>
      <c r="C33" s="7"/>
      <c r="D33" s="7"/>
      <c r="E33" s="7"/>
      <c r="F33" s="7"/>
      <c r="G33" s="7"/>
      <c r="H33" s="7"/>
      <c r="I33" s="2"/>
      <c r="J33" s="7"/>
      <c r="K33" s="7"/>
      <c r="L33" s="315"/>
    </row>
    <row r="34" spans="1:12" s="316" customFormat="1" ht="15.6" x14ac:dyDescent="0.3">
      <c r="A34" s="7"/>
      <c r="B34" s="7"/>
      <c r="C34" s="330"/>
      <c r="D34" s="331" t="s">
        <v>24</v>
      </c>
      <c r="E34" s="330"/>
      <c r="F34" s="330"/>
      <c r="G34" s="332" t="s">
        <v>25</v>
      </c>
      <c r="H34" s="333" t="s">
        <v>26</v>
      </c>
      <c r="I34" s="400"/>
      <c r="J34" s="334">
        <f>J25+J28</f>
        <v>0</v>
      </c>
      <c r="K34" s="330"/>
      <c r="L34" s="315"/>
    </row>
    <row r="35" spans="1:12" s="316" customFormat="1" x14ac:dyDescent="0.3">
      <c r="A35" s="7"/>
      <c r="B35" s="7"/>
      <c r="C35" s="7"/>
      <c r="D35" s="7"/>
      <c r="E35" s="7"/>
      <c r="F35" s="7"/>
      <c r="G35" s="7"/>
      <c r="H35" s="7"/>
      <c r="I35" s="2"/>
      <c r="J35" s="7"/>
      <c r="K35" s="7"/>
      <c r="L35" s="315"/>
    </row>
    <row r="36" spans="1:12" s="316" customFormat="1" x14ac:dyDescent="0.3">
      <c r="A36" s="314"/>
      <c r="B36" s="314"/>
      <c r="C36" s="314"/>
      <c r="D36" s="314"/>
      <c r="E36" s="314"/>
      <c r="F36" s="314"/>
      <c r="G36" s="314"/>
      <c r="H36" s="314"/>
      <c r="I36" s="1"/>
      <c r="J36" s="314"/>
      <c r="K36" s="314"/>
      <c r="L36" s="315"/>
    </row>
    <row r="37" spans="1:12" s="316" customFormat="1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  <c r="L37" s="315"/>
    </row>
    <row r="38" spans="1:12" s="316" customFormat="1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  <c r="L38" s="315"/>
    </row>
    <row r="39" spans="1:12" s="316" customFormat="1" x14ac:dyDescent="0.3">
      <c r="A39" s="7"/>
      <c r="B39" s="7"/>
      <c r="C39" s="7"/>
      <c r="D39" s="7"/>
      <c r="E39" s="7"/>
      <c r="F39" s="7"/>
      <c r="G39" s="7"/>
      <c r="H39" s="7"/>
      <c r="I39" s="2"/>
      <c r="J39" s="7"/>
      <c r="K39" s="7"/>
      <c r="L39" s="315"/>
    </row>
    <row r="40" spans="1:12" s="316" customFormat="1" ht="20.95" x14ac:dyDescent="0.3">
      <c r="A40" s="7"/>
      <c r="B40" s="7"/>
      <c r="C40" s="317" t="s">
        <v>27</v>
      </c>
      <c r="D40" s="7"/>
      <c r="E40" s="7"/>
      <c r="F40" s="7"/>
      <c r="G40" s="7"/>
      <c r="H40" s="7"/>
      <c r="I40" s="2"/>
      <c r="J40" s="7"/>
      <c r="K40" s="7"/>
      <c r="L40" s="315"/>
    </row>
    <row r="41" spans="1:12" s="316" customFormat="1" x14ac:dyDescent="0.3">
      <c r="A41" s="7"/>
      <c r="B41" s="7"/>
      <c r="C41" s="7"/>
      <c r="D41" s="7"/>
      <c r="E41" s="7"/>
      <c r="F41" s="7"/>
      <c r="G41" s="7"/>
      <c r="H41" s="7"/>
      <c r="I41" s="2"/>
      <c r="J41" s="7"/>
      <c r="K41" s="7"/>
      <c r="L41" s="315"/>
    </row>
    <row r="42" spans="1:12" s="316" customFormat="1" x14ac:dyDescent="0.3">
      <c r="A42" s="7"/>
      <c r="B42" s="7"/>
      <c r="C42" s="318" t="s">
        <v>1</v>
      </c>
      <c r="D42" s="7"/>
      <c r="E42" s="7"/>
      <c r="F42" s="7"/>
      <c r="G42" s="7"/>
      <c r="H42" s="7"/>
      <c r="I42" s="2"/>
      <c r="J42" s="7"/>
      <c r="K42" s="7"/>
      <c r="L42" s="315"/>
    </row>
    <row r="43" spans="1:12" s="316" customFormat="1" x14ac:dyDescent="0.3">
      <c r="A43" s="7"/>
      <c r="B43" s="7"/>
      <c r="C43" s="7"/>
      <c r="D43" s="7"/>
      <c r="E43" s="319" t="str">
        <f>E5</f>
        <v>Labe aréna Štětí  - veslařsko-kanoistický bazén</v>
      </c>
      <c r="F43" s="319"/>
      <c r="G43" s="319"/>
      <c r="H43" s="319"/>
      <c r="I43" s="2"/>
      <c r="J43" s="7"/>
      <c r="K43" s="7"/>
      <c r="L43" s="315"/>
    </row>
    <row r="44" spans="1:12" s="316" customFormat="1" x14ac:dyDescent="0.3">
      <c r="A44" s="7"/>
      <c r="B44" s="7"/>
      <c r="C44" s="318" t="s">
        <v>2</v>
      </c>
      <c r="D44" s="7"/>
      <c r="E44" s="7"/>
      <c r="F44" s="7"/>
      <c r="G44" s="7"/>
      <c r="H44" s="7"/>
      <c r="I44" s="2"/>
      <c r="J44" s="7"/>
      <c r="K44" s="7"/>
      <c r="L44" s="315"/>
    </row>
    <row r="45" spans="1:12" s="316" customFormat="1" ht="15.6" x14ac:dyDescent="0.3">
      <c r="A45" s="7"/>
      <c r="B45" s="7"/>
      <c r="C45" s="7"/>
      <c r="D45" s="7"/>
      <c r="E45" s="320" t="str">
        <f>E7</f>
        <v>03a-VZT</v>
      </c>
      <c r="F45" s="320"/>
      <c r="G45" s="320"/>
      <c r="H45" s="320"/>
      <c r="I45" s="2"/>
      <c r="J45" s="7"/>
      <c r="K45" s="7"/>
      <c r="L45" s="315"/>
    </row>
    <row r="46" spans="1:12" s="316" customFormat="1" x14ac:dyDescent="0.3">
      <c r="A46" s="7"/>
      <c r="B46" s="7"/>
      <c r="C46" s="7"/>
      <c r="D46" s="7"/>
      <c r="E46" s="7"/>
      <c r="F46" s="7"/>
      <c r="G46" s="7"/>
      <c r="H46" s="7"/>
      <c r="I46" s="2"/>
      <c r="J46" s="7"/>
      <c r="K46" s="7"/>
      <c r="L46" s="315"/>
    </row>
    <row r="47" spans="1:12" s="316" customFormat="1" x14ac:dyDescent="0.3">
      <c r="A47" s="7"/>
      <c r="B47" s="7"/>
      <c r="C47" s="318" t="s">
        <v>6</v>
      </c>
      <c r="D47" s="7"/>
      <c r="E47" s="315"/>
      <c r="F47" s="335" t="str">
        <f>F10</f>
        <v>Štětí, Nábřežní 835</v>
      </c>
      <c r="G47" s="7"/>
      <c r="H47" s="7"/>
      <c r="I47" s="3" t="s">
        <v>7</v>
      </c>
      <c r="J47" s="323">
        <f>J10</f>
        <v>0</v>
      </c>
      <c r="K47" s="7"/>
      <c r="L47" s="315"/>
    </row>
    <row r="48" spans="1:12" s="316" customFormat="1" x14ac:dyDescent="0.3">
      <c r="A48" s="7"/>
      <c r="B48" s="7"/>
      <c r="C48" s="7"/>
      <c r="D48" s="7"/>
      <c r="E48" s="315"/>
      <c r="F48" s="7"/>
      <c r="G48" s="7"/>
      <c r="H48" s="7"/>
      <c r="I48" s="2"/>
      <c r="J48" s="7"/>
      <c r="K48" s="7"/>
      <c r="L48" s="315"/>
    </row>
    <row r="49" spans="1:12" s="316" customFormat="1" x14ac:dyDescent="0.3">
      <c r="A49" s="7"/>
      <c r="B49" s="7"/>
      <c r="C49" s="318" t="s">
        <v>8</v>
      </c>
      <c r="D49" s="7"/>
      <c r="E49" s="315"/>
      <c r="F49" s="7" t="str">
        <f>F12</f>
        <v>Labe aréna a.s.</v>
      </c>
      <c r="G49" s="7"/>
      <c r="H49" s="7"/>
      <c r="I49" s="401"/>
      <c r="J49" s="321" t="s">
        <v>4</v>
      </c>
      <c r="K49" s="7"/>
      <c r="L49" s="315"/>
    </row>
    <row r="50" spans="1:12" s="316" customFormat="1" x14ac:dyDescent="0.3">
      <c r="A50" s="7"/>
      <c r="B50" s="7"/>
      <c r="C50" s="322" t="s">
        <v>12</v>
      </c>
      <c r="D50" s="7"/>
      <c r="E50" s="315"/>
      <c r="F50" s="7" t="str">
        <f>F18</f>
        <v>di5 architekti inženýři s.r.o.</v>
      </c>
      <c r="G50" s="7"/>
      <c r="H50" s="7"/>
      <c r="I50" s="3"/>
      <c r="J50" s="321"/>
      <c r="K50" s="7"/>
      <c r="L50" s="315"/>
    </row>
    <row r="51" spans="1:12" s="316" customFormat="1" x14ac:dyDescent="0.3">
      <c r="A51" s="7"/>
      <c r="B51" s="7"/>
      <c r="C51" s="318" t="s">
        <v>11</v>
      </c>
      <c r="D51" s="7"/>
      <c r="E51" s="7"/>
      <c r="F51" s="321" t="s">
        <v>4</v>
      </c>
      <c r="G51" s="7"/>
      <c r="H51" s="7"/>
      <c r="I51" s="2"/>
      <c r="J51" s="7"/>
      <c r="K51" s="7"/>
      <c r="L51" s="315"/>
    </row>
    <row r="52" spans="1:12" s="316" customFormat="1" x14ac:dyDescent="0.3">
      <c r="A52" s="7"/>
      <c r="B52" s="7"/>
      <c r="C52" s="7"/>
      <c r="D52" s="7"/>
      <c r="E52" s="7"/>
      <c r="F52" s="7"/>
      <c r="G52" s="7"/>
      <c r="H52" s="7"/>
      <c r="I52" s="2"/>
      <c r="J52" s="7"/>
      <c r="K52" s="7"/>
      <c r="L52" s="315"/>
    </row>
    <row r="53" spans="1:12" s="316" customFormat="1" x14ac:dyDescent="0.3">
      <c r="A53" s="7"/>
      <c r="B53" s="7"/>
      <c r="C53" s="336" t="s">
        <v>28</v>
      </c>
      <c r="D53" s="330"/>
      <c r="E53" s="330"/>
      <c r="F53" s="330"/>
      <c r="G53" s="330"/>
      <c r="H53" s="330"/>
      <c r="I53" s="400"/>
      <c r="J53" s="337" t="s">
        <v>29</v>
      </c>
      <c r="K53" s="330"/>
      <c r="L53" s="315"/>
    </row>
    <row r="54" spans="1:12" s="316" customFormat="1" x14ac:dyDescent="0.3">
      <c r="A54" s="7"/>
      <c r="B54" s="7"/>
      <c r="C54" s="7"/>
      <c r="D54" s="7"/>
      <c r="E54" s="7"/>
      <c r="F54" s="7"/>
      <c r="G54" s="7"/>
      <c r="H54" s="7"/>
      <c r="I54" s="2"/>
      <c r="J54" s="7"/>
      <c r="K54" s="7"/>
      <c r="L54" s="315"/>
    </row>
    <row r="55" spans="1:12" s="316" customFormat="1" ht="15.6" x14ac:dyDescent="0.3">
      <c r="A55" s="7"/>
      <c r="B55" s="7"/>
      <c r="C55" s="338" t="s">
        <v>30</v>
      </c>
      <c r="D55" s="7"/>
      <c r="E55" s="7"/>
      <c r="F55" s="7"/>
      <c r="G55" s="7"/>
      <c r="H55" s="7"/>
      <c r="I55" s="2"/>
      <c r="J55" s="326">
        <f>J80</f>
        <v>0</v>
      </c>
      <c r="K55" s="7"/>
      <c r="L55" s="315"/>
    </row>
    <row r="56" spans="1:12" s="316" customFormat="1" x14ac:dyDescent="0.3">
      <c r="A56" s="343"/>
      <c r="B56" s="343"/>
      <c r="C56" s="343"/>
      <c r="D56" s="344" t="s">
        <v>720</v>
      </c>
      <c r="E56" s="343"/>
      <c r="F56" s="343"/>
      <c r="G56" s="343"/>
      <c r="H56" s="343"/>
      <c r="I56" s="9"/>
      <c r="J56" s="346">
        <f>J81</f>
        <v>0</v>
      </c>
      <c r="K56" s="343"/>
      <c r="L56" s="315"/>
    </row>
    <row r="57" spans="1:12" s="316" customFormat="1" x14ac:dyDescent="0.3">
      <c r="A57" s="343"/>
      <c r="B57" s="343"/>
      <c r="C57" s="343"/>
      <c r="D57" s="344" t="s">
        <v>533</v>
      </c>
      <c r="E57" s="343"/>
      <c r="F57" s="343"/>
      <c r="G57" s="343"/>
      <c r="H57" s="343"/>
      <c r="I57" s="9"/>
      <c r="J57" s="346">
        <f>J85</f>
        <v>0</v>
      </c>
      <c r="K57" s="343"/>
      <c r="L57" s="315"/>
    </row>
    <row r="58" spans="1:12" s="316" customFormat="1" x14ac:dyDescent="0.3">
      <c r="A58" s="343"/>
      <c r="B58" s="343"/>
      <c r="C58" s="343"/>
      <c r="D58" s="344" t="s">
        <v>556</v>
      </c>
      <c r="E58" s="343"/>
      <c r="F58" s="343"/>
      <c r="G58" s="343"/>
      <c r="H58" s="343"/>
      <c r="I58" s="9"/>
      <c r="J58" s="346">
        <f>J92</f>
        <v>0</v>
      </c>
      <c r="K58" s="343"/>
      <c r="L58" s="315"/>
    </row>
    <row r="59" spans="1:12" s="316" customFormat="1" x14ac:dyDescent="0.3">
      <c r="A59" s="343"/>
      <c r="B59" s="343"/>
      <c r="C59" s="343"/>
      <c r="D59" s="344" t="s">
        <v>532</v>
      </c>
      <c r="E59" s="343"/>
      <c r="F59" s="343"/>
      <c r="G59" s="343"/>
      <c r="H59" s="343"/>
      <c r="I59" s="9"/>
      <c r="J59" s="346">
        <f>J96</f>
        <v>0</v>
      </c>
      <c r="K59" s="343"/>
      <c r="L59" s="315"/>
    </row>
    <row r="60" spans="1:12" s="316" customFormat="1" x14ac:dyDescent="0.3">
      <c r="A60" s="343"/>
      <c r="B60" s="343"/>
      <c r="C60" s="343"/>
      <c r="D60" s="344" t="s">
        <v>1125</v>
      </c>
      <c r="E60" s="343"/>
      <c r="F60" s="343"/>
      <c r="G60" s="343"/>
      <c r="H60" s="343"/>
      <c r="I60" s="9"/>
      <c r="J60" s="346">
        <f>J103</f>
        <v>0</v>
      </c>
      <c r="K60" s="343"/>
      <c r="L60" s="315"/>
    </row>
    <row r="61" spans="1:12" s="316" customFormat="1" x14ac:dyDescent="0.3">
      <c r="A61" s="7"/>
      <c r="B61" s="7"/>
      <c r="C61" s="7"/>
      <c r="D61" s="7"/>
      <c r="E61" s="7"/>
      <c r="F61" s="7"/>
      <c r="G61" s="7"/>
      <c r="H61" s="7"/>
      <c r="I61" s="2"/>
      <c r="J61" s="7"/>
      <c r="K61" s="7"/>
      <c r="L61" s="315"/>
    </row>
    <row r="62" spans="1:12" s="316" customFormat="1" x14ac:dyDescent="0.3">
      <c r="A62" s="314"/>
      <c r="B62" s="314"/>
      <c r="C62" s="314"/>
      <c r="D62" s="314"/>
      <c r="E62" s="314"/>
      <c r="F62" s="314"/>
      <c r="G62" s="314"/>
      <c r="H62" s="314"/>
      <c r="I62" s="1"/>
      <c r="J62" s="314"/>
      <c r="K62" s="314"/>
      <c r="L62" s="315"/>
    </row>
    <row r="63" spans="1:12" s="316" customFormat="1" x14ac:dyDescent="0.3">
      <c r="A63" s="314"/>
      <c r="B63" s="314"/>
      <c r="C63" s="314"/>
      <c r="D63" s="314"/>
      <c r="E63" s="314"/>
      <c r="F63" s="314"/>
      <c r="G63" s="314"/>
      <c r="H63" s="314"/>
      <c r="I63" s="1"/>
      <c r="J63" s="314"/>
      <c r="K63" s="314"/>
      <c r="L63" s="315"/>
    </row>
    <row r="64" spans="1:12" s="316" customFormat="1" x14ac:dyDescent="0.3">
      <c r="A64" s="314"/>
      <c r="B64" s="314"/>
      <c r="C64" s="314"/>
      <c r="D64" s="314"/>
      <c r="E64" s="314"/>
      <c r="F64" s="314"/>
      <c r="G64" s="314"/>
      <c r="H64" s="314"/>
      <c r="I64" s="1"/>
      <c r="J64" s="314"/>
      <c r="K64" s="314"/>
      <c r="L64" s="315"/>
    </row>
    <row r="65" spans="1:12" s="316" customFormat="1" x14ac:dyDescent="0.3">
      <c r="A65" s="7"/>
      <c r="B65" s="7"/>
      <c r="C65" s="7"/>
      <c r="D65" s="7"/>
      <c r="E65" s="7"/>
      <c r="F65" s="7"/>
      <c r="G65" s="7"/>
      <c r="H65" s="7"/>
      <c r="I65" s="2"/>
      <c r="J65" s="7"/>
      <c r="K65" s="7"/>
      <c r="L65" s="315"/>
    </row>
    <row r="66" spans="1:12" s="316" customFormat="1" ht="20.95" x14ac:dyDescent="0.3">
      <c r="A66" s="7"/>
      <c r="B66" s="7"/>
      <c r="C66" s="317" t="s">
        <v>40</v>
      </c>
      <c r="D66" s="7"/>
      <c r="E66" s="7"/>
      <c r="F66" s="7"/>
      <c r="G66" s="7"/>
      <c r="H66" s="7"/>
      <c r="I66" s="2"/>
      <c r="J66" s="7"/>
      <c r="K66" s="7"/>
      <c r="L66" s="315"/>
    </row>
    <row r="67" spans="1:12" s="316" customFormat="1" x14ac:dyDescent="0.3">
      <c r="A67" s="7"/>
      <c r="B67" s="7"/>
      <c r="C67" s="7"/>
      <c r="D67" s="7"/>
      <c r="E67" s="7"/>
      <c r="F67" s="7"/>
      <c r="G67" s="7"/>
      <c r="H67" s="7"/>
      <c r="I67" s="2"/>
      <c r="J67" s="7"/>
      <c r="K67" s="7"/>
      <c r="L67" s="315"/>
    </row>
    <row r="68" spans="1:12" s="316" customFormat="1" x14ac:dyDescent="0.3">
      <c r="A68" s="7"/>
      <c r="B68" s="7"/>
      <c r="C68" s="318" t="s">
        <v>1</v>
      </c>
      <c r="D68" s="7"/>
      <c r="E68" s="7"/>
      <c r="F68" s="7"/>
      <c r="G68" s="7"/>
      <c r="H68" s="7"/>
      <c r="I68" s="2"/>
      <c r="J68" s="7"/>
      <c r="K68" s="7"/>
      <c r="L68" s="315"/>
    </row>
    <row r="69" spans="1:12" s="316" customFormat="1" ht="14" customHeight="1" x14ac:dyDescent="0.3">
      <c r="A69" s="7"/>
      <c r="B69" s="7"/>
      <c r="C69" s="7"/>
      <c r="D69" s="7"/>
      <c r="E69" s="319" t="str">
        <f>E5</f>
        <v>Labe aréna Štětí  - veslařsko-kanoistický bazén</v>
      </c>
      <c r="F69" s="319"/>
      <c r="G69" s="319"/>
      <c r="H69" s="319"/>
      <c r="I69" s="2"/>
      <c r="J69" s="7"/>
      <c r="K69" s="7"/>
      <c r="L69" s="315"/>
    </row>
    <row r="70" spans="1:12" s="316" customFormat="1" x14ac:dyDescent="0.3">
      <c r="A70" s="7"/>
      <c r="B70" s="7"/>
      <c r="C70" s="318" t="s">
        <v>2</v>
      </c>
      <c r="D70" s="7"/>
      <c r="E70" s="7"/>
      <c r="F70" s="7"/>
      <c r="G70" s="7"/>
      <c r="H70" s="7"/>
      <c r="I70" s="2"/>
      <c r="J70" s="7"/>
      <c r="K70" s="7"/>
      <c r="L70" s="315"/>
    </row>
    <row r="71" spans="1:12" s="316" customFormat="1" ht="15.6" x14ac:dyDescent="0.3">
      <c r="A71" s="7"/>
      <c r="B71" s="7"/>
      <c r="C71" s="7"/>
      <c r="D71" s="7"/>
      <c r="E71" s="320" t="str">
        <f>E7</f>
        <v>03a-VZT</v>
      </c>
      <c r="F71" s="320"/>
      <c r="G71" s="320"/>
      <c r="H71" s="320"/>
      <c r="I71" s="2"/>
      <c r="J71" s="7"/>
      <c r="K71" s="7"/>
      <c r="L71" s="315"/>
    </row>
    <row r="72" spans="1:12" s="316" customFormat="1" x14ac:dyDescent="0.3">
      <c r="A72" s="7"/>
      <c r="B72" s="7"/>
      <c r="C72" s="7"/>
      <c r="D72" s="7"/>
      <c r="E72" s="7"/>
      <c r="F72" s="7"/>
      <c r="G72" s="7"/>
      <c r="H72" s="7"/>
      <c r="I72" s="2"/>
      <c r="J72" s="7"/>
      <c r="K72" s="7"/>
      <c r="L72" s="315"/>
    </row>
    <row r="73" spans="1:12" s="316" customFormat="1" x14ac:dyDescent="0.3">
      <c r="A73" s="7"/>
      <c r="B73" s="7"/>
      <c r="C73" s="318" t="s">
        <v>6</v>
      </c>
      <c r="D73" s="7"/>
      <c r="E73" s="7"/>
      <c r="F73" s="321" t="str">
        <f>F10</f>
        <v>Štětí, Nábřežní 835</v>
      </c>
      <c r="G73" s="7"/>
      <c r="H73" s="7"/>
      <c r="I73" s="3" t="s">
        <v>7</v>
      </c>
      <c r="J73" s="323">
        <f>J10</f>
        <v>0</v>
      </c>
      <c r="K73" s="7"/>
      <c r="L73" s="315"/>
    </row>
    <row r="74" spans="1:12" s="316" customFormat="1" x14ac:dyDescent="0.3">
      <c r="A74" s="7"/>
      <c r="B74" s="7"/>
      <c r="C74" s="7"/>
      <c r="D74" s="7"/>
      <c r="E74" s="7"/>
      <c r="F74" s="7"/>
      <c r="G74" s="7"/>
      <c r="H74" s="7"/>
      <c r="I74" s="2"/>
      <c r="J74" s="7"/>
      <c r="K74" s="7"/>
      <c r="L74" s="315"/>
    </row>
    <row r="75" spans="1:12" s="316" customFormat="1" x14ac:dyDescent="0.3">
      <c r="A75" s="7"/>
      <c r="B75" s="7"/>
      <c r="C75" s="318" t="s">
        <v>8</v>
      </c>
      <c r="D75" s="7"/>
      <c r="E75" s="7"/>
      <c r="F75" s="321" t="str">
        <f>F12</f>
        <v>Labe aréna a.s.</v>
      </c>
      <c r="G75" s="7"/>
      <c r="H75" s="7"/>
      <c r="I75" s="401"/>
      <c r="J75" s="321" t="s">
        <v>4</v>
      </c>
      <c r="K75" s="7"/>
      <c r="L75" s="315"/>
    </row>
    <row r="76" spans="1:12" s="316" customFormat="1" x14ac:dyDescent="0.3">
      <c r="A76" s="7"/>
      <c r="B76" s="7"/>
      <c r="C76" s="322" t="s">
        <v>12</v>
      </c>
      <c r="D76" s="7"/>
      <c r="E76" s="7"/>
      <c r="F76" s="321" t="str">
        <f>F18</f>
        <v>di5 architekti inženýři s.r.o.</v>
      </c>
      <c r="G76" s="7"/>
      <c r="H76" s="7"/>
      <c r="I76" s="3"/>
      <c r="J76" s="321"/>
      <c r="K76" s="7"/>
      <c r="L76" s="315"/>
    </row>
    <row r="77" spans="1:12" s="316" customFormat="1" x14ac:dyDescent="0.3">
      <c r="A77" s="7"/>
      <c r="B77" s="7"/>
      <c r="C77" s="318" t="s">
        <v>11</v>
      </c>
      <c r="D77" s="7"/>
      <c r="E77" s="7"/>
      <c r="F77" s="321" t="s">
        <v>4</v>
      </c>
      <c r="G77" s="7"/>
      <c r="H77" s="7"/>
      <c r="I77" s="2"/>
      <c r="J77" s="7"/>
      <c r="K77" s="7"/>
      <c r="L77" s="315"/>
    </row>
    <row r="78" spans="1:12" s="316" customFormat="1" x14ac:dyDescent="0.3">
      <c r="A78" s="7"/>
      <c r="B78" s="7"/>
      <c r="C78" s="7"/>
      <c r="D78" s="7"/>
      <c r="E78" s="7"/>
      <c r="F78" s="7"/>
      <c r="G78" s="7"/>
      <c r="H78" s="7"/>
      <c r="I78" s="2"/>
      <c r="J78" s="7"/>
      <c r="K78" s="7"/>
      <c r="L78" s="315"/>
    </row>
    <row r="79" spans="1:12" s="316" customFormat="1" ht="25.8" x14ac:dyDescent="0.3">
      <c r="A79" s="277"/>
      <c r="B79" s="277"/>
      <c r="C79" s="347" t="s">
        <v>41</v>
      </c>
      <c r="D79" s="347" t="s">
        <v>42</v>
      </c>
      <c r="E79" s="347" t="s">
        <v>43</v>
      </c>
      <c r="F79" s="347" t="s">
        <v>44</v>
      </c>
      <c r="G79" s="347" t="s">
        <v>45</v>
      </c>
      <c r="H79" s="347" t="s">
        <v>46</v>
      </c>
      <c r="I79" s="402" t="s">
        <v>47</v>
      </c>
      <c r="J79" s="347" t="s">
        <v>29</v>
      </c>
      <c r="K79" s="347" t="s">
        <v>48</v>
      </c>
      <c r="L79" s="315"/>
    </row>
    <row r="80" spans="1:12" s="316" customFormat="1" ht="15.6" x14ac:dyDescent="0.35">
      <c r="A80" s="7"/>
      <c r="B80" s="7"/>
      <c r="C80" s="348" t="s">
        <v>30</v>
      </c>
      <c r="D80" s="349"/>
      <c r="E80" s="349"/>
      <c r="F80" s="349"/>
      <c r="G80" s="349"/>
      <c r="H80" s="349"/>
      <c r="I80" s="13"/>
      <c r="J80" s="350">
        <f>J96+J85+J92+J103</f>
        <v>0</v>
      </c>
      <c r="K80" s="349"/>
      <c r="L80" s="315"/>
    </row>
    <row r="81" spans="1:65" s="357" customFormat="1" x14ac:dyDescent="0.3">
      <c r="A81" s="351"/>
      <c r="B81" s="351"/>
      <c r="C81" s="352"/>
      <c r="D81" s="353" t="s">
        <v>49</v>
      </c>
      <c r="E81" s="358" t="s">
        <v>719</v>
      </c>
      <c r="F81" s="358" t="s">
        <v>720</v>
      </c>
      <c r="G81" s="352"/>
      <c r="H81" s="352"/>
      <c r="I81" s="49"/>
      <c r="J81" s="359">
        <f>BK81</f>
        <v>0</v>
      </c>
      <c r="K81" s="352"/>
      <c r="L81" s="356"/>
      <c r="AR81" s="357" t="s">
        <v>54</v>
      </c>
      <c r="AT81" s="357" t="s">
        <v>49</v>
      </c>
      <c r="AU81" s="357" t="s">
        <v>718</v>
      </c>
      <c r="AY81" s="357" t="s">
        <v>715</v>
      </c>
      <c r="BK81" s="357">
        <f>SUM(BK82:BK91)</f>
        <v>0</v>
      </c>
    </row>
    <row r="82" spans="1:65" ht="39.25" customHeight="1" x14ac:dyDescent="0.3">
      <c r="A82" s="525"/>
      <c r="B82" s="525"/>
      <c r="C82" s="536" t="s">
        <v>54</v>
      </c>
      <c r="D82" s="536" t="s">
        <v>55</v>
      </c>
      <c r="E82" s="537" t="s">
        <v>713</v>
      </c>
      <c r="F82" s="537" t="s">
        <v>721</v>
      </c>
      <c r="G82" s="538" t="s">
        <v>714</v>
      </c>
      <c r="H82" s="539">
        <v>1</v>
      </c>
      <c r="I82" s="556"/>
      <c r="J82" s="540">
        <f>ROUND(I82*H82,2)</f>
        <v>0</v>
      </c>
      <c r="K82" s="541" t="s">
        <v>4</v>
      </c>
      <c r="AR82" s="372" t="s">
        <v>91</v>
      </c>
      <c r="AT82" s="372" t="s">
        <v>55</v>
      </c>
      <c r="AU82" s="372" t="s">
        <v>54</v>
      </c>
      <c r="AY82" s="372" t="s">
        <v>715</v>
      </c>
      <c r="BE82" s="372">
        <f>IF(N82="základní",J82,0)</f>
        <v>0</v>
      </c>
      <c r="BF82" s="372">
        <f>IF(N82="snížená",J82,0)</f>
        <v>0</v>
      </c>
      <c r="BG82" s="372">
        <f>IF(N82="zákl. přenesená",J82,0)</f>
        <v>0</v>
      </c>
      <c r="BH82" s="372">
        <f>IF(N82="sníž. přenesená",J82,0)</f>
        <v>0</v>
      </c>
      <c r="BI82" s="372">
        <f>IF(N82="nulová",J82,0)</f>
        <v>0</v>
      </c>
      <c r="BJ82" s="372" t="s">
        <v>54</v>
      </c>
      <c r="BK82" s="372">
        <f>ROUND(I82*H82,2)</f>
        <v>0</v>
      </c>
      <c r="BL82" s="372" t="s">
        <v>91</v>
      </c>
      <c r="BM82" s="372" t="s">
        <v>54</v>
      </c>
    </row>
    <row r="83" spans="1:65" ht="20.45" x14ac:dyDescent="0.3">
      <c r="A83" s="525"/>
      <c r="B83" s="525"/>
      <c r="C83" s="536"/>
      <c r="D83" s="536" t="s">
        <v>61</v>
      </c>
      <c r="E83" s="537"/>
      <c r="F83" s="547" t="s">
        <v>751</v>
      </c>
      <c r="G83" s="538"/>
      <c r="H83" s="539"/>
      <c r="I83" s="556"/>
      <c r="J83" s="540"/>
      <c r="K83" s="541"/>
      <c r="AT83" s="372" t="s">
        <v>61</v>
      </c>
      <c r="AU83" s="372" t="s">
        <v>54</v>
      </c>
    </row>
    <row r="85" spans="1:65" s="357" customFormat="1" x14ac:dyDescent="0.3">
      <c r="A85" s="351"/>
      <c r="B85" s="351"/>
      <c r="C85" s="352"/>
      <c r="D85" s="353" t="s">
        <v>49</v>
      </c>
      <c r="E85" s="358" t="s">
        <v>542</v>
      </c>
      <c r="F85" s="358" t="s">
        <v>543</v>
      </c>
      <c r="G85" s="352"/>
      <c r="H85" s="352"/>
      <c r="I85" s="49"/>
      <c r="J85" s="359">
        <f>SUM(J86:J91)</f>
        <v>0</v>
      </c>
      <c r="K85" s="352"/>
      <c r="L85" s="356"/>
    </row>
    <row r="86" spans="1:65" ht="23.65" x14ac:dyDescent="0.3">
      <c r="A86" s="525" t="s">
        <v>536</v>
      </c>
      <c r="B86" s="525">
        <v>19</v>
      </c>
      <c r="C86" s="536" t="s">
        <v>91</v>
      </c>
      <c r="D86" s="536" t="s">
        <v>55</v>
      </c>
      <c r="E86" s="537" t="s">
        <v>544</v>
      </c>
      <c r="F86" s="537" t="s">
        <v>545</v>
      </c>
      <c r="G86" s="538" t="s">
        <v>546</v>
      </c>
      <c r="H86" s="539">
        <v>4</v>
      </c>
      <c r="I86" s="556"/>
      <c r="J86" s="540">
        <f>H86*I86</f>
        <v>0</v>
      </c>
      <c r="K86" s="541"/>
    </row>
    <row r="87" spans="1:65" ht="18.3" x14ac:dyDescent="0.3">
      <c r="A87" s="525"/>
      <c r="B87" s="525"/>
      <c r="C87" s="530"/>
      <c r="D87" s="542" t="s">
        <v>61</v>
      </c>
      <c r="E87" s="530"/>
      <c r="F87" s="543" t="s">
        <v>545</v>
      </c>
      <c r="G87" s="530"/>
      <c r="H87" s="530"/>
      <c r="I87" s="557"/>
      <c r="J87" s="530"/>
      <c r="K87" s="530"/>
    </row>
    <row r="88" spans="1:65" ht="23.65" x14ac:dyDescent="0.3">
      <c r="A88" s="525" t="s">
        <v>536</v>
      </c>
      <c r="B88" s="525">
        <v>23</v>
      </c>
      <c r="C88" s="536" t="s">
        <v>93</v>
      </c>
      <c r="D88" s="536" t="s">
        <v>55</v>
      </c>
      <c r="E88" s="537" t="s">
        <v>547</v>
      </c>
      <c r="F88" s="537" t="s">
        <v>548</v>
      </c>
      <c r="G88" s="538" t="s">
        <v>546</v>
      </c>
      <c r="H88" s="539">
        <v>12</v>
      </c>
      <c r="I88" s="556"/>
      <c r="J88" s="540">
        <f>H88*I88</f>
        <v>0</v>
      </c>
      <c r="K88" s="541"/>
    </row>
    <row r="89" spans="1:65" ht="18.3" x14ac:dyDescent="0.3">
      <c r="A89" s="525"/>
      <c r="B89" s="525"/>
      <c r="C89" s="530"/>
      <c r="D89" s="542" t="s">
        <v>61</v>
      </c>
      <c r="E89" s="530"/>
      <c r="F89" s="543" t="s">
        <v>548</v>
      </c>
      <c r="G89" s="530"/>
      <c r="H89" s="530"/>
      <c r="I89" s="557"/>
      <c r="J89" s="530"/>
      <c r="K89" s="530"/>
    </row>
    <row r="90" spans="1:65" ht="23.65" x14ac:dyDescent="0.3">
      <c r="A90" s="525" t="s">
        <v>536</v>
      </c>
      <c r="B90" s="525">
        <v>26</v>
      </c>
      <c r="C90" s="536" t="s">
        <v>96</v>
      </c>
      <c r="D90" s="536" t="s">
        <v>55</v>
      </c>
      <c r="E90" s="537" t="s">
        <v>549</v>
      </c>
      <c r="F90" s="537" t="s">
        <v>550</v>
      </c>
      <c r="G90" s="538" t="s">
        <v>546</v>
      </c>
      <c r="H90" s="539">
        <v>3</v>
      </c>
      <c r="I90" s="556"/>
      <c r="J90" s="540">
        <f>H90*I90</f>
        <v>0</v>
      </c>
      <c r="K90" s="541"/>
    </row>
    <row r="91" spans="1:65" ht="18.3" x14ac:dyDescent="0.3">
      <c r="A91" s="525"/>
      <c r="B91" s="525"/>
      <c r="C91" s="530"/>
      <c r="D91" s="542" t="s">
        <v>61</v>
      </c>
      <c r="E91" s="530"/>
      <c r="F91" s="543" t="s">
        <v>550</v>
      </c>
      <c r="G91" s="530"/>
      <c r="H91" s="530"/>
      <c r="I91" s="557"/>
      <c r="J91" s="530"/>
      <c r="K91" s="530"/>
    </row>
    <row r="92" spans="1:65" s="357" customFormat="1" x14ac:dyDescent="0.3">
      <c r="A92" s="351"/>
      <c r="B92" s="351"/>
      <c r="C92" s="352"/>
      <c r="D92" s="353" t="s">
        <v>49</v>
      </c>
      <c r="E92" s="358" t="s">
        <v>551</v>
      </c>
      <c r="F92" s="358" t="s">
        <v>552</v>
      </c>
      <c r="G92" s="352"/>
      <c r="H92" s="352"/>
      <c r="I92" s="49"/>
      <c r="J92" s="359">
        <f>J93</f>
        <v>0</v>
      </c>
      <c r="K92" s="352"/>
      <c r="L92" s="356"/>
    </row>
    <row r="93" spans="1:65" s="357" customFormat="1" x14ac:dyDescent="0.3">
      <c r="A93" s="399"/>
      <c r="B93" s="351"/>
      <c r="C93" s="352"/>
      <c r="D93" s="353"/>
      <c r="E93" s="537" t="s">
        <v>723</v>
      </c>
      <c r="F93" s="537" t="s">
        <v>752</v>
      </c>
      <c r="G93" s="538" t="s">
        <v>67</v>
      </c>
      <c r="H93" s="539">
        <v>58</v>
      </c>
      <c r="I93" s="556"/>
      <c r="J93" s="540">
        <f>H93*I93</f>
        <v>0</v>
      </c>
      <c r="K93" s="352"/>
      <c r="L93" s="356"/>
    </row>
    <row r="94" spans="1:65" s="563" customFormat="1" ht="20.45" outlineLevel="1" x14ac:dyDescent="0.3">
      <c r="A94" s="561"/>
      <c r="B94" s="561"/>
      <c r="C94" s="536"/>
      <c r="D94" s="536"/>
      <c r="E94" s="537"/>
      <c r="F94" s="562" t="s">
        <v>770</v>
      </c>
      <c r="G94" s="538"/>
      <c r="H94" s="539"/>
      <c r="I94" s="569"/>
      <c r="J94" s="540"/>
      <c r="K94" s="541"/>
    </row>
    <row r="95" spans="1:65" s="316" customFormat="1" ht="15.6" x14ac:dyDescent="0.35">
      <c r="A95" s="7"/>
      <c r="B95" s="7"/>
      <c r="C95" s="564"/>
      <c r="D95" s="565"/>
      <c r="E95" s="565"/>
      <c r="F95" s="565"/>
      <c r="G95" s="565"/>
      <c r="H95" s="566"/>
      <c r="I95" s="13"/>
      <c r="J95" s="350"/>
      <c r="K95" s="349"/>
      <c r="L95" s="315"/>
    </row>
    <row r="96" spans="1:65" s="357" customFormat="1" x14ac:dyDescent="0.3">
      <c r="A96" s="351"/>
      <c r="B96" s="351"/>
      <c r="C96" s="352"/>
      <c r="D96" s="353" t="s">
        <v>49</v>
      </c>
      <c r="E96" s="358" t="s">
        <v>534</v>
      </c>
      <c r="F96" s="358" t="s">
        <v>535</v>
      </c>
      <c r="G96" s="352"/>
      <c r="H96" s="352"/>
      <c r="I96" s="49"/>
      <c r="J96" s="359">
        <f>SUM(J97:J102)</f>
        <v>0</v>
      </c>
      <c r="K96" s="352"/>
      <c r="L96" s="356"/>
    </row>
    <row r="97" spans="1:63" ht="24.75" customHeight="1" x14ac:dyDescent="0.3">
      <c r="A97" s="525" t="s">
        <v>536</v>
      </c>
      <c r="B97" s="525">
        <v>223</v>
      </c>
      <c r="C97" s="536" t="s">
        <v>54</v>
      </c>
      <c r="D97" s="536" t="s">
        <v>55</v>
      </c>
      <c r="E97" s="537" t="s">
        <v>537</v>
      </c>
      <c r="F97" s="537" t="s">
        <v>538</v>
      </c>
      <c r="G97" s="538" t="s">
        <v>98</v>
      </c>
      <c r="H97" s="539">
        <f>70/3</f>
        <v>23.333333333333332</v>
      </c>
      <c r="I97" s="556"/>
      <c r="J97" s="540">
        <f>H97*I97</f>
        <v>0</v>
      </c>
      <c r="K97" s="541"/>
    </row>
    <row r="98" spans="1:63" x14ac:dyDescent="0.3">
      <c r="A98" s="525"/>
      <c r="B98" s="525"/>
      <c r="C98" s="530"/>
      <c r="D98" s="542" t="s">
        <v>61</v>
      </c>
      <c r="E98" s="530"/>
      <c r="F98" s="543" t="s">
        <v>538</v>
      </c>
      <c r="G98" s="530"/>
      <c r="H98" s="530"/>
      <c r="I98" s="557"/>
      <c r="J98" s="530"/>
      <c r="K98" s="530"/>
    </row>
    <row r="99" spans="1:63" x14ac:dyDescent="0.3">
      <c r="A99" s="525" t="s">
        <v>536</v>
      </c>
      <c r="B99" s="525">
        <v>224</v>
      </c>
      <c r="C99" s="536" t="s">
        <v>84</v>
      </c>
      <c r="D99" s="536" t="s">
        <v>55</v>
      </c>
      <c r="E99" s="537" t="s">
        <v>539</v>
      </c>
      <c r="F99" s="537" t="s">
        <v>190</v>
      </c>
      <c r="G99" s="538" t="s">
        <v>98</v>
      </c>
      <c r="H99" s="539">
        <f>20/3</f>
        <v>6.666666666666667</v>
      </c>
      <c r="I99" s="556"/>
      <c r="J99" s="540">
        <f>H99*I99</f>
        <v>0</v>
      </c>
      <c r="K99" s="541"/>
    </row>
    <row r="100" spans="1:63" x14ac:dyDescent="0.3">
      <c r="A100" s="525"/>
      <c r="B100" s="525"/>
      <c r="C100" s="530"/>
      <c r="D100" s="542" t="s">
        <v>61</v>
      </c>
      <c r="E100" s="530"/>
      <c r="F100" s="543" t="s">
        <v>190</v>
      </c>
      <c r="G100" s="530"/>
      <c r="H100" s="530"/>
      <c r="I100" s="557"/>
      <c r="J100" s="530"/>
      <c r="K100" s="530"/>
    </row>
    <row r="101" spans="1:63" x14ac:dyDescent="0.3">
      <c r="A101" s="525" t="s">
        <v>536</v>
      </c>
      <c r="B101" s="525">
        <v>225</v>
      </c>
      <c r="C101" s="536" t="s">
        <v>52</v>
      </c>
      <c r="D101" s="536" t="s">
        <v>55</v>
      </c>
      <c r="E101" s="537" t="s">
        <v>540</v>
      </c>
      <c r="F101" s="537" t="s">
        <v>541</v>
      </c>
      <c r="G101" s="538" t="s">
        <v>98</v>
      </c>
      <c r="H101" s="539">
        <f>15/3</f>
        <v>5</v>
      </c>
      <c r="I101" s="556"/>
      <c r="J101" s="540">
        <f>H101*I101</f>
        <v>0</v>
      </c>
      <c r="K101" s="541"/>
    </row>
    <row r="102" spans="1:63" x14ac:dyDescent="0.3">
      <c r="A102" s="525"/>
      <c r="B102" s="525"/>
      <c r="C102" s="530"/>
      <c r="D102" s="542" t="s">
        <v>61</v>
      </c>
      <c r="E102" s="530"/>
      <c r="F102" s="543" t="s">
        <v>541</v>
      </c>
      <c r="G102" s="530"/>
      <c r="H102" s="530"/>
      <c r="I102" s="557"/>
      <c r="J102" s="530"/>
      <c r="K102" s="530"/>
    </row>
    <row r="103" spans="1:63" s="357" customFormat="1" x14ac:dyDescent="0.3">
      <c r="A103" s="351"/>
      <c r="B103" s="351"/>
      <c r="C103" s="352"/>
      <c r="D103" s="353" t="s">
        <v>49</v>
      </c>
      <c r="E103" s="358" t="s">
        <v>717</v>
      </c>
      <c r="F103" s="358" t="s">
        <v>1124</v>
      </c>
      <c r="G103" s="352"/>
      <c r="H103" s="352"/>
      <c r="I103" s="49"/>
      <c r="J103" s="359">
        <f>J104</f>
        <v>0</v>
      </c>
      <c r="K103" s="352"/>
      <c r="L103" s="356"/>
      <c r="AR103" s="357" t="s">
        <v>54</v>
      </c>
      <c r="AT103" s="357" t="s">
        <v>49</v>
      </c>
      <c r="AU103" s="357" t="s">
        <v>718</v>
      </c>
      <c r="AY103" s="357" t="s">
        <v>715</v>
      </c>
      <c r="BK103" s="357">
        <f>SUM(BK104:BK105)</f>
        <v>0</v>
      </c>
    </row>
    <row r="104" spans="1:63" ht="32" customHeight="1" x14ac:dyDescent="0.3">
      <c r="A104" s="525" t="s">
        <v>553</v>
      </c>
      <c r="B104" s="525">
        <v>226</v>
      </c>
      <c r="C104" s="536" t="s">
        <v>716</v>
      </c>
      <c r="D104" s="536" t="s">
        <v>55</v>
      </c>
      <c r="E104" s="537" t="s">
        <v>753</v>
      </c>
      <c r="F104" s="537" t="s">
        <v>555</v>
      </c>
      <c r="G104" s="538" t="s">
        <v>141</v>
      </c>
      <c r="H104" s="539">
        <v>1</v>
      </c>
      <c r="I104" s="556"/>
      <c r="J104" s="540">
        <f>H104*I104</f>
        <v>0</v>
      </c>
      <c r="K104" s="541"/>
    </row>
    <row r="105" spans="1:63" ht="18.3" x14ac:dyDescent="0.3">
      <c r="A105" s="525"/>
      <c r="B105" s="525"/>
      <c r="C105" s="530"/>
      <c r="D105" s="542" t="s">
        <v>61</v>
      </c>
      <c r="E105" s="530"/>
      <c r="F105" s="543" t="s">
        <v>722</v>
      </c>
      <c r="G105" s="530"/>
      <c r="H105" s="530"/>
      <c r="I105" s="557"/>
      <c r="J105" s="530"/>
      <c r="K105" s="530"/>
    </row>
    <row r="106" spans="1:63" x14ac:dyDescent="0.3">
      <c r="A106" s="525"/>
      <c r="B106" s="525"/>
      <c r="C106" s="525"/>
      <c r="D106" s="567"/>
      <c r="E106" s="525"/>
      <c r="F106" s="568"/>
      <c r="G106" s="525"/>
      <c r="H106" s="525"/>
      <c r="I106" s="570"/>
      <c r="J106" s="525"/>
      <c r="K106" s="525"/>
    </row>
    <row r="107" spans="1:63" x14ac:dyDescent="0.3">
      <c r="A107" s="525"/>
      <c r="B107" s="525"/>
      <c r="C107" s="525"/>
      <c r="D107" s="567"/>
      <c r="E107" s="525"/>
      <c r="F107" s="568"/>
      <c r="G107" s="525"/>
      <c r="H107" s="525"/>
      <c r="I107" s="570"/>
      <c r="J107" s="525"/>
      <c r="K107" s="525"/>
    </row>
    <row r="108" spans="1:63" x14ac:dyDescent="0.3">
      <c r="A108" s="525"/>
      <c r="B108" s="525"/>
      <c r="C108" s="525"/>
      <c r="D108" s="567"/>
      <c r="E108" s="525"/>
      <c r="F108" s="568"/>
      <c r="G108" s="525"/>
      <c r="H108" s="525"/>
      <c r="I108" s="570"/>
      <c r="J108" s="525"/>
      <c r="K108" s="525"/>
    </row>
    <row r="109" spans="1:63" x14ac:dyDescent="0.3">
      <c r="A109" s="525"/>
      <c r="B109" s="525"/>
      <c r="C109" s="525"/>
      <c r="D109" s="525"/>
      <c r="E109" s="525"/>
      <c r="F109" s="525"/>
      <c r="G109" s="525"/>
      <c r="H109" s="525"/>
      <c r="I109" s="559"/>
      <c r="J109" s="525"/>
      <c r="K109" s="525"/>
    </row>
  </sheetData>
  <sheetProtection password="CF50" sheet="1" objects="1" scenarios="1"/>
  <mergeCells count="5">
    <mergeCell ref="C95:H95"/>
    <mergeCell ref="E5:H5"/>
    <mergeCell ref="E22:H22"/>
    <mergeCell ref="E43:H43"/>
    <mergeCell ref="E69:H69"/>
  </mergeCells>
  <pageMargins left="0.7" right="0.7" top="0.78740157499999996" bottom="0.78740157499999996" header="0.3" footer="0.3"/>
  <pageSetup paperSize="9" scale="70" orientation="portrait" r:id="rId1"/>
  <rowBreaks count="2" manualBreakCount="2">
    <brk id="36" min="2" max="10" man="1"/>
    <brk id="63" min="2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view="pageBreakPreview" topLeftCell="A64" zoomScale="70" zoomScaleNormal="100" zoomScaleSheetLayoutView="70" workbookViewId="0">
      <selection activeCell="I82" sqref="I82"/>
    </sheetView>
  </sheetViews>
  <sheetFormatPr defaultColWidth="8.796875" defaultRowHeight="14" x14ac:dyDescent="0.3"/>
  <cols>
    <col min="1" max="1" width="12.796875" style="316" customWidth="1"/>
    <col min="2" max="2" width="8.796875" style="316" bestFit="1" customWidth="1"/>
    <col min="3" max="4" width="8.796875" style="316"/>
    <col min="5" max="5" width="9" style="316" bestFit="1" customWidth="1"/>
    <col min="6" max="6" width="39.296875" style="316" customWidth="1"/>
    <col min="7" max="7" width="8.796875" style="316"/>
    <col min="8" max="8" width="8.796875" style="316" bestFit="1" customWidth="1"/>
    <col min="9" max="9" width="11.296875" style="405" customWidth="1"/>
    <col min="10" max="10" width="12.796875" style="316" customWidth="1"/>
    <col min="11" max="16384" width="8.796875" style="316"/>
  </cols>
  <sheetData>
    <row r="1" spans="1:12" s="405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  <c r="L1" s="401"/>
    </row>
    <row r="2" spans="1:12" s="405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  <c r="L2" s="401"/>
    </row>
    <row r="3" spans="1:12" s="405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  <c r="L5" s="401"/>
    </row>
    <row r="6" spans="1:12" s="405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  <c r="L6" s="401"/>
    </row>
    <row r="7" spans="1:12" s="405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  <c r="L7" s="401"/>
    </row>
    <row r="8" spans="1:12" s="405" customFormat="1" ht="36.950000000000003" customHeight="1" x14ac:dyDescent="0.3">
      <c r="A8" s="409"/>
      <c r="B8" s="409"/>
      <c r="C8" s="409"/>
      <c r="D8" s="409"/>
      <c r="E8" s="410" t="s">
        <v>686</v>
      </c>
      <c r="F8" s="410"/>
      <c r="G8" s="410"/>
      <c r="H8" s="410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  <c r="L9" s="401"/>
    </row>
    <row r="10" spans="1:12" s="405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  <c r="L10" s="401"/>
    </row>
    <row r="11" spans="1:12" s="405" customFormat="1" ht="15.45" customHeight="1" x14ac:dyDescent="0.3">
      <c r="A11" s="409"/>
      <c r="B11" s="409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/>
      <c r="K11" s="409"/>
      <c r="L11" s="401"/>
    </row>
    <row r="12" spans="1:12" s="405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  <c r="L12" s="401"/>
    </row>
    <row r="13" spans="1:12" s="405" customFormat="1" x14ac:dyDescent="0.3">
      <c r="A13" s="409"/>
      <c r="B13" s="409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  <c r="L14" s="401"/>
    </row>
    <row r="15" spans="1:12" s="405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  <c r="L15" s="401"/>
    </row>
    <row r="16" spans="1:12" s="405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  <c r="L16" s="401"/>
    </row>
    <row r="17" spans="1:12" s="405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  <c r="L17" s="401"/>
    </row>
    <row r="18" spans="1:12" s="405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  <c r="L18" s="401"/>
    </row>
    <row r="19" spans="1:12" s="405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  <c r="L20" s="401"/>
    </row>
    <row r="21" spans="1:12" s="405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  <c r="L22" s="401"/>
    </row>
    <row r="23" spans="1:12" s="405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s="405" customFormat="1" x14ac:dyDescent="0.3">
      <c r="A25" s="409"/>
      <c r="B25" s="409"/>
      <c r="C25" s="409"/>
      <c r="D25" s="409"/>
      <c r="E25" s="409"/>
      <c r="F25" s="409"/>
      <c r="G25" s="409"/>
      <c r="H25" s="409"/>
      <c r="I25" s="2"/>
      <c r="J25" s="409"/>
      <c r="K25" s="409"/>
      <c r="L25" s="401"/>
    </row>
    <row r="26" spans="1:12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J79</f>
        <v>0</v>
      </c>
      <c r="K26" s="7"/>
      <c r="L26" s="315"/>
    </row>
    <row r="27" spans="1:12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  <c r="L27" s="315"/>
    </row>
    <row r="28" spans="1:12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  <c r="L28" s="315"/>
    </row>
    <row r="29" spans="1:12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  <c r="L29" s="315"/>
    </row>
    <row r="30" spans="1:12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  <c r="L30" s="315"/>
    </row>
    <row r="31" spans="1:12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  <c r="L31" s="315"/>
    </row>
    <row r="32" spans="1:12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  <c r="L32" s="315"/>
    </row>
    <row r="33" spans="1:12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  <c r="L33" s="315"/>
    </row>
    <row r="34" spans="1:12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  <c r="L34" s="315"/>
    </row>
    <row r="35" spans="1:12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  <c r="L35" s="315"/>
    </row>
    <row r="36" spans="1:12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  <c r="L36" s="315"/>
    </row>
    <row r="37" spans="1:12" x14ac:dyDescent="0.3">
      <c r="A37" s="314"/>
      <c r="B37" s="314"/>
      <c r="C37" s="314"/>
      <c r="D37" s="314"/>
      <c r="E37" s="314"/>
      <c r="F37" s="314"/>
      <c r="G37" s="314"/>
      <c r="H37" s="314"/>
      <c r="I37" s="1"/>
      <c r="J37" s="314"/>
      <c r="K37" s="314"/>
      <c r="L37" s="315"/>
    </row>
    <row r="38" spans="1:12" x14ac:dyDescent="0.3">
      <c r="A38" s="314"/>
      <c r="B38" s="314"/>
      <c r="C38" s="314"/>
      <c r="D38" s="314"/>
      <c r="E38" s="314"/>
      <c r="F38" s="314"/>
      <c r="G38" s="314"/>
      <c r="H38" s="314"/>
      <c r="I38" s="1"/>
      <c r="J38" s="314"/>
      <c r="K38" s="314"/>
      <c r="L38" s="315"/>
    </row>
    <row r="39" spans="1:12" x14ac:dyDescent="0.3">
      <c r="A39" s="314"/>
      <c r="B39" s="314"/>
      <c r="C39" s="314"/>
      <c r="D39" s="314"/>
      <c r="E39" s="314"/>
      <c r="F39" s="314"/>
      <c r="G39" s="314"/>
      <c r="H39" s="314"/>
      <c r="I39" s="1"/>
      <c r="J39" s="314"/>
      <c r="K39" s="314"/>
      <c r="L39" s="315"/>
    </row>
    <row r="40" spans="1:12" x14ac:dyDescent="0.3">
      <c r="A40" s="7"/>
      <c r="B40" s="7"/>
      <c r="C40" s="7"/>
      <c r="D40" s="7"/>
      <c r="E40" s="7"/>
      <c r="F40" s="7"/>
      <c r="G40" s="7"/>
      <c r="H40" s="7"/>
      <c r="I40" s="2"/>
      <c r="J40" s="7"/>
      <c r="K40" s="7"/>
      <c r="L40" s="315"/>
    </row>
    <row r="41" spans="1:12" ht="20.95" x14ac:dyDescent="0.3">
      <c r="A41" s="7"/>
      <c r="B41" s="7"/>
      <c r="C41" s="317" t="s">
        <v>27</v>
      </c>
      <c r="D41" s="7"/>
      <c r="E41" s="7"/>
      <c r="F41" s="7"/>
      <c r="G41" s="7"/>
      <c r="H41" s="7"/>
      <c r="I41" s="2"/>
      <c r="J41" s="7"/>
      <c r="K41" s="7"/>
      <c r="L41" s="315"/>
    </row>
    <row r="42" spans="1:12" x14ac:dyDescent="0.3">
      <c r="A42" s="7"/>
      <c r="B42" s="7"/>
      <c r="C42" s="7"/>
      <c r="D42" s="7"/>
      <c r="E42" s="7"/>
      <c r="F42" s="7"/>
      <c r="G42" s="7"/>
      <c r="H42" s="7"/>
      <c r="I42" s="2"/>
      <c r="J42" s="7"/>
      <c r="K42" s="7"/>
      <c r="L42" s="315"/>
    </row>
    <row r="43" spans="1:12" x14ac:dyDescent="0.3">
      <c r="A43" s="7"/>
      <c r="B43" s="7"/>
      <c r="C43" s="318" t="s">
        <v>1</v>
      </c>
      <c r="D43" s="7"/>
      <c r="E43" s="7"/>
      <c r="F43" s="7"/>
      <c r="G43" s="7"/>
      <c r="H43" s="7"/>
      <c r="I43" s="2"/>
      <c r="J43" s="7"/>
      <c r="K43" s="7"/>
      <c r="L43" s="315"/>
    </row>
    <row r="44" spans="1:12" x14ac:dyDescent="0.3">
      <c r="A44" s="7"/>
      <c r="B44" s="7"/>
      <c r="C44" s="7"/>
      <c r="D44" s="7"/>
      <c r="E44" s="319" t="str">
        <f>E6</f>
        <v>Labe aréna Štětí  - veslařsko-kanoistický bazén</v>
      </c>
      <c r="F44" s="319"/>
      <c r="G44" s="319"/>
      <c r="H44" s="319"/>
      <c r="I44" s="2"/>
      <c r="J44" s="7"/>
      <c r="K44" s="7"/>
      <c r="L44" s="315"/>
    </row>
    <row r="45" spans="1:12" x14ac:dyDescent="0.3">
      <c r="A45" s="7"/>
      <c r="B45" s="7"/>
      <c r="C45" s="318" t="s">
        <v>2</v>
      </c>
      <c r="D45" s="7"/>
      <c r="E45" s="7"/>
      <c r="F45" s="7"/>
      <c r="G45" s="7"/>
      <c r="H45" s="7"/>
      <c r="I45" s="2"/>
      <c r="J45" s="7"/>
      <c r="K45" s="7"/>
      <c r="L45" s="315"/>
    </row>
    <row r="46" spans="1:12" ht="15.6" x14ac:dyDescent="0.3">
      <c r="A46" s="7"/>
      <c r="B46" s="7"/>
      <c r="C46" s="7"/>
      <c r="D46" s="7"/>
      <c r="E46" s="320" t="str">
        <f>E8</f>
        <v>03b - VZT v technických místnostech a odvlhčovací jednotka</v>
      </c>
      <c r="F46" s="320"/>
      <c r="G46" s="320"/>
      <c r="H46" s="320"/>
      <c r="I46" s="2"/>
      <c r="J46" s="7"/>
      <c r="K46" s="7"/>
      <c r="L46" s="315"/>
    </row>
    <row r="47" spans="1:12" x14ac:dyDescent="0.3">
      <c r="A47" s="7"/>
      <c r="B47" s="7"/>
      <c r="C47" s="7"/>
      <c r="D47" s="7"/>
      <c r="E47" s="7"/>
      <c r="F47" s="7"/>
      <c r="G47" s="7"/>
      <c r="H47" s="7"/>
      <c r="I47" s="2"/>
      <c r="J47" s="7"/>
      <c r="K47" s="7"/>
      <c r="L47" s="315"/>
    </row>
    <row r="48" spans="1:12" x14ac:dyDescent="0.3">
      <c r="A48" s="7"/>
      <c r="B48" s="7"/>
      <c r="C48" s="318" t="s">
        <v>6</v>
      </c>
      <c r="D48" s="7"/>
      <c r="E48" s="315"/>
      <c r="F48" s="335" t="str">
        <f>F11</f>
        <v>Štětí, Nábřežní 835</v>
      </c>
      <c r="G48" s="7"/>
      <c r="H48" s="7"/>
      <c r="I48" s="3" t="s">
        <v>7</v>
      </c>
      <c r="J48" s="323">
        <f>J11</f>
        <v>0</v>
      </c>
      <c r="K48" s="7"/>
      <c r="L48" s="315"/>
    </row>
    <row r="49" spans="1:15" x14ac:dyDescent="0.3">
      <c r="A49" s="7"/>
      <c r="B49" s="7"/>
      <c r="C49" s="7"/>
      <c r="D49" s="7"/>
      <c r="E49" s="315"/>
      <c r="F49" s="7"/>
      <c r="G49" s="7"/>
      <c r="H49" s="7"/>
      <c r="I49" s="2"/>
      <c r="J49" s="7"/>
      <c r="K49" s="7"/>
      <c r="L49" s="315"/>
    </row>
    <row r="50" spans="1:15" x14ac:dyDescent="0.3">
      <c r="A50" s="7"/>
      <c r="B50" s="7"/>
      <c r="C50" s="318" t="s">
        <v>8</v>
      </c>
      <c r="D50" s="7"/>
      <c r="E50" s="315"/>
      <c r="F50" s="7" t="str">
        <f>F13</f>
        <v>Labe aréna a.s.</v>
      </c>
      <c r="G50" s="7"/>
      <c r="H50" s="7"/>
      <c r="I50" s="401"/>
      <c r="J50" s="321" t="s">
        <v>4</v>
      </c>
      <c r="K50" s="7"/>
      <c r="L50" s="315"/>
    </row>
    <row r="51" spans="1:15" x14ac:dyDescent="0.3">
      <c r="A51" s="7"/>
      <c r="B51" s="7"/>
      <c r="C51" s="322" t="s">
        <v>12</v>
      </c>
      <c r="D51" s="7"/>
      <c r="E51" s="315"/>
      <c r="F51" s="7" t="str">
        <f>F19</f>
        <v>di5 architekti inženýři s.r.o.</v>
      </c>
      <c r="G51" s="7"/>
      <c r="H51" s="7"/>
      <c r="I51" s="3"/>
      <c r="J51" s="321"/>
      <c r="K51" s="7"/>
      <c r="L51" s="315"/>
    </row>
    <row r="52" spans="1:15" x14ac:dyDescent="0.3">
      <c r="A52" s="7"/>
      <c r="B52" s="7"/>
      <c r="C52" s="318" t="s">
        <v>11</v>
      </c>
      <c r="D52" s="7"/>
      <c r="E52" s="7"/>
      <c r="F52" s="321" t="s">
        <v>4</v>
      </c>
      <c r="G52" s="7"/>
      <c r="H52" s="7"/>
      <c r="I52" s="2"/>
      <c r="J52" s="7"/>
      <c r="K52" s="7"/>
      <c r="L52" s="315"/>
    </row>
    <row r="53" spans="1:15" x14ac:dyDescent="0.3">
      <c r="A53" s="7"/>
      <c r="B53" s="7"/>
      <c r="C53" s="7"/>
      <c r="D53" s="7"/>
      <c r="E53" s="7"/>
      <c r="F53" s="7"/>
      <c r="G53" s="7"/>
      <c r="H53" s="7"/>
      <c r="I53" s="2"/>
      <c r="J53" s="7"/>
      <c r="K53" s="7"/>
      <c r="L53" s="315"/>
    </row>
    <row r="54" spans="1:15" x14ac:dyDescent="0.3">
      <c r="A54" s="7"/>
      <c r="B54" s="7"/>
      <c r="C54" s="336" t="s">
        <v>28</v>
      </c>
      <c r="D54" s="330"/>
      <c r="E54" s="330"/>
      <c r="F54" s="330"/>
      <c r="G54" s="330"/>
      <c r="H54" s="330"/>
      <c r="I54" s="400"/>
      <c r="J54" s="337" t="s">
        <v>29</v>
      </c>
      <c r="K54" s="330"/>
      <c r="L54" s="315"/>
    </row>
    <row r="55" spans="1:15" x14ac:dyDescent="0.3">
      <c r="A55" s="7"/>
      <c r="B55" s="7"/>
      <c r="C55" s="7"/>
      <c r="D55" s="7"/>
      <c r="E55" s="7"/>
      <c r="F55" s="7"/>
      <c r="G55" s="7"/>
      <c r="H55" s="7"/>
      <c r="I55" s="2"/>
      <c r="J55" s="7"/>
      <c r="K55" s="7"/>
      <c r="L55" s="315"/>
    </row>
    <row r="56" spans="1:15" ht="15.6" x14ac:dyDescent="0.3">
      <c r="A56" s="7"/>
      <c r="B56" s="7"/>
      <c r="C56" s="338" t="s">
        <v>30</v>
      </c>
      <c r="D56" s="7"/>
      <c r="E56" s="7"/>
      <c r="F56" s="7"/>
      <c r="G56" s="7"/>
      <c r="H56" s="7"/>
      <c r="I56" s="2"/>
      <c r="J56" s="326">
        <f>J79</f>
        <v>0</v>
      </c>
      <c r="K56" s="7"/>
      <c r="L56" s="315"/>
      <c r="M56" s="571"/>
      <c r="N56" s="525"/>
      <c r="O56" s="525"/>
    </row>
    <row r="57" spans="1:15" ht="15.6" x14ac:dyDescent="0.3">
      <c r="A57" s="339"/>
      <c r="B57" s="339"/>
      <c r="C57" s="339"/>
      <c r="D57" s="340" t="s">
        <v>34</v>
      </c>
      <c r="E57" s="339"/>
      <c r="F57" s="339"/>
      <c r="G57" s="339"/>
      <c r="H57" s="339"/>
      <c r="I57" s="8"/>
      <c r="J57" s="342">
        <f>J80</f>
        <v>0</v>
      </c>
      <c r="K57" s="339"/>
      <c r="L57" s="315"/>
      <c r="M57" s="572"/>
      <c r="N57" s="525"/>
      <c r="O57" s="525"/>
    </row>
    <row r="58" spans="1:15" ht="15.05" x14ac:dyDescent="0.3">
      <c r="A58" s="343"/>
      <c r="B58" s="343"/>
      <c r="C58" s="343"/>
      <c r="D58" s="344" t="s">
        <v>560</v>
      </c>
      <c r="E58" s="343"/>
      <c r="F58" s="343"/>
      <c r="G58" s="343"/>
      <c r="H58" s="343"/>
      <c r="I58" s="9"/>
      <c r="J58" s="346">
        <f>J81</f>
        <v>0</v>
      </c>
      <c r="K58" s="343"/>
      <c r="L58" s="315"/>
      <c r="M58" s="571"/>
      <c r="N58" s="525"/>
      <c r="O58" s="525"/>
    </row>
    <row r="59" spans="1:15" x14ac:dyDescent="0.3">
      <c r="A59" s="7"/>
      <c r="B59" s="7"/>
      <c r="C59" s="7"/>
      <c r="D59" s="344" t="s">
        <v>689</v>
      </c>
      <c r="E59" s="7"/>
      <c r="F59" s="7"/>
      <c r="G59" s="7"/>
      <c r="H59" s="7"/>
      <c r="I59" s="2"/>
      <c r="J59" s="346">
        <f>J114</f>
        <v>0</v>
      </c>
      <c r="K59" s="7"/>
      <c r="L59" s="315"/>
    </row>
    <row r="60" spans="1:15" x14ac:dyDescent="0.3">
      <c r="A60" s="7"/>
      <c r="B60" s="7"/>
      <c r="C60" s="7"/>
      <c r="D60" s="7"/>
      <c r="E60" s="7"/>
      <c r="F60" s="7"/>
      <c r="G60" s="7"/>
      <c r="H60" s="7"/>
      <c r="I60" s="2"/>
      <c r="J60" s="7"/>
      <c r="K60" s="7"/>
      <c r="L60" s="315"/>
    </row>
    <row r="61" spans="1:15" x14ac:dyDescent="0.3">
      <c r="A61" s="314"/>
      <c r="B61" s="314"/>
      <c r="C61" s="314"/>
      <c r="D61" s="314"/>
      <c r="E61" s="314"/>
      <c r="F61" s="314"/>
      <c r="G61" s="314"/>
      <c r="H61" s="314"/>
      <c r="I61" s="1"/>
      <c r="J61" s="314"/>
      <c r="K61" s="314"/>
      <c r="L61" s="315"/>
    </row>
    <row r="62" spans="1:15" x14ac:dyDescent="0.3">
      <c r="A62" s="314"/>
      <c r="B62" s="314"/>
      <c r="C62" s="314"/>
      <c r="D62" s="314"/>
      <c r="E62" s="314"/>
      <c r="F62" s="314"/>
      <c r="G62" s="314"/>
      <c r="H62" s="314"/>
      <c r="I62" s="1"/>
      <c r="J62" s="314"/>
      <c r="K62" s="314"/>
      <c r="L62" s="315"/>
    </row>
    <row r="63" spans="1:15" x14ac:dyDescent="0.3">
      <c r="A63" s="314"/>
      <c r="B63" s="314"/>
      <c r="C63" s="314"/>
      <c r="D63" s="314"/>
      <c r="E63" s="314"/>
      <c r="F63" s="314"/>
      <c r="G63" s="314"/>
      <c r="H63" s="314"/>
      <c r="I63" s="1"/>
      <c r="J63" s="314"/>
      <c r="K63" s="314"/>
      <c r="L63" s="315"/>
    </row>
    <row r="64" spans="1:15" x14ac:dyDescent="0.3">
      <c r="A64" s="7"/>
      <c r="B64" s="7"/>
      <c r="C64" s="7"/>
      <c r="D64" s="7"/>
      <c r="E64" s="7"/>
      <c r="F64" s="7"/>
      <c r="G64" s="7"/>
      <c r="H64" s="7"/>
      <c r="I64" s="2"/>
      <c r="J64" s="7"/>
      <c r="K64" s="7"/>
      <c r="L64" s="315"/>
    </row>
    <row r="65" spans="1:12" ht="20.95" x14ac:dyDescent="0.3">
      <c r="A65" s="7"/>
      <c r="B65" s="7"/>
      <c r="C65" s="317" t="s">
        <v>40</v>
      </c>
      <c r="D65" s="7"/>
      <c r="E65" s="7"/>
      <c r="F65" s="7"/>
      <c r="G65" s="7"/>
      <c r="H65" s="7"/>
      <c r="I65" s="2"/>
      <c r="J65" s="7"/>
      <c r="K65" s="7"/>
      <c r="L65" s="315"/>
    </row>
    <row r="66" spans="1:12" x14ac:dyDescent="0.3">
      <c r="A66" s="7"/>
      <c r="B66" s="7"/>
      <c r="C66" s="7"/>
      <c r="D66" s="7"/>
      <c r="E66" s="7"/>
      <c r="F66" s="7"/>
      <c r="G66" s="7"/>
      <c r="H66" s="7"/>
      <c r="I66" s="2"/>
      <c r="J66" s="7"/>
      <c r="K66" s="7"/>
      <c r="L66" s="315"/>
    </row>
    <row r="67" spans="1:12" x14ac:dyDescent="0.3">
      <c r="A67" s="7"/>
      <c r="B67" s="7"/>
      <c r="C67" s="318" t="s">
        <v>1</v>
      </c>
      <c r="D67" s="7"/>
      <c r="E67" s="7"/>
      <c r="F67" s="7"/>
      <c r="G67" s="7"/>
      <c r="H67" s="7"/>
      <c r="I67" s="2"/>
      <c r="J67" s="7"/>
      <c r="K67" s="7"/>
      <c r="L67" s="315"/>
    </row>
    <row r="68" spans="1:12" x14ac:dyDescent="0.3">
      <c r="A68" s="7"/>
      <c r="B68" s="7"/>
      <c r="C68" s="7"/>
      <c r="D68" s="7"/>
      <c r="E68" s="319" t="str">
        <f>E6</f>
        <v>Labe aréna Štětí  - veslařsko-kanoistický bazén</v>
      </c>
      <c r="F68" s="319"/>
      <c r="G68" s="319"/>
      <c r="H68" s="319"/>
      <c r="I68" s="2"/>
      <c r="J68" s="7"/>
      <c r="K68" s="7"/>
      <c r="L68" s="315"/>
    </row>
    <row r="69" spans="1:12" x14ac:dyDescent="0.3">
      <c r="A69" s="7"/>
      <c r="B69" s="7"/>
      <c r="C69" s="318" t="s">
        <v>2</v>
      </c>
      <c r="D69" s="7"/>
      <c r="E69" s="7"/>
      <c r="F69" s="7"/>
      <c r="G69" s="7"/>
      <c r="H69" s="7"/>
      <c r="I69" s="2"/>
      <c r="J69" s="7"/>
      <c r="K69" s="7"/>
      <c r="L69" s="315"/>
    </row>
    <row r="70" spans="1:12" ht="15.6" x14ac:dyDescent="0.3">
      <c r="A70" s="7"/>
      <c r="B70" s="7"/>
      <c r="C70" s="7"/>
      <c r="D70" s="7"/>
      <c r="E70" s="320" t="str">
        <f>E8</f>
        <v>03b - VZT v technických místnostech a odvlhčovací jednotka</v>
      </c>
      <c r="F70" s="320"/>
      <c r="G70" s="320"/>
      <c r="H70" s="320"/>
      <c r="I70" s="2"/>
      <c r="J70" s="7"/>
      <c r="K70" s="7"/>
      <c r="L70" s="315"/>
    </row>
    <row r="71" spans="1:12" x14ac:dyDescent="0.3">
      <c r="A71" s="7"/>
      <c r="B71" s="7"/>
      <c r="C71" s="7"/>
      <c r="D71" s="7"/>
      <c r="E71" s="7"/>
      <c r="F71" s="7"/>
      <c r="G71" s="7"/>
      <c r="H71" s="7"/>
      <c r="I71" s="2"/>
      <c r="J71" s="7"/>
      <c r="K71" s="7"/>
      <c r="L71" s="315"/>
    </row>
    <row r="72" spans="1:12" x14ac:dyDescent="0.3">
      <c r="A72" s="7"/>
      <c r="B72" s="7"/>
      <c r="C72" s="318" t="s">
        <v>6</v>
      </c>
      <c r="D72" s="7"/>
      <c r="E72" s="7"/>
      <c r="F72" s="321" t="str">
        <f>F11</f>
        <v>Štětí, Nábřežní 835</v>
      </c>
      <c r="G72" s="7"/>
      <c r="H72" s="7"/>
      <c r="I72" s="3" t="s">
        <v>7</v>
      </c>
      <c r="J72" s="323">
        <f>J11</f>
        <v>0</v>
      </c>
      <c r="K72" s="7"/>
      <c r="L72" s="315"/>
    </row>
    <row r="73" spans="1:12" x14ac:dyDescent="0.3">
      <c r="A73" s="7"/>
      <c r="B73" s="7"/>
      <c r="C73" s="7"/>
      <c r="D73" s="7"/>
      <c r="E73" s="7"/>
      <c r="F73" s="7"/>
      <c r="G73" s="7"/>
      <c r="H73" s="7"/>
      <c r="I73" s="2"/>
      <c r="J73" s="7"/>
      <c r="K73" s="7"/>
      <c r="L73" s="315"/>
    </row>
    <row r="74" spans="1:12" x14ac:dyDescent="0.3">
      <c r="A74" s="7"/>
      <c r="B74" s="7"/>
      <c r="C74" s="318" t="s">
        <v>8</v>
      </c>
      <c r="D74" s="7"/>
      <c r="E74" s="7"/>
      <c r="F74" s="321" t="str">
        <f>F13</f>
        <v>Labe aréna a.s.</v>
      </c>
      <c r="G74" s="7"/>
      <c r="H74" s="7"/>
      <c r="I74" s="401"/>
      <c r="J74" s="321" t="s">
        <v>4</v>
      </c>
      <c r="K74" s="7"/>
      <c r="L74" s="315"/>
    </row>
    <row r="75" spans="1:12" x14ac:dyDescent="0.3">
      <c r="A75" s="7"/>
      <c r="B75" s="7"/>
      <c r="C75" s="322" t="s">
        <v>12</v>
      </c>
      <c r="D75" s="7"/>
      <c r="E75" s="7"/>
      <c r="F75" s="321" t="str">
        <f>F19</f>
        <v>di5 architekti inženýři s.r.o.</v>
      </c>
      <c r="G75" s="7"/>
      <c r="H75" s="7"/>
      <c r="I75" s="3"/>
      <c r="J75" s="321"/>
      <c r="K75" s="7"/>
      <c r="L75" s="315"/>
    </row>
    <row r="76" spans="1:12" x14ac:dyDescent="0.3">
      <c r="A76" s="7"/>
      <c r="B76" s="7"/>
      <c r="C76" s="318" t="s">
        <v>11</v>
      </c>
      <c r="D76" s="7"/>
      <c r="E76" s="7"/>
      <c r="F76" s="321" t="s">
        <v>4</v>
      </c>
      <c r="G76" s="7"/>
      <c r="H76" s="7"/>
      <c r="I76" s="2"/>
      <c r="J76" s="7"/>
      <c r="K76" s="7"/>
      <c r="L76" s="315"/>
    </row>
    <row r="77" spans="1:12" x14ac:dyDescent="0.3">
      <c r="A77" s="7"/>
      <c r="B77" s="7"/>
      <c r="C77" s="7"/>
      <c r="D77" s="7"/>
      <c r="E77" s="7"/>
      <c r="F77" s="7"/>
      <c r="G77" s="7"/>
      <c r="H77" s="7"/>
      <c r="I77" s="2"/>
      <c r="J77" s="7"/>
      <c r="K77" s="7"/>
      <c r="L77" s="315"/>
    </row>
    <row r="78" spans="1:12" ht="25.8" x14ac:dyDescent="0.3">
      <c r="A78" s="277"/>
      <c r="B78" s="277"/>
      <c r="C78" s="347" t="s">
        <v>41</v>
      </c>
      <c r="D78" s="347" t="s">
        <v>42</v>
      </c>
      <c r="E78" s="347" t="s">
        <v>43</v>
      </c>
      <c r="F78" s="347" t="s">
        <v>44</v>
      </c>
      <c r="G78" s="347" t="s">
        <v>45</v>
      </c>
      <c r="H78" s="347" t="s">
        <v>46</v>
      </c>
      <c r="I78" s="402" t="s">
        <v>47</v>
      </c>
      <c r="J78" s="347" t="s">
        <v>29</v>
      </c>
      <c r="K78" s="347" t="s">
        <v>48</v>
      </c>
      <c r="L78" s="315"/>
    </row>
    <row r="79" spans="1:12" ht="15.6" x14ac:dyDescent="0.35">
      <c r="A79" s="7"/>
      <c r="B79" s="7"/>
      <c r="C79" s="348" t="s">
        <v>30</v>
      </c>
      <c r="D79" s="349"/>
      <c r="E79" s="349"/>
      <c r="F79" s="349"/>
      <c r="G79" s="349"/>
      <c r="H79" s="349"/>
      <c r="I79" s="13"/>
      <c r="J79" s="350">
        <f>J80</f>
        <v>0</v>
      </c>
      <c r="K79" s="349"/>
      <c r="L79" s="315"/>
    </row>
    <row r="80" spans="1:12" ht="20.05" customHeight="1" x14ac:dyDescent="0.3">
      <c r="A80" s="525"/>
      <c r="B80" s="525"/>
      <c r="C80" s="530"/>
      <c r="D80" s="573" t="s">
        <v>49</v>
      </c>
      <c r="E80" s="574" t="s">
        <v>165</v>
      </c>
      <c r="F80" s="574" t="s">
        <v>166</v>
      </c>
      <c r="G80" s="530"/>
      <c r="H80" s="530"/>
      <c r="I80" s="557"/>
      <c r="J80" s="575">
        <f>J81+J114</f>
        <v>0</v>
      </c>
      <c r="K80" s="530"/>
    </row>
    <row r="81" spans="1:11" ht="20.05" customHeight="1" x14ac:dyDescent="0.3">
      <c r="A81" s="525"/>
      <c r="B81" s="525"/>
      <c r="C81" s="530"/>
      <c r="D81" s="573" t="s">
        <v>49</v>
      </c>
      <c r="E81" s="576" t="s">
        <v>641</v>
      </c>
      <c r="F81" s="576" t="s">
        <v>642</v>
      </c>
      <c r="G81" s="530"/>
      <c r="H81" s="530"/>
      <c r="I81" s="557"/>
      <c r="J81" s="577">
        <f>SUM(J82:J113)</f>
        <v>0</v>
      </c>
      <c r="K81" s="530"/>
    </row>
    <row r="82" spans="1:11" ht="20.05" customHeight="1" x14ac:dyDescent="0.3">
      <c r="A82" s="525"/>
      <c r="B82" s="525"/>
      <c r="C82" s="536" t="s">
        <v>54</v>
      </c>
      <c r="D82" s="536" t="s">
        <v>55</v>
      </c>
      <c r="E82" s="537" t="s">
        <v>643</v>
      </c>
      <c r="F82" s="537" t="s">
        <v>644</v>
      </c>
      <c r="G82" s="538" t="s">
        <v>90</v>
      </c>
      <c r="H82" s="539">
        <v>2</v>
      </c>
      <c r="I82" s="556"/>
      <c r="J82" s="540">
        <f>H82*I82</f>
        <v>0</v>
      </c>
      <c r="K82" s="537" t="s">
        <v>60</v>
      </c>
    </row>
    <row r="83" spans="1:11" ht="20.05" customHeight="1" x14ac:dyDescent="0.3">
      <c r="A83" s="525"/>
      <c r="B83" s="525"/>
      <c r="C83" s="530"/>
      <c r="D83" s="542" t="s">
        <v>61</v>
      </c>
      <c r="E83" s="530"/>
      <c r="F83" s="543" t="s">
        <v>645</v>
      </c>
      <c r="G83" s="530"/>
      <c r="H83" s="530"/>
      <c r="I83" s="557"/>
      <c r="J83" s="530"/>
      <c r="K83" s="530"/>
    </row>
    <row r="84" spans="1:11" ht="24.35" customHeight="1" x14ac:dyDescent="0.3">
      <c r="A84" s="525"/>
      <c r="B84" s="525"/>
      <c r="C84" s="549" t="s">
        <v>84</v>
      </c>
      <c r="D84" s="549" t="s">
        <v>88</v>
      </c>
      <c r="E84" s="550" t="s">
        <v>646</v>
      </c>
      <c r="F84" s="550" t="s">
        <v>647</v>
      </c>
      <c r="G84" s="551" t="s">
        <v>90</v>
      </c>
      <c r="H84" s="552">
        <v>2</v>
      </c>
      <c r="I84" s="558"/>
      <c r="J84" s="540">
        <f>H84*I84</f>
        <v>0</v>
      </c>
      <c r="K84" s="550" t="s">
        <v>60</v>
      </c>
    </row>
    <row r="85" spans="1:11" ht="20.05" customHeight="1" x14ac:dyDescent="0.3">
      <c r="A85" s="525"/>
      <c r="B85" s="525"/>
      <c r="C85" s="530"/>
      <c r="D85" s="542" t="s">
        <v>61</v>
      </c>
      <c r="E85" s="530"/>
      <c r="F85" s="543" t="s">
        <v>647</v>
      </c>
      <c r="G85" s="530"/>
      <c r="H85" s="530"/>
      <c r="I85" s="557"/>
      <c r="J85" s="530"/>
      <c r="K85" s="530"/>
    </row>
    <row r="86" spans="1:11" ht="20.05" customHeight="1" x14ac:dyDescent="0.3">
      <c r="A86" s="525"/>
      <c r="B86" s="525"/>
      <c r="C86" s="536" t="s">
        <v>52</v>
      </c>
      <c r="D86" s="536" t="s">
        <v>55</v>
      </c>
      <c r="E86" s="537" t="s">
        <v>648</v>
      </c>
      <c r="F86" s="537" t="s">
        <v>649</v>
      </c>
      <c r="G86" s="538" t="s">
        <v>90</v>
      </c>
      <c r="H86" s="539">
        <v>4</v>
      </c>
      <c r="I86" s="556"/>
      <c r="J86" s="540">
        <f>H86*I86</f>
        <v>0</v>
      </c>
      <c r="K86" s="537" t="s">
        <v>60</v>
      </c>
    </row>
    <row r="87" spans="1:11" ht="20.05" customHeight="1" x14ac:dyDescent="0.3">
      <c r="A87" s="525"/>
      <c r="B87" s="525"/>
      <c r="C87" s="530"/>
      <c r="D87" s="542" t="s">
        <v>61</v>
      </c>
      <c r="E87" s="530"/>
      <c r="F87" s="543" t="s">
        <v>650</v>
      </c>
      <c r="G87" s="530"/>
      <c r="H87" s="530"/>
      <c r="I87" s="557"/>
      <c r="J87" s="530"/>
      <c r="K87" s="530"/>
    </row>
    <row r="88" spans="1:11" ht="20.05" customHeight="1" x14ac:dyDescent="0.3">
      <c r="A88" s="525"/>
      <c r="B88" s="525"/>
      <c r="C88" s="549" t="s">
        <v>91</v>
      </c>
      <c r="D88" s="549" t="s">
        <v>88</v>
      </c>
      <c r="E88" s="550" t="s">
        <v>651</v>
      </c>
      <c r="F88" s="550" t="s">
        <v>652</v>
      </c>
      <c r="G88" s="551" t="s">
        <v>82</v>
      </c>
      <c r="H88" s="552">
        <v>4</v>
      </c>
      <c r="I88" s="558"/>
      <c r="J88" s="540">
        <f>H88*I88</f>
        <v>0</v>
      </c>
      <c r="K88" s="550" t="s">
        <v>60</v>
      </c>
    </row>
    <row r="89" spans="1:11" ht="20.05" customHeight="1" x14ac:dyDescent="0.3">
      <c r="A89" s="525"/>
      <c r="B89" s="525"/>
      <c r="C89" s="530"/>
      <c r="D89" s="542" t="s">
        <v>61</v>
      </c>
      <c r="E89" s="530"/>
      <c r="F89" s="543" t="s">
        <v>652</v>
      </c>
      <c r="G89" s="530"/>
      <c r="H89" s="530"/>
      <c r="I89" s="557"/>
      <c r="J89" s="530"/>
      <c r="K89" s="530"/>
    </row>
    <row r="90" spans="1:11" ht="20.05" customHeight="1" x14ac:dyDescent="0.3">
      <c r="A90" s="525"/>
      <c r="B90" s="525"/>
      <c r="C90" s="536" t="s">
        <v>93</v>
      </c>
      <c r="D90" s="536" t="s">
        <v>55</v>
      </c>
      <c r="E90" s="537" t="s">
        <v>653</v>
      </c>
      <c r="F90" s="537" t="s">
        <v>654</v>
      </c>
      <c r="G90" s="538" t="s">
        <v>90</v>
      </c>
      <c r="H90" s="539">
        <v>4</v>
      </c>
      <c r="I90" s="556"/>
      <c r="J90" s="540">
        <f>H90*I90</f>
        <v>0</v>
      </c>
      <c r="K90" s="537" t="s">
        <v>60</v>
      </c>
    </row>
    <row r="91" spans="1:11" ht="20.05" customHeight="1" x14ac:dyDescent="0.3">
      <c r="A91" s="525"/>
      <c r="B91" s="525"/>
      <c r="C91" s="530"/>
      <c r="D91" s="542" t="s">
        <v>61</v>
      </c>
      <c r="E91" s="530"/>
      <c r="F91" s="543" t="s">
        <v>655</v>
      </c>
      <c r="G91" s="530"/>
      <c r="H91" s="530"/>
      <c r="I91" s="557"/>
      <c r="J91" s="530"/>
      <c r="K91" s="530"/>
    </row>
    <row r="92" spans="1:11" ht="20.05" customHeight="1" x14ac:dyDescent="0.3">
      <c r="A92" s="525"/>
      <c r="B92" s="525"/>
      <c r="C92" s="549" t="s">
        <v>96</v>
      </c>
      <c r="D92" s="549" t="s">
        <v>88</v>
      </c>
      <c r="E92" s="550" t="s">
        <v>656</v>
      </c>
      <c r="F92" s="550" t="s">
        <v>657</v>
      </c>
      <c r="G92" s="551" t="s">
        <v>90</v>
      </c>
      <c r="H92" s="552">
        <v>4</v>
      </c>
      <c r="I92" s="558"/>
      <c r="J92" s="540">
        <f>H92*I92</f>
        <v>0</v>
      </c>
      <c r="K92" s="550" t="s">
        <v>60</v>
      </c>
    </row>
    <row r="93" spans="1:11" ht="20.05" customHeight="1" x14ac:dyDescent="0.3">
      <c r="A93" s="525"/>
      <c r="B93" s="525"/>
      <c r="C93" s="530"/>
      <c r="D93" s="542" t="s">
        <v>61</v>
      </c>
      <c r="E93" s="530"/>
      <c r="F93" s="543" t="s">
        <v>657</v>
      </c>
      <c r="G93" s="530"/>
      <c r="H93" s="530"/>
      <c r="I93" s="557"/>
      <c r="J93" s="530"/>
      <c r="K93" s="530"/>
    </row>
    <row r="94" spans="1:11" ht="25.8" customHeight="1" x14ac:dyDescent="0.3">
      <c r="A94" s="525"/>
      <c r="B94" s="525"/>
      <c r="C94" s="536" t="s">
        <v>99</v>
      </c>
      <c r="D94" s="536" t="s">
        <v>55</v>
      </c>
      <c r="E94" s="537" t="s">
        <v>658</v>
      </c>
      <c r="F94" s="537" t="s">
        <v>659</v>
      </c>
      <c r="G94" s="538" t="s">
        <v>82</v>
      </c>
      <c r="H94" s="539">
        <v>4</v>
      </c>
      <c r="I94" s="556"/>
      <c r="J94" s="540">
        <f>H94*I94</f>
        <v>0</v>
      </c>
      <c r="K94" s="537" t="s">
        <v>60</v>
      </c>
    </row>
    <row r="95" spans="1:11" ht="20.05" customHeight="1" x14ac:dyDescent="0.3">
      <c r="A95" s="525"/>
      <c r="B95" s="525"/>
      <c r="C95" s="530"/>
      <c r="D95" s="542" t="s">
        <v>61</v>
      </c>
      <c r="E95" s="530"/>
      <c r="F95" s="543" t="s">
        <v>660</v>
      </c>
      <c r="G95" s="530"/>
      <c r="H95" s="530"/>
      <c r="I95" s="557"/>
      <c r="J95" s="530"/>
      <c r="K95" s="530"/>
    </row>
    <row r="96" spans="1:11" ht="20.05" customHeight="1" x14ac:dyDescent="0.3">
      <c r="A96" s="525"/>
      <c r="B96" s="525"/>
      <c r="C96" s="549" t="s">
        <v>101</v>
      </c>
      <c r="D96" s="549" t="s">
        <v>88</v>
      </c>
      <c r="E96" s="550" t="s">
        <v>661</v>
      </c>
      <c r="F96" s="550" t="s">
        <v>662</v>
      </c>
      <c r="G96" s="551" t="s">
        <v>82</v>
      </c>
      <c r="H96" s="552">
        <v>4</v>
      </c>
      <c r="I96" s="558"/>
      <c r="J96" s="540">
        <f>H96*I96</f>
        <v>0</v>
      </c>
      <c r="K96" s="550" t="s">
        <v>60</v>
      </c>
    </row>
    <row r="97" spans="1:11" ht="20.05" customHeight="1" x14ac:dyDescent="0.3">
      <c r="A97" s="525"/>
      <c r="B97" s="525"/>
      <c r="C97" s="530"/>
      <c r="D97" s="542" t="s">
        <v>61</v>
      </c>
      <c r="E97" s="530"/>
      <c r="F97" s="543" t="s">
        <v>662</v>
      </c>
      <c r="G97" s="530"/>
      <c r="H97" s="530"/>
      <c r="I97" s="557"/>
      <c r="J97" s="530"/>
      <c r="K97" s="530"/>
    </row>
    <row r="98" spans="1:11" ht="20.05" customHeight="1" x14ac:dyDescent="0.3">
      <c r="A98" s="525"/>
      <c r="B98" s="525"/>
      <c r="C98" s="536" t="s">
        <v>105</v>
      </c>
      <c r="D98" s="536" t="s">
        <v>55</v>
      </c>
      <c r="E98" s="537" t="s">
        <v>663</v>
      </c>
      <c r="F98" s="537" t="s">
        <v>664</v>
      </c>
      <c r="G98" s="538" t="s">
        <v>82</v>
      </c>
      <c r="H98" s="539">
        <v>17</v>
      </c>
      <c r="I98" s="556"/>
      <c r="J98" s="540">
        <f>H98*I98</f>
        <v>0</v>
      </c>
      <c r="K98" s="537" t="s">
        <v>60</v>
      </c>
    </row>
    <row r="99" spans="1:11" ht="20.05" customHeight="1" x14ac:dyDescent="0.3">
      <c r="A99" s="525"/>
      <c r="B99" s="525"/>
      <c r="C99" s="530"/>
      <c r="D99" s="542" t="s">
        <v>61</v>
      </c>
      <c r="E99" s="530"/>
      <c r="F99" s="543" t="s">
        <v>665</v>
      </c>
      <c r="G99" s="530"/>
      <c r="H99" s="530"/>
      <c r="I99" s="557"/>
      <c r="J99" s="530"/>
      <c r="K99" s="530"/>
    </row>
    <row r="100" spans="1:11" ht="20.05" customHeight="1" x14ac:dyDescent="0.3">
      <c r="A100" s="525"/>
      <c r="B100" s="525"/>
      <c r="C100" s="549" t="s">
        <v>107</v>
      </c>
      <c r="D100" s="549" t="s">
        <v>88</v>
      </c>
      <c r="E100" s="550" t="s">
        <v>666</v>
      </c>
      <c r="F100" s="550" t="s">
        <v>667</v>
      </c>
      <c r="G100" s="551" t="s">
        <v>82</v>
      </c>
      <c r="H100" s="552">
        <v>17</v>
      </c>
      <c r="I100" s="558"/>
      <c r="J100" s="540">
        <f>H100*I100</f>
        <v>0</v>
      </c>
      <c r="K100" s="550" t="s">
        <v>60</v>
      </c>
    </row>
    <row r="101" spans="1:11" ht="20.05" customHeight="1" x14ac:dyDescent="0.3">
      <c r="A101" s="525"/>
      <c r="B101" s="525"/>
      <c r="C101" s="530"/>
      <c r="D101" s="542" t="s">
        <v>61</v>
      </c>
      <c r="E101" s="530"/>
      <c r="F101" s="543" t="s">
        <v>667</v>
      </c>
      <c r="G101" s="530"/>
      <c r="H101" s="530"/>
      <c r="I101" s="557"/>
      <c r="J101" s="530"/>
      <c r="K101" s="530"/>
    </row>
    <row r="102" spans="1:11" ht="20.05" customHeight="1" x14ac:dyDescent="0.3">
      <c r="A102" s="525"/>
      <c r="B102" s="525"/>
      <c r="C102" s="536" t="s">
        <v>110</v>
      </c>
      <c r="D102" s="536" t="s">
        <v>55</v>
      </c>
      <c r="E102" s="537" t="s">
        <v>668</v>
      </c>
      <c r="F102" s="537" t="s">
        <v>669</v>
      </c>
      <c r="G102" s="538" t="s">
        <v>90</v>
      </c>
      <c r="H102" s="539">
        <v>4</v>
      </c>
      <c r="I102" s="556"/>
      <c r="J102" s="540">
        <f>H102*I102</f>
        <v>0</v>
      </c>
      <c r="K102" s="537" t="s">
        <v>60</v>
      </c>
    </row>
    <row r="103" spans="1:11" ht="20.05" customHeight="1" x14ac:dyDescent="0.3">
      <c r="A103" s="525"/>
      <c r="B103" s="525"/>
      <c r="C103" s="530"/>
      <c r="D103" s="542" t="s">
        <v>61</v>
      </c>
      <c r="E103" s="530"/>
      <c r="F103" s="543" t="s">
        <v>670</v>
      </c>
      <c r="G103" s="530"/>
      <c r="H103" s="530"/>
      <c r="I103" s="557"/>
      <c r="J103" s="530"/>
      <c r="K103" s="530"/>
    </row>
    <row r="104" spans="1:11" ht="20.05" customHeight="1" x14ac:dyDescent="0.3">
      <c r="A104" s="525"/>
      <c r="B104" s="525"/>
      <c r="C104" s="549" t="s">
        <v>114</v>
      </c>
      <c r="D104" s="549" t="s">
        <v>88</v>
      </c>
      <c r="E104" s="550" t="s">
        <v>671</v>
      </c>
      <c r="F104" s="550" t="s">
        <v>672</v>
      </c>
      <c r="G104" s="551" t="s">
        <v>90</v>
      </c>
      <c r="H104" s="552">
        <v>4</v>
      </c>
      <c r="I104" s="558"/>
      <c r="J104" s="540">
        <f>H104*I104</f>
        <v>0</v>
      </c>
      <c r="K104" s="550" t="s">
        <v>60</v>
      </c>
    </row>
    <row r="105" spans="1:11" ht="20.05" customHeight="1" x14ac:dyDescent="0.3">
      <c r="A105" s="525"/>
      <c r="B105" s="525"/>
      <c r="C105" s="530"/>
      <c r="D105" s="542" t="s">
        <v>61</v>
      </c>
      <c r="E105" s="530"/>
      <c r="F105" s="543" t="s">
        <v>672</v>
      </c>
      <c r="G105" s="530"/>
      <c r="H105" s="530"/>
      <c r="I105" s="557"/>
      <c r="J105" s="530"/>
      <c r="K105" s="530"/>
    </row>
    <row r="106" spans="1:11" ht="20.05" customHeight="1" x14ac:dyDescent="0.3">
      <c r="A106" s="525"/>
      <c r="B106" s="525"/>
      <c r="C106" s="536" t="s">
        <v>121</v>
      </c>
      <c r="D106" s="536" t="s">
        <v>55</v>
      </c>
      <c r="E106" s="537" t="s">
        <v>673</v>
      </c>
      <c r="F106" s="537" t="s">
        <v>674</v>
      </c>
      <c r="G106" s="538" t="s">
        <v>90</v>
      </c>
      <c r="H106" s="539">
        <v>4</v>
      </c>
      <c r="I106" s="556"/>
      <c r="J106" s="540">
        <f>H106*I106</f>
        <v>0</v>
      </c>
      <c r="K106" s="537" t="s">
        <v>60</v>
      </c>
    </row>
    <row r="107" spans="1:11" ht="20.05" customHeight="1" x14ac:dyDescent="0.3">
      <c r="A107" s="525"/>
      <c r="B107" s="525"/>
      <c r="C107" s="530"/>
      <c r="D107" s="542" t="s">
        <v>61</v>
      </c>
      <c r="E107" s="530"/>
      <c r="F107" s="543" t="s">
        <v>675</v>
      </c>
      <c r="G107" s="530"/>
      <c r="H107" s="530"/>
      <c r="I107" s="557"/>
      <c r="J107" s="530"/>
      <c r="K107" s="530"/>
    </row>
    <row r="108" spans="1:11" ht="20.05" customHeight="1" x14ac:dyDescent="0.3">
      <c r="A108" s="525"/>
      <c r="B108" s="525"/>
      <c r="C108" s="549" t="s">
        <v>125</v>
      </c>
      <c r="D108" s="549" t="s">
        <v>88</v>
      </c>
      <c r="E108" s="550" t="s">
        <v>676</v>
      </c>
      <c r="F108" s="550" t="s">
        <v>677</v>
      </c>
      <c r="G108" s="551" t="s">
        <v>90</v>
      </c>
      <c r="H108" s="552">
        <v>4</v>
      </c>
      <c r="I108" s="558"/>
      <c r="J108" s="540">
        <f>H108*I108</f>
        <v>0</v>
      </c>
      <c r="K108" s="550" t="s">
        <v>60</v>
      </c>
    </row>
    <row r="109" spans="1:11" ht="20.05" customHeight="1" x14ac:dyDescent="0.3">
      <c r="A109" s="525"/>
      <c r="B109" s="525"/>
      <c r="C109" s="530"/>
      <c r="D109" s="542" t="s">
        <v>61</v>
      </c>
      <c r="E109" s="530"/>
      <c r="F109" s="543" t="s">
        <v>677</v>
      </c>
      <c r="G109" s="530"/>
      <c r="H109" s="530"/>
      <c r="I109" s="557"/>
      <c r="J109" s="530"/>
      <c r="K109" s="530"/>
    </row>
    <row r="110" spans="1:11" ht="24.75" customHeight="1" x14ac:dyDescent="0.3">
      <c r="A110" s="525"/>
      <c r="B110" s="525"/>
      <c r="C110" s="536" t="s">
        <v>143</v>
      </c>
      <c r="D110" s="536" t="s">
        <v>55</v>
      </c>
      <c r="E110" s="537" t="s">
        <v>678</v>
      </c>
      <c r="F110" s="537" t="s">
        <v>679</v>
      </c>
      <c r="G110" s="538" t="s">
        <v>90</v>
      </c>
      <c r="H110" s="539">
        <v>4</v>
      </c>
      <c r="I110" s="556"/>
      <c r="J110" s="540">
        <f>H110*I110</f>
        <v>0</v>
      </c>
      <c r="K110" s="537" t="s">
        <v>60</v>
      </c>
    </row>
    <row r="111" spans="1:11" ht="20.05" customHeight="1" x14ac:dyDescent="0.3">
      <c r="A111" s="525"/>
      <c r="B111" s="525"/>
      <c r="C111" s="530"/>
      <c r="D111" s="542" t="s">
        <v>61</v>
      </c>
      <c r="E111" s="530"/>
      <c r="F111" s="543" t="s">
        <v>680</v>
      </c>
      <c r="G111" s="530"/>
      <c r="H111" s="530"/>
      <c r="I111" s="557"/>
      <c r="J111" s="530"/>
      <c r="K111" s="530"/>
    </row>
    <row r="112" spans="1:11" ht="20.05" customHeight="1" x14ac:dyDescent="0.3">
      <c r="A112" s="525"/>
      <c r="B112" s="525"/>
      <c r="C112" s="549" t="s">
        <v>103</v>
      </c>
      <c r="D112" s="549" t="s">
        <v>88</v>
      </c>
      <c r="E112" s="550" t="s">
        <v>681</v>
      </c>
      <c r="F112" s="550" t="s">
        <v>682</v>
      </c>
      <c r="G112" s="551" t="s">
        <v>90</v>
      </c>
      <c r="H112" s="552">
        <v>4</v>
      </c>
      <c r="I112" s="558"/>
      <c r="J112" s="540">
        <f>H112*I112</f>
        <v>0</v>
      </c>
      <c r="K112" s="550" t="s">
        <v>60</v>
      </c>
    </row>
    <row r="113" spans="1:11" ht="20.05" customHeight="1" x14ac:dyDescent="0.3">
      <c r="A113" s="525"/>
      <c r="B113" s="525"/>
      <c r="C113" s="530"/>
      <c r="D113" s="542" t="s">
        <v>61</v>
      </c>
      <c r="E113" s="530"/>
      <c r="F113" s="543" t="s">
        <v>682</v>
      </c>
      <c r="G113" s="530"/>
      <c r="H113" s="530"/>
      <c r="I113" s="557"/>
      <c r="J113" s="530"/>
      <c r="K113" s="530"/>
    </row>
    <row r="114" spans="1:11" ht="20.05" customHeight="1" x14ac:dyDescent="0.3">
      <c r="A114" s="525"/>
      <c r="B114" s="525"/>
      <c r="C114" s="530"/>
      <c r="D114" s="573"/>
      <c r="E114" s="576"/>
      <c r="F114" s="576" t="s">
        <v>687</v>
      </c>
      <c r="G114" s="530"/>
      <c r="H114" s="530"/>
      <c r="I114" s="557"/>
      <c r="J114" s="577">
        <f>J115</f>
        <v>0</v>
      </c>
      <c r="K114" s="530"/>
    </row>
    <row r="115" spans="1:11" ht="105.45" customHeight="1" x14ac:dyDescent="0.3">
      <c r="A115" s="525"/>
      <c r="B115" s="525"/>
      <c r="C115" s="536">
        <v>17</v>
      </c>
      <c r="D115" s="536"/>
      <c r="E115" s="537"/>
      <c r="F115" s="537" t="s">
        <v>688</v>
      </c>
      <c r="G115" s="538" t="s">
        <v>141</v>
      </c>
      <c r="H115" s="539">
        <v>1</v>
      </c>
      <c r="I115" s="556"/>
      <c r="J115" s="540">
        <f>H115*I115</f>
        <v>0</v>
      </c>
      <c r="K115" s="537"/>
    </row>
    <row r="116" spans="1:11" ht="24.75" customHeight="1" x14ac:dyDescent="0.3">
      <c r="A116" s="525"/>
      <c r="B116" s="525"/>
      <c r="C116" s="536"/>
      <c r="D116" s="536"/>
      <c r="E116" s="537"/>
      <c r="F116" s="537"/>
      <c r="G116" s="538"/>
      <c r="H116" s="539"/>
      <c r="I116" s="556"/>
      <c r="J116" s="540"/>
      <c r="K116" s="537"/>
    </row>
    <row r="117" spans="1:11" x14ac:dyDescent="0.3">
      <c r="A117" s="525"/>
      <c r="B117" s="531"/>
      <c r="C117" s="531"/>
      <c r="D117" s="531"/>
      <c r="E117" s="531"/>
      <c r="F117" s="531"/>
      <c r="G117" s="531"/>
      <c r="H117" s="531"/>
      <c r="I117" s="578"/>
      <c r="J117" s="531"/>
      <c r="K117" s="531"/>
    </row>
  </sheetData>
  <sheetProtection password="CF50" sheet="1" objects="1" scenarios="1"/>
  <mergeCells count="4">
    <mergeCell ref="E6:H6"/>
    <mergeCell ref="E23:H23"/>
    <mergeCell ref="E44:H44"/>
    <mergeCell ref="E68:H68"/>
  </mergeCells>
  <pageMargins left="0.7" right="0.7" top="0.78740157499999996" bottom="0.78740157499999996" header="0.3" footer="0.3"/>
  <pageSetup paperSize="9" scale="70" orientation="portrait" r:id="rId1"/>
  <rowBreaks count="1" manualBreakCount="1">
    <brk id="61" min="2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view="pageBreakPreview" zoomScale="70" zoomScaleNormal="100" zoomScaleSheetLayoutView="70" workbookViewId="0">
      <selection activeCell="J15" sqref="J15"/>
    </sheetView>
  </sheetViews>
  <sheetFormatPr defaultColWidth="8.796875" defaultRowHeight="14" outlineLevelRow="1" x14ac:dyDescent="0.3"/>
  <cols>
    <col min="1" max="1" width="19.796875" style="316" customWidth="1"/>
    <col min="2" max="2" width="17" style="316" customWidth="1"/>
    <col min="3" max="4" width="8.796875" style="316"/>
    <col min="5" max="5" width="11.296875" style="316" customWidth="1"/>
    <col min="6" max="6" width="31.69921875" style="316" customWidth="1"/>
    <col min="7" max="7" width="8.796875" style="316"/>
    <col min="8" max="8" width="8.796875" style="316" bestFit="1" customWidth="1"/>
    <col min="9" max="9" width="11.296875" style="405" customWidth="1"/>
    <col min="10" max="10" width="15.19921875" style="316" customWidth="1"/>
    <col min="11" max="11" width="8.796875" style="316"/>
    <col min="12" max="12" width="19.69921875" style="316" customWidth="1"/>
    <col min="13" max="16384" width="8.796875" style="316"/>
  </cols>
  <sheetData>
    <row r="1" spans="1:12" s="405" customFormat="1" x14ac:dyDescent="0.3">
      <c r="A1" s="404"/>
      <c r="B1" s="404"/>
      <c r="C1" s="404"/>
      <c r="D1" s="404"/>
      <c r="E1" s="404"/>
      <c r="F1" s="404"/>
      <c r="G1" s="404"/>
      <c r="H1" s="404"/>
      <c r="I1" s="1"/>
      <c r="J1" s="404"/>
      <c r="K1" s="404"/>
      <c r="L1" s="401"/>
    </row>
    <row r="2" spans="1:12" s="405" customFormat="1" x14ac:dyDescent="0.3">
      <c r="A2" s="404"/>
      <c r="B2" s="404"/>
      <c r="C2" s="404"/>
      <c r="D2" s="404"/>
      <c r="E2" s="404"/>
      <c r="F2" s="404"/>
      <c r="G2" s="404"/>
      <c r="H2" s="404"/>
      <c r="I2" s="1"/>
      <c r="J2" s="404"/>
      <c r="K2" s="404"/>
      <c r="L2" s="401"/>
    </row>
    <row r="3" spans="1:12" s="405" customFormat="1" ht="20.95" x14ac:dyDescent="0.3">
      <c r="A3" s="404"/>
      <c r="B3" s="404"/>
      <c r="C3" s="404"/>
      <c r="D3" s="406" t="s">
        <v>0</v>
      </c>
      <c r="E3" s="404"/>
      <c r="F3" s="404"/>
      <c r="G3" s="404"/>
      <c r="H3" s="404"/>
      <c r="I3" s="1"/>
      <c r="J3" s="404"/>
      <c r="K3" s="404"/>
      <c r="L3" s="401"/>
    </row>
    <row r="4" spans="1:12" s="405" customFormat="1" x14ac:dyDescent="0.3">
      <c r="A4" s="404"/>
      <c r="B4" s="404"/>
      <c r="C4" s="404"/>
      <c r="D4" s="404"/>
      <c r="E4" s="404"/>
      <c r="F4" s="404"/>
      <c r="G4" s="404"/>
      <c r="H4" s="404"/>
      <c r="I4" s="1"/>
      <c r="J4" s="404"/>
      <c r="K4" s="404"/>
      <c r="L4" s="401"/>
    </row>
    <row r="5" spans="1:12" s="405" customFormat="1" x14ac:dyDescent="0.3">
      <c r="A5" s="404"/>
      <c r="B5" s="404"/>
      <c r="C5" s="404"/>
      <c r="D5" s="407" t="s">
        <v>1</v>
      </c>
      <c r="E5" s="404"/>
      <c r="F5" s="404"/>
      <c r="G5" s="404"/>
      <c r="H5" s="404"/>
      <c r="I5" s="1"/>
      <c r="J5" s="404"/>
      <c r="K5" s="404"/>
      <c r="L5" s="401"/>
    </row>
    <row r="6" spans="1:12" s="405" customFormat="1" x14ac:dyDescent="0.3">
      <c r="A6" s="404"/>
      <c r="B6" s="404"/>
      <c r="C6" s="404"/>
      <c r="D6" s="404"/>
      <c r="E6" s="408" t="s">
        <v>398</v>
      </c>
      <c r="F6" s="408"/>
      <c r="G6" s="408"/>
      <c r="H6" s="408"/>
      <c r="I6" s="1"/>
      <c r="J6" s="404"/>
      <c r="K6" s="404"/>
      <c r="L6" s="401"/>
    </row>
    <row r="7" spans="1:12" s="405" customFormat="1" x14ac:dyDescent="0.3">
      <c r="A7" s="409"/>
      <c r="B7" s="409"/>
      <c r="C7" s="409"/>
      <c r="D7" s="407" t="s">
        <v>2</v>
      </c>
      <c r="E7" s="409"/>
      <c r="F7" s="409"/>
      <c r="G7" s="409"/>
      <c r="H7" s="409"/>
      <c r="I7" s="2"/>
      <c r="J7" s="409"/>
      <c r="K7" s="409"/>
      <c r="L7" s="401"/>
    </row>
    <row r="8" spans="1:12" s="405" customFormat="1" ht="36.950000000000003" customHeight="1" x14ac:dyDescent="0.3">
      <c r="A8" s="409"/>
      <c r="B8" s="409"/>
      <c r="C8" s="409"/>
      <c r="D8" s="409"/>
      <c r="E8" s="410" t="s">
        <v>685</v>
      </c>
      <c r="F8" s="410"/>
      <c r="G8" s="410"/>
      <c r="H8" s="410"/>
      <c r="I8" s="2"/>
      <c r="J8" s="409"/>
      <c r="K8" s="409"/>
      <c r="L8" s="401"/>
    </row>
    <row r="9" spans="1:12" s="405" customFormat="1" x14ac:dyDescent="0.3">
      <c r="A9" s="409"/>
      <c r="B9" s="409"/>
      <c r="C9" s="409"/>
      <c r="D9" s="409"/>
      <c r="E9" s="409"/>
      <c r="F9" s="409"/>
      <c r="G9" s="409"/>
      <c r="H9" s="409"/>
      <c r="I9" s="2"/>
      <c r="J9" s="409"/>
      <c r="K9" s="409"/>
      <c r="L9" s="401"/>
    </row>
    <row r="10" spans="1:12" s="405" customFormat="1" x14ac:dyDescent="0.3">
      <c r="A10" s="409"/>
      <c r="B10" s="409"/>
      <c r="C10" s="409"/>
      <c r="D10" s="407" t="s">
        <v>3</v>
      </c>
      <c r="E10" s="409"/>
      <c r="F10" s="411" t="s">
        <v>4</v>
      </c>
      <c r="G10" s="409"/>
      <c r="H10" s="409"/>
      <c r="I10" s="3" t="s">
        <v>5</v>
      </c>
      <c r="J10" s="411" t="s">
        <v>4</v>
      </c>
      <c r="K10" s="409"/>
      <c r="L10" s="401"/>
    </row>
    <row r="11" spans="1:12" s="405" customFormat="1" ht="15.45" customHeight="1" x14ac:dyDescent="0.3">
      <c r="A11" s="409"/>
      <c r="B11" s="409"/>
      <c r="C11" s="409"/>
      <c r="D11" s="407" t="s">
        <v>6</v>
      </c>
      <c r="E11" s="401"/>
      <c r="F11" s="409" t="s">
        <v>399</v>
      </c>
      <c r="G11" s="409"/>
      <c r="H11" s="409"/>
      <c r="I11" s="3" t="s">
        <v>7</v>
      </c>
      <c r="J11" s="412"/>
      <c r="K11" s="409"/>
      <c r="L11" s="401"/>
    </row>
    <row r="12" spans="1:12" s="405" customFormat="1" x14ac:dyDescent="0.3">
      <c r="A12" s="409"/>
      <c r="B12" s="409"/>
      <c r="C12" s="409"/>
      <c r="D12" s="409"/>
      <c r="E12" s="409"/>
      <c r="F12" s="409"/>
      <c r="G12" s="409"/>
      <c r="H12" s="409"/>
      <c r="I12" s="2"/>
      <c r="J12" s="409"/>
      <c r="K12" s="409"/>
      <c r="L12" s="401"/>
    </row>
    <row r="13" spans="1:12" s="405" customFormat="1" x14ac:dyDescent="0.3">
      <c r="A13" s="409"/>
      <c r="B13" s="409"/>
      <c r="C13" s="409"/>
      <c r="D13" s="407" t="s">
        <v>8</v>
      </c>
      <c r="E13" s="401"/>
      <c r="F13" s="409" t="s">
        <v>400</v>
      </c>
      <c r="G13" s="409"/>
      <c r="H13" s="409"/>
      <c r="I13" s="3" t="s">
        <v>9</v>
      </c>
      <c r="J13" s="411">
        <v>3410447</v>
      </c>
      <c r="K13" s="409"/>
      <c r="L13" s="401"/>
    </row>
    <row r="14" spans="1:12" s="405" customFormat="1" x14ac:dyDescent="0.3">
      <c r="A14" s="409"/>
      <c r="B14" s="409"/>
      <c r="C14" s="409"/>
      <c r="D14" s="409"/>
      <c r="E14" s="411" t="s">
        <v>4</v>
      </c>
      <c r="F14" s="409"/>
      <c r="G14" s="409"/>
      <c r="H14" s="409"/>
      <c r="I14" s="3" t="s">
        <v>10</v>
      </c>
      <c r="J14" s="411" t="s">
        <v>4</v>
      </c>
      <c r="K14" s="409"/>
      <c r="L14" s="401"/>
    </row>
    <row r="15" spans="1:12" s="405" customFormat="1" x14ac:dyDescent="0.3">
      <c r="A15" s="409"/>
      <c r="B15" s="409"/>
      <c r="C15" s="409"/>
      <c r="D15" s="409"/>
      <c r="E15" s="409"/>
      <c r="F15" s="409"/>
      <c r="G15" s="409"/>
      <c r="H15" s="409"/>
      <c r="I15" s="2"/>
      <c r="J15" s="409"/>
      <c r="K15" s="409"/>
      <c r="L15" s="401"/>
    </row>
    <row r="16" spans="1:12" s="405" customFormat="1" x14ac:dyDescent="0.3">
      <c r="A16" s="409"/>
      <c r="B16" s="409"/>
      <c r="C16" s="409"/>
      <c r="D16" s="407" t="s">
        <v>11</v>
      </c>
      <c r="E16" s="409"/>
      <c r="F16" s="409"/>
      <c r="G16" s="409"/>
      <c r="H16" s="409"/>
      <c r="I16" s="3" t="s">
        <v>9</v>
      </c>
      <c r="J16" s="411" t="s">
        <v>4</v>
      </c>
      <c r="K16" s="409"/>
      <c r="L16" s="401"/>
    </row>
    <row r="17" spans="1:12" s="405" customFormat="1" x14ac:dyDescent="0.3">
      <c r="A17" s="409"/>
      <c r="B17" s="409"/>
      <c r="C17" s="409"/>
      <c r="D17" s="409"/>
      <c r="E17" s="411" t="s">
        <v>4</v>
      </c>
      <c r="F17" s="409"/>
      <c r="G17" s="409"/>
      <c r="H17" s="409"/>
      <c r="I17" s="3" t="s">
        <v>10</v>
      </c>
      <c r="J17" s="411"/>
      <c r="K17" s="409"/>
      <c r="L17" s="401"/>
    </row>
    <row r="18" spans="1:12" s="405" customFormat="1" x14ac:dyDescent="0.3">
      <c r="A18" s="409"/>
      <c r="B18" s="409"/>
      <c r="C18" s="409"/>
      <c r="D18" s="409"/>
      <c r="E18" s="409"/>
      <c r="F18" s="409"/>
      <c r="G18" s="409"/>
      <c r="H18" s="409"/>
      <c r="I18" s="2"/>
      <c r="J18" s="409"/>
      <c r="K18" s="409"/>
      <c r="L18" s="401"/>
    </row>
    <row r="19" spans="1:12" s="405" customFormat="1" x14ac:dyDescent="0.3">
      <c r="A19" s="409"/>
      <c r="B19" s="409"/>
      <c r="C19" s="409"/>
      <c r="D19" s="407" t="s">
        <v>12</v>
      </c>
      <c r="E19" s="409"/>
      <c r="F19" s="409" t="s">
        <v>401</v>
      </c>
      <c r="G19" s="409"/>
      <c r="H19" s="409"/>
      <c r="I19" s="3" t="s">
        <v>9</v>
      </c>
      <c r="J19" s="411" t="s">
        <v>402</v>
      </c>
      <c r="K19" s="409"/>
      <c r="L19" s="401"/>
    </row>
    <row r="20" spans="1:12" s="405" customFormat="1" x14ac:dyDescent="0.3">
      <c r="A20" s="409"/>
      <c r="B20" s="409"/>
      <c r="C20" s="409"/>
      <c r="D20" s="409"/>
      <c r="E20" s="411" t="s">
        <v>4</v>
      </c>
      <c r="F20" s="409"/>
      <c r="G20" s="409"/>
      <c r="H20" s="409"/>
      <c r="I20" s="3" t="s">
        <v>10</v>
      </c>
      <c r="J20" s="411" t="s">
        <v>4</v>
      </c>
      <c r="K20" s="409"/>
      <c r="L20" s="401"/>
    </row>
    <row r="21" spans="1:12" s="405" customFormat="1" x14ac:dyDescent="0.3">
      <c r="A21" s="409"/>
      <c r="B21" s="409"/>
      <c r="C21" s="409"/>
      <c r="D21" s="409"/>
      <c r="E21" s="409"/>
      <c r="F21" s="409"/>
      <c r="G21" s="409"/>
      <c r="H21" s="409"/>
      <c r="I21" s="2"/>
      <c r="J21" s="409"/>
      <c r="K21" s="409"/>
      <c r="L21" s="401"/>
    </row>
    <row r="22" spans="1:12" s="405" customFormat="1" x14ac:dyDescent="0.3">
      <c r="A22" s="409"/>
      <c r="B22" s="409"/>
      <c r="C22" s="409"/>
      <c r="D22" s="407" t="s">
        <v>13</v>
      </c>
      <c r="E22" s="409"/>
      <c r="F22" s="409"/>
      <c r="G22" s="409"/>
      <c r="H22" s="409"/>
      <c r="I22" s="2"/>
      <c r="J22" s="409"/>
      <c r="K22" s="409"/>
      <c r="L22" s="401"/>
    </row>
    <row r="23" spans="1:12" s="405" customFormat="1" x14ac:dyDescent="0.3">
      <c r="A23" s="413"/>
      <c r="B23" s="413"/>
      <c r="C23" s="413"/>
      <c r="D23" s="413"/>
      <c r="E23" s="414" t="s">
        <v>4</v>
      </c>
      <c r="F23" s="414"/>
      <c r="G23" s="414"/>
      <c r="H23" s="414"/>
      <c r="I23" s="4"/>
      <c r="J23" s="413"/>
      <c r="K23" s="413"/>
      <c r="L23" s="401"/>
    </row>
    <row r="24" spans="1:12" s="405" customFormat="1" x14ac:dyDescent="0.3">
      <c r="A24" s="409"/>
      <c r="B24" s="409"/>
      <c r="C24" s="409"/>
      <c r="D24" s="409"/>
      <c r="E24" s="409"/>
      <c r="F24" s="409"/>
      <c r="G24" s="409"/>
      <c r="H24" s="409"/>
      <c r="I24" s="2"/>
      <c r="J24" s="409"/>
      <c r="K24" s="409"/>
      <c r="L24" s="401"/>
    </row>
    <row r="25" spans="1:12" s="405" customFormat="1" x14ac:dyDescent="0.3">
      <c r="A25" s="409"/>
      <c r="B25" s="409"/>
      <c r="C25" s="409"/>
      <c r="D25" s="409"/>
      <c r="E25" s="409"/>
      <c r="F25" s="409"/>
      <c r="G25" s="409"/>
      <c r="H25" s="409"/>
      <c r="I25" s="2"/>
      <c r="J25" s="409"/>
      <c r="K25" s="409"/>
      <c r="L25" s="401"/>
    </row>
    <row r="26" spans="1:12" ht="15.6" x14ac:dyDescent="0.3">
      <c r="A26" s="7"/>
      <c r="B26" s="7"/>
      <c r="C26" s="7"/>
      <c r="D26" s="325" t="s">
        <v>14</v>
      </c>
      <c r="E26" s="7"/>
      <c r="F26" s="7"/>
      <c r="G26" s="7"/>
      <c r="H26" s="7"/>
      <c r="I26" s="2"/>
      <c r="J26" s="326">
        <f>J81</f>
        <v>0</v>
      </c>
      <c r="K26" s="7"/>
      <c r="L26" s="315"/>
    </row>
    <row r="27" spans="1:12" x14ac:dyDescent="0.3">
      <c r="A27" s="7"/>
      <c r="B27" s="7"/>
      <c r="C27" s="7"/>
      <c r="D27" s="7"/>
      <c r="E27" s="7"/>
      <c r="F27" s="7"/>
      <c r="G27" s="7"/>
      <c r="H27" s="7"/>
      <c r="I27" s="2"/>
      <c r="J27" s="7"/>
      <c r="K27" s="7"/>
      <c r="L27" s="315"/>
    </row>
    <row r="28" spans="1:12" x14ac:dyDescent="0.3">
      <c r="A28" s="7"/>
      <c r="B28" s="7"/>
      <c r="C28" s="7"/>
      <c r="D28" s="7"/>
      <c r="E28" s="7"/>
      <c r="F28" s="327" t="s">
        <v>15</v>
      </c>
      <c r="G28" s="7"/>
      <c r="H28" s="7"/>
      <c r="I28" s="5" t="s">
        <v>16</v>
      </c>
      <c r="J28" s="327" t="s">
        <v>17</v>
      </c>
      <c r="K28" s="7"/>
      <c r="L28" s="315"/>
    </row>
    <row r="29" spans="1:12" x14ac:dyDescent="0.3">
      <c r="A29" s="7"/>
      <c r="B29" s="7"/>
      <c r="C29" s="7"/>
      <c r="D29" s="328" t="s">
        <v>18</v>
      </c>
      <c r="E29" s="328" t="s">
        <v>19</v>
      </c>
      <c r="F29" s="329">
        <f>J26</f>
        <v>0</v>
      </c>
      <c r="G29" s="7"/>
      <c r="H29" s="7"/>
      <c r="I29" s="6">
        <v>0.21</v>
      </c>
      <c r="J29" s="329">
        <f>F29*I29</f>
        <v>0</v>
      </c>
      <c r="K29" s="7"/>
      <c r="L29" s="315"/>
    </row>
    <row r="30" spans="1:12" x14ac:dyDescent="0.3">
      <c r="A30" s="7"/>
      <c r="B30" s="7"/>
      <c r="C30" s="7"/>
      <c r="D30" s="7"/>
      <c r="E30" s="328" t="s">
        <v>20</v>
      </c>
      <c r="F30" s="329">
        <v>0</v>
      </c>
      <c r="G30" s="7"/>
      <c r="H30" s="7"/>
      <c r="I30" s="6">
        <v>0.15</v>
      </c>
      <c r="J30" s="329">
        <v>0</v>
      </c>
      <c r="K30" s="7"/>
      <c r="L30" s="315"/>
    </row>
    <row r="31" spans="1:12" x14ac:dyDescent="0.3">
      <c r="A31" s="7"/>
      <c r="B31" s="7"/>
      <c r="C31" s="7"/>
      <c r="D31" s="7"/>
      <c r="E31" s="328" t="s">
        <v>21</v>
      </c>
      <c r="F31" s="329">
        <v>0</v>
      </c>
      <c r="G31" s="7"/>
      <c r="H31" s="7"/>
      <c r="I31" s="6">
        <v>0.21</v>
      </c>
      <c r="J31" s="329">
        <v>0</v>
      </c>
      <c r="K31" s="7"/>
      <c r="L31" s="315"/>
    </row>
    <row r="32" spans="1:12" x14ac:dyDescent="0.3">
      <c r="A32" s="7"/>
      <c r="B32" s="7"/>
      <c r="C32" s="7"/>
      <c r="D32" s="7"/>
      <c r="E32" s="328" t="s">
        <v>22</v>
      </c>
      <c r="F32" s="329">
        <v>0</v>
      </c>
      <c r="G32" s="7"/>
      <c r="H32" s="7"/>
      <c r="I32" s="6">
        <v>0.15</v>
      </c>
      <c r="J32" s="329">
        <v>0</v>
      </c>
      <c r="K32" s="7"/>
      <c r="L32" s="315"/>
    </row>
    <row r="33" spans="1:12" x14ac:dyDescent="0.3">
      <c r="A33" s="7"/>
      <c r="B33" s="7"/>
      <c r="C33" s="7"/>
      <c r="D33" s="7"/>
      <c r="E33" s="328" t="s">
        <v>23</v>
      </c>
      <c r="F33" s="329">
        <v>0</v>
      </c>
      <c r="G33" s="7"/>
      <c r="H33" s="7"/>
      <c r="I33" s="6">
        <v>0</v>
      </c>
      <c r="J33" s="329">
        <v>0</v>
      </c>
      <c r="K33" s="7"/>
      <c r="L33" s="315"/>
    </row>
    <row r="34" spans="1:12" x14ac:dyDescent="0.3">
      <c r="A34" s="7"/>
      <c r="B34" s="7"/>
      <c r="C34" s="7"/>
      <c r="D34" s="7"/>
      <c r="E34" s="7"/>
      <c r="F34" s="7"/>
      <c r="G34" s="7"/>
      <c r="H34" s="7"/>
      <c r="I34" s="2"/>
      <c r="J34" s="7"/>
      <c r="K34" s="7"/>
      <c r="L34" s="315"/>
    </row>
    <row r="35" spans="1:12" ht="15.6" x14ac:dyDescent="0.3">
      <c r="A35" s="7"/>
      <c r="B35" s="7"/>
      <c r="C35" s="330"/>
      <c r="D35" s="331" t="s">
        <v>24</v>
      </c>
      <c r="E35" s="330"/>
      <c r="F35" s="330"/>
      <c r="G35" s="332" t="s">
        <v>25</v>
      </c>
      <c r="H35" s="333" t="s">
        <v>26</v>
      </c>
      <c r="I35" s="400"/>
      <c r="J35" s="334">
        <f>J26+J29</f>
        <v>0</v>
      </c>
      <c r="K35" s="330"/>
      <c r="L35" s="315"/>
    </row>
    <row r="36" spans="1:12" x14ac:dyDescent="0.3">
      <c r="A36" s="7"/>
      <c r="B36" s="7"/>
      <c r="C36" s="7"/>
      <c r="D36" s="7"/>
      <c r="E36" s="7"/>
      <c r="F36" s="7"/>
      <c r="G36" s="7"/>
      <c r="H36" s="7"/>
      <c r="I36" s="2"/>
      <c r="J36" s="7"/>
      <c r="K36" s="7"/>
      <c r="L36" s="315"/>
    </row>
    <row r="37" spans="1:12" x14ac:dyDescent="0.3">
      <c r="A37" s="7"/>
      <c r="B37" s="7"/>
      <c r="C37" s="7"/>
      <c r="D37" s="7"/>
      <c r="E37" s="7"/>
      <c r="F37" s="7"/>
      <c r="G37" s="7"/>
      <c r="H37" s="7"/>
      <c r="I37" s="2"/>
      <c r="J37" s="7"/>
      <c r="K37" s="7"/>
      <c r="L37" s="315"/>
    </row>
    <row r="38" spans="1:12" ht="20.95" x14ac:dyDescent="0.3">
      <c r="A38" s="7"/>
      <c r="B38" s="7"/>
      <c r="C38" s="317" t="s">
        <v>27</v>
      </c>
      <c r="D38" s="7"/>
      <c r="E38" s="7"/>
      <c r="F38" s="7"/>
      <c r="G38" s="7"/>
      <c r="H38" s="7"/>
      <c r="I38" s="2"/>
      <c r="J38" s="7"/>
      <c r="K38" s="7"/>
      <c r="L38" s="315"/>
    </row>
    <row r="39" spans="1:12" x14ac:dyDescent="0.3">
      <c r="A39" s="7"/>
      <c r="B39" s="7"/>
      <c r="C39" s="7"/>
      <c r="D39" s="7"/>
      <c r="E39" s="7"/>
      <c r="F39" s="7"/>
      <c r="G39" s="7"/>
      <c r="H39" s="7"/>
      <c r="I39" s="2"/>
      <c r="J39" s="7"/>
      <c r="K39" s="7"/>
      <c r="L39" s="315"/>
    </row>
    <row r="40" spans="1:12" x14ac:dyDescent="0.3">
      <c r="A40" s="7"/>
      <c r="B40" s="7"/>
      <c r="C40" s="318" t="s">
        <v>1</v>
      </c>
      <c r="D40" s="7"/>
      <c r="E40" s="7"/>
      <c r="F40" s="7"/>
      <c r="G40" s="7"/>
      <c r="H40" s="7"/>
      <c r="I40" s="2"/>
      <c r="J40" s="7"/>
      <c r="K40" s="7"/>
      <c r="L40" s="315"/>
    </row>
    <row r="41" spans="1:12" x14ac:dyDescent="0.3">
      <c r="A41" s="7"/>
      <c r="B41" s="7"/>
      <c r="C41" s="7"/>
      <c r="D41" s="7"/>
      <c r="E41" s="319" t="str">
        <f>E6</f>
        <v>Labe aréna Štětí  - veslařsko-kanoistický bazén</v>
      </c>
      <c r="F41" s="319"/>
      <c r="G41" s="319"/>
      <c r="H41" s="319"/>
      <c r="I41" s="2"/>
      <c r="J41" s="7"/>
      <c r="K41" s="7"/>
      <c r="L41" s="315"/>
    </row>
    <row r="42" spans="1:12" x14ac:dyDescent="0.3">
      <c r="A42" s="7"/>
      <c r="B42" s="7"/>
      <c r="C42" s="318" t="s">
        <v>2</v>
      </c>
      <c r="D42" s="7"/>
      <c r="E42" s="7"/>
      <c r="F42" s="7"/>
      <c r="G42" s="7"/>
      <c r="H42" s="7"/>
      <c r="I42" s="2"/>
      <c r="J42" s="7"/>
      <c r="K42" s="7"/>
      <c r="L42" s="315"/>
    </row>
    <row r="43" spans="1:12" ht="15.6" x14ac:dyDescent="0.3">
      <c r="A43" s="7"/>
      <c r="B43" s="7"/>
      <c r="C43" s="7"/>
      <c r="D43" s="7"/>
      <c r="E43" s="320" t="str">
        <f>E8</f>
        <v>06 - Technologie bazénu ZTI</v>
      </c>
      <c r="F43" s="320"/>
      <c r="G43" s="320"/>
      <c r="H43" s="320"/>
      <c r="I43" s="2"/>
      <c r="J43" s="7"/>
      <c r="K43" s="7"/>
      <c r="L43" s="315"/>
    </row>
    <row r="44" spans="1:12" x14ac:dyDescent="0.3">
      <c r="A44" s="7"/>
      <c r="B44" s="7"/>
      <c r="C44" s="7"/>
      <c r="D44" s="7"/>
      <c r="E44" s="7"/>
      <c r="F44" s="7"/>
      <c r="G44" s="7"/>
      <c r="H44" s="7"/>
      <c r="I44" s="2"/>
      <c r="J44" s="7"/>
      <c r="K44" s="7"/>
      <c r="L44" s="315"/>
    </row>
    <row r="45" spans="1:12" x14ac:dyDescent="0.3">
      <c r="A45" s="7"/>
      <c r="B45" s="7"/>
      <c r="C45" s="318" t="s">
        <v>6</v>
      </c>
      <c r="D45" s="7"/>
      <c r="E45" s="315"/>
      <c r="F45" s="335" t="str">
        <f>F11</f>
        <v>Štětí, Nábřežní 835</v>
      </c>
      <c r="G45" s="7"/>
      <c r="H45" s="7"/>
      <c r="I45" s="3" t="s">
        <v>7</v>
      </c>
      <c r="J45" s="323">
        <f>J11</f>
        <v>0</v>
      </c>
      <c r="K45" s="7"/>
      <c r="L45" s="315"/>
    </row>
    <row r="46" spans="1:12" x14ac:dyDescent="0.3">
      <c r="A46" s="7"/>
      <c r="B46" s="7"/>
      <c r="C46" s="7"/>
      <c r="D46" s="7"/>
      <c r="E46" s="315"/>
      <c r="F46" s="7"/>
      <c r="G46" s="7"/>
      <c r="H46" s="7"/>
      <c r="I46" s="2"/>
      <c r="J46" s="7"/>
      <c r="K46" s="7"/>
      <c r="L46" s="315"/>
    </row>
    <row r="47" spans="1:12" x14ac:dyDescent="0.3">
      <c r="A47" s="7"/>
      <c r="B47" s="7"/>
      <c r="C47" s="318" t="s">
        <v>8</v>
      </c>
      <c r="D47" s="7"/>
      <c r="E47" s="315"/>
      <c r="F47" s="7" t="str">
        <f>F13</f>
        <v>Labe aréna a.s.</v>
      </c>
      <c r="G47" s="7"/>
      <c r="H47" s="7"/>
      <c r="I47" s="401"/>
      <c r="J47" s="321" t="s">
        <v>4</v>
      </c>
      <c r="K47" s="7"/>
      <c r="L47" s="315"/>
    </row>
    <row r="48" spans="1:12" x14ac:dyDescent="0.3">
      <c r="A48" s="7"/>
      <c r="B48" s="7"/>
      <c r="C48" s="322" t="s">
        <v>12</v>
      </c>
      <c r="D48" s="7"/>
      <c r="E48" s="315"/>
      <c r="F48" s="7" t="str">
        <f>F19</f>
        <v>di5 architekti inženýři s.r.o.</v>
      </c>
      <c r="G48" s="7"/>
      <c r="H48" s="7"/>
      <c r="I48" s="3"/>
      <c r="J48" s="321"/>
      <c r="K48" s="7"/>
      <c r="L48" s="315"/>
    </row>
    <row r="49" spans="1:15" x14ac:dyDescent="0.3">
      <c r="A49" s="7"/>
      <c r="B49" s="7"/>
      <c r="C49" s="318" t="s">
        <v>11</v>
      </c>
      <c r="D49" s="7"/>
      <c r="E49" s="7"/>
      <c r="F49" s="321" t="s">
        <v>4</v>
      </c>
      <c r="G49" s="7"/>
      <c r="H49" s="7"/>
      <c r="I49" s="2"/>
      <c r="J49" s="7"/>
      <c r="K49" s="7"/>
      <c r="L49" s="315"/>
    </row>
    <row r="50" spans="1:15" x14ac:dyDescent="0.3">
      <c r="A50" s="7"/>
      <c r="B50" s="7"/>
      <c r="C50" s="7"/>
      <c r="D50" s="7"/>
      <c r="E50" s="7"/>
      <c r="F50" s="7"/>
      <c r="G50" s="7"/>
      <c r="H50" s="7"/>
      <c r="I50" s="2"/>
      <c r="J50" s="7"/>
      <c r="K50" s="7"/>
      <c r="L50" s="315"/>
    </row>
    <row r="51" spans="1:15" x14ac:dyDescent="0.3">
      <c r="A51" s="7"/>
      <c r="B51" s="7"/>
      <c r="C51" s="336" t="s">
        <v>28</v>
      </c>
      <c r="D51" s="330"/>
      <c r="E51" s="330"/>
      <c r="F51" s="330"/>
      <c r="G51" s="330"/>
      <c r="H51" s="330"/>
      <c r="I51" s="400"/>
      <c r="J51" s="337" t="s">
        <v>29</v>
      </c>
      <c r="K51" s="330"/>
      <c r="L51" s="315"/>
    </row>
    <row r="52" spans="1:15" x14ac:dyDescent="0.3">
      <c r="A52" s="7"/>
      <c r="B52" s="7"/>
      <c r="C52" s="7"/>
      <c r="D52" s="7"/>
      <c r="E52" s="7"/>
      <c r="F52" s="7"/>
      <c r="G52" s="7"/>
      <c r="H52" s="7"/>
      <c r="I52" s="2"/>
      <c r="J52" s="7"/>
      <c r="K52" s="7"/>
      <c r="L52" s="315"/>
    </row>
    <row r="53" spans="1:15" ht="15.6" x14ac:dyDescent="0.3">
      <c r="A53" s="7"/>
      <c r="B53" s="7"/>
      <c r="C53" s="338" t="s">
        <v>30</v>
      </c>
      <c r="D53" s="7"/>
      <c r="E53" s="7"/>
      <c r="F53" s="7"/>
      <c r="G53" s="7"/>
      <c r="H53" s="7"/>
      <c r="I53" s="2"/>
      <c r="J53" s="326">
        <f>J81</f>
        <v>0</v>
      </c>
      <c r="K53" s="7"/>
      <c r="L53" s="315"/>
      <c r="M53" s="571"/>
      <c r="N53" s="525"/>
      <c r="O53" s="525"/>
    </row>
    <row r="54" spans="1:15" ht="15.6" x14ac:dyDescent="0.3">
      <c r="A54" s="339"/>
      <c r="B54" s="339"/>
      <c r="C54" s="339"/>
      <c r="D54" s="340" t="s">
        <v>31</v>
      </c>
      <c r="E54" s="339"/>
      <c r="F54" s="339"/>
      <c r="G54" s="339"/>
      <c r="H54" s="339"/>
      <c r="I54" s="8"/>
      <c r="J54" s="342">
        <f>J82</f>
        <v>0</v>
      </c>
      <c r="K54" s="339"/>
      <c r="L54" s="315"/>
      <c r="M54" s="572"/>
      <c r="N54" s="525"/>
      <c r="O54" s="525"/>
    </row>
    <row r="55" spans="1:15" x14ac:dyDescent="0.3">
      <c r="A55" s="343"/>
      <c r="B55" s="343"/>
      <c r="C55" s="343"/>
      <c r="D55" s="344" t="s">
        <v>557</v>
      </c>
      <c r="E55" s="343"/>
      <c r="F55" s="343"/>
      <c r="G55" s="343"/>
      <c r="H55" s="343"/>
      <c r="I55" s="9"/>
      <c r="J55" s="346">
        <f>J83</f>
        <v>0</v>
      </c>
      <c r="K55" s="343"/>
      <c r="L55" s="315"/>
      <c r="M55" s="572"/>
      <c r="N55" s="525"/>
      <c r="O55" s="525"/>
    </row>
    <row r="56" spans="1:15" x14ac:dyDescent="0.3">
      <c r="A56" s="343"/>
      <c r="B56" s="343"/>
      <c r="C56" s="343"/>
      <c r="D56" s="344" t="s">
        <v>203</v>
      </c>
      <c r="E56" s="343"/>
      <c r="F56" s="343"/>
      <c r="G56" s="343"/>
      <c r="H56" s="343"/>
      <c r="I56" s="9"/>
      <c r="J56" s="346">
        <f>J90</f>
        <v>0</v>
      </c>
      <c r="K56" s="343"/>
      <c r="L56" s="315"/>
      <c r="M56" s="572"/>
      <c r="N56" s="525"/>
      <c r="O56" s="525"/>
    </row>
    <row r="57" spans="1:15" ht="15.6" x14ac:dyDescent="0.3">
      <c r="A57" s="339"/>
      <c r="B57" s="339"/>
      <c r="C57" s="339"/>
      <c r="D57" s="340" t="s">
        <v>34</v>
      </c>
      <c r="E57" s="339"/>
      <c r="F57" s="339"/>
      <c r="G57" s="339"/>
      <c r="H57" s="339"/>
      <c r="I57" s="8"/>
      <c r="J57" s="342">
        <f>J94</f>
        <v>0</v>
      </c>
      <c r="K57" s="339"/>
      <c r="L57" s="315"/>
      <c r="M57" s="572"/>
      <c r="N57" s="525"/>
      <c r="O57" s="525"/>
    </row>
    <row r="58" spans="1:15" ht="15.05" x14ac:dyDescent="0.3">
      <c r="A58" s="343"/>
      <c r="B58" s="343"/>
      <c r="C58" s="343"/>
      <c r="D58" s="344" t="s">
        <v>558</v>
      </c>
      <c r="E58" s="343"/>
      <c r="F58" s="343"/>
      <c r="G58" s="343"/>
      <c r="H58" s="343"/>
      <c r="I58" s="9"/>
      <c r="J58" s="346">
        <f>J95</f>
        <v>0</v>
      </c>
      <c r="K58" s="343"/>
      <c r="L58" s="315"/>
      <c r="M58" s="571"/>
      <c r="N58" s="525"/>
      <c r="O58" s="525"/>
    </row>
    <row r="59" spans="1:15" x14ac:dyDescent="0.3">
      <c r="A59" s="343"/>
      <c r="B59" s="343"/>
      <c r="C59" s="343"/>
      <c r="D59" s="344" t="s">
        <v>559</v>
      </c>
      <c r="E59" s="343"/>
      <c r="F59" s="343"/>
      <c r="G59" s="343"/>
      <c r="H59" s="343"/>
      <c r="I59" s="9"/>
      <c r="J59" s="346">
        <f>J116</f>
        <v>0</v>
      </c>
      <c r="K59" s="343"/>
      <c r="L59" s="315"/>
      <c r="M59" s="572"/>
      <c r="N59" s="525"/>
      <c r="O59" s="525"/>
    </row>
    <row r="60" spans="1:15" x14ac:dyDescent="0.3">
      <c r="A60" s="343"/>
      <c r="B60" s="343"/>
      <c r="C60" s="343"/>
      <c r="D60" s="344" t="s">
        <v>35</v>
      </c>
      <c r="E60" s="343"/>
      <c r="F60" s="343"/>
      <c r="G60" s="343"/>
      <c r="H60" s="343"/>
      <c r="I60" s="9"/>
      <c r="J60" s="346">
        <f>J154</f>
        <v>0</v>
      </c>
      <c r="K60" s="343"/>
      <c r="L60" s="315"/>
      <c r="M60" s="572"/>
      <c r="N60" s="525"/>
      <c r="O60" s="525"/>
    </row>
    <row r="61" spans="1:15" x14ac:dyDescent="0.3">
      <c r="A61" s="7"/>
      <c r="B61" s="7"/>
      <c r="C61" s="7"/>
      <c r="D61" s="7"/>
      <c r="E61" s="7"/>
      <c r="F61" s="7"/>
      <c r="G61" s="7"/>
      <c r="H61" s="7"/>
      <c r="I61" s="2"/>
      <c r="J61" s="7"/>
      <c r="K61" s="7"/>
      <c r="L61" s="315"/>
    </row>
    <row r="62" spans="1:15" x14ac:dyDescent="0.3">
      <c r="A62" s="7"/>
      <c r="B62" s="7"/>
      <c r="C62" s="7"/>
      <c r="D62" s="7"/>
      <c r="E62" s="7"/>
      <c r="F62" s="7"/>
      <c r="G62" s="7"/>
      <c r="H62" s="7"/>
      <c r="I62" s="2"/>
      <c r="J62" s="7"/>
      <c r="K62" s="7"/>
      <c r="L62" s="315"/>
    </row>
    <row r="63" spans="1:15" x14ac:dyDescent="0.3">
      <c r="A63" s="314"/>
      <c r="B63" s="314"/>
      <c r="C63" s="314"/>
      <c r="D63" s="314"/>
      <c r="E63" s="314"/>
      <c r="F63" s="314"/>
      <c r="G63" s="314"/>
      <c r="H63" s="314"/>
      <c r="I63" s="1"/>
      <c r="J63" s="314"/>
      <c r="K63" s="314"/>
      <c r="L63" s="315"/>
    </row>
    <row r="64" spans="1:15" x14ac:dyDescent="0.3">
      <c r="A64" s="314"/>
      <c r="B64" s="314"/>
      <c r="C64" s="314"/>
      <c r="D64" s="314"/>
      <c r="E64" s="314"/>
      <c r="F64" s="314"/>
      <c r="G64" s="314"/>
      <c r="H64" s="314"/>
      <c r="I64" s="1"/>
      <c r="J64" s="314"/>
      <c r="K64" s="314"/>
      <c r="L64" s="315"/>
    </row>
    <row r="65" spans="1:12" x14ac:dyDescent="0.3">
      <c r="A65" s="314"/>
      <c r="B65" s="314"/>
      <c r="C65" s="314"/>
      <c r="D65" s="314"/>
      <c r="E65" s="314"/>
      <c r="F65" s="314"/>
      <c r="G65" s="314"/>
      <c r="H65" s="314"/>
      <c r="I65" s="1"/>
      <c r="J65" s="314"/>
      <c r="K65" s="314"/>
      <c r="L65" s="315"/>
    </row>
    <row r="66" spans="1:12" x14ac:dyDescent="0.3">
      <c r="A66" s="7"/>
      <c r="B66" s="7"/>
      <c r="C66" s="7"/>
      <c r="D66" s="7"/>
      <c r="E66" s="7"/>
      <c r="F66" s="7"/>
      <c r="G66" s="7"/>
      <c r="H66" s="7"/>
      <c r="I66" s="2"/>
      <c r="J66" s="7"/>
      <c r="K66" s="7"/>
      <c r="L66" s="315"/>
    </row>
    <row r="67" spans="1:12" ht="20.95" x14ac:dyDescent="0.3">
      <c r="A67" s="7"/>
      <c r="B67" s="7"/>
      <c r="C67" s="317" t="s">
        <v>40</v>
      </c>
      <c r="D67" s="7"/>
      <c r="E67" s="7"/>
      <c r="F67" s="7"/>
      <c r="G67" s="7"/>
      <c r="H67" s="7"/>
      <c r="I67" s="2"/>
      <c r="J67" s="7"/>
      <c r="K67" s="7"/>
      <c r="L67" s="315"/>
    </row>
    <row r="68" spans="1:12" x14ac:dyDescent="0.3">
      <c r="A68" s="7"/>
      <c r="B68" s="7"/>
      <c r="C68" s="7"/>
      <c r="D68" s="7"/>
      <c r="E68" s="7"/>
      <c r="F68" s="7"/>
      <c r="G68" s="7"/>
      <c r="H68" s="7"/>
      <c r="I68" s="2"/>
      <c r="J68" s="7"/>
      <c r="K68" s="7"/>
      <c r="L68" s="315"/>
    </row>
    <row r="69" spans="1:12" x14ac:dyDescent="0.3">
      <c r="A69" s="7"/>
      <c r="B69" s="7"/>
      <c r="C69" s="318" t="s">
        <v>1</v>
      </c>
      <c r="D69" s="7"/>
      <c r="E69" s="7"/>
      <c r="F69" s="7"/>
      <c r="G69" s="7"/>
      <c r="H69" s="7"/>
      <c r="I69" s="2"/>
      <c r="J69" s="7"/>
      <c r="K69" s="7"/>
      <c r="L69" s="315"/>
    </row>
    <row r="70" spans="1:12" x14ac:dyDescent="0.3">
      <c r="A70" s="7"/>
      <c r="B70" s="7"/>
      <c r="C70" s="7"/>
      <c r="D70" s="7"/>
      <c r="E70" s="319" t="str">
        <f>E6</f>
        <v>Labe aréna Štětí  - veslařsko-kanoistický bazén</v>
      </c>
      <c r="F70" s="319"/>
      <c r="G70" s="319"/>
      <c r="H70" s="319"/>
      <c r="I70" s="2"/>
      <c r="J70" s="7"/>
      <c r="K70" s="7"/>
      <c r="L70" s="315"/>
    </row>
    <row r="71" spans="1:12" x14ac:dyDescent="0.3">
      <c r="A71" s="7"/>
      <c r="B71" s="7"/>
      <c r="C71" s="318" t="s">
        <v>2</v>
      </c>
      <c r="D71" s="7"/>
      <c r="E71" s="7"/>
      <c r="F71" s="7"/>
      <c r="G71" s="7"/>
      <c r="H71" s="7"/>
      <c r="I71" s="2"/>
      <c r="J71" s="7"/>
      <c r="K71" s="7"/>
      <c r="L71" s="315"/>
    </row>
    <row r="72" spans="1:12" ht="15.6" x14ac:dyDescent="0.3">
      <c r="A72" s="7"/>
      <c r="B72" s="7"/>
      <c r="C72" s="7"/>
      <c r="D72" s="7"/>
      <c r="E72" s="320" t="str">
        <f>E8</f>
        <v>06 - Technologie bazénu ZTI</v>
      </c>
      <c r="F72" s="320"/>
      <c r="G72" s="320"/>
      <c r="H72" s="320"/>
      <c r="I72" s="2"/>
      <c r="J72" s="7"/>
      <c r="K72" s="7"/>
      <c r="L72" s="315"/>
    </row>
    <row r="73" spans="1:12" x14ac:dyDescent="0.3">
      <c r="A73" s="7"/>
      <c r="B73" s="7"/>
      <c r="C73" s="7"/>
      <c r="D73" s="7"/>
      <c r="E73" s="7"/>
      <c r="F73" s="7"/>
      <c r="G73" s="7"/>
      <c r="H73" s="7"/>
      <c r="I73" s="2"/>
      <c r="J73" s="7"/>
      <c r="K73" s="7"/>
      <c r="L73" s="315"/>
    </row>
    <row r="74" spans="1:12" x14ac:dyDescent="0.3">
      <c r="A74" s="7"/>
      <c r="B74" s="7"/>
      <c r="C74" s="318" t="s">
        <v>6</v>
      </c>
      <c r="D74" s="7"/>
      <c r="E74" s="7"/>
      <c r="F74" s="321" t="str">
        <f>F11</f>
        <v>Štětí, Nábřežní 835</v>
      </c>
      <c r="G74" s="7"/>
      <c r="H74" s="7"/>
      <c r="I74" s="3" t="s">
        <v>7</v>
      </c>
      <c r="J74" s="323">
        <f>J11</f>
        <v>0</v>
      </c>
      <c r="K74" s="7"/>
      <c r="L74" s="315"/>
    </row>
    <row r="75" spans="1:12" x14ac:dyDescent="0.3">
      <c r="A75" s="7"/>
      <c r="B75" s="7"/>
      <c r="C75" s="7"/>
      <c r="D75" s="7"/>
      <c r="E75" s="7"/>
      <c r="F75" s="7"/>
      <c r="G75" s="7"/>
      <c r="H75" s="7"/>
      <c r="I75" s="2"/>
      <c r="J75" s="7"/>
      <c r="K75" s="7"/>
      <c r="L75" s="315"/>
    </row>
    <row r="76" spans="1:12" x14ac:dyDescent="0.3">
      <c r="A76" s="7"/>
      <c r="B76" s="7"/>
      <c r="C76" s="318" t="s">
        <v>8</v>
      </c>
      <c r="D76" s="7"/>
      <c r="E76" s="7"/>
      <c r="F76" s="321" t="str">
        <f>F13</f>
        <v>Labe aréna a.s.</v>
      </c>
      <c r="G76" s="7"/>
      <c r="H76" s="7"/>
      <c r="I76" s="401"/>
      <c r="J76" s="321" t="s">
        <v>4</v>
      </c>
      <c r="K76" s="7"/>
      <c r="L76" s="315"/>
    </row>
    <row r="77" spans="1:12" x14ac:dyDescent="0.3">
      <c r="A77" s="7"/>
      <c r="B77" s="7"/>
      <c r="C77" s="322" t="s">
        <v>12</v>
      </c>
      <c r="D77" s="7"/>
      <c r="E77" s="7"/>
      <c r="F77" s="321" t="str">
        <f>F19</f>
        <v>di5 architekti inženýři s.r.o.</v>
      </c>
      <c r="G77" s="7"/>
      <c r="H77" s="7"/>
      <c r="I77" s="3"/>
      <c r="J77" s="321"/>
      <c r="K77" s="7"/>
      <c r="L77" s="315"/>
    </row>
    <row r="78" spans="1:12" x14ac:dyDescent="0.3">
      <c r="A78" s="7"/>
      <c r="B78" s="7"/>
      <c r="C78" s="318" t="s">
        <v>11</v>
      </c>
      <c r="D78" s="7"/>
      <c r="E78" s="7"/>
      <c r="F78" s="321" t="s">
        <v>4</v>
      </c>
      <c r="G78" s="7"/>
      <c r="H78" s="7"/>
      <c r="I78" s="2"/>
      <c r="J78" s="7"/>
      <c r="K78" s="7"/>
      <c r="L78" s="315"/>
    </row>
    <row r="79" spans="1:12" x14ac:dyDescent="0.3">
      <c r="A79" s="7"/>
      <c r="B79" s="7"/>
      <c r="C79" s="7"/>
      <c r="D79" s="7"/>
      <c r="E79" s="7"/>
      <c r="F79" s="7"/>
      <c r="G79" s="7"/>
      <c r="H79" s="7"/>
      <c r="I79" s="2"/>
      <c r="J79" s="7"/>
      <c r="K79" s="7"/>
      <c r="L79" s="315"/>
    </row>
    <row r="80" spans="1:12" ht="25.8" x14ac:dyDescent="0.3">
      <c r="A80" s="277"/>
      <c r="B80" s="277"/>
      <c r="C80" s="347" t="s">
        <v>41</v>
      </c>
      <c r="D80" s="347" t="s">
        <v>42</v>
      </c>
      <c r="E80" s="347" t="s">
        <v>43</v>
      </c>
      <c r="F80" s="347" t="s">
        <v>44</v>
      </c>
      <c r="G80" s="347" t="s">
        <v>45</v>
      </c>
      <c r="H80" s="347" t="s">
        <v>46</v>
      </c>
      <c r="I80" s="402" t="s">
        <v>47</v>
      </c>
      <c r="J80" s="347" t="s">
        <v>29</v>
      </c>
      <c r="K80" s="347" t="s">
        <v>48</v>
      </c>
      <c r="L80" s="315"/>
    </row>
    <row r="81" spans="1:12" ht="15.6" x14ac:dyDescent="0.35">
      <c r="A81" s="7"/>
      <c r="B81" s="7"/>
      <c r="C81" s="348" t="s">
        <v>30</v>
      </c>
      <c r="D81" s="349"/>
      <c r="E81" s="349"/>
      <c r="F81" s="349"/>
      <c r="G81" s="349"/>
      <c r="H81" s="349"/>
      <c r="I81" s="556"/>
      <c r="J81" s="350">
        <f>J82+J94</f>
        <v>0</v>
      </c>
      <c r="K81" s="349"/>
      <c r="L81" s="315"/>
    </row>
    <row r="82" spans="1:12" s="579" customFormat="1" ht="20.05" customHeight="1" x14ac:dyDescent="0.3">
      <c r="A82" s="544"/>
      <c r="B82" s="544"/>
      <c r="C82" s="526"/>
      <c r="D82" s="527" t="s">
        <v>49</v>
      </c>
      <c r="E82" s="528" t="s">
        <v>50</v>
      </c>
      <c r="F82" s="528" t="s">
        <v>51</v>
      </c>
      <c r="G82" s="526"/>
      <c r="H82" s="526"/>
      <c r="I82" s="556"/>
      <c r="J82" s="529">
        <f>J83+J90</f>
        <v>0</v>
      </c>
      <c r="K82" s="526"/>
    </row>
    <row r="83" spans="1:12" s="579" customFormat="1" ht="20.05" customHeight="1" x14ac:dyDescent="0.3">
      <c r="A83" s="544"/>
      <c r="B83" s="544"/>
      <c r="C83" s="526"/>
      <c r="D83" s="527" t="s">
        <v>49</v>
      </c>
      <c r="E83" s="532" t="s">
        <v>54</v>
      </c>
      <c r="F83" s="532" t="s">
        <v>564</v>
      </c>
      <c r="G83" s="526"/>
      <c r="H83" s="526"/>
      <c r="I83" s="556"/>
      <c r="J83" s="533">
        <f>SUM(J84:J89)</f>
        <v>0</v>
      </c>
      <c r="K83" s="526"/>
    </row>
    <row r="84" spans="1:12" ht="34.549999999999997" customHeight="1" x14ac:dyDescent="0.3">
      <c r="A84" s="525" t="s">
        <v>754</v>
      </c>
      <c r="B84" s="525"/>
      <c r="C84" s="536" t="s">
        <v>54</v>
      </c>
      <c r="D84" s="536" t="s">
        <v>55</v>
      </c>
      <c r="E84" s="580">
        <v>175111101</v>
      </c>
      <c r="F84" s="537" t="s">
        <v>565</v>
      </c>
      <c r="G84" s="538" t="s">
        <v>59</v>
      </c>
      <c r="H84" s="539">
        <v>1.1970000000000001</v>
      </c>
      <c r="I84" s="556"/>
      <c r="J84" s="540">
        <f>H84*I84</f>
        <v>0</v>
      </c>
      <c r="K84" s="537" t="s">
        <v>60</v>
      </c>
    </row>
    <row r="85" spans="1:12" ht="51.05" customHeight="1" x14ac:dyDescent="0.3">
      <c r="A85" s="525"/>
      <c r="B85" s="525"/>
      <c r="C85" s="530"/>
      <c r="D85" s="542" t="s">
        <v>61</v>
      </c>
      <c r="E85" s="530"/>
      <c r="F85" s="543" t="s">
        <v>566</v>
      </c>
      <c r="G85" s="530"/>
      <c r="H85" s="530"/>
      <c r="I85" s="556"/>
      <c r="J85" s="530"/>
      <c r="K85" s="530"/>
    </row>
    <row r="86" spans="1:12" ht="34.549999999999997" customHeight="1" x14ac:dyDescent="0.3">
      <c r="A86" s="525"/>
      <c r="B86" s="525"/>
      <c r="C86" s="530"/>
      <c r="D86" s="542" t="s">
        <v>62</v>
      </c>
      <c r="E86" s="546"/>
      <c r="F86" s="547" t="s">
        <v>567</v>
      </c>
      <c r="G86" s="530"/>
      <c r="H86" s="548">
        <v>1.1970000000000001</v>
      </c>
      <c r="I86" s="556"/>
      <c r="J86" s="530"/>
      <c r="K86" s="530"/>
    </row>
    <row r="87" spans="1:12" ht="34.549999999999997" customHeight="1" x14ac:dyDescent="0.3">
      <c r="A87" s="525" t="s">
        <v>754</v>
      </c>
      <c r="B87" s="525"/>
      <c r="C87" s="549" t="s">
        <v>84</v>
      </c>
      <c r="D87" s="549" t="s">
        <v>88</v>
      </c>
      <c r="E87" s="550" t="s">
        <v>568</v>
      </c>
      <c r="F87" s="550" t="s">
        <v>569</v>
      </c>
      <c r="G87" s="551" t="s">
        <v>75</v>
      </c>
      <c r="H87" s="552">
        <v>2.3940000000000001</v>
      </c>
      <c r="I87" s="556"/>
      <c r="J87" s="540">
        <f>H87*I87</f>
        <v>0</v>
      </c>
      <c r="K87" s="550" t="s">
        <v>60</v>
      </c>
    </row>
    <row r="88" spans="1:12" ht="34.549999999999997" customHeight="1" x14ac:dyDescent="0.3">
      <c r="A88" s="525"/>
      <c r="B88" s="525"/>
      <c r="C88" s="530"/>
      <c r="D88" s="542" t="s">
        <v>61</v>
      </c>
      <c r="E88" s="530"/>
      <c r="F88" s="543" t="s">
        <v>569</v>
      </c>
      <c r="G88" s="530"/>
      <c r="H88" s="530"/>
      <c r="I88" s="556"/>
      <c r="J88" s="530"/>
      <c r="K88" s="530"/>
    </row>
    <row r="89" spans="1:12" ht="20.05" customHeight="1" x14ac:dyDescent="0.3">
      <c r="A89" s="525"/>
      <c r="B89" s="525"/>
      <c r="C89" s="530"/>
      <c r="D89" s="542" t="s">
        <v>62</v>
      </c>
      <c r="E89" s="530"/>
      <c r="F89" s="547" t="s">
        <v>570</v>
      </c>
      <c r="G89" s="530"/>
      <c r="H89" s="548">
        <v>2.3940000000000001</v>
      </c>
      <c r="I89" s="556"/>
      <c r="J89" s="530"/>
      <c r="K89" s="530"/>
    </row>
    <row r="90" spans="1:12" s="579" customFormat="1" ht="20.05" customHeight="1" x14ac:dyDescent="0.3">
      <c r="A90" s="544"/>
      <c r="B90" s="544"/>
      <c r="C90" s="526"/>
      <c r="D90" s="527" t="s">
        <v>49</v>
      </c>
      <c r="E90" s="532" t="s">
        <v>91</v>
      </c>
      <c r="F90" s="532" t="s">
        <v>229</v>
      </c>
      <c r="G90" s="526"/>
      <c r="H90" s="526"/>
      <c r="I90" s="556"/>
      <c r="J90" s="533">
        <f>SUM(J91:J93)</f>
        <v>0</v>
      </c>
      <c r="K90" s="526"/>
    </row>
    <row r="91" spans="1:12" ht="26.2" customHeight="1" x14ac:dyDescent="0.3">
      <c r="A91" s="525" t="s">
        <v>754</v>
      </c>
      <c r="B91" s="525"/>
      <c r="C91" s="536" t="s">
        <v>52</v>
      </c>
      <c r="D91" s="536" t="s">
        <v>55</v>
      </c>
      <c r="E91" s="537" t="s">
        <v>571</v>
      </c>
      <c r="F91" s="537" t="s">
        <v>572</v>
      </c>
      <c r="G91" s="538" t="s">
        <v>59</v>
      </c>
      <c r="H91" s="539">
        <v>0.39900000000000002</v>
      </c>
      <c r="I91" s="556"/>
      <c r="J91" s="540">
        <f>H91*I91</f>
        <v>0</v>
      </c>
      <c r="K91" s="537" t="s">
        <v>60</v>
      </c>
    </row>
    <row r="92" spans="1:12" ht="20.05" customHeight="1" x14ac:dyDescent="0.3">
      <c r="A92" s="525"/>
      <c r="B92" s="525"/>
      <c r="C92" s="530"/>
      <c r="D92" s="542" t="s">
        <v>61</v>
      </c>
      <c r="E92" s="530"/>
      <c r="F92" s="543" t="s">
        <v>573</v>
      </c>
      <c r="G92" s="530"/>
      <c r="H92" s="530"/>
      <c r="I92" s="556"/>
      <c r="J92" s="530"/>
      <c r="K92" s="530"/>
    </row>
    <row r="93" spans="1:12" ht="20.05" customHeight="1" x14ac:dyDescent="0.3">
      <c r="A93" s="525"/>
      <c r="B93" s="525"/>
      <c r="C93" s="530"/>
      <c r="D93" s="542" t="s">
        <v>62</v>
      </c>
      <c r="E93" s="546"/>
      <c r="F93" s="547" t="s">
        <v>574</v>
      </c>
      <c r="G93" s="530"/>
      <c r="H93" s="548">
        <v>0.39900000000000002</v>
      </c>
      <c r="I93" s="556"/>
      <c r="J93" s="530"/>
      <c r="K93" s="530"/>
    </row>
    <row r="94" spans="1:12" s="579" customFormat="1" ht="20.05" customHeight="1" x14ac:dyDescent="0.3">
      <c r="A94" s="544"/>
      <c r="B94" s="544"/>
      <c r="C94" s="526"/>
      <c r="D94" s="527" t="s">
        <v>49</v>
      </c>
      <c r="E94" s="528" t="s">
        <v>165</v>
      </c>
      <c r="F94" s="528" t="s">
        <v>166</v>
      </c>
      <c r="G94" s="526"/>
      <c r="H94" s="526"/>
      <c r="I94" s="556"/>
      <c r="J94" s="529">
        <f>J95+J116+J154</f>
        <v>0</v>
      </c>
      <c r="K94" s="526"/>
    </row>
    <row r="95" spans="1:12" s="579" customFormat="1" ht="20.05" customHeight="1" x14ac:dyDescent="0.3">
      <c r="A95" s="544"/>
      <c r="B95" s="544"/>
      <c r="C95" s="526"/>
      <c r="D95" s="527" t="s">
        <v>49</v>
      </c>
      <c r="E95" s="532" t="s">
        <v>575</v>
      </c>
      <c r="F95" s="532" t="s">
        <v>725</v>
      </c>
      <c r="G95" s="526"/>
      <c r="H95" s="526"/>
      <c r="I95" s="556"/>
      <c r="J95" s="533">
        <f>SUM(J96:J115)</f>
        <v>0</v>
      </c>
      <c r="K95" s="526"/>
    </row>
    <row r="96" spans="1:12" s="378" customFormat="1" ht="25.8" customHeight="1" x14ac:dyDescent="0.3">
      <c r="A96" s="581" t="s">
        <v>754</v>
      </c>
      <c r="B96" s="581"/>
      <c r="C96" s="536" t="s">
        <v>91</v>
      </c>
      <c r="D96" s="536" t="s">
        <v>55</v>
      </c>
      <c r="E96" s="537" t="s">
        <v>576</v>
      </c>
      <c r="F96" s="537" t="s">
        <v>577</v>
      </c>
      <c r="G96" s="538" t="s">
        <v>82</v>
      </c>
      <c r="H96" s="539">
        <v>18</v>
      </c>
      <c r="I96" s="556"/>
      <c r="J96" s="540">
        <f>H96*I96</f>
        <v>0</v>
      </c>
      <c r="K96" s="537" t="s">
        <v>60</v>
      </c>
    </row>
    <row r="97" spans="1:12" s="378" customFormat="1" ht="20.05" customHeight="1" x14ac:dyDescent="0.3">
      <c r="A97" s="581"/>
      <c r="B97" s="581"/>
      <c r="C97" s="530"/>
      <c r="D97" s="542" t="s">
        <v>61</v>
      </c>
      <c r="E97" s="530"/>
      <c r="F97" s="543" t="s">
        <v>578</v>
      </c>
      <c r="G97" s="530"/>
      <c r="H97" s="530"/>
      <c r="I97" s="556"/>
      <c r="J97" s="530"/>
      <c r="K97" s="530"/>
    </row>
    <row r="98" spans="1:12" s="378" customFormat="1" ht="25.8" customHeight="1" x14ac:dyDescent="0.3">
      <c r="A98" s="581" t="s">
        <v>754</v>
      </c>
      <c r="B98" s="581"/>
      <c r="C98" s="536" t="s">
        <v>93</v>
      </c>
      <c r="D98" s="536" t="s">
        <v>55</v>
      </c>
      <c r="E98" s="537" t="s">
        <v>579</v>
      </c>
      <c r="F98" s="537" t="s">
        <v>580</v>
      </c>
      <c r="G98" s="538" t="s">
        <v>82</v>
      </c>
      <c r="H98" s="539">
        <v>2</v>
      </c>
      <c r="I98" s="556"/>
      <c r="J98" s="540">
        <f>H98*I98</f>
        <v>0</v>
      </c>
      <c r="K98" s="537" t="s">
        <v>60</v>
      </c>
    </row>
    <row r="99" spans="1:12" s="378" customFormat="1" ht="20.05" customHeight="1" x14ac:dyDescent="0.3">
      <c r="A99" s="581"/>
      <c r="B99" s="581"/>
      <c r="C99" s="530"/>
      <c r="D99" s="542" t="s">
        <v>61</v>
      </c>
      <c r="E99" s="530"/>
      <c r="F99" s="543" t="s">
        <v>581</v>
      </c>
      <c r="G99" s="530"/>
      <c r="H99" s="530"/>
      <c r="I99" s="556"/>
      <c r="J99" s="530"/>
      <c r="K99" s="530"/>
    </row>
    <row r="100" spans="1:12" s="378" customFormat="1" ht="24.35" customHeight="1" x14ac:dyDescent="0.3">
      <c r="A100" s="581"/>
      <c r="B100" s="581"/>
      <c r="C100" s="536" t="s">
        <v>96</v>
      </c>
      <c r="D100" s="536" t="s">
        <v>55</v>
      </c>
      <c r="E100" s="537" t="s">
        <v>582</v>
      </c>
      <c r="F100" s="537" t="s">
        <v>583</v>
      </c>
      <c r="G100" s="538" t="s">
        <v>82</v>
      </c>
      <c r="H100" s="539">
        <v>1</v>
      </c>
      <c r="I100" s="556"/>
      <c r="J100" s="540">
        <f>H100*I100</f>
        <v>0</v>
      </c>
      <c r="K100" s="537" t="s">
        <v>60</v>
      </c>
    </row>
    <row r="101" spans="1:12" s="378" customFormat="1" ht="20.05" customHeight="1" x14ac:dyDescent="0.3">
      <c r="A101" s="581"/>
      <c r="B101" s="581"/>
      <c r="C101" s="530"/>
      <c r="D101" s="542" t="s">
        <v>61</v>
      </c>
      <c r="E101" s="530"/>
      <c r="F101" s="543" t="s">
        <v>584</v>
      </c>
      <c r="G101" s="530"/>
      <c r="H101" s="530"/>
      <c r="I101" s="556"/>
      <c r="J101" s="530"/>
      <c r="K101" s="530"/>
    </row>
    <row r="102" spans="1:12" s="378" customFormat="1" ht="24.75" customHeight="1" x14ac:dyDescent="0.3">
      <c r="A102" s="581" t="s">
        <v>755</v>
      </c>
      <c r="B102" s="581"/>
      <c r="C102" s="536" t="s">
        <v>99</v>
      </c>
      <c r="D102" s="536" t="s">
        <v>55</v>
      </c>
      <c r="E102" s="537" t="s">
        <v>585</v>
      </c>
      <c r="F102" s="537" t="s">
        <v>586</v>
      </c>
      <c r="G102" s="538" t="s">
        <v>82</v>
      </c>
      <c r="H102" s="539">
        <v>18</v>
      </c>
      <c r="I102" s="556"/>
      <c r="J102" s="540">
        <f>H102*I102</f>
        <v>0</v>
      </c>
      <c r="K102" s="541"/>
    </row>
    <row r="103" spans="1:12" s="378" customFormat="1" ht="20.05" customHeight="1" x14ac:dyDescent="0.3">
      <c r="A103" s="581"/>
      <c r="B103" s="581"/>
      <c r="C103" s="530"/>
      <c r="D103" s="542" t="s">
        <v>61</v>
      </c>
      <c r="E103" s="530"/>
      <c r="F103" s="543" t="s">
        <v>586</v>
      </c>
      <c r="G103" s="530"/>
      <c r="H103" s="530"/>
      <c r="I103" s="556"/>
      <c r="J103" s="530"/>
      <c r="K103" s="530"/>
    </row>
    <row r="104" spans="1:12" s="378" customFormat="1" ht="24.75" customHeight="1" x14ac:dyDescent="0.3">
      <c r="A104" s="581" t="s">
        <v>755</v>
      </c>
      <c r="B104" s="581"/>
      <c r="C104" s="536" t="s">
        <v>101</v>
      </c>
      <c r="D104" s="536" t="s">
        <v>55</v>
      </c>
      <c r="E104" s="537" t="s">
        <v>587</v>
      </c>
      <c r="F104" s="537" t="s">
        <v>588</v>
      </c>
      <c r="G104" s="538" t="s">
        <v>82</v>
      </c>
      <c r="H104" s="539">
        <v>20</v>
      </c>
      <c r="I104" s="556"/>
      <c r="J104" s="540">
        <f>H104*I104</f>
        <v>0</v>
      </c>
      <c r="K104" s="541"/>
    </row>
    <row r="105" spans="1:12" s="378" customFormat="1" ht="20.05" customHeight="1" x14ac:dyDescent="0.3">
      <c r="A105" s="581"/>
      <c r="B105" s="581"/>
      <c r="C105" s="530"/>
      <c r="D105" s="542" t="s">
        <v>61</v>
      </c>
      <c r="E105" s="530"/>
      <c r="F105" s="543" t="s">
        <v>588</v>
      </c>
      <c r="G105" s="530"/>
      <c r="H105" s="530"/>
      <c r="I105" s="556"/>
      <c r="J105" s="530"/>
      <c r="K105" s="530"/>
    </row>
    <row r="106" spans="1:12" s="378" customFormat="1" ht="24.75" customHeight="1" x14ac:dyDescent="0.3">
      <c r="B106" s="582" t="s">
        <v>724</v>
      </c>
      <c r="C106" s="536" t="s">
        <v>105</v>
      </c>
      <c r="D106" s="536" t="s">
        <v>55</v>
      </c>
      <c r="E106" s="537" t="s">
        <v>589</v>
      </c>
      <c r="F106" s="537" t="s">
        <v>590</v>
      </c>
      <c r="G106" s="538" t="s">
        <v>82</v>
      </c>
      <c r="H106" s="539">
        <v>4</v>
      </c>
      <c r="I106" s="556"/>
      <c r="J106" s="540">
        <f>H106*I106</f>
        <v>0</v>
      </c>
      <c r="K106" s="537" t="s">
        <v>60</v>
      </c>
    </row>
    <row r="107" spans="1:12" s="378" customFormat="1" ht="20.05" customHeight="1" x14ac:dyDescent="0.3">
      <c r="A107" s="581"/>
      <c r="B107" s="581"/>
      <c r="C107" s="530"/>
      <c r="D107" s="542" t="s">
        <v>61</v>
      </c>
      <c r="E107" s="530"/>
      <c r="F107" s="543" t="s">
        <v>591</v>
      </c>
      <c r="G107" s="530"/>
      <c r="H107" s="530"/>
      <c r="I107" s="556"/>
      <c r="J107" s="530"/>
      <c r="K107" s="530"/>
    </row>
    <row r="108" spans="1:12" s="378" customFormat="1" ht="39.799999999999997" customHeight="1" x14ac:dyDescent="0.3">
      <c r="A108" s="583" t="s">
        <v>756</v>
      </c>
      <c r="B108" s="581"/>
      <c r="C108" s="536" t="s">
        <v>107</v>
      </c>
      <c r="D108" s="536" t="s">
        <v>55</v>
      </c>
      <c r="E108" s="537" t="s">
        <v>757</v>
      </c>
      <c r="F108" s="537" t="s">
        <v>758</v>
      </c>
      <c r="G108" s="538" t="s">
        <v>82</v>
      </c>
      <c r="H108" s="539">
        <v>24</v>
      </c>
      <c r="I108" s="556"/>
      <c r="J108" s="540">
        <f>H108*I108</f>
        <v>0</v>
      </c>
      <c r="K108" s="537" t="s">
        <v>60</v>
      </c>
    </row>
    <row r="109" spans="1:12" s="378" customFormat="1" ht="20.05" customHeight="1" x14ac:dyDescent="0.3">
      <c r="A109" s="581"/>
      <c r="B109" s="581"/>
      <c r="C109" s="530"/>
      <c r="D109" s="542" t="s">
        <v>61</v>
      </c>
      <c r="E109" s="530"/>
      <c r="F109" s="543" t="s">
        <v>592</v>
      </c>
      <c r="G109" s="530"/>
      <c r="H109" s="530"/>
      <c r="I109" s="556"/>
      <c r="J109" s="530"/>
      <c r="K109" s="530"/>
    </row>
    <row r="110" spans="1:12" s="378" customFormat="1" ht="43" customHeight="1" x14ac:dyDescent="0.3">
      <c r="A110" s="583" t="s">
        <v>761</v>
      </c>
      <c r="B110" s="581"/>
      <c r="C110" s="536" t="s">
        <v>110</v>
      </c>
      <c r="D110" s="536" t="s">
        <v>55</v>
      </c>
      <c r="E110" s="537" t="s">
        <v>759</v>
      </c>
      <c r="F110" s="537" t="s">
        <v>760</v>
      </c>
      <c r="G110" s="538" t="s">
        <v>90</v>
      </c>
      <c r="H110" s="539">
        <v>8</v>
      </c>
      <c r="I110" s="556"/>
      <c r="J110" s="540">
        <f>H110*I110</f>
        <v>0</v>
      </c>
      <c r="K110" s="537" t="s">
        <v>60</v>
      </c>
      <c r="L110" s="378" t="s">
        <v>693</v>
      </c>
    </row>
    <row r="111" spans="1:12" s="378" customFormat="1" ht="20.05" customHeight="1" x14ac:dyDescent="0.3">
      <c r="A111" s="581"/>
      <c r="B111" s="581"/>
      <c r="C111" s="530"/>
      <c r="D111" s="542" t="s">
        <v>61</v>
      </c>
      <c r="E111" s="530"/>
      <c r="F111" s="543" t="s">
        <v>593</v>
      </c>
      <c r="G111" s="530"/>
      <c r="H111" s="530"/>
      <c r="I111" s="556"/>
      <c r="J111" s="530"/>
      <c r="K111" s="530"/>
    </row>
    <row r="112" spans="1:12" s="378" customFormat="1" ht="23.8" customHeight="1" x14ac:dyDescent="0.3">
      <c r="A112" s="581"/>
      <c r="B112" s="581"/>
      <c r="C112" s="536" t="s">
        <v>114</v>
      </c>
      <c r="D112" s="536" t="s">
        <v>55</v>
      </c>
      <c r="E112" s="537" t="s">
        <v>594</v>
      </c>
      <c r="F112" s="537" t="s">
        <v>595</v>
      </c>
      <c r="G112" s="538" t="s">
        <v>90</v>
      </c>
      <c r="H112" s="539">
        <v>2</v>
      </c>
      <c r="I112" s="556"/>
      <c r="J112" s="540">
        <f>H112*I112</f>
        <v>0</v>
      </c>
      <c r="K112" s="537" t="s">
        <v>60</v>
      </c>
    </row>
    <row r="113" spans="1:11" s="378" customFormat="1" ht="28.5" customHeight="1" x14ac:dyDescent="0.3">
      <c r="A113" s="581"/>
      <c r="B113" s="581"/>
      <c r="C113" s="530"/>
      <c r="D113" s="542" t="s">
        <v>61</v>
      </c>
      <c r="E113" s="530"/>
      <c r="F113" s="543" t="s">
        <v>596</v>
      </c>
      <c r="G113" s="530"/>
      <c r="H113" s="530"/>
      <c r="I113" s="556"/>
      <c r="J113" s="530"/>
      <c r="K113" s="530"/>
    </row>
    <row r="114" spans="1:11" s="378" customFormat="1" ht="24.35" customHeight="1" x14ac:dyDescent="0.3">
      <c r="A114" s="581"/>
      <c r="B114" s="581"/>
      <c r="C114" s="536" t="s">
        <v>121</v>
      </c>
      <c r="D114" s="536" t="s">
        <v>55</v>
      </c>
      <c r="E114" s="537" t="s">
        <v>597</v>
      </c>
      <c r="F114" s="537" t="s">
        <v>598</v>
      </c>
      <c r="G114" s="538" t="s">
        <v>90</v>
      </c>
      <c r="H114" s="539">
        <v>2</v>
      </c>
      <c r="I114" s="556"/>
      <c r="J114" s="540">
        <f>H114*I114</f>
        <v>0</v>
      </c>
      <c r="K114" s="537" t="s">
        <v>60</v>
      </c>
    </row>
    <row r="115" spans="1:11" s="378" customFormat="1" ht="20.05" customHeight="1" x14ac:dyDescent="0.3">
      <c r="A115" s="581"/>
      <c r="B115" s="581"/>
      <c r="C115" s="530"/>
      <c r="D115" s="542" t="s">
        <v>61</v>
      </c>
      <c r="E115" s="530"/>
      <c r="F115" s="543" t="s">
        <v>599</v>
      </c>
      <c r="G115" s="530"/>
      <c r="H115" s="530"/>
      <c r="I115" s="556"/>
      <c r="J115" s="530"/>
      <c r="K115" s="530"/>
    </row>
    <row r="116" spans="1:11" s="585" customFormat="1" ht="20.05" customHeight="1" x14ac:dyDescent="0.3">
      <c r="A116" s="584"/>
      <c r="B116" s="584"/>
      <c r="C116" s="526"/>
      <c r="D116" s="527" t="s">
        <v>49</v>
      </c>
      <c r="E116" s="532" t="s">
        <v>600</v>
      </c>
      <c r="F116" s="532" t="s">
        <v>726</v>
      </c>
      <c r="G116" s="526"/>
      <c r="H116" s="526"/>
      <c r="I116" s="556"/>
      <c r="J116" s="533">
        <f>SUM(J117:J153)</f>
        <v>0</v>
      </c>
      <c r="K116" s="526"/>
    </row>
    <row r="117" spans="1:11" s="378" customFormat="1" ht="24.35" customHeight="1" x14ac:dyDescent="0.3">
      <c r="A117" s="581"/>
      <c r="B117" s="581"/>
      <c r="C117" s="536" t="s">
        <v>125</v>
      </c>
      <c r="D117" s="536" t="s">
        <v>55</v>
      </c>
      <c r="E117" s="537" t="s">
        <v>601</v>
      </c>
      <c r="F117" s="537" t="s">
        <v>602</v>
      </c>
      <c r="G117" s="538" t="s">
        <v>82</v>
      </c>
      <c r="H117" s="539">
        <v>8</v>
      </c>
      <c r="I117" s="556"/>
      <c r="J117" s="540">
        <f>H117*I117</f>
        <v>0</v>
      </c>
      <c r="K117" s="537" t="s">
        <v>60</v>
      </c>
    </row>
    <row r="118" spans="1:11" s="378" customFormat="1" ht="20.05" customHeight="1" x14ac:dyDescent="0.3">
      <c r="A118" s="581"/>
      <c r="B118" s="581"/>
      <c r="C118" s="530"/>
      <c r="D118" s="542" t="s">
        <v>61</v>
      </c>
      <c r="E118" s="530"/>
      <c r="F118" s="543" t="s">
        <v>603</v>
      </c>
      <c r="G118" s="530"/>
      <c r="H118" s="530"/>
      <c r="I118" s="556"/>
      <c r="J118" s="530"/>
      <c r="K118" s="530"/>
    </row>
    <row r="119" spans="1:11" s="378" customFormat="1" ht="23.8" customHeight="1" x14ac:dyDescent="0.3">
      <c r="A119" s="581"/>
      <c r="B119" s="581"/>
      <c r="C119" s="536" t="s">
        <v>143</v>
      </c>
      <c r="D119" s="536" t="s">
        <v>55</v>
      </c>
      <c r="E119" s="537" t="s">
        <v>604</v>
      </c>
      <c r="F119" s="537" t="s">
        <v>605</v>
      </c>
      <c r="G119" s="538" t="s">
        <v>82</v>
      </c>
      <c r="H119" s="539">
        <v>3</v>
      </c>
      <c r="I119" s="556"/>
      <c r="J119" s="540">
        <f>H119*I119</f>
        <v>0</v>
      </c>
      <c r="K119" s="537" t="s">
        <v>60</v>
      </c>
    </row>
    <row r="120" spans="1:11" s="378" customFormat="1" ht="20.05" customHeight="1" x14ac:dyDescent="0.3">
      <c r="A120" s="581"/>
      <c r="B120" s="581"/>
      <c r="C120" s="530"/>
      <c r="D120" s="542" t="s">
        <v>61</v>
      </c>
      <c r="E120" s="530"/>
      <c r="F120" s="543" t="s">
        <v>606</v>
      </c>
      <c r="G120" s="530"/>
      <c r="H120" s="530"/>
      <c r="I120" s="556"/>
      <c r="J120" s="530"/>
      <c r="K120" s="530"/>
    </row>
    <row r="121" spans="1:11" s="378" customFormat="1" ht="24.75" customHeight="1" x14ac:dyDescent="0.3">
      <c r="A121" s="581"/>
      <c r="B121" s="581"/>
      <c r="C121" s="536" t="s">
        <v>103</v>
      </c>
      <c r="D121" s="536" t="s">
        <v>55</v>
      </c>
      <c r="E121" s="537" t="s">
        <v>607</v>
      </c>
      <c r="F121" s="537" t="s">
        <v>608</v>
      </c>
      <c r="G121" s="538" t="s">
        <v>82</v>
      </c>
      <c r="H121" s="539">
        <v>19</v>
      </c>
      <c r="I121" s="556"/>
      <c r="J121" s="540">
        <f>H121*I121</f>
        <v>0</v>
      </c>
      <c r="K121" s="537" t="s">
        <v>60</v>
      </c>
    </row>
    <row r="122" spans="1:11" s="378" customFormat="1" ht="20.05" customHeight="1" x14ac:dyDescent="0.3">
      <c r="A122" s="581"/>
      <c r="B122" s="581"/>
      <c r="C122" s="530"/>
      <c r="D122" s="542" t="s">
        <v>61</v>
      </c>
      <c r="E122" s="530"/>
      <c r="F122" s="543" t="s">
        <v>609</v>
      </c>
      <c r="G122" s="530"/>
      <c r="H122" s="530"/>
      <c r="I122" s="556"/>
      <c r="J122" s="530"/>
      <c r="K122" s="530"/>
    </row>
    <row r="123" spans="1:11" s="378" customFormat="1" ht="23" customHeight="1" x14ac:dyDescent="0.3">
      <c r="A123" s="581"/>
      <c r="B123" s="581"/>
      <c r="C123" s="536" t="s">
        <v>148</v>
      </c>
      <c r="D123" s="536" t="s">
        <v>55</v>
      </c>
      <c r="E123" s="537" t="s">
        <v>610</v>
      </c>
      <c r="F123" s="537" t="s">
        <v>611</v>
      </c>
      <c r="G123" s="538" t="s">
        <v>82</v>
      </c>
      <c r="H123" s="539">
        <v>48</v>
      </c>
      <c r="I123" s="556"/>
      <c r="J123" s="540">
        <f>H123*I123</f>
        <v>0</v>
      </c>
      <c r="K123" s="537" t="s">
        <v>60</v>
      </c>
    </row>
    <row r="124" spans="1:11" s="378" customFormat="1" ht="20.05" customHeight="1" x14ac:dyDescent="0.3">
      <c r="A124" s="581"/>
      <c r="B124" s="581"/>
      <c r="C124" s="530"/>
      <c r="D124" s="542" t="s">
        <v>61</v>
      </c>
      <c r="E124" s="530"/>
      <c r="F124" s="543" t="s">
        <v>612</v>
      </c>
      <c r="G124" s="530"/>
      <c r="H124" s="530"/>
      <c r="I124" s="556"/>
      <c r="J124" s="530"/>
      <c r="K124" s="530"/>
    </row>
    <row r="125" spans="1:11" s="378" customFormat="1" ht="23" customHeight="1" x14ac:dyDescent="0.3">
      <c r="A125" s="581"/>
      <c r="B125" s="581"/>
      <c r="C125" s="536" t="s">
        <v>58</v>
      </c>
      <c r="D125" s="536" t="s">
        <v>55</v>
      </c>
      <c r="E125" s="537" t="s">
        <v>613</v>
      </c>
      <c r="F125" s="537" t="s">
        <v>614</v>
      </c>
      <c r="G125" s="538" t="s">
        <v>90</v>
      </c>
      <c r="H125" s="539">
        <v>27</v>
      </c>
      <c r="I125" s="556"/>
      <c r="J125" s="540">
        <f>H125*I125</f>
        <v>0</v>
      </c>
      <c r="K125" s="537" t="s">
        <v>60</v>
      </c>
    </row>
    <row r="126" spans="1:11" s="378" customFormat="1" ht="20.05" customHeight="1" x14ac:dyDescent="0.3">
      <c r="A126" s="581"/>
      <c r="B126" s="581"/>
      <c r="C126" s="530"/>
      <c r="D126" s="542" t="s">
        <v>61</v>
      </c>
      <c r="E126" s="530"/>
      <c r="F126" s="543" t="s">
        <v>615</v>
      </c>
      <c r="G126" s="530"/>
      <c r="H126" s="530"/>
      <c r="I126" s="556"/>
      <c r="J126" s="530"/>
      <c r="K126" s="530"/>
    </row>
    <row r="127" spans="1:11" s="378" customFormat="1" ht="23" customHeight="1" x14ac:dyDescent="0.3">
      <c r="A127" s="581"/>
      <c r="B127" s="581"/>
      <c r="C127" s="536" t="s">
        <v>64</v>
      </c>
      <c r="D127" s="536" t="s">
        <v>55</v>
      </c>
      <c r="E127" s="537" t="s">
        <v>613</v>
      </c>
      <c r="F127" s="537" t="s">
        <v>614</v>
      </c>
      <c r="G127" s="538" t="s">
        <v>90</v>
      </c>
      <c r="H127" s="539">
        <v>5</v>
      </c>
      <c r="I127" s="556"/>
      <c r="J127" s="540">
        <f>H127*I127</f>
        <v>0</v>
      </c>
      <c r="K127" s="537" t="s">
        <v>60</v>
      </c>
    </row>
    <row r="128" spans="1:11" s="378" customFormat="1" ht="20.05" customHeight="1" x14ac:dyDescent="0.3">
      <c r="A128" s="581"/>
      <c r="B128" s="581"/>
      <c r="C128" s="530"/>
      <c r="D128" s="542" t="s">
        <v>61</v>
      </c>
      <c r="E128" s="530"/>
      <c r="F128" s="543" t="s">
        <v>615</v>
      </c>
      <c r="G128" s="530"/>
      <c r="H128" s="530"/>
      <c r="I128" s="556"/>
      <c r="J128" s="530"/>
      <c r="K128" s="530"/>
    </row>
    <row r="129" spans="1:11" s="378" customFormat="1" ht="23" customHeight="1" x14ac:dyDescent="0.3">
      <c r="A129" s="581"/>
      <c r="B129" s="581"/>
      <c r="C129" s="536" t="s">
        <v>69</v>
      </c>
      <c r="D129" s="536" t="s">
        <v>55</v>
      </c>
      <c r="E129" s="537" t="s">
        <v>616</v>
      </c>
      <c r="F129" s="537" t="s">
        <v>617</v>
      </c>
      <c r="G129" s="538" t="s">
        <v>90</v>
      </c>
      <c r="H129" s="539">
        <v>53</v>
      </c>
      <c r="I129" s="556"/>
      <c r="J129" s="540">
        <f>H129*I129</f>
        <v>0</v>
      </c>
      <c r="K129" s="537" t="s">
        <v>60</v>
      </c>
    </row>
    <row r="130" spans="1:11" s="378" customFormat="1" ht="20.05" customHeight="1" x14ac:dyDescent="0.3">
      <c r="A130" s="581"/>
      <c r="B130" s="581"/>
      <c r="C130" s="530"/>
      <c r="D130" s="542" t="s">
        <v>61</v>
      </c>
      <c r="E130" s="530"/>
      <c r="F130" s="543" t="s">
        <v>618</v>
      </c>
      <c r="G130" s="530"/>
      <c r="H130" s="530"/>
      <c r="I130" s="556"/>
      <c r="J130" s="530"/>
      <c r="K130" s="530"/>
    </row>
    <row r="131" spans="1:11" s="378" customFormat="1" ht="20.05" customHeight="1" x14ac:dyDescent="0.3">
      <c r="A131" s="581"/>
      <c r="B131" s="581"/>
      <c r="C131" s="530"/>
      <c r="D131" s="542" t="s">
        <v>62</v>
      </c>
      <c r="E131" s="546"/>
      <c r="F131" s="547" t="s">
        <v>619</v>
      </c>
      <c r="G131" s="530"/>
      <c r="H131" s="548">
        <v>53</v>
      </c>
      <c r="I131" s="556"/>
      <c r="J131" s="530"/>
      <c r="K131" s="530"/>
    </row>
    <row r="132" spans="1:11" s="378" customFormat="1" ht="27.55" customHeight="1" x14ac:dyDescent="0.3">
      <c r="A132" s="581"/>
      <c r="B132" s="581"/>
      <c r="C132" s="536" t="s">
        <v>70</v>
      </c>
      <c r="D132" s="536" t="s">
        <v>55</v>
      </c>
      <c r="E132" s="537" t="s">
        <v>616</v>
      </c>
      <c r="F132" s="537" t="s">
        <v>617</v>
      </c>
      <c r="G132" s="538" t="s">
        <v>90</v>
      </c>
      <c r="H132" s="539">
        <v>40</v>
      </c>
      <c r="I132" s="556"/>
      <c r="J132" s="540">
        <f>H132*I132</f>
        <v>0</v>
      </c>
      <c r="K132" s="537" t="s">
        <v>60</v>
      </c>
    </row>
    <row r="133" spans="1:11" s="378" customFormat="1" ht="20.05" customHeight="1" x14ac:dyDescent="0.3">
      <c r="A133" s="581"/>
      <c r="B133" s="581"/>
      <c r="C133" s="530"/>
      <c r="D133" s="542" t="s">
        <v>61</v>
      </c>
      <c r="E133" s="530"/>
      <c r="F133" s="543" t="s">
        <v>618</v>
      </c>
      <c r="G133" s="530"/>
      <c r="H133" s="530"/>
      <c r="I133" s="556"/>
      <c r="J133" s="530"/>
      <c r="K133" s="530"/>
    </row>
    <row r="134" spans="1:11" s="378" customFormat="1" ht="24.35" customHeight="1" x14ac:dyDescent="0.3">
      <c r="A134" s="581"/>
      <c r="B134" s="581"/>
      <c r="C134" s="536" t="s">
        <v>71</v>
      </c>
      <c r="D134" s="536" t="s">
        <v>55</v>
      </c>
      <c r="E134" s="537" t="s">
        <v>620</v>
      </c>
      <c r="F134" s="537" t="s">
        <v>621</v>
      </c>
      <c r="G134" s="538" t="s">
        <v>90</v>
      </c>
      <c r="H134" s="539">
        <v>53</v>
      </c>
      <c r="I134" s="556"/>
      <c r="J134" s="540">
        <f>H134*I134</f>
        <v>0</v>
      </c>
      <c r="K134" s="537" t="s">
        <v>60</v>
      </c>
    </row>
    <row r="135" spans="1:11" s="378" customFormat="1" ht="20.05" customHeight="1" x14ac:dyDescent="0.3">
      <c r="A135" s="581"/>
      <c r="B135" s="581"/>
      <c r="C135" s="530"/>
      <c r="D135" s="542" t="s">
        <v>61</v>
      </c>
      <c r="E135" s="530"/>
      <c r="F135" s="543" t="s">
        <v>622</v>
      </c>
      <c r="G135" s="530"/>
      <c r="H135" s="530"/>
      <c r="I135" s="556"/>
      <c r="J135" s="530"/>
      <c r="K135" s="530"/>
    </row>
    <row r="136" spans="1:11" s="378" customFormat="1" ht="20.05" customHeight="1" x14ac:dyDescent="0.3">
      <c r="A136" s="581"/>
      <c r="B136" s="581"/>
      <c r="C136" s="530"/>
      <c r="D136" s="542" t="s">
        <v>62</v>
      </c>
      <c r="E136" s="546"/>
      <c r="F136" s="547" t="s">
        <v>623</v>
      </c>
      <c r="G136" s="530"/>
      <c r="H136" s="548">
        <v>53</v>
      </c>
      <c r="I136" s="556"/>
      <c r="J136" s="530"/>
      <c r="K136" s="530"/>
    </row>
    <row r="137" spans="1:11" s="378" customFormat="1" ht="26.2" customHeight="1" x14ac:dyDescent="0.3">
      <c r="A137" s="581"/>
      <c r="B137" s="581"/>
      <c r="C137" s="536" t="s">
        <v>72</v>
      </c>
      <c r="D137" s="536" t="s">
        <v>55</v>
      </c>
      <c r="E137" s="537" t="s">
        <v>620</v>
      </c>
      <c r="F137" s="537" t="s">
        <v>621</v>
      </c>
      <c r="G137" s="538" t="s">
        <v>90</v>
      </c>
      <c r="H137" s="539">
        <v>14</v>
      </c>
      <c r="I137" s="556"/>
      <c r="J137" s="540">
        <f>H137*I137</f>
        <v>0</v>
      </c>
      <c r="K137" s="537" t="s">
        <v>60</v>
      </c>
    </row>
    <row r="138" spans="1:11" s="378" customFormat="1" ht="20.05" customHeight="1" x14ac:dyDescent="0.3">
      <c r="A138" s="581"/>
      <c r="B138" s="581"/>
      <c r="C138" s="530"/>
      <c r="D138" s="542" t="s">
        <v>61</v>
      </c>
      <c r="E138" s="530"/>
      <c r="F138" s="543" t="s">
        <v>622</v>
      </c>
      <c r="G138" s="530"/>
      <c r="H138" s="530"/>
      <c r="I138" s="556"/>
      <c r="J138" s="530"/>
      <c r="K138" s="530"/>
    </row>
    <row r="139" spans="1:11" s="378" customFormat="1" ht="22.6" customHeight="1" x14ac:dyDescent="0.3">
      <c r="A139" s="581"/>
      <c r="B139" s="581"/>
      <c r="C139" s="536" t="s">
        <v>77</v>
      </c>
      <c r="D139" s="536" t="s">
        <v>55</v>
      </c>
      <c r="E139" s="537" t="s">
        <v>624</v>
      </c>
      <c r="F139" s="537" t="s">
        <v>625</v>
      </c>
      <c r="G139" s="538" t="s">
        <v>90</v>
      </c>
      <c r="H139" s="539">
        <v>2</v>
      </c>
      <c r="I139" s="556"/>
      <c r="J139" s="540">
        <f>H139*I139</f>
        <v>0</v>
      </c>
      <c r="K139" s="537" t="s">
        <v>60</v>
      </c>
    </row>
    <row r="140" spans="1:11" s="378" customFormat="1" ht="20.05" customHeight="1" x14ac:dyDescent="0.3">
      <c r="A140" s="581"/>
      <c r="B140" s="581"/>
      <c r="C140" s="530"/>
      <c r="D140" s="542" t="s">
        <v>61</v>
      </c>
      <c r="E140" s="530"/>
      <c r="F140" s="543" t="s">
        <v>626</v>
      </c>
      <c r="G140" s="530"/>
      <c r="H140" s="530"/>
      <c r="I140" s="556"/>
      <c r="J140" s="530"/>
      <c r="K140" s="530"/>
    </row>
    <row r="141" spans="1:11" s="378" customFormat="1" ht="20.05" customHeight="1" x14ac:dyDescent="0.3">
      <c r="A141" s="581"/>
      <c r="B141" s="581"/>
      <c r="C141" s="536" t="s">
        <v>78</v>
      </c>
      <c r="D141" s="536" t="s">
        <v>55</v>
      </c>
      <c r="E141" s="537" t="s">
        <v>627</v>
      </c>
      <c r="F141" s="537" t="s">
        <v>628</v>
      </c>
      <c r="G141" s="538" t="s">
        <v>90</v>
      </c>
      <c r="H141" s="539">
        <v>2</v>
      </c>
      <c r="I141" s="556"/>
      <c r="J141" s="540">
        <f>H141*I141</f>
        <v>0</v>
      </c>
      <c r="K141" s="537" t="s">
        <v>60</v>
      </c>
    </row>
    <row r="142" spans="1:11" s="378" customFormat="1" ht="20.05" customHeight="1" x14ac:dyDescent="0.3">
      <c r="A142" s="581"/>
      <c r="B142" s="581"/>
      <c r="C142" s="530"/>
      <c r="D142" s="542" t="s">
        <v>61</v>
      </c>
      <c r="E142" s="530"/>
      <c r="F142" s="543" t="s">
        <v>629</v>
      </c>
      <c r="G142" s="530"/>
      <c r="H142" s="530"/>
      <c r="I142" s="556"/>
      <c r="J142" s="530"/>
      <c r="K142" s="530"/>
    </row>
    <row r="143" spans="1:11" s="378" customFormat="1" ht="20.05" customHeight="1" x14ac:dyDescent="0.3">
      <c r="A143" s="581"/>
      <c r="B143" s="581"/>
      <c r="C143" s="536" t="s">
        <v>79</v>
      </c>
      <c r="D143" s="536" t="s">
        <v>55</v>
      </c>
      <c r="E143" s="537" t="s">
        <v>630</v>
      </c>
      <c r="F143" s="537" t="s">
        <v>631</v>
      </c>
      <c r="G143" s="538" t="s">
        <v>90</v>
      </c>
      <c r="H143" s="539">
        <v>3</v>
      </c>
      <c r="I143" s="556"/>
      <c r="J143" s="540">
        <f>H143*I143</f>
        <v>0</v>
      </c>
      <c r="K143" s="537" t="s">
        <v>60</v>
      </c>
    </row>
    <row r="144" spans="1:11" s="378" customFormat="1" ht="20.05" customHeight="1" x14ac:dyDescent="0.3">
      <c r="A144" s="581"/>
      <c r="B144" s="581"/>
      <c r="C144" s="530"/>
      <c r="D144" s="542" t="s">
        <v>61</v>
      </c>
      <c r="E144" s="530"/>
      <c r="F144" s="543" t="s">
        <v>632</v>
      </c>
      <c r="G144" s="530"/>
      <c r="H144" s="530"/>
      <c r="I144" s="556"/>
      <c r="J144" s="530"/>
      <c r="K144" s="530"/>
    </row>
    <row r="145" spans="1:12" s="378" customFormat="1" ht="23" customHeight="1" x14ac:dyDescent="0.3">
      <c r="A145" s="581"/>
      <c r="B145" s="581"/>
      <c r="C145" s="536" t="s">
        <v>155</v>
      </c>
      <c r="D145" s="536" t="s">
        <v>55</v>
      </c>
      <c r="E145" s="537" t="s">
        <v>633</v>
      </c>
      <c r="F145" s="537" t="s">
        <v>634</v>
      </c>
      <c r="G145" s="538" t="s">
        <v>90</v>
      </c>
      <c r="H145" s="539">
        <v>2</v>
      </c>
      <c r="I145" s="556"/>
      <c r="J145" s="540">
        <f>H145*I145</f>
        <v>0</v>
      </c>
      <c r="K145" s="537" t="s">
        <v>60</v>
      </c>
    </row>
    <row r="146" spans="1:12" s="378" customFormat="1" ht="20.05" customHeight="1" x14ac:dyDescent="0.3">
      <c r="A146" s="581"/>
      <c r="B146" s="581"/>
      <c r="C146" s="530"/>
      <c r="D146" s="542" t="s">
        <v>61</v>
      </c>
      <c r="E146" s="530"/>
      <c r="F146" s="543" t="s">
        <v>634</v>
      </c>
      <c r="G146" s="530"/>
      <c r="H146" s="530"/>
      <c r="I146" s="556"/>
      <c r="J146" s="530"/>
      <c r="K146" s="530"/>
    </row>
    <row r="147" spans="1:12" s="378" customFormat="1" ht="20.05" customHeight="1" x14ac:dyDescent="0.3">
      <c r="A147" s="581"/>
      <c r="B147" s="581"/>
      <c r="C147" s="536" t="s">
        <v>157</v>
      </c>
      <c r="D147" s="536" t="s">
        <v>55</v>
      </c>
      <c r="E147" s="537" t="s">
        <v>635</v>
      </c>
      <c r="F147" s="537" t="s">
        <v>636</v>
      </c>
      <c r="G147" s="538" t="s">
        <v>90</v>
      </c>
      <c r="H147" s="539">
        <v>2</v>
      </c>
      <c r="I147" s="556"/>
      <c r="J147" s="540">
        <f>H147*I147</f>
        <v>0</v>
      </c>
      <c r="K147" s="537" t="s">
        <v>60</v>
      </c>
    </row>
    <row r="148" spans="1:12" s="378" customFormat="1" ht="20.05" customHeight="1" x14ac:dyDescent="0.3">
      <c r="A148" s="581"/>
      <c r="B148" s="581"/>
      <c r="C148" s="530"/>
      <c r="D148" s="542" t="s">
        <v>61</v>
      </c>
      <c r="E148" s="530"/>
      <c r="F148" s="543" t="s">
        <v>637</v>
      </c>
      <c r="G148" s="530"/>
      <c r="H148" s="530"/>
      <c r="I148" s="556"/>
      <c r="J148" s="530"/>
      <c r="K148" s="530"/>
    </row>
    <row r="149" spans="1:12" s="378" customFormat="1" ht="25.8" customHeight="1" x14ac:dyDescent="0.3">
      <c r="A149" s="581"/>
      <c r="B149" s="581"/>
      <c r="C149" s="536" t="s">
        <v>160</v>
      </c>
      <c r="D149" s="536" t="s">
        <v>55</v>
      </c>
      <c r="E149" s="537" t="s">
        <v>638</v>
      </c>
      <c r="F149" s="537" t="s">
        <v>639</v>
      </c>
      <c r="G149" s="538" t="s">
        <v>90</v>
      </c>
      <c r="H149" s="539">
        <v>2</v>
      </c>
      <c r="I149" s="556"/>
      <c r="J149" s="540">
        <f>H149*I149</f>
        <v>0</v>
      </c>
      <c r="K149" s="537" t="s">
        <v>60</v>
      </c>
    </row>
    <row r="150" spans="1:12" s="378" customFormat="1" ht="20.05" customHeight="1" x14ac:dyDescent="0.3">
      <c r="A150" s="581"/>
      <c r="B150" s="581"/>
      <c r="C150" s="530"/>
      <c r="D150" s="542" t="s">
        <v>61</v>
      </c>
      <c r="E150" s="530"/>
      <c r="F150" s="543" t="s">
        <v>640</v>
      </c>
      <c r="G150" s="530"/>
      <c r="H150" s="530"/>
      <c r="I150" s="556"/>
      <c r="J150" s="530"/>
      <c r="K150" s="530"/>
    </row>
    <row r="151" spans="1:12" s="378" customFormat="1" ht="20.05" customHeight="1" x14ac:dyDescent="0.3">
      <c r="A151" s="581"/>
      <c r="B151" s="581"/>
      <c r="C151" s="536" t="s">
        <v>169</v>
      </c>
      <c r="D151" s="536" t="s">
        <v>55</v>
      </c>
      <c r="E151" s="537" t="s">
        <v>529</v>
      </c>
      <c r="F151" s="537" t="s">
        <v>530</v>
      </c>
      <c r="G151" s="538" t="s">
        <v>141</v>
      </c>
      <c r="H151" s="539">
        <v>1</v>
      </c>
      <c r="I151" s="556"/>
      <c r="J151" s="540">
        <f>H151*I151</f>
        <v>0</v>
      </c>
      <c r="K151" s="541"/>
    </row>
    <row r="152" spans="1:12" s="378" customFormat="1" ht="20.05" customHeight="1" x14ac:dyDescent="0.3">
      <c r="A152" s="581"/>
      <c r="B152" s="581"/>
      <c r="C152" s="530"/>
      <c r="D152" s="542" t="s">
        <v>61</v>
      </c>
      <c r="E152" s="530"/>
      <c r="F152" s="543" t="s">
        <v>530</v>
      </c>
      <c r="G152" s="530"/>
      <c r="H152" s="530"/>
      <c r="I152" s="556"/>
      <c r="J152" s="530"/>
      <c r="K152" s="530"/>
    </row>
    <row r="153" spans="1:12" ht="23.65" x14ac:dyDescent="0.3">
      <c r="A153" s="525"/>
      <c r="B153" s="586"/>
      <c r="C153" s="536">
        <v>31</v>
      </c>
      <c r="D153" s="587"/>
      <c r="E153" s="587"/>
      <c r="F153" s="537" t="s">
        <v>683</v>
      </c>
      <c r="G153" s="538" t="s">
        <v>546</v>
      </c>
      <c r="H153" s="539">
        <v>2</v>
      </c>
      <c r="I153" s="556"/>
      <c r="J153" s="540">
        <f>H153*I153</f>
        <v>0</v>
      </c>
      <c r="K153" s="587"/>
    </row>
    <row r="154" spans="1:12" s="585" customFormat="1" ht="20.05" customHeight="1" x14ac:dyDescent="0.3">
      <c r="A154" s="584"/>
      <c r="B154" s="584"/>
      <c r="C154" s="526"/>
      <c r="D154" s="527" t="s">
        <v>49</v>
      </c>
      <c r="E154" s="588" t="s">
        <v>472</v>
      </c>
      <c r="F154" s="588" t="s">
        <v>762</v>
      </c>
      <c r="G154" s="526"/>
      <c r="H154" s="526"/>
      <c r="I154" s="556"/>
      <c r="J154" s="533">
        <f>J155+J158+J160</f>
        <v>0</v>
      </c>
      <c r="K154" s="526"/>
    </row>
    <row r="155" spans="1:12" s="378" customFormat="1" ht="27.95" customHeight="1" x14ac:dyDescent="0.3">
      <c r="A155" s="581"/>
      <c r="B155" s="581"/>
      <c r="C155" s="530" t="s">
        <v>99</v>
      </c>
      <c r="D155" s="542" t="s">
        <v>55</v>
      </c>
      <c r="E155" s="530" t="s">
        <v>727</v>
      </c>
      <c r="F155" s="543" t="s">
        <v>728</v>
      </c>
      <c r="G155" s="530" t="s">
        <v>141</v>
      </c>
      <c r="H155" s="530">
        <v>2</v>
      </c>
      <c r="I155" s="556"/>
      <c r="J155" s="540">
        <f>H155*I155</f>
        <v>0</v>
      </c>
      <c r="K155" s="530"/>
      <c r="L155" s="378" t="s">
        <v>690</v>
      </c>
    </row>
    <row r="156" spans="1:12" s="378" customFormat="1" ht="27.95" customHeight="1" x14ac:dyDescent="0.3">
      <c r="A156" s="581"/>
      <c r="B156" s="581"/>
      <c r="C156" s="530"/>
      <c r="D156" s="542" t="s">
        <v>61</v>
      </c>
      <c r="E156" s="530"/>
      <c r="F156" s="543" t="s">
        <v>729</v>
      </c>
      <c r="G156" s="530"/>
      <c r="H156" s="530"/>
      <c r="I156" s="556"/>
      <c r="J156" s="530"/>
      <c r="K156" s="530"/>
    </row>
    <row r="157" spans="1:12" s="590" customFormat="1" ht="20.05" customHeight="1" outlineLevel="1" x14ac:dyDescent="0.3">
      <c r="A157" s="589"/>
      <c r="B157" s="589"/>
      <c r="C157" s="536"/>
      <c r="D157" s="536"/>
      <c r="E157" s="537"/>
      <c r="F157" s="562" t="s">
        <v>770</v>
      </c>
      <c r="G157" s="538"/>
      <c r="H157" s="539"/>
      <c r="I157" s="569"/>
      <c r="J157" s="540"/>
      <c r="K157" s="541"/>
    </row>
    <row r="158" spans="1:12" ht="35.5" x14ac:dyDescent="0.3">
      <c r="A158" s="525"/>
      <c r="B158" s="531"/>
      <c r="C158" s="536" t="s">
        <v>256</v>
      </c>
      <c r="D158" s="587"/>
      <c r="E158" s="587"/>
      <c r="F158" s="537" t="s">
        <v>684</v>
      </c>
      <c r="G158" s="538" t="s">
        <v>546</v>
      </c>
      <c r="H158" s="539">
        <v>1</v>
      </c>
      <c r="I158" s="556"/>
      <c r="J158" s="540">
        <f>H158*I158</f>
        <v>0</v>
      </c>
      <c r="K158" s="587"/>
      <c r="L158" s="316" t="s">
        <v>691</v>
      </c>
    </row>
    <row r="159" spans="1:12" s="579" customFormat="1" ht="20.05" customHeight="1" x14ac:dyDescent="0.3">
      <c r="A159" s="544"/>
      <c r="B159" s="544"/>
      <c r="C159" s="526"/>
      <c r="D159" s="527"/>
      <c r="E159" s="591"/>
      <c r="F159" s="532"/>
      <c r="G159" s="526"/>
      <c r="H159" s="526"/>
      <c r="I159" s="556"/>
      <c r="J159" s="533"/>
      <c r="K159" s="526"/>
    </row>
    <row r="160" spans="1:12" ht="20.05" customHeight="1" x14ac:dyDescent="0.3">
      <c r="A160" s="525"/>
      <c r="B160" s="525"/>
      <c r="C160" s="536" t="s">
        <v>102</v>
      </c>
      <c r="D160" s="536" t="s">
        <v>55</v>
      </c>
      <c r="E160" s="537" t="s">
        <v>561</v>
      </c>
      <c r="F160" s="537" t="s">
        <v>562</v>
      </c>
      <c r="G160" s="538" t="s">
        <v>90</v>
      </c>
      <c r="H160" s="539">
        <v>2</v>
      </c>
      <c r="I160" s="556"/>
      <c r="J160" s="540">
        <f>H160*I160</f>
        <v>0</v>
      </c>
      <c r="K160" s="541"/>
      <c r="L160" s="316" t="s">
        <v>692</v>
      </c>
    </row>
    <row r="161" spans="1:11" ht="20.05" customHeight="1" x14ac:dyDescent="0.3">
      <c r="A161" s="525"/>
      <c r="B161" s="525"/>
      <c r="C161" s="530"/>
      <c r="D161" s="542" t="s">
        <v>61</v>
      </c>
      <c r="E161" s="530"/>
      <c r="F161" s="543" t="s">
        <v>562</v>
      </c>
      <c r="G161" s="530"/>
      <c r="H161" s="530"/>
      <c r="I161" s="556"/>
      <c r="J161" s="530"/>
      <c r="K161" s="530"/>
    </row>
    <row r="162" spans="1:11" ht="35.1" customHeight="1" x14ac:dyDescent="0.3">
      <c r="A162" s="525"/>
      <c r="B162" s="525"/>
      <c r="C162" s="530"/>
      <c r="D162" s="542" t="s">
        <v>175</v>
      </c>
      <c r="E162" s="530"/>
      <c r="F162" s="554" t="s">
        <v>563</v>
      </c>
      <c r="G162" s="530"/>
      <c r="H162" s="530"/>
      <c r="I162" s="556"/>
      <c r="J162" s="530"/>
      <c r="K162" s="530"/>
    </row>
  </sheetData>
  <sheetProtection password="CF50" sheet="1" objects="1" scenarios="1"/>
  <mergeCells count="4">
    <mergeCell ref="E6:H6"/>
    <mergeCell ref="E23:H23"/>
    <mergeCell ref="E41:H41"/>
    <mergeCell ref="E70:H70"/>
  </mergeCells>
  <pageMargins left="0.7" right="0.7" top="0.78740157499999996" bottom="0.78740157499999996" header="0.3" footer="0.3"/>
  <pageSetup paperSize="9" scale="66" orientation="portrait" r:id="rId1"/>
  <rowBreaks count="2" manualBreakCount="2">
    <brk id="63" min="2" max="10" man="1"/>
    <brk id="153" min="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14</vt:i4>
      </vt:variant>
    </vt:vector>
  </HeadingPairs>
  <TitlesOfParts>
    <vt:vector size="27" baseType="lpstr">
      <vt:lpstr>Rekapitulace stavby </vt:lpstr>
      <vt:lpstr>01a-9oe - Balíček č.12</vt:lpstr>
      <vt:lpstr>01b-polozky z objektu LAŠ</vt:lpstr>
      <vt:lpstr>01c - stavební část-nové pol</vt:lpstr>
      <vt:lpstr>01d - Náprava stávajícího...</vt:lpstr>
      <vt:lpstr>02-UT</vt:lpstr>
      <vt:lpstr>03a-VZT</vt:lpstr>
      <vt:lpstr>03b - VZT-Tech. mist+odvlhč</vt:lpstr>
      <vt:lpstr>06 - Technol.baz. ZTI</vt:lpstr>
      <vt:lpstr>07 - Slaboproud, MaR</vt:lpstr>
      <vt:lpstr>08a-Elektro_bazén</vt:lpstr>
      <vt:lpstr>08b-SLP_bazén</vt:lpstr>
      <vt:lpstr>09 - VRN</vt:lpstr>
      <vt:lpstr>'Rekapitulace stavby '!Názvy_tisku</vt:lpstr>
      <vt:lpstr>'01a-9oe - Balíček č.12'!Oblast_tisku</vt:lpstr>
      <vt:lpstr>'01b-polozky z objektu LAŠ'!Oblast_tisku</vt:lpstr>
      <vt:lpstr>'01c - stavební část-nové pol'!Oblast_tisku</vt:lpstr>
      <vt:lpstr>'01d - Náprava stávajícího...'!Oblast_tisku</vt:lpstr>
      <vt:lpstr>'02-UT'!Oblast_tisku</vt:lpstr>
      <vt:lpstr>'03a-VZT'!Oblast_tisku</vt:lpstr>
      <vt:lpstr>'03b - VZT-Tech. mist+odvlhč'!Oblast_tisku</vt:lpstr>
      <vt:lpstr>'06 - Technol.baz. ZTI'!Oblast_tisku</vt:lpstr>
      <vt:lpstr>'07 - Slaboproud, MaR'!Oblast_tisku</vt:lpstr>
      <vt:lpstr>'08a-Elektro_bazén'!Oblast_tisku</vt:lpstr>
      <vt:lpstr>'08b-SLP_bazén'!Oblast_tisku</vt:lpstr>
      <vt:lpstr>'09 - VRN'!Oblast_tisku</vt:lpstr>
      <vt:lpstr>'Rekapitulace stavby 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Hanulíková Johana</dc:creator>
  <cp:lastModifiedBy>Hanulíková Johana</cp:lastModifiedBy>
  <cp:lastPrinted>2020-09-09T11:08:59Z</cp:lastPrinted>
  <dcterms:created xsi:type="dcterms:W3CDTF">2020-07-17T08:22:44Z</dcterms:created>
  <dcterms:modified xsi:type="dcterms:W3CDTF">2021-06-01T12:57:22Z</dcterms:modified>
</cp:coreProperties>
</file>