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2019_01_000 - Soupis vedl..." sheetId="2" r:id="rId2"/>
    <sheet name="2019_01_01.1 - SO 1.01 Po..." sheetId="3" r:id="rId3"/>
    <sheet name="2019_01_01.2 - SO 1.01  P..." sheetId="4" r:id="rId4"/>
    <sheet name="2019_01_01.3 - SO 1.01 Po..." sheetId="5" r:id="rId5"/>
    <sheet name="2019_01_01.4 - SO 1.01 Po..." sheetId="6" r:id="rId6"/>
    <sheet name="2019_01_01.5 - SO 1.02 Po..." sheetId="7" r:id="rId7"/>
    <sheet name="2019_01_03 - SO 1.01 Podt..." sheetId="8" r:id="rId8"/>
    <sheet name="2019_01_0.1.1 - IO 01.1. ..." sheetId="9" r:id="rId9"/>
    <sheet name="2019_01_01.2. - IO 01.1. ..." sheetId="10" r:id="rId10"/>
    <sheet name="2019_01_0.1.3 - IO 01.1. ..." sheetId="11" r:id="rId11"/>
    <sheet name="2019_01_0.1.5 - IO 01.5 V..." sheetId="12" r:id="rId12"/>
    <sheet name="2019_01_0.1.5.1 - IO 01.5..." sheetId="13" r:id="rId13"/>
    <sheet name="2019_01_01_6 - IO 1.06 Po..." sheetId="14" r:id="rId14"/>
    <sheet name="2019_01__1.01_P - PS 1.01..." sheetId="15" r:id="rId15"/>
  </sheets>
  <definedNames>
    <definedName name="_xlnm.Print_Area" localSheetId="0">'Rekapitulace stavby'!$D$4:$AO$76,'Rekapitulace stavby'!$C$82:$AQ$111</definedName>
    <definedName name="_xlnm.Print_Titles" localSheetId="0">'Rekapitulace stavby'!$92:$92</definedName>
    <definedName name="_xlnm._FilterDatabase" localSheetId="1" hidden="1">'2019_01_000 - Soupis vedl...'!$C$116:$K$149</definedName>
    <definedName name="_xlnm.Print_Area" localSheetId="1">'2019_01_000 - Soupis vedl...'!$C$4:$J$75,'2019_01_000 - Soupis vedl...'!$C$81:$J$98,'2019_01_000 - Soupis vedl...'!$C$104:$K$149</definedName>
    <definedName name="_xlnm.Print_Titles" localSheetId="1">'2019_01_000 - Soupis vedl...'!$116:$116</definedName>
    <definedName name="_xlnm._FilterDatabase" localSheetId="2" hidden="1">'2019_01_01.1 - SO 1.01 Po...'!$C$138:$K$464</definedName>
    <definedName name="_xlnm.Print_Area" localSheetId="2">'2019_01_01.1 - SO 1.01 Po...'!$C$4:$J$75,'2019_01_01.1 - SO 1.01 Po...'!$C$81:$J$118,'2019_01_01.1 - SO 1.01 Po...'!$C$124:$K$464</definedName>
    <definedName name="_xlnm.Print_Titles" localSheetId="2">'2019_01_01.1 - SO 1.01 Po...'!$138:$138</definedName>
    <definedName name="_xlnm._FilterDatabase" localSheetId="3" hidden="1">'2019_01_01.2 - SO 1.01  P...'!$C$123:$K$166</definedName>
    <definedName name="_xlnm.Print_Area" localSheetId="3">'2019_01_01.2 - SO 1.01  P...'!$C$4:$J$75,'2019_01_01.2 - SO 1.01  P...'!$C$81:$J$103,'2019_01_01.2 - SO 1.01  P...'!$C$109:$K$166</definedName>
    <definedName name="_xlnm.Print_Titles" localSheetId="3">'2019_01_01.2 - SO 1.01  P...'!$123:$123</definedName>
    <definedName name="_xlnm._FilterDatabase" localSheetId="4" hidden="1">'2019_01_01.3 - SO 1.01 Po...'!$C$132:$K$276</definedName>
    <definedName name="_xlnm.Print_Area" localSheetId="4">'2019_01_01.3 - SO 1.01 Po...'!$C$4:$J$75,'2019_01_01.3 - SO 1.01 Po...'!$C$81:$J$112,'2019_01_01.3 - SO 1.01 Po...'!$C$118:$K$276</definedName>
    <definedName name="_xlnm.Print_Titles" localSheetId="4">'2019_01_01.3 - SO 1.01 Po...'!$132:$132</definedName>
    <definedName name="_xlnm._FilterDatabase" localSheetId="5" hidden="1">'2019_01_01.4 - SO 1.01 Po...'!$C$125:$K$203</definedName>
    <definedName name="_xlnm.Print_Area" localSheetId="5">'2019_01_01.4 - SO 1.01 Po...'!$C$4:$J$75,'2019_01_01.4 - SO 1.01 Po...'!$C$81:$J$105,'2019_01_01.4 - SO 1.01 Po...'!$C$111:$K$203</definedName>
    <definedName name="_xlnm.Print_Titles" localSheetId="5">'2019_01_01.4 - SO 1.01 Po...'!$125:$125</definedName>
    <definedName name="_xlnm._FilterDatabase" localSheetId="6" hidden="1">'2019_01_01.5 - SO 1.02 Po...'!$C$126:$K$238</definedName>
    <definedName name="_xlnm.Print_Area" localSheetId="6">'2019_01_01.5 - SO 1.02 Po...'!$C$4:$J$75,'2019_01_01.5 - SO 1.02 Po...'!$C$81:$J$106,'2019_01_01.5 - SO 1.02 Po...'!$C$112:$K$238</definedName>
    <definedName name="_xlnm.Print_Titles" localSheetId="6">'2019_01_01.5 - SO 1.02 Po...'!$126:$126</definedName>
    <definedName name="_xlnm._FilterDatabase" localSheetId="7" hidden="1">'2019_01_03 - SO 1.01 Podt...'!$C$120:$K$250</definedName>
    <definedName name="_xlnm.Print_Area" localSheetId="7">'2019_01_03 - SO 1.01 Podt...'!$C$4:$J$75,'2019_01_03 - SO 1.01 Podt...'!$C$81:$J$102,'2019_01_03 - SO 1.01 Podt...'!$C$108:$K$250</definedName>
    <definedName name="_xlnm.Print_Titles" localSheetId="7">'2019_01_03 - SO 1.01 Podt...'!$120:$120</definedName>
    <definedName name="_xlnm._FilterDatabase" localSheetId="8" hidden="1">'2019_01_0.1.1 - IO 01.1. ...'!$C$133:$K$1241</definedName>
    <definedName name="_xlnm.Print_Area" localSheetId="8">'2019_01_0.1.1 - IO 01.1. ...'!$C$4:$J$76,'2019_01_0.1.1 - IO 01.1. ...'!$C$82:$J$113,'2019_01_0.1.1 - IO 01.1. ...'!$C$119:$K$1241</definedName>
    <definedName name="_xlnm.Print_Titles" localSheetId="8">'2019_01_0.1.1 - IO 01.1. ...'!$133:$133</definedName>
    <definedName name="_xlnm._FilterDatabase" localSheetId="9" hidden="1">'2019_01_01.2. - IO 01.1. ...'!$C$134:$K$1287</definedName>
    <definedName name="_xlnm.Print_Area" localSheetId="9">'2019_01_01.2. - IO 01.1. ...'!$C$4:$J$76,'2019_01_01.2. - IO 01.1. ...'!$C$82:$J$114,'2019_01_01.2. - IO 01.1. ...'!$C$120:$K$1287</definedName>
    <definedName name="_xlnm.Print_Titles" localSheetId="9">'2019_01_01.2. - IO 01.1. ...'!$134:$134</definedName>
    <definedName name="_xlnm._FilterDatabase" localSheetId="10" hidden="1">'2019_01_0.1.3 - IO 01.1. ...'!$C$133:$K$1082</definedName>
    <definedName name="_xlnm.Print_Area" localSheetId="10">'2019_01_0.1.3 - IO 01.1. ...'!$C$4:$J$76,'2019_01_0.1.3 - IO 01.1. ...'!$C$82:$J$113,'2019_01_0.1.3 - IO 01.1. ...'!$C$119:$K$1082</definedName>
    <definedName name="_xlnm.Print_Titles" localSheetId="10">'2019_01_0.1.3 - IO 01.1. ...'!$133:$133</definedName>
    <definedName name="_xlnm._FilterDatabase" localSheetId="11" hidden="1">'2019_01_0.1.5 - IO 01.5 V...'!$C$129:$K$399</definedName>
    <definedName name="_xlnm.Print_Area" localSheetId="11">'2019_01_0.1.5 - IO 01.5 V...'!$C$4:$J$75,'2019_01_0.1.5 - IO 01.5 V...'!$C$81:$J$111,'2019_01_0.1.5 - IO 01.5 V...'!$C$117:$K$399</definedName>
    <definedName name="_xlnm.Print_Titles" localSheetId="11">'2019_01_0.1.5 - IO 01.5 V...'!$129:$129</definedName>
    <definedName name="_xlnm._FilterDatabase" localSheetId="12" hidden="1">'2019_01_0.1.5.1 - IO 01.5...'!$C$126:$K$311</definedName>
    <definedName name="_xlnm.Print_Area" localSheetId="12">'2019_01_0.1.5.1 - IO 01.5...'!$C$4:$J$75,'2019_01_0.1.5.1 - IO 01.5...'!$C$81:$J$108,'2019_01_0.1.5.1 - IO 01.5...'!$C$114:$K$311</definedName>
    <definedName name="_xlnm.Print_Titles" localSheetId="12">'2019_01_0.1.5.1 - IO 01.5...'!$126:$126</definedName>
    <definedName name="_xlnm._FilterDatabase" localSheetId="13" hidden="1">'2019_01_01_6 - IO 1.06 Po...'!$C$123:$K$227</definedName>
    <definedName name="_xlnm.Print_Area" localSheetId="13">'2019_01_01_6 - IO 1.06 Po...'!$C$4:$J$75,'2019_01_01_6 - IO 1.06 Po...'!$C$81:$J$105,'2019_01_01_6 - IO 1.06 Po...'!$C$111:$K$227</definedName>
    <definedName name="_xlnm.Print_Titles" localSheetId="13">'2019_01_01_6 - IO 1.06 Po...'!$123:$123</definedName>
    <definedName name="_xlnm._FilterDatabase" localSheetId="14" hidden="1">'2019_01__1.01_P - PS 1.01...'!$C$114:$K$184</definedName>
    <definedName name="_xlnm.Print_Area" localSheetId="14">'2019_01__1.01_P - PS 1.01...'!$C$4:$J$75,'2019_01__1.01_P - PS 1.01...'!$C$81:$J$96,'2019_01__1.01_P - PS 1.01...'!$C$102:$K$184</definedName>
    <definedName name="_xlnm.Print_Titles" localSheetId="14">'2019_01__1.01_P - PS 1.01...'!$114:$114</definedName>
  </definedNames>
  <calcPr/>
</workbook>
</file>

<file path=xl/calcChain.xml><?xml version="1.0" encoding="utf-8"?>
<calcChain xmlns="http://schemas.openxmlformats.org/spreadsheetml/2006/main">
  <c i="15" r="J37"/>
  <c r="J36"/>
  <c i="1" r="AY110"/>
  <c i="15" r="J35"/>
  <c i="1" r="AX110"/>
  <c i="15"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F37"/>
  <c i="1" r="BD110"/>
  <c i="15" r="BH116"/>
  <c r="F36"/>
  <c i="1" r="BC110"/>
  <c i="15" r="BG116"/>
  <c r="F35"/>
  <c i="1" r="BB110"/>
  <c i="15" r="BF116"/>
  <c r="J34"/>
  <c i="1" r="AW110"/>
  <c i="15" r="F34"/>
  <c i="1" r="BA110"/>
  <c i="15" r="T116"/>
  <c r="T115"/>
  <c r="R116"/>
  <c r="R115"/>
  <c r="P116"/>
  <c r="P115"/>
  <c i="1" r="AU110"/>
  <c i="15" r="BK116"/>
  <c r="BK115"/>
  <c r="J115"/>
  <c r="J95"/>
  <c r="J30"/>
  <c i="1" r="AG110"/>
  <c i="15" r="J116"/>
  <c r="BE116"/>
  <c r="J33"/>
  <c i="1" r="AV110"/>
  <c i="15" r="F33"/>
  <c i="1" r="AZ110"/>
  <c i="15" r="J111"/>
  <c r="F109"/>
  <c r="E107"/>
  <c r="J90"/>
  <c r="F88"/>
  <c r="E86"/>
  <c r="J39"/>
  <c r="J24"/>
  <c r="E24"/>
  <c r="J112"/>
  <c r="J91"/>
  <c r="J23"/>
  <c r="J18"/>
  <c r="E18"/>
  <c r="F112"/>
  <c r="F91"/>
  <c r="J17"/>
  <c r="J15"/>
  <c r="E15"/>
  <c r="F111"/>
  <c r="F90"/>
  <c r="J14"/>
  <c r="J12"/>
  <c r="J109"/>
  <c r="J88"/>
  <c r="E7"/>
  <c r="E105"/>
  <c r="E84"/>
  <c i="14" r="J37"/>
  <c r="J36"/>
  <c i="1" r="AY109"/>
  <c i="14" r="J35"/>
  <c i="1" r="AX109"/>
  <c i="14" r="BI225"/>
  <c r="BH225"/>
  <c r="BG225"/>
  <c r="BF225"/>
  <c r="T225"/>
  <c r="T224"/>
  <c r="R225"/>
  <c r="R224"/>
  <c r="P225"/>
  <c r="P224"/>
  <c r="BK225"/>
  <c r="BK224"/>
  <c r="J224"/>
  <c r="J225"/>
  <c r="BE225"/>
  <c r="J104"/>
  <c r="BI221"/>
  <c r="BH221"/>
  <c r="BG221"/>
  <c r="BF221"/>
  <c r="T221"/>
  <c r="R221"/>
  <c r="P221"/>
  <c r="BK221"/>
  <c r="J221"/>
  <c r="BE221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T192"/>
  <c r="T191"/>
  <c r="R193"/>
  <c r="R192"/>
  <c r="R191"/>
  <c r="P193"/>
  <c r="P192"/>
  <c r="P191"/>
  <c r="BK193"/>
  <c r="BK192"/>
  <c r="J192"/>
  <c r="BK191"/>
  <c r="J191"/>
  <c r="J193"/>
  <c r="BE193"/>
  <c r="J103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T175"/>
  <c r="T174"/>
  <c r="R176"/>
  <c r="R175"/>
  <c r="R174"/>
  <c r="P176"/>
  <c r="P175"/>
  <c r="P174"/>
  <c r="BK176"/>
  <c r="BK175"/>
  <c r="J175"/>
  <c r="BK174"/>
  <c r="J174"/>
  <c r="J176"/>
  <c r="BE176"/>
  <c r="J101"/>
  <c r="J100"/>
  <c r="BI171"/>
  <c r="BH171"/>
  <c r="BG171"/>
  <c r="BF171"/>
  <c r="T171"/>
  <c r="T170"/>
  <c r="R171"/>
  <c r="R170"/>
  <c r="P171"/>
  <c r="P170"/>
  <c r="BK171"/>
  <c r="BK170"/>
  <c r="J170"/>
  <c r="J171"/>
  <c r="BE171"/>
  <c r="J99"/>
  <c r="BI167"/>
  <c r="BH167"/>
  <c r="BG167"/>
  <c r="BF167"/>
  <c r="T167"/>
  <c r="T166"/>
  <c r="R167"/>
  <c r="R166"/>
  <c r="P167"/>
  <c r="P166"/>
  <c r="BK167"/>
  <c r="BK166"/>
  <c r="J166"/>
  <c r="J167"/>
  <c r="BE167"/>
  <c r="J98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F37"/>
  <c i="1" r="BD109"/>
  <c i="14" r="BH127"/>
  <c r="F36"/>
  <c i="1" r="BC109"/>
  <c i="14" r="BG127"/>
  <c r="F35"/>
  <c i="1" r="BB109"/>
  <c i="14" r="BF127"/>
  <c r="J34"/>
  <c i="1" r="AW109"/>
  <c i="14" r="F34"/>
  <c i="1" r="BA109"/>
  <c i="14" r="T127"/>
  <c r="T126"/>
  <c r="T125"/>
  <c r="T124"/>
  <c r="R127"/>
  <c r="R126"/>
  <c r="R125"/>
  <c r="R124"/>
  <c r="P127"/>
  <c r="P126"/>
  <c r="P125"/>
  <c r="P124"/>
  <c i="1" r="AU109"/>
  <c i="14" r="BK127"/>
  <c r="BK126"/>
  <c r="J126"/>
  <c r="BK125"/>
  <c r="J125"/>
  <c r="BK124"/>
  <c r="J124"/>
  <c r="J95"/>
  <c r="J30"/>
  <c i="1" r="AG109"/>
  <c i="14" r="J127"/>
  <c r="BE127"/>
  <c r="J33"/>
  <c i="1" r="AV109"/>
  <c i="14" r="F33"/>
  <c i="1" r="AZ109"/>
  <c i="14" r="J97"/>
  <c r="J96"/>
  <c r="J120"/>
  <c r="F118"/>
  <c r="E116"/>
  <c r="J90"/>
  <c r="F88"/>
  <c r="E86"/>
  <c r="J39"/>
  <c r="J24"/>
  <c r="E24"/>
  <c r="J121"/>
  <c r="J91"/>
  <c r="J23"/>
  <c r="J18"/>
  <c r="E18"/>
  <c r="F121"/>
  <c r="F91"/>
  <c r="J17"/>
  <c r="J15"/>
  <c r="E15"/>
  <c r="F120"/>
  <c r="F90"/>
  <c r="J14"/>
  <c r="J12"/>
  <c r="J118"/>
  <c r="J88"/>
  <c r="E7"/>
  <c r="E114"/>
  <c r="E84"/>
  <c i="13" r="J37"/>
  <c r="J36"/>
  <c i="1" r="AY108"/>
  <c i="13" r="J35"/>
  <c i="1" r="AX108"/>
  <c i="13" r="BI309"/>
  <c r="BH309"/>
  <c r="BG309"/>
  <c r="BF309"/>
  <c r="T309"/>
  <c r="T308"/>
  <c r="T307"/>
  <c r="R309"/>
  <c r="R308"/>
  <c r="R307"/>
  <c r="P309"/>
  <c r="P308"/>
  <c r="P307"/>
  <c r="BK309"/>
  <c r="BK308"/>
  <c r="J308"/>
  <c r="BK307"/>
  <c r="J307"/>
  <c r="J309"/>
  <c r="BE309"/>
  <c r="J107"/>
  <c r="J106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8"/>
  <c r="BH298"/>
  <c r="BG298"/>
  <c r="BF298"/>
  <c r="T298"/>
  <c r="R298"/>
  <c r="P298"/>
  <c r="BK298"/>
  <c r="J298"/>
  <c r="BE298"/>
  <c r="BI295"/>
  <c r="BH295"/>
  <c r="BG295"/>
  <c r="BF295"/>
  <c r="T295"/>
  <c r="R295"/>
  <c r="P295"/>
  <c r="BK295"/>
  <c r="J295"/>
  <c r="BE295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T285"/>
  <c r="T284"/>
  <c r="R286"/>
  <c r="R285"/>
  <c r="R284"/>
  <c r="P286"/>
  <c r="P285"/>
  <c r="P284"/>
  <c r="BK286"/>
  <c r="BK285"/>
  <c r="J285"/>
  <c r="BK284"/>
  <c r="J284"/>
  <c r="J286"/>
  <c r="BE286"/>
  <c r="J105"/>
  <c r="J104"/>
  <c r="BI282"/>
  <c r="BH282"/>
  <c r="BG282"/>
  <c r="BF282"/>
  <c r="T282"/>
  <c r="T281"/>
  <c r="T280"/>
  <c r="R282"/>
  <c r="R281"/>
  <c r="R280"/>
  <c r="P282"/>
  <c r="P281"/>
  <c r="P280"/>
  <c r="BK282"/>
  <c r="BK281"/>
  <c r="J281"/>
  <c r="BK280"/>
  <c r="J280"/>
  <c r="J282"/>
  <c r="BE282"/>
  <c r="J103"/>
  <c r="J102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1"/>
  <c r="BH271"/>
  <c r="BG271"/>
  <c r="BF271"/>
  <c r="T271"/>
  <c r="T270"/>
  <c r="R271"/>
  <c r="R270"/>
  <c r="P271"/>
  <c r="P270"/>
  <c r="BK271"/>
  <c r="BK270"/>
  <c r="J270"/>
  <c r="J271"/>
  <c r="BE271"/>
  <c r="J101"/>
  <c r="BI267"/>
  <c r="BH267"/>
  <c r="BG267"/>
  <c r="BF267"/>
  <c r="T267"/>
  <c r="T266"/>
  <c r="R267"/>
  <c r="R266"/>
  <c r="P267"/>
  <c r="P266"/>
  <c r="BK267"/>
  <c r="BK266"/>
  <c r="J266"/>
  <c r="J267"/>
  <c r="BE267"/>
  <c r="J100"/>
  <c r="BI262"/>
  <c r="BH262"/>
  <c r="BG262"/>
  <c r="BF262"/>
  <c r="T262"/>
  <c r="R262"/>
  <c r="P262"/>
  <c r="BK262"/>
  <c r="J262"/>
  <c r="BE262"/>
  <c r="BI258"/>
  <c r="BH258"/>
  <c r="BG258"/>
  <c r="BF258"/>
  <c r="T258"/>
  <c r="R258"/>
  <c r="P258"/>
  <c r="BK258"/>
  <c r="J258"/>
  <c r="BE258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3"/>
  <c r="BH243"/>
  <c r="BG243"/>
  <c r="BF243"/>
  <c r="T243"/>
  <c r="R243"/>
  <c r="P243"/>
  <c r="BK243"/>
  <c r="J243"/>
  <c r="BE243"/>
  <c r="BI240"/>
  <c r="BH240"/>
  <c r="BG240"/>
  <c r="BF240"/>
  <c r="T240"/>
  <c r="R240"/>
  <c r="P240"/>
  <c r="BK240"/>
  <c r="J240"/>
  <c r="BE240"/>
  <c r="BI238"/>
  <c r="BH238"/>
  <c r="BG238"/>
  <c r="BF238"/>
  <c r="T238"/>
  <c r="T237"/>
  <c r="R238"/>
  <c r="R237"/>
  <c r="P238"/>
  <c r="P237"/>
  <c r="BK238"/>
  <c r="BK237"/>
  <c r="J237"/>
  <c r="J238"/>
  <c r="BE238"/>
  <c r="J99"/>
  <c r="BI233"/>
  <c r="BH233"/>
  <c r="BG233"/>
  <c r="BF233"/>
  <c r="T233"/>
  <c r="R233"/>
  <c r="P233"/>
  <c r="BK233"/>
  <c r="J233"/>
  <c r="BE233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T221"/>
  <c r="R222"/>
  <c r="R221"/>
  <c r="P222"/>
  <c r="P221"/>
  <c r="BK222"/>
  <c r="BK221"/>
  <c r="J221"/>
  <c r="J222"/>
  <c r="BE222"/>
  <c r="J98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200"/>
  <c r="BH200"/>
  <c r="BG200"/>
  <c r="BF200"/>
  <c r="T200"/>
  <c r="R200"/>
  <c r="P200"/>
  <c r="BK200"/>
  <c r="J200"/>
  <c r="BE200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F37"/>
  <c i="1" r="BD108"/>
  <c i="13" r="BH130"/>
  <c r="F36"/>
  <c i="1" r="BC108"/>
  <c i="13" r="BG130"/>
  <c r="F35"/>
  <c i="1" r="BB108"/>
  <c i="13" r="BF130"/>
  <c r="J34"/>
  <c i="1" r="AW108"/>
  <c i="13" r="F34"/>
  <c i="1" r="BA108"/>
  <c i="13" r="T130"/>
  <c r="T129"/>
  <c r="T128"/>
  <c r="T127"/>
  <c r="R130"/>
  <c r="R129"/>
  <c r="R128"/>
  <c r="R127"/>
  <c r="P130"/>
  <c r="P129"/>
  <c r="P128"/>
  <c r="P127"/>
  <c i="1" r="AU108"/>
  <c i="13" r="BK130"/>
  <c r="BK129"/>
  <c r="J129"/>
  <c r="BK128"/>
  <c r="J128"/>
  <c r="BK127"/>
  <c r="J127"/>
  <c r="J95"/>
  <c r="J30"/>
  <c i="1" r="AG108"/>
  <c i="13" r="J130"/>
  <c r="BE130"/>
  <c r="J33"/>
  <c i="1" r="AV108"/>
  <c i="13" r="F33"/>
  <c i="1" r="AZ108"/>
  <c i="13" r="J97"/>
  <c r="J96"/>
  <c r="F121"/>
  <c r="E119"/>
  <c r="F88"/>
  <c r="E86"/>
  <c r="J39"/>
  <c r="J24"/>
  <c r="E24"/>
  <c r="J124"/>
  <c r="J91"/>
  <c r="J23"/>
  <c r="J21"/>
  <c r="E21"/>
  <c r="J123"/>
  <c r="J90"/>
  <c r="J20"/>
  <c r="J18"/>
  <c r="E18"/>
  <c r="F124"/>
  <c r="F91"/>
  <c r="J17"/>
  <c r="J15"/>
  <c r="E15"/>
  <c r="F123"/>
  <c r="F90"/>
  <c r="J14"/>
  <c r="J12"/>
  <c r="J121"/>
  <c r="J88"/>
  <c r="E7"/>
  <c r="E117"/>
  <c r="E84"/>
  <c i="12" r="J37"/>
  <c r="J36"/>
  <c i="1" r="AY107"/>
  <c i="12" r="J35"/>
  <c i="1" r="AX107"/>
  <c i="12" r="BI397"/>
  <c r="BH397"/>
  <c r="BG397"/>
  <c r="BF397"/>
  <c r="T397"/>
  <c r="T396"/>
  <c r="T395"/>
  <c r="R397"/>
  <c r="R396"/>
  <c r="R395"/>
  <c r="P397"/>
  <c r="P396"/>
  <c r="P395"/>
  <c r="BK397"/>
  <c r="BK396"/>
  <c r="J396"/>
  <c r="BK395"/>
  <c r="J395"/>
  <c r="J397"/>
  <c r="BE397"/>
  <c r="J110"/>
  <c r="J109"/>
  <c r="BI392"/>
  <c r="BH392"/>
  <c r="BG392"/>
  <c r="BF392"/>
  <c r="T392"/>
  <c r="T391"/>
  <c r="T390"/>
  <c r="R392"/>
  <c r="R391"/>
  <c r="R390"/>
  <c r="P392"/>
  <c r="P391"/>
  <c r="P390"/>
  <c r="BK392"/>
  <c r="BK391"/>
  <c r="J391"/>
  <c r="BK390"/>
  <c r="J390"/>
  <c r="J392"/>
  <c r="BE392"/>
  <c r="J108"/>
  <c r="J107"/>
  <c r="BI387"/>
  <c r="BH387"/>
  <c r="BG387"/>
  <c r="BF387"/>
  <c r="T387"/>
  <c r="T386"/>
  <c r="R387"/>
  <c r="R386"/>
  <c r="P387"/>
  <c r="P386"/>
  <c r="BK387"/>
  <c r="BK386"/>
  <c r="J386"/>
  <c r="J387"/>
  <c r="BE387"/>
  <c r="J106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7"/>
  <c r="BH377"/>
  <c r="BG377"/>
  <c r="BF377"/>
  <c r="T377"/>
  <c r="R377"/>
  <c r="P377"/>
  <c r="BK377"/>
  <c r="J377"/>
  <c r="BE377"/>
  <c r="BI374"/>
  <c r="BH374"/>
  <c r="BG374"/>
  <c r="BF374"/>
  <c r="T374"/>
  <c r="T373"/>
  <c r="R374"/>
  <c r="R373"/>
  <c r="P374"/>
  <c r="P373"/>
  <c r="BK374"/>
  <c r="BK373"/>
  <c r="J373"/>
  <c r="J374"/>
  <c r="BE374"/>
  <c r="J105"/>
  <c r="BI370"/>
  <c r="BH370"/>
  <c r="BG370"/>
  <c r="BF370"/>
  <c r="T370"/>
  <c r="T369"/>
  <c r="R370"/>
  <c r="R369"/>
  <c r="P370"/>
  <c r="P369"/>
  <c r="BK370"/>
  <c r="BK369"/>
  <c r="J369"/>
  <c r="J370"/>
  <c r="BE370"/>
  <c r="J104"/>
  <c r="BI366"/>
  <c r="BH366"/>
  <c r="BG366"/>
  <c r="BF366"/>
  <c r="T366"/>
  <c r="R366"/>
  <c r="P366"/>
  <c r="BK366"/>
  <c r="J366"/>
  <c r="BE366"/>
  <c r="BI363"/>
  <c r="BH363"/>
  <c r="BG363"/>
  <c r="BF363"/>
  <c r="T363"/>
  <c r="R363"/>
  <c r="P363"/>
  <c r="BK363"/>
  <c r="J363"/>
  <c r="BE363"/>
  <c r="BI360"/>
  <c r="BH360"/>
  <c r="BG360"/>
  <c r="BF360"/>
  <c r="T360"/>
  <c r="T359"/>
  <c r="R360"/>
  <c r="R359"/>
  <c r="P360"/>
  <c r="P359"/>
  <c r="BK360"/>
  <c r="BK359"/>
  <c r="J359"/>
  <c r="J360"/>
  <c r="BE360"/>
  <c r="J103"/>
  <c r="BI356"/>
  <c r="BH356"/>
  <c r="BG356"/>
  <c r="BF356"/>
  <c r="T356"/>
  <c r="R356"/>
  <c r="P356"/>
  <c r="BK356"/>
  <c r="J356"/>
  <c r="BE356"/>
  <c r="BI354"/>
  <c r="BH354"/>
  <c r="BG354"/>
  <c r="BF354"/>
  <c r="T354"/>
  <c r="R354"/>
  <c r="P354"/>
  <c r="BK354"/>
  <c r="J354"/>
  <c r="BE354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2"/>
  <c r="BH342"/>
  <c r="BG342"/>
  <c r="BF342"/>
  <c r="T342"/>
  <c r="R342"/>
  <c r="P342"/>
  <c r="BK342"/>
  <c r="J342"/>
  <c r="BE342"/>
  <c r="BI339"/>
  <c r="BH339"/>
  <c r="BG339"/>
  <c r="BF339"/>
  <c r="T339"/>
  <c r="R339"/>
  <c r="P339"/>
  <c r="BK339"/>
  <c r="J339"/>
  <c r="BE339"/>
  <c r="BI336"/>
  <c r="BH336"/>
  <c r="BG336"/>
  <c r="BF336"/>
  <c r="T336"/>
  <c r="R336"/>
  <c r="P336"/>
  <c r="BK336"/>
  <c r="J336"/>
  <c r="BE336"/>
  <c r="BI333"/>
  <c r="BH333"/>
  <c r="BG333"/>
  <c r="BF333"/>
  <c r="T333"/>
  <c r="R333"/>
  <c r="P333"/>
  <c r="BK333"/>
  <c r="J333"/>
  <c r="BE333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6"/>
  <c r="BH316"/>
  <c r="BG316"/>
  <c r="BF316"/>
  <c r="T316"/>
  <c r="R316"/>
  <c r="P316"/>
  <c r="BK316"/>
  <c r="J316"/>
  <c r="BE316"/>
  <c r="BI313"/>
  <c r="BH313"/>
  <c r="BG313"/>
  <c r="BF313"/>
  <c r="T313"/>
  <c r="R313"/>
  <c r="P313"/>
  <c r="BK313"/>
  <c r="J313"/>
  <c r="BE313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6"/>
  <c r="BH276"/>
  <c r="BG276"/>
  <c r="BF276"/>
  <c r="T276"/>
  <c r="T275"/>
  <c r="R276"/>
  <c r="R275"/>
  <c r="P276"/>
  <c r="P275"/>
  <c r="BK276"/>
  <c r="BK275"/>
  <c r="J275"/>
  <c r="J276"/>
  <c r="BE276"/>
  <c r="J102"/>
  <c r="BI272"/>
  <c r="BH272"/>
  <c r="BG272"/>
  <c r="BF272"/>
  <c r="T272"/>
  <c r="R272"/>
  <c r="P272"/>
  <c r="BK272"/>
  <c r="J272"/>
  <c r="BE272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T253"/>
  <c r="R254"/>
  <c r="R253"/>
  <c r="P254"/>
  <c r="P253"/>
  <c r="BK254"/>
  <c r="BK253"/>
  <c r="J253"/>
  <c r="J254"/>
  <c r="BE254"/>
  <c r="J101"/>
  <c r="BI250"/>
  <c r="BH250"/>
  <c r="BG250"/>
  <c r="BF250"/>
  <c r="T250"/>
  <c r="T249"/>
  <c r="R250"/>
  <c r="R249"/>
  <c r="P250"/>
  <c r="P249"/>
  <c r="BK250"/>
  <c r="BK249"/>
  <c r="J249"/>
  <c r="J250"/>
  <c r="BE250"/>
  <c r="J100"/>
  <c r="BI245"/>
  <c r="BH245"/>
  <c r="BG245"/>
  <c r="BF245"/>
  <c r="T245"/>
  <c r="R245"/>
  <c r="P245"/>
  <c r="BK245"/>
  <c r="J245"/>
  <c r="BE245"/>
  <c r="BI242"/>
  <c r="BH242"/>
  <c r="BG242"/>
  <c r="BF242"/>
  <c r="T242"/>
  <c r="R242"/>
  <c r="P242"/>
  <c r="BK242"/>
  <c r="J242"/>
  <c r="BE242"/>
  <c r="BI239"/>
  <c r="BH239"/>
  <c r="BG239"/>
  <c r="BF239"/>
  <c r="T239"/>
  <c r="T238"/>
  <c r="R239"/>
  <c r="R238"/>
  <c r="P239"/>
  <c r="P238"/>
  <c r="BK239"/>
  <c r="BK238"/>
  <c r="J238"/>
  <c r="J239"/>
  <c r="BE239"/>
  <c r="J99"/>
  <c r="BI235"/>
  <c r="BH235"/>
  <c r="BG235"/>
  <c r="BF235"/>
  <c r="T235"/>
  <c r="T234"/>
  <c r="R235"/>
  <c r="R234"/>
  <c r="P235"/>
  <c r="P234"/>
  <c r="BK235"/>
  <c r="BK234"/>
  <c r="J234"/>
  <c r="J235"/>
  <c r="BE235"/>
  <c r="J98"/>
  <c r="BI231"/>
  <c r="BH231"/>
  <c r="BG231"/>
  <c r="BF231"/>
  <c r="T231"/>
  <c r="R231"/>
  <c r="P231"/>
  <c r="BK231"/>
  <c r="J231"/>
  <c r="BE231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F37"/>
  <c i="1" r="BD107"/>
  <c i="12" r="BH133"/>
  <c r="F36"/>
  <c i="1" r="BC107"/>
  <c i="12" r="BG133"/>
  <c r="F35"/>
  <c i="1" r="BB107"/>
  <c i="12" r="BF133"/>
  <c r="J34"/>
  <c i="1" r="AW107"/>
  <c i="12" r="F34"/>
  <c i="1" r="BA107"/>
  <c i="12" r="T133"/>
  <c r="T132"/>
  <c r="T131"/>
  <c r="T130"/>
  <c r="R133"/>
  <c r="R132"/>
  <c r="R131"/>
  <c r="R130"/>
  <c r="P133"/>
  <c r="P132"/>
  <c r="P131"/>
  <c r="P130"/>
  <c i="1" r="AU107"/>
  <c i="12" r="BK133"/>
  <c r="BK132"/>
  <c r="J132"/>
  <c r="BK131"/>
  <c r="J131"/>
  <c r="BK130"/>
  <c r="J130"/>
  <c r="J95"/>
  <c r="J30"/>
  <c i="1" r="AG107"/>
  <c i="12" r="J133"/>
  <c r="BE133"/>
  <c r="J33"/>
  <c i="1" r="AV107"/>
  <c i="12" r="F33"/>
  <c i="1" r="AZ107"/>
  <c i="12" r="J97"/>
  <c r="J96"/>
  <c r="F124"/>
  <c r="E122"/>
  <c r="F88"/>
  <c r="E86"/>
  <c r="J39"/>
  <c r="J24"/>
  <c r="E24"/>
  <c r="J127"/>
  <c r="J91"/>
  <c r="J23"/>
  <c r="J21"/>
  <c r="E21"/>
  <c r="J126"/>
  <c r="J90"/>
  <c r="J20"/>
  <c r="J18"/>
  <c r="E18"/>
  <c r="F127"/>
  <c r="F91"/>
  <c r="J17"/>
  <c r="J15"/>
  <c r="E15"/>
  <c r="F126"/>
  <c r="F90"/>
  <c r="J14"/>
  <c r="J12"/>
  <c r="J124"/>
  <c r="J88"/>
  <c r="E7"/>
  <c r="E120"/>
  <c r="E84"/>
  <c i="11" r="J39"/>
  <c r="J38"/>
  <c i="1" r="AY106"/>
  <c i="11" r="J37"/>
  <c i="1" r="AX106"/>
  <c i="11" r="BI1070"/>
  <c r="BH1070"/>
  <c r="BG1070"/>
  <c r="BF1070"/>
  <c r="T1070"/>
  <c r="T1069"/>
  <c r="T1068"/>
  <c r="R1070"/>
  <c r="R1069"/>
  <c r="R1068"/>
  <c r="P1070"/>
  <c r="P1069"/>
  <c r="P1068"/>
  <c r="BK1070"/>
  <c r="BK1069"/>
  <c r="J1069"/>
  <c r="BK1068"/>
  <c r="J1068"/>
  <c r="J1070"/>
  <c r="BE1070"/>
  <c r="J112"/>
  <c r="J111"/>
  <c r="BI1061"/>
  <c r="BH1061"/>
  <c r="BG1061"/>
  <c r="BF1061"/>
  <c r="T1061"/>
  <c r="T1060"/>
  <c r="R1061"/>
  <c r="R1060"/>
  <c r="P1061"/>
  <c r="P1060"/>
  <c r="BK1061"/>
  <c r="BK1060"/>
  <c r="J1060"/>
  <c r="J1061"/>
  <c r="BE1061"/>
  <c r="J110"/>
  <c r="BI1057"/>
  <c r="BH1057"/>
  <c r="BG1057"/>
  <c r="BF1057"/>
  <c r="T1057"/>
  <c r="T1056"/>
  <c r="T1055"/>
  <c r="R1057"/>
  <c r="R1056"/>
  <c r="R1055"/>
  <c r="P1057"/>
  <c r="P1056"/>
  <c r="P1055"/>
  <c r="BK1057"/>
  <c r="BK1056"/>
  <c r="J1056"/>
  <c r="BK1055"/>
  <c r="J1055"/>
  <c r="J1057"/>
  <c r="BE1057"/>
  <c r="J109"/>
  <c r="J108"/>
  <c r="BI1052"/>
  <c r="BH1052"/>
  <c r="BG1052"/>
  <c r="BF1052"/>
  <c r="T1052"/>
  <c r="T1051"/>
  <c r="R1052"/>
  <c r="R1051"/>
  <c r="P1052"/>
  <c r="P1051"/>
  <c r="BK1052"/>
  <c r="BK1051"/>
  <c r="J1051"/>
  <c r="J1052"/>
  <c r="BE1052"/>
  <c r="J107"/>
  <c r="BI1048"/>
  <c r="BH1048"/>
  <c r="BG1048"/>
  <c r="BF1048"/>
  <c r="T1048"/>
  <c r="R1048"/>
  <c r="P1048"/>
  <c r="BK1048"/>
  <c r="J1048"/>
  <c r="BE1048"/>
  <c r="BI1042"/>
  <c r="BH1042"/>
  <c r="BG1042"/>
  <c r="BF1042"/>
  <c r="T1042"/>
  <c r="R1042"/>
  <c r="P1042"/>
  <c r="BK1042"/>
  <c r="J1042"/>
  <c r="BE1042"/>
  <c r="BI1039"/>
  <c r="BH1039"/>
  <c r="BG1039"/>
  <c r="BF1039"/>
  <c r="T1039"/>
  <c r="R1039"/>
  <c r="P1039"/>
  <c r="BK1039"/>
  <c r="J1039"/>
  <c r="BE1039"/>
  <c r="BI1032"/>
  <c r="BH1032"/>
  <c r="BG1032"/>
  <c r="BF1032"/>
  <c r="T1032"/>
  <c r="T1031"/>
  <c r="R1032"/>
  <c r="R1031"/>
  <c r="P1032"/>
  <c r="P1031"/>
  <c r="BK1032"/>
  <c r="BK1031"/>
  <c r="J1031"/>
  <c r="J1032"/>
  <c r="BE1032"/>
  <c r="J106"/>
  <c r="BI1018"/>
  <c r="BH1018"/>
  <c r="BG1018"/>
  <c r="BF1018"/>
  <c r="T1018"/>
  <c r="R1018"/>
  <c r="P1018"/>
  <c r="BK1018"/>
  <c r="J1018"/>
  <c r="BE1018"/>
  <c r="BI1005"/>
  <c r="BH1005"/>
  <c r="BG1005"/>
  <c r="BF1005"/>
  <c r="T1005"/>
  <c r="R1005"/>
  <c r="P1005"/>
  <c r="BK1005"/>
  <c r="J1005"/>
  <c r="BE1005"/>
  <c r="BI999"/>
  <c r="BH999"/>
  <c r="BG999"/>
  <c r="BF999"/>
  <c r="T999"/>
  <c r="T998"/>
  <c r="R999"/>
  <c r="R998"/>
  <c r="P999"/>
  <c r="P998"/>
  <c r="BK999"/>
  <c r="BK998"/>
  <c r="J998"/>
  <c r="J999"/>
  <c r="BE999"/>
  <c r="J105"/>
  <c r="BI995"/>
  <c r="BH995"/>
  <c r="BG995"/>
  <c r="BF995"/>
  <c r="T995"/>
  <c r="R995"/>
  <c r="P995"/>
  <c r="BK995"/>
  <c r="J995"/>
  <c r="BE995"/>
  <c r="BI992"/>
  <c r="BH992"/>
  <c r="BG992"/>
  <c r="BF992"/>
  <c r="T992"/>
  <c r="R992"/>
  <c r="P992"/>
  <c r="BK992"/>
  <c r="J992"/>
  <c r="BE992"/>
  <c r="BI989"/>
  <c r="BH989"/>
  <c r="BG989"/>
  <c r="BF989"/>
  <c r="T989"/>
  <c r="R989"/>
  <c r="P989"/>
  <c r="BK989"/>
  <c r="J989"/>
  <c r="BE989"/>
  <c r="BI987"/>
  <c r="BH987"/>
  <c r="BG987"/>
  <c r="BF987"/>
  <c r="T987"/>
  <c r="R987"/>
  <c r="P987"/>
  <c r="BK987"/>
  <c r="J987"/>
  <c r="BE987"/>
  <c r="BI983"/>
  <c r="BH983"/>
  <c r="BG983"/>
  <c r="BF983"/>
  <c r="T983"/>
  <c r="R983"/>
  <c r="P983"/>
  <c r="BK983"/>
  <c r="J983"/>
  <c r="BE983"/>
  <c r="BI980"/>
  <c r="BH980"/>
  <c r="BG980"/>
  <c r="BF980"/>
  <c r="T980"/>
  <c r="R980"/>
  <c r="P980"/>
  <c r="BK980"/>
  <c r="J980"/>
  <c r="BE980"/>
  <c r="BI977"/>
  <c r="BH977"/>
  <c r="BG977"/>
  <c r="BF977"/>
  <c r="T977"/>
  <c r="R977"/>
  <c r="P977"/>
  <c r="BK977"/>
  <c r="J977"/>
  <c r="BE977"/>
  <c r="BI966"/>
  <c r="BH966"/>
  <c r="BG966"/>
  <c r="BF966"/>
  <c r="T966"/>
  <c r="R966"/>
  <c r="P966"/>
  <c r="BK966"/>
  <c r="J966"/>
  <c r="BE966"/>
  <c r="BI955"/>
  <c r="BH955"/>
  <c r="BG955"/>
  <c r="BF955"/>
  <c r="T955"/>
  <c r="R955"/>
  <c r="P955"/>
  <c r="BK955"/>
  <c r="J955"/>
  <c r="BE955"/>
  <c r="BI944"/>
  <c r="BH944"/>
  <c r="BG944"/>
  <c r="BF944"/>
  <c r="T944"/>
  <c r="R944"/>
  <c r="P944"/>
  <c r="BK944"/>
  <c r="J944"/>
  <c r="BE944"/>
  <c r="BI941"/>
  <c r="BH941"/>
  <c r="BG941"/>
  <c r="BF941"/>
  <c r="T941"/>
  <c r="R941"/>
  <c r="P941"/>
  <c r="BK941"/>
  <c r="J941"/>
  <c r="BE941"/>
  <c r="BI938"/>
  <c r="BH938"/>
  <c r="BG938"/>
  <c r="BF938"/>
  <c r="T938"/>
  <c r="R938"/>
  <c r="P938"/>
  <c r="BK938"/>
  <c r="J938"/>
  <c r="BE938"/>
  <c r="BI935"/>
  <c r="BH935"/>
  <c r="BG935"/>
  <c r="BF935"/>
  <c r="T935"/>
  <c r="R935"/>
  <c r="P935"/>
  <c r="BK935"/>
  <c r="J935"/>
  <c r="BE935"/>
  <c r="BI931"/>
  <c r="BH931"/>
  <c r="BG931"/>
  <c r="BF931"/>
  <c r="T931"/>
  <c r="R931"/>
  <c r="P931"/>
  <c r="BK931"/>
  <c r="J931"/>
  <c r="BE931"/>
  <c r="BI927"/>
  <c r="BH927"/>
  <c r="BG927"/>
  <c r="BF927"/>
  <c r="T927"/>
  <c r="R927"/>
  <c r="P927"/>
  <c r="BK927"/>
  <c r="J927"/>
  <c r="BE927"/>
  <c r="BI923"/>
  <c r="BH923"/>
  <c r="BG923"/>
  <c r="BF923"/>
  <c r="T923"/>
  <c r="R923"/>
  <c r="P923"/>
  <c r="BK923"/>
  <c r="J923"/>
  <c r="BE923"/>
  <c r="BI920"/>
  <c r="BH920"/>
  <c r="BG920"/>
  <c r="BF920"/>
  <c r="T920"/>
  <c r="R920"/>
  <c r="P920"/>
  <c r="BK920"/>
  <c r="J920"/>
  <c r="BE920"/>
  <c r="BI917"/>
  <c r="BH917"/>
  <c r="BG917"/>
  <c r="BF917"/>
  <c r="T917"/>
  <c r="R917"/>
  <c r="P917"/>
  <c r="BK917"/>
  <c r="J917"/>
  <c r="BE917"/>
  <c r="BI914"/>
  <c r="BH914"/>
  <c r="BG914"/>
  <c r="BF914"/>
  <c r="T914"/>
  <c r="R914"/>
  <c r="P914"/>
  <c r="BK914"/>
  <c r="J914"/>
  <c r="BE914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6"/>
  <c r="BH896"/>
  <c r="BG896"/>
  <c r="BF896"/>
  <c r="T896"/>
  <c r="R896"/>
  <c r="P896"/>
  <c r="BK896"/>
  <c r="J896"/>
  <c r="BE896"/>
  <c r="BI893"/>
  <c r="BH893"/>
  <c r="BG893"/>
  <c r="BF893"/>
  <c r="T893"/>
  <c r="R893"/>
  <c r="P893"/>
  <c r="BK893"/>
  <c r="J893"/>
  <c r="BE893"/>
  <c r="BI889"/>
  <c r="BH889"/>
  <c r="BG889"/>
  <c r="BF889"/>
  <c r="T889"/>
  <c r="R889"/>
  <c r="P889"/>
  <c r="BK889"/>
  <c r="J889"/>
  <c r="BE889"/>
  <c r="BI878"/>
  <c r="BH878"/>
  <c r="BG878"/>
  <c r="BF878"/>
  <c r="T878"/>
  <c r="R878"/>
  <c r="P878"/>
  <c r="BK878"/>
  <c r="J878"/>
  <c r="BE878"/>
  <c r="BI875"/>
  <c r="BH875"/>
  <c r="BG875"/>
  <c r="BF875"/>
  <c r="T875"/>
  <c r="R875"/>
  <c r="P875"/>
  <c r="BK875"/>
  <c r="J875"/>
  <c r="BE875"/>
  <c r="BI872"/>
  <c r="BH872"/>
  <c r="BG872"/>
  <c r="BF872"/>
  <c r="T872"/>
  <c r="R872"/>
  <c r="P872"/>
  <c r="BK872"/>
  <c r="J872"/>
  <c r="BE872"/>
  <c r="BI869"/>
  <c r="BH869"/>
  <c r="BG869"/>
  <c r="BF869"/>
  <c r="T869"/>
  <c r="R869"/>
  <c r="P869"/>
  <c r="BK869"/>
  <c r="J869"/>
  <c r="BE869"/>
  <c r="BI866"/>
  <c r="BH866"/>
  <c r="BG866"/>
  <c r="BF866"/>
  <c r="T866"/>
  <c r="R866"/>
  <c r="P866"/>
  <c r="BK866"/>
  <c r="J866"/>
  <c r="BE866"/>
  <c r="BI863"/>
  <c r="BH863"/>
  <c r="BG863"/>
  <c r="BF863"/>
  <c r="T863"/>
  <c r="R863"/>
  <c r="P863"/>
  <c r="BK863"/>
  <c r="J863"/>
  <c r="BE863"/>
  <c r="BI860"/>
  <c r="BH860"/>
  <c r="BG860"/>
  <c r="BF860"/>
  <c r="T860"/>
  <c r="R860"/>
  <c r="P860"/>
  <c r="BK860"/>
  <c r="J860"/>
  <c r="BE860"/>
  <c r="BI857"/>
  <c r="BH857"/>
  <c r="BG857"/>
  <c r="BF857"/>
  <c r="T857"/>
  <c r="R857"/>
  <c r="P857"/>
  <c r="BK857"/>
  <c r="J857"/>
  <c r="BE857"/>
  <c r="BI854"/>
  <c r="BH854"/>
  <c r="BG854"/>
  <c r="BF854"/>
  <c r="T854"/>
  <c r="R854"/>
  <c r="P854"/>
  <c r="BK854"/>
  <c r="J854"/>
  <c r="BE854"/>
  <c r="BI851"/>
  <c r="BH851"/>
  <c r="BG851"/>
  <c r="BF851"/>
  <c r="T851"/>
  <c r="R851"/>
  <c r="P851"/>
  <c r="BK851"/>
  <c r="J851"/>
  <c r="BE851"/>
  <c r="BI839"/>
  <c r="BH839"/>
  <c r="BG839"/>
  <c r="BF839"/>
  <c r="T839"/>
  <c r="R839"/>
  <c r="P839"/>
  <c r="BK839"/>
  <c r="J839"/>
  <c r="BE839"/>
  <c r="BI837"/>
  <c r="BH837"/>
  <c r="BG837"/>
  <c r="BF837"/>
  <c r="T837"/>
  <c r="R837"/>
  <c r="P837"/>
  <c r="BK837"/>
  <c r="J837"/>
  <c r="BE837"/>
  <c r="BI834"/>
  <c r="BH834"/>
  <c r="BG834"/>
  <c r="BF834"/>
  <c r="T834"/>
  <c r="R834"/>
  <c r="P834"/>
  <c r="BK834"/>
  <c r="J834"/>
  <c r="BE834"/>
  <c r="BI831"/>
  <c r="BH831"/>
  <c r="BG831"/>
  <c r="BF831"/>
  <c r="T831"/>
  <c r="R831"/>
  <c r="P831"/>
  <c r="BK831"/>
  <c r="J831"/>
  <c r="BE831"/>
  <c r="BI829"/>
  <c r="BH829"/>
  <c r="BG829"/>
  <c r="BF829"/>
  <c r="T829"/>
  <c r="R829"/>
  <c r="P829"/>
  <c r="BK829"/>
  <c r="J829"/>
  <c r="BE829"/>
  <c r="BI825"/>
  <c r="BH825"/>
  <c r="BG825"/>
  <c r="BF825"/>
  <c r="T825"/>
  <c r="R825"/>
  <c r="P825"/>
  <c r="BK825"/>
  <c r="J825"/>
  <c r="BE825"/>
  <c r="BI822"/>
  <c r="BH822"/>
  <c r="BG822"/>
  <c r="BF822"/>
  <c r="T822"/>
  <c r="R822"/>
  <c r="P822"/>
  <c r="BK822"/>
  <c r="J822"/>
  <c r="BE822"/>
  <c r="BI819"/>
  <c r="BH819"/>
  <c r="BG819"/>
  <c r="BF819"/>
  <c r="T819"/>
  <c r="R819"/>
  <c r="P819"/>
  <c r="BK819"/>
  <c r="J819"/>
  <c r="BE819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794"/>
  <c r="BH794"/>
  <c r="BG794"/>
  <c r="BF794"/>
  <c r="T794"/>
  <c r="R794"/>
  <c r="P794"/>
  <c r="BK794"/>
  <c r="J794"/>
  <c r="BE794"/>
  <c r="BI782"/>
  <c r="BH782"/>
  <c r="BG782"/>
  <c r="BF782"/>
  <c r="T782"/>
  <c r="R782"/>
  <c r="P782"/>
  <c r="BK782"/>
  <c r="J782"/>
  <c r="BE782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4"/>
  <c r="BH764"/>
  <c r="BG764"/>
  <c r="BF764"/>
  <c r="T764"/>
  <c r="R764"/>
  <c r="P764"/>
  <c r="BK764"/>
  <c r="J764"/>
  <c r="BE764"/>
  <c r="BI761"/>
  <c r="BH761"/>
  <c r="BG761"/>
  <c r="BF761"/>
  <c r="T761"/>
  <c r="R761"/>
  <c r="P761"/>
  <c r="BK761"/>
  <c r="J761"/>
  <c r="BE761"/>
  <c r="BI758"/>
  <c r="BH758"/>
  <c r="BG758"/>
  <c r="BF758"/>
  <c r="T758"/>
  <c r="R758"/>
  <c r="P758"/>
  <c r="BK758"/>
  <c r="J758"/>
  <c r="BE758"/>
  <c r="BI755"/>
  <c r="BH755"/>
  <c r="BG755"/>
  <c r="BF755"/>
  <c r="T755"/>
  <c r="R755"/>
  <c r="P755"/>
  <c r="BK755"/>
  <c r="J755"/>
  <c r="BE755"/>
  <c r="BI752"/>
  <c r="BH752"/>
  <c r="BG752"/>
  <c r="BF752"/>
  <c r="T752"/>
  <c r="R752"/>
  <c r="P752"/>
  <c r="BK752"/>
  <c r="J752"/>
  <c r="BE752"/>
  <c r="BI741"/>
  <c r="BH741"/>
  <c r="BG741"/>
  <c r="BF741"/>
  <c r="T741"/>
  <c r="R741"/>
  <c r="P741"/>
  <c r="BK741"/>
  <c r="J741"/>
  <c r="BE741"/>
  <c r="BI730"/>
  <c r="BH730"/>
  <c r="BG730"/>
  <c r="BF730"/>
  <c r="T730"/>
  <c r="R730"/>
  <c r="P730"/>
  <c r="BK730"/>
  <c r="J730"/>
  <c r="BE730"/>
  <c r="BI716"/>
  <c r="BH716"/>
  <c r="BG716"/>
  <c r="BF716"/>
  <c r="T716"/>
  <c r="R716"/>
  <c r="P716"/>
  <c r="BK716"/>
  <c r="J716"/>
  <c r="BE716"/>
  <c r="BI702"/>
  <c r="BH702"/>
  <c r="BG702"/>
  <c r="BF702"/>
  <c r="T702"/>
  <c r="R702"/>
  <c r="P702"/>
  <c r="BK702"/>
  <c r="J702"/>
  <c r="BE702"/>
  <c r="BI688"/>
  <c r="BH688"/>
  <c r="BG688"/>
  <c r="BF688"/>
  <c r="T688"/>
  <c r="R688"/>
  <c r="P688"/>
  <c r="BK688"/>
  <c r="J688"/>
  <c r="BE688"/>
  <c r="BI683"/>
  <c r="BH683"/>
  <c r="BG683"/>
  <c r="BF683"/>
  <c r="T683"/>
  <c r="R683"/>
  <c r="P683"/>
  <c r="BK683"/>
  <c r="J683"/>
  <c r="BE683"/>
  <c r="BI672"/>
  <c r="BH672"/>
  <c r="BG672"/>
  <c r="BF672"/>
  <c r="T672"/>
  <c r="R672"/>
  <c r="P672"/>
  <c r="BK672"/>
  <c r="J672"/>
  <c r="BE672"/>
  <c r="BI669"/>
  <c r="BH669"/>
  <c r="BG669"/>
  <c r="BF669"/>
  <c r="T669"/>
  <c r="R669"/>
  <c r="P669"/>
  <c r="BK669"/>
  <c r="J669"/>
  <c r="BE669"/>
  <c r="BI666"/>
  <c r="BH666"/>
  <c r="BG666"/>
  <c r="BF666"/>
  <c r="T666"/>
  <c r="R666"/>
  <c r="P666"/>
  <c r="BK666"/>
  <c r="J666"/>
  <c r="BE666"/>
  <c r="BI663"/>
  <c r="BH663"/>
  <c r="BG663"/>
  <c r="BF663"/>
  <c r="T663"/>
  <c r="R663"/>
  <c r="P663"/>
  <c r="BK663"/>
  <c r="J663"/>
  <c r="BE663"/>
  <c r="BI652"/>
  <c r="BH652"/>
  <c r="BG652"/>
  <c r="BF652"/>
  <c r="T652"/>
  <c r="R652"/>
  <c r="P652"/>
  <c r="BK652"/>
  <c r="J652"/>
  <c r="BE652"/>
  <c r="BI649"/>
  <c r="BH649"/>
  <c r="BG649"/>
  <c r="BF649"/>
  <c r="T649"/>
  <c r="R649"/>
  <c r="P649"/>
  <c r="BK649"/>
  <c r="J649"/>
  <c r="BE649"/>
  <c r="BI646"/>
  <c r="BH646"/>
  <c r="BG646"/>
  <c r="BF646"/>
  <c r="T646"/>
  <c r="R646"/>
  <c r="P646"/>
  <c r="BK646"/>
  <c r="J646"/>
  <c r="BE646"/>
  <c r="BI643"/>
  <c r="BH643"/>
  <c r="BG643"/>
  <c r="BF643"/>
  <c r="T643"/>
  <c r="R643"/>
  <c r="P643"/>
  <c r="BK643"/>
  <c r="J643"/>
  <c r="BE643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18"/>
  <c r="BH618"/>
  <c r="BG618"/>
  <c r="BF618"/>
  <c r="T618"/>
  <c r="R618"/>
  <c r="P618"/>
  <c r="BK618"/>
  <c r="J618"/>
  <c r="BE618"/>
  <c r="BI615"/>
  <c r="BH615"/>
  <c r="BG615"/>
  <c r="BF615"/>
  <c r="T615"/>
  <c r="R615"/>
  <c r="P615"/>
  <c r="BK615"/>
  <c r="J615"/>
  <c r="BE615"/>
  <c r="BI611"/>
  <c r="BH611"/>
  <c r="BG611"/>
  <c r="BF611"/>
  <c r="T611"/>
  <c r="R611"/>
  <c r="P611"/>
  <c r="BK611"/>
  <c r="J611"/>
  <c r="BE611"/>
  <c r="BI608"/>
  <c r="BH608"/>
  <c r="BG608"/>
  <c r="BF608"/>
  <c r="T608"/>
  <c r="R608"/>
  <c r="P608"/>
  <c r="BK608"/>
  <c r="J608"/>
  <c r="BE608"/>
  <c r="BI605"/>
  <c r="BH605"/>
  <c r="BG605"/>
  <c r="BF605"/>
  <c r="T605"/>
  <c r="R605"/>
  <c r="P605"/>
  <c r="BK605"/>
  <c r="J605"/>
  <c r="BE605"/>
  <c r="BI602"/>
  <c r="BH602"/>
  <c r="BG602"/>
  <c r="BF602"/>
  <c r="T602"/>
  <c r="R602"/>
  <c r="P602"/>
  <c r="BK602"/>
  <c r="J602"/>
  <c r="BE602"/>
  <c r="BI599"/>
  <c r="BH599"/>
  <c r="BG599"/>
  <c r="BF599"/>
  <c r="T599"/>
  <c r="R599"/>
  <c r="P599"/>
  <c r="BK599"/>
  <c r="J599"/>
  <c r="BE599"/>
  <c r="BI595"/>
  <c r="BH595"/>
  <c r="BG595"/>
  <c r="BF595"/>
  <c r="T595"/>
  <c r="R595"/>
  <c r="P595"/>
  <c r="BK595"/>
  <c r="J595"/>
  <c r="BE595"/>
  <c r="BI592"/>
  <c r="BH592"/>
  <c r="BG592"/>
  <c r="BF592"/>
  <c r="T592"/>
  <c r="R592"/>
  <c r="P592"/>
  <c r="BK592"/>
  <c r="J592"/>
  <c r="BE592"/>
  <c r="BI581"/>
  <c r="BH581"/>
  <c r="BG581"/>
  <c r="BF581"/>
  <c r="T581"/>
  <c r="R581"/>
  <c r="P581"/>
  <c r="BK581"/>
  <c r="J581"/>
  <c r="BE581"/>
  <c r="BI578"/>
  <c r="BH578"/>
  <c r="BG578"/>
  <c r="BF578"/>
  <c r="T578"/>
  <c r="R578"/>
  <c r="P578"/>
  <c r="BK578"/>
  <c r="J578"/>
  <c r="BE578"/>
  <c r="BI575"/>
  <c r="BH575"/>
  <c r="BG575"/>
  <c r="BF575"/>
  <c r="T575"/>
  <c r="R575"/>
  <c r="P575"/>
  <c r="BK575"/>
  <c r="J575"/>
  <c r="BE575"/>
  <c r="BI561"/>
  <c r="BH561"/>
  <c r="BG561"/>
  <c r="BF561"/>
  <c r="T561"/>
  <c r="R561"/>
  <c r="P561"/>
  <c r="BK561"/>
  <c r="J561"/>
  <c r="BE561"/>
  <c r="BI548"/>
  <c r="BH548"/>
  <c r="BG548"/>
  <c r="BF548"/>
  <c r="T548"/>
  <c r="T547"/>
  <c r="R548"/>
  <c r="R547"/>
  <c r="P548"/>
  <c r="P547"/>
  <c r="BK548"/>
  <c r="BK547"/>
  <c r="J547"/>
  <c r="J548"/>
  <c r="BE548"/>
  <c r="J104"/>
  <c r="BI541"/>
  <c r="BH541"/>
  <c r="BG541"/>
  <c r="BF541"/>
  <c r="T541"/>
  <c r="R541"/>
  <c r="P541"/>
  <c r="BK541"/>
  <c r="J541"/>
  <c r="BE541"/>
  <c r="BI535"/>
  <c r="BH535"/>
  <c r="BG535"/>
  <c r="BF535"/>
  <c r="T535"/>
  <c r="R535"/>
  <c r="P535"/>
  <c r="BK535"/>
  <c r="J535"/>
  <c r="BE535"/>
  <c r="BI529"/>
  <c r="BH529"/>
  <c r="BG529"/>
  <c r="BF529"/>
  <c r="T529"/>
  <c r="R529"/>
  <c r="P529"/>
  <c r="BK529"/>
  <c r="J529"/>
  <c r="BE529"/>
  <c r="BI523"/>
  <c r="BH523"/>
  <c r="BG523"/>
  <c r="BF523"/>
  <c r="T523"/>
  <c r="R523"/>
  <c r="P523"/>
  <c r="BK523"/>
  <c r="J523"/>
  <c r="BE523"/>
  <c r="BI517"/>
  <c r="BH517"/>
  <c r="BG517"/>
  <c r="BF517"/>
  <c r="T517"/>
  <c r="R517"/>
  <c r="P517"/>
  <c r="BK517"/>
  <c r="J517"/>
  <c r="BE517"/>
  <c r="BI511"/>
  <c r="BH511"/>
  <c r="BG511"/>
  <c r="BF511"/>
  <c r="T511"/>
  <c r="R511"/>
  <c r="P511"/>
  <c r="BK511"/>
  <c r="J511"/>
  <c r="BE511"/>
  <c r="BI505"/>
  <c r="BH505"/>
  <c r="BG505"/>
  <c r="BF505"/>
  <c r="T505"/>
  <c r="R505"/>
  <c r="P505"/>
  <c r="BK505"/>
  <c r="J505"/>
  <c r="BE505"/>
  <c r="BI497"/>
  <c r="BH497"/>
  <c r="BG497"/>
  <c r="BF497"/>
  <c r="T497"/>
  <c r="R497"/>
  <c r="P497"/>
  <c r="BK497"/>
  <c r="J497"/>
  <c r="BE497"/>
  <c r="BI485"/>
  <c r="BH485"/>
  <c r="BG485"/>
  <c r="BF485"/>
  <c r="T485"/>
  <c r="T484"/>
  <c r="R485"/>
  <c r="R484"/>
  <c r="P485"/>
  <c r="P484"/>
  <c r="BK485"/>
  <c r="BK484"/>
  <c r="J484"/>
  <c r="J485"/>
  <c r="BE485"/>
  <c r="J103"/>
  <c r="BI471"/>
  <c r="BH471"/>
  <c r="BG471"/>
  <c r="BF471"/>
  <c r="T471"/>
  <c r="T470"/>
  <c r="R471"/>
  <c r="R470"/>
  <c r="P471"/>
  <c r="P470"/>
  <c r="BK471"/>
  <c r="BK470"/>
  <c r="J470"/>
  <c r="J471"/>
  <c r="BE471"/>
  <c r="J102"/>
  <c r="BI467"/>
  <c r="BH467"/>
  <c r="BG467"/>
  <c r="BF467"/>
  <c r="T467"/>
  <c r="T466"/>
  <c r="R467"/>
  <c r="R466"/>
  <c r="P467"/>
  <c r="P466"/>
  <c r="BK467"/>
  <c r="BK466"/>
  <c r="J466"/>
  <c r="J467"/>
  <c r="BE467"/>
  <c r="J101"/>
  <c r="BI463"/>
  <c r="BH463"/>
  <c r="BG463"/>
  <c r="BF463"/>
  <c r="T463"/>
  <c r="R463"/>
  <c r="P463"/>
  <c r="BK463"/>
  <c r="J463"/>
  <c r="BE463"/>
  <c r="BI459"/>
  <c r="BH459"/>
  <c r="BG459"/>
  <c r="BF459"/>
  <c r="T459"/>
  <c r="R459"/>
  <c r="P459"/>
  <c r="BK459"/>
  <c r="J459"/>
  <c r="BE459"/>
  <c r="BI455"/>
  <c r="BH455"/>
  <c r="BG455"/>
  <c r="BF455"/>
  <c r="T455"/>
  <c r="R455"/>
  <c r="P455"/>
  <c r="BK455"/>
  <c r="J455"/>
  <c r="BE455"/>
  <c r="BI442"/>
  <c r="BH442"/>
  <c r="BG442"/>
  <c r="BF442"/>
  <c r="T442"/>
  <c r="R442"/>
  <c r="P442"/>
  <c r="BK442"/>
  <c r="J442"/>
  <c r="BE442"/>
  <c r="BI429"/>
  <c r="BH429"/>
  <c r="BG429"/>
  <c r="BF429"/>
  <c r="T429"/>
  <c r="R429"/>
  <c r="P429"/>
  <c r="BK429"/>
  <c r="J429"/>
  <c r="BE429"/>
  <c r="BI416"/>
  <c r="BH416"/>
  <c r="BG416"/>
  <c r="BF416"/>
  <c r="T416"/>
  <c r="R416"/>
  <c r="P416"/>
  <c r="BK416"/>
  <c r="J416"/>
  <c r="BE416"/>
  <c r="BI413"/>
  <c r="BH413"/>
  <c r="BG413"/>
  <c r="BF413"/>
  <c r="T413"/>
  <c r="R413"/>
  <c r="P413"/>
  <c r="BK413"/>
  <c r="J413"/>
  <c r="BE413"/>
  <c r="BI399"/>
  <c r="BH399"/>
  <c r="BG399"/>
  <c r="BF399"/>
  <c r="T399"/>
  <c r="R399"/>
  <c r="P399"/>
  <c r="BK399"/>
  <c r="J399"/>
  <c r="BE399"/>
  <c r="BI385"/>
  <c r="BH385"/>
  <c r="BG385"/>
  <c r="BF385"/>
  <c r="T385"/>
  <c r="R385"/>
  <c r="P385"/>
  <c r="BK385"/>
  <c r="J385"/>
  <c r="BE385"/>
  <c r="BI372"/>
  <c r="BH372"/>
  <c r="BG372"/>
  <c r="BF372"/>
  <c r="T372"/>
  <c r="R372"/>
  <c r="P372"/>
  <c r="BK372"/>
  <c r="J372"/>
  <c r="BE372"/>
  <c r="BI369"/>
  <c r="BH369"/>
  <c r="BG369"/>
  <c r="BF369"/>
  <c r="T369"/>
  <c r="R369"/>
  <c r="P369"/>
  <c r="BK369"/>
  <c r="J369"/>
  <c r="BE369"/>
  <c r="BI355"/>
  <c r="BH355"/>
  <c r="BG355"/>
  <c r="BF355"/>
  <c r="T355"/>
  <c r="R355"/>
  <c r="P355"/>
  <c r="BK355"/>
  <c r="J355"/>
  <c r="BE355"/>
  <c r="BI341"/>
  <c r="BH341"/>
  <c r="BG341"/>
  <c r="BF341"/>
  <c r="T341"/>
  <c r="R341"/>
  <c r="P341"/>
  <c r="BK341"/>
  <c r="J341"/>
  <c r="BE341"/>
  <c r="BI328"/>
  <c r="BH328"/>
  <c r="BG328"/>
  <c r="BF328"/>
  <c r="T328"/>
  <c r="R328"/>
  <c r="P328"/>
  <c r="BK328"/>
  <c r="J328"/>
  <c r="BE328"/>
  <c r="BI314"/>
  <c r="BH314"/>
  <c r="BG314"/>
  <c r="BF314"/>
  <c r="T314"/>
  <c r="R314"/>
  <c r="P314"/>
  <c r="BK314"/>
  <c r="J314"/>
  <c r="BE314"/>
  <c r="BI301"/>
  <c r="BH301"/>
  <c r="BG301"/>
  <c r="BF301"/>
  <c r="T301"/>
  <c r="R301"/>
  <c r="P301"/>
  <c r="BK301"/>
  <c r="J301"/>
  <c r="BE301"/>
  <c r="BI288"/>
  <c r="BH288"/>
  <c r="BG288"/>
  <c r="BF288"/>
  <c r="T288"/>
  <c r="R288"/>
  <c r="P288"/>
  <c r="BK288"/>
  <c r="J288"/>
  <c r="BE28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42"/>
  <c r="BH242"/>
  <c r="BG242"/>
  <c r="BF242"/>
  <c r="T242"/>
  <c r="R242"/>
  <c r="P242"/>
  <c r="BK242"/>
  <c r="J242"/>
  <c r="BE242"/>
  <c r="BI228"/>
  <c r="BH228"/>
  <c r="BG228"/>
  <c r="BF228"/>
  <c r="T228"/>
  <c r="R228"/>
  <c r="P228"/>
  <c r="BK228"/>
  <c r="J228"/>
  <c r="BE228"/>
  <c r="BI215"/>
  <c r="BH215"/>
  <c r="BG215"/>
  <c r="BF215"/>
  <c r="T215"/>
  <c r="R215"/>
  <c r="P215"/>
  <c r="BK215"/>
  <c r="J215"/>
  <c r="BE215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2"/>
  <c r="BH192"/>
  <c r="BG192"/>
  <c r="BF192"/>
  <c r="T192"/>
  <c r="R192"/>
  <c r="P192"/>
  <c r="BK192"/>
  <c r="J192"/>
  <c r="BE192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1"/>
  <c r="BH161"/>
  <c r="BG161"/>
  <c r="BF161"/>
  <c r="T161"/>
  <c r="R161"/>
  <c r="P161"/>
  <c r="BK161"/>
  <c r="J161"/>
  <c r="BE161"/>
  <c r="BI155"/>
  <c r="BH155"/>
  <c r="BG155"/>
  <c r="BF155"/>
  <c r="T155"/>
  <c r="R155"/>
  <c r="P155"/>
  <c r="BK155"/>
  <c r="J155"/>
  <c r="BE155"/>
  <c r="BI149"/>
  <c r="BH149"/>
  <c r="BG149"/>
  <c r="BF149"/>
  <c r="T149"/>
  <c r="R149"/>
  <c r="P149"/>
  <c r="BK149"/>
  <c r="J149"/>
  <c r="BE149"/>
  <c r="BI137"/>
  <c r="F39"/>
  <c i="1" r="BD106"/>
  <c i="11" r="BH137"/>
  <c r="F38"/>
  <c i="1" r="BC106"/>
  <c i="11" r="BG137"/>
  <c r="F37"/>
  <c i="1" r="BB106"/>
  <c i="11" r="BF137"/>
  <c r="J36"/>
  <c i="1" r="AW106"/>
  <c i="11" r="F36"/>
  <c i="1" r="BA106"/>
  <c i="11" r="T137"/>
  <c r="T136"/>
  <c r="T135"/>
  <c r="T134"/>
  <c r="R137"/>
  <c r="R136"/>
  <c r="R135"/>
  <c r="R134"/>
  <c r="P137"/>
  <c r="P136"/>
  <c r="P135"/>
  <c r="P134"/>
  <c i="1" r="AU106"/>
  <c i="11" r="BK137"/>
  <c r="BK136"/>
  <c r="J136"/>
  <c r="BK135"/>
  <c r="J135"/>
  <c r="BK134"/>
  <c r="J134"/>
  <c r="J98"/>
  <c r="J32"/>
  <c i="1" r="AG106"/>
  <c i="11" r="J137"/>
  <c r="BE137"/>
  <c r="J35"/>
  <c i="1" r="AV106"/>
  <c i="11" r="F35"/>
  <c i="1" r="AZ106"/>
  <c i="11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10" r="J547"/>
  <c r="J39"/>
  <c r="J38"/>
  <c i="1" r="AY105"/>
  <c i="10" r="J37"/>
  <c i="1" r="AX105"/>
  <c i="10" r="BI1271"/>
  <c r="BH1271"/>
  <c r="BG1271"/>
  <c r="BF1271"/>
  <c r="T1271"/>
  <c r="T1270"/>
  <c r="T1269"/>
  <c r="R1271"/>
  <c r="R1270"/>
  <c r="R1269"/>
  <c r="P1271"/>
  <c r="P1270"/>
  <c r="P1269"/>
  <c r="BK1271"/>
  <c r="BK1270"/>
  <c r="J1270"/>
  <c r="BK1269"/>
  <c r="J1269"/>
  <c r="J1271"/>
  <c r="BE1271"/>
  <c r="J113"/>
  <c r="J112"/>
  <c r="BI1266"/>
  <c r="BH1266"/>
  <c r="BG1266"/>
  <c r="BF1266"/>
  <c r="T1266"/>
  <c r="T1265"/>
  <c r="T1264"/>
  <c r="R1266"/>
  <c r="R1265"/>
  <c r="R1264"/>
  <c r="P1266"/>
  <c r="P1265"/>
  <c r="P1264"/>
  <c r="BK1266"/>
  <c r="BK1265"/>
  <c r="J1265"/>
  <c r="BK1264"/>
  <c r="J1264"/>
  <c r="J1266"/>
  <c r="BE1266"/>
  <c r="J111"/>
  <c r="J110"/>
  <c r="BI1261"/>
  <c r="BH1261"/>
  <c r="BG1261"/>
  <c r="BF1261"/>
  <c r="T1261"/>
  <c r="T1260"/>
  <c r="R1261"/>
  <c r="R1260"/>
  <c r="P1261"/>
  <c r="P1260"/>
  <c r="BK1261"/>
  <c r="BK1260"/>
  <c r="J1260"/>
  <c r="J1261"/>
  <c r="BE1261"/>
  <c r="J109"/>
  <c r="BI1257"/>
  <c r="BH1257"/>
  <c r="BG1257"/>
  <c r="BF1257"/>
  <c r="T1257"/>
  <c r="R1257"/>
  <c r="P1257"/>
  <c r="BK1257"/>
  <c r="J1257"/>
  <c r="BE1257"/>
  <c r="BI1251"/>
  <c r="BH1251"/>
  <c r="BG1251"/>
  <c r="BF1251"/>
  <c r="T1251"/>
  <c r="R1251"/>
  <c r="P1251"/>
  <c r="BK1251"/>
  <c r="J1251"/>
  <c r="BE1251"/>
  <c r="BI1248"/>
  <c r="BH1248"/>
  <c r="BG1248"/>
  <c r="BF1248"/>
  <c r="T1248"/>
  <c r="R1248"/>
  <c r="P1248"/>
  <c r="BK1248"/>
  <c r="J1248"/>
  <c r="BE1248"/>
  <c r="BI1245"/>
  <c r="BH1245"/>
  <c r="BG1245"/>
  <c r="BF1245"/>
  <c r="T1245"/>
  <c r="R1245"/>
  <c r="P1245"/>
  <c r="BK1245"/>
  <c r="J1245"/>
  <c r="BE1245"/>
  <c r="BI1237"/>
  <c r="BH1237"/>
  <c r="BG1237"/>
  <c r="BF1237"/>
  <c r="T1237"/>
  <c r="T1236"/>
  <c r="R1237"/>
  <c r="R1236"/>
  <c r="P1237"/>
  <c r="P1236"/>
  <c r="BK1237"/>
  <c r="BK1236"/>
  <c r="J1236"/>
  <c r="J1237"/>
  <c r="BE1237"/>
  <c r="J108"/>
  <c r="BI1228"/>
  <c r="BH1228"/>
  <c r="BG1228"/>
  <c r="BF1228"/>
  <c r="T1228"/>
  <c r="T1227"/>
  <c r="R1228"/>
  <c r="R1227"/>
  <c r="P1228"/>
  <c r="P1227"/>
  <c r="BK1228"/>
  <c r="BK1227"/>
  <c r="J1227"/>
  <c r="J1228"/>
  <c r="BE1228"/>
  <c r="J107"/>
  <c r="BI1210"/>
  <c r="BH1210"/>
  <c r="BG1210"/>
  <c r="BF1210"/>
  <c r="T1210"/>
  <c r="R1210"/>
  <c r="P1210"/>
  <c r="BK1210"/>
  <c r="J1210"/>
  <c r="BE1210"/>
  <c r="BI1193"/>
  <c r="BH1193"/>
  <c r="BG1193"/>
  <c r="BF1193"/>
  <c r="T1193"/>
  <c r="R1193"/>
  <c r="P1193"/>
  <c r="BK1193"/>
  <c r="J1193"/>
  <c r="BE1193"/>
  <c r="BI1187"/>
  <c r="BH1187"/>
  <c r="BG1187"/>
  <c r="BF1187"/>
  <c r="T1187"/>
  <c r="T1186"/>
  <c r="R1187"/>
  <c r="R1186"/>
  <c r="P1187"/>
  <c r="P1186"/>
  <c r="BK1187"/>
  <c r="BK1186"/>
  <c r="J1186"/>
  <c r="J1187"/>
  <c r="BE1187"/>
  <c r="J106"/>
  <c r="BI1183"/>
  <c r="BH1183"/>
  <c r="BG1183"/>
  <c r="BF1183"/>
  <c r="T1183"/>
  <c r="R1183"/>
  <c r="P1183"/>
  <c r="BK1183"/>
  <c r="J1183"/>
  <c r="BE1183"/>
  <c r="BI1180"/>
  <c r="BH1180"/>
  <c r="BG1180"/>
  <c r="BF1180"/>
  <c r="T1180"/>
  <c r="R1180"/>
  <c r="P1180"/>
  <c r="BK1180"/>
  <c r="J1180"/>
  <c r="BE1180"/>
  <c r="BI1177"/>
  <c r="BH1177"/>
  <c r="BG1177"/>
  <c r="BF1177"/>
  <c r="T1177"/>
  <c r="R1177"/>
  <c r="P1177"/>
  <c r="BK1177"/>
  <c r="J1177"/>
  <c r="BE1177"/>
  <c r="BI1174"/>
  <c r="BH1174"/>
  <c r="BG1174"/>
  <c r="BF1174"/>
  <c r="T1174"/>
  <c r="R1174"/>
  <c r="P1174"/>
  <c r="BK1174"/>
  <c r="J1174"/>
  <c r="BE1174"/>
  <c r="BI1171"/>
  <c r="BH1171"/>
  <c r="BG1171"/>
  <c r="BF1171"/>
  <c r="T1171"/>
  <c r="R1171"/>
  <c r="P1171"/>
  <c r="BK1171"/>
  <c r="J1171"/>
  <c r="BE1171"/>
  <c r="BI1168"/>
  <c r="BH1168"/>
  <c r="BG1168"/>
  <c r="BF1168"/>
  <c r="T1168"/>
  <c r="R1168"/>
  <c r="P1168"/>
  <c r="BK1168"/>
  <c r="J1168"/>
  <c r="BE1168"/>
  <c r="BI1166"/>
  <c r="BH1166"/>
  <c r="BG1166"/>
  <c r="BF1166"/>
  <c r="T1166"/>
  <c r="R1166"/>
  <c r="P1166"/>
  <c r="BK1166"/>
  <c r="J1166"/>
  <c r="BE1166"/>
  <c r="BI1164"/>
  <c r="BH1164"/>
  <c r="BG1164"/>
  <c r="BF1164"/>
  <c r="T1164"/>
  <c r="R1164"/>
  <c r="P1164"/>
  <c r="BK1164"/>
  <c r="J1164"/>
  <c r="BE1164"/>
  <c r="BI1161"/>
  <c r="BH1161"/>
  <c r="BG1161"/>
  <c r="BF1161"/>
  <c r="T1161"/>
  <c r="R1161"/>
  <c r="P1161"/>
  <c r="BK1161"/>
  <c r="J1161"/>
  <c r="BE1161"/>
  <c r="BI1158"/>
  <c r="BH1158"/>
  <c r="BG1158"/>
  <c r="BF1158"/>
  <c r="T1158"/>
  <c r="R1158"/>
  <c r="P1158"/>
  <c r="BK1158"/>
  <c r="J1158"/>
  <c r="BE1158"/>
  <c r="BI1154"/>
  <c r="BH1154"/>
  <c r="BG1154"/>
  <c r="BF1154"/>
  <c r="T1154"/>
  <c r="R1154"/>
  <c r="P1154"/>
  <c r="BK1154"/>
  <c r="J1154"/>
  <c r="BE1154"/>
  <c r="BI1151"/>
  <c r="BH1151"/>
  <c r="BG1151"/>
  <c r="BF1151"/>
  <c r="T1151"/>
  <c r="R1151"/>
  <c r="P1151"/>
  <c r="BK1151"/>
  <c r="J1151"/>
  <c r="BE1151"/>
  <c r="BI1148"/>
  <c r="BH1148"/>
  <c r="BG1148"/>
  <c r="BF1148"/>
  <c r="T1148"/>
  <c r="R1148"/>
  <c r="P1148"/>
  <c r="BK1148"/>
  <c r="J1148"/>
  <c r="BE1148"/>
  <c r="BI1131"/>
  <c r="BH1131"/>
  <c r="BG1131"/>
  <c r="BF1131"/>
  <c r="T1131"/>
  <c r="R1131"/>
  <c r="P1131"/>
  <c r="BK1131"/>
  <c r="J1131"/>
  <c r="BE1131"/>
  <c r="BI1115"/>
  <c r="BH1115"/>
  <c r="BG1115"/>
  <c r="BF1115"/>
  <c r="T1115"/>
  <c r="R1115"/>
  <c r="P1115"/>
  <c r="BK1115"/>
  <c r="J1115"/>
  <c r="BE1115"/>
  <c r="BI1098"/>
  <c r="BH1098"/>
  <c r="BG1098"/>
  <c r="BF1098"/>
  <c r="T1098"/>
  <c r="R1098"/>
  <c r="P1098"/>
  <c r="BK1098"/>
  <c r="J1098"/>
  <c r="BE1098"/>
  <c r="BI1094"/>
  <c r="BH1094"/>
  <c r="BG1094"/>
  <c r="BF1094"/>
  <c r="T1094"/>
  <c r="R1094"/>
  <c r="P1094"/>
  <c r="BK1094"/>
  <c r="J1094"/>
  <c r="BE1094"/>
  <c r="BI1090"/>
  <c r="BH1090"/>
  <c r="BG1090"/>
  <c r="BF1090"/>
  <c r="T1090"/>
  <c r="R1090"/>
  <c r="P1090"/>
  <c r="BK1090"/>
  <c r="J1090"/>
  <c r="BE1090"/>
  <c r="BI1086"/>
  <c r="BH1086"/>
  <c r="BG1086"/>
  <c r="BF1086"/>
  <c r="T1086"/>
  <c r="R1086"/>
  <c r="P1086"/>
  <c r="BK1086"/>
  <c r="J1086"/>
  <c r="BE1086"/>
  <c r="BI1083"/>
  <c r="BH1083"/>
  <c r="BG1083"/>
  <c r="BF1083"/>
  <c r="T1083"/>
  <c r="R1083"/>
  <c r="P1083"/>
  <c r="BK1083"/>
  <c r="J1083"/>
  <c r="BE1083"/>
  <c r="BI1080"/>
  <c r="BH1080"/>
  <c r="BG1080"/>
  <c r="BF1080"/>
  <c r="T1080"/>
  <c r="R1080"/>
  <c r="P1080"/>
  <c r="BK1080"/>
  <c r="J1080"/>
  <c r="BE1080"/>
  <c r="BI1077"/>
  <c r="BH1077"/>
  <c r="BG1077"/>
  <c r="BF1077"/>
  <c r="T1077"/>
  <c r="R1077"/>
  <c r="P1077"/>
  <c r="BK1077"/>
  <c r="J1077"/>
  <c r="BE1077"/>
  <c r="BI1061"/>
  <c r="BH1061"/>
  <c r="BG1061"/>
  <c r="BF1061"/>
  <c r="T1061"/>
  <c r="R1061"/>
  <c r="P1061"/>
  <c r="BK1061"/>
  <c r="J1061"/>
  <c r="BE1061"/>
  <c r="BI1057"/>
  <c r="BH1057"/>
  <c r="BG1057"/>
  <c r="BF1057"/>
  <c r="T1057"/>
  <c r="R1057"/>
  <c r="P1057"/>
  <c r="BK1057"/>
  <c r="J1057"/>
  <c r="BE1057"/>
  <c r="BI1054"/>
  <c r="BH1054"/>
  <c r="BG1054"/>
  <c r="BF1054"/>
  <c r="T1054"/>
  <c r="R1054"/>
  <c r="P1054"/>
  <c r="BK1054"/>
  <c r="J1054"/>
  <c r="BE1054"/>
  <c r="BI1037"/>
  <c r="BH1037"/>
  <c r="BG1037"/>
  <c r="BF1037"/>
  <c r="T1037"/>
  <c r="R1037"/>
  <c r="P1037"/>
  <c r="BK1037"/>
  <c r="J1037"/>
  <c r="BE1037"/>
  <c r="BI1020"/>
  <c r="BH1020"/>
  <c r="BG1020"/>
  <c r="BF1020"/>
  <c r="T1020"/>
  <c r="R1020"/>
  <c r="P1020"/>
  <c r="BK1020"/>
  <c r="J1020"/>
  <c r="BE1020"/>
  <c r="BI1016"/>
  <c r="BH1016"/>
  <c r="BG1016"/>
  <c r="BF1016"/>
  <c r="T1016"/>
  <c r="R1016"/>
  <c r="P1016"/>
  <c r="BK1016"/>
  <c r="J1016"/>
  <c r="BE1016"/>
  <c r="BI1012"/>
  <c r="BH1012"/>
  <c r="BG1012"/>
  <c r="BF1012"/>
  <c r="T1012"/>
  <c r="R1012"/>
  <c r="P1012"/>
  <c r="BK1012"/>
  <c r="J1012"/>
  <c r="BE1012"/>
  <c r="BI1008"/>
  <c r="BH1008"/>
  <c r="BG1008"/>
  <c r="BF1008"/>
  <c r="T1008"/>
  <c r="R1008"/>
  <c r="P1008"/>
  <c r="BK1008"/>
  <c r="J1008"/>
  <c r="BE1008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99"/>
  <c r="BH999"/>
  <c r="BG999"/>
  <c r="BF999"/>
  <c r="T999"/>
  <c r="R999"/>
  <c r="P999"/>
  <c r="BK999"/>
  <c r="J999"/>
  <c r="BE999"/>
  <c r="BI996"/>
  <c r="BH996"/>
  <c r="BG996"/>
  <c r="BF996"/>
  <c r="T996"/>
  <c r="R996"/>
  <c r="P996"/>
  <c r="BK996"/>
  <c r="J996"/>
  <c r="BE996"/>
  <c r="BI993"/>
  <c r="BH993"/>
  <c r="BG993"/>
  <c r="BF993"/>
  <c r="T993"/>
  <c r="R993"/>
  <c r="P993"/>
  <c r="BK993"/>
  <c r="J993"/>
  <c r="BE993"/>
  <c r="BI990"/>
  <c r="BH990"/>
  <c r="BG990"/>
  <c r="BF990"/>
  <c r="T990"/>
  <c r="R990"/>
  <c r="P990"/>
  <c r="BK990"/>
  <c r="J990"/>
  <c r="BE990"/>
  <c r="BI988"/>
  <c r="BH988"/>
  <c r="BG988"/>
  <c r="BF988"/>
  <c r="T988"/>
  <c r="R988"/>
  <c r="P988"/>
  <c r="BK988"/>
  <c r="J988"/>
  <c r="BE988"/>
  <c r="BI984"/>
  <c r="BH984"/>
  <c r="BG984"/>
  <c r="BF984"/>
  <c r="T984"/>
  <c r="R984"/>
  <c r="P984"/>
  <c r="BK984"/>
  <c r="J984"/>
  <c r="BE984"/>
  <c r="BI981"/>
  <c r="BH981"/>
  <c r="BG981"/>
  <c r="BF981"/>
  <c r="T981"/>
  <c r="R981"/>
  <c r="P981"/>
  <c r="BK981"/>
  <c r="J981"/>
  <c r="BE981"/>
  <c r="BI965"/>
  <c r="BH965"/>
  <c r="BG965"/>
  <c r="BF965"/>
  <c r="T965"/>
  <c r="R965"/>
  <c r="P965"/>
  <c r="BK965"/>
  <c r="J965"/>
  <c r="BE965"/>
  <c r="BI949"/>
  <c r="BH949"/>
  <c r="BG949"/>
  <c r="BF949"/>
  <c r="T949"/>
  <c r="R949"/>
  <c r="P949"/>
  <c r="BK949"/>
  <c r="J949"/>
  <c r="BE949"/>
  <c r="BI933"/>
  <c r="BH933"/>
  <c r="BG933"/>
  <c r="BF933"/>
  <c r="T933"/>
  <c r="R933"/>
  <c r="P933"/>
  <c r="BK933"/>
  <c r="J933"/>
  <c r="BE933"/>
  <c r="BI917"/>
  <c r="BH917"/>
  <c r="BG917"/>
  <c r="BF917"/>
  <c r="T917"/>
  <c r="R917"/>
  <c r="P917"/>
  <c r="BK917"/>
  <c r="J917"/>
  <c r="BE917"/>
  <c r="BI898"/>
  <c r="BH898"/>
  <c r="BG898"/>
  <c r="BF898"/>
  <c r="T898"/>
  <c r="R898"/>
  <c r="P898"/>
  <c r="BK898"/>
  <c r="J898"/>
  <c r="BE898"/>
  <c r="BI879"/>
  <c r="BH879"/>
  <c r="BG879"/>
  <c r="BF879"/>
  <c r="T879"/>
  <c r="R879"/>
  <c r="P879"/>
  <c r="BK879"/>
  <c r="J879"/>
  <c r="BE879"/>
  <c r="BI860"/>
  <c r="BH860"/>
  <c r="BG860"/>
  <c r="BF860"/>
  <c r="T860"/>
  <c r="R860"/>
  <c r="P860"/>
  <c r="BK860"/>
  <c r="J860"/>
  <c r="BE860"/>
  <c r="BI855"/>
  <c r="BH855"/>
  <c r="BG855"/>
  <c r="BF855"/>
  <c r="T855"/>
  <c r="R855"/>
  <c r="P855"/>
  <c r="BK855"/>
  <c r="J855"/>
  <c r="BE855"/>
  <c r="BI851"/>
  <c r="BH851"/>
  <c r="BG851"/>
  <c r="BF851"/>
  <c r="T851"/>
  <c r="R851"/>
  <c r="P851"/>
  <c r="BK851"/>
  <c r="J851"/>
  <c r="BE851"/>
  <c r="BI847"/>
  <c r="BH847"/>
  <c r="BG847"/>
  <c r="BF847"/>
  <c r="T847"/>
  <c r="R847"/>
  <c r="P847"/>
  <c r="BK847"/>
  <c r="J847"/>
  <c r="BE847"/>
  <c r="BI844"/>
  <c r="BH844"/>
  <c r="BG844"/>
  <c r="BF844"/>
  <c r="T844"/>
  <c r="R844"/>
  <c r="P844"/>
  <c r="BK844"/>
  <c r="J844"/>
  <c r="BE844"/>
  <c r="BI841"/>
  <c r="BH841"/>
  <c r="BG841"/>
  <c r="BF841"/>
  <c r="T841"/>
  <c r="R841"/>
  <c r="P841"/>
  <c r="BK841"/>
  <c r="J841"/>
  <c r="BE841"/>
  <c r="BI825"/>
  <c r="BH825"/>
  <c r="BG825"/>
  <c r="BF825"/>
  <c r="T825"/>
  <c r="R825"/>
  <c r="P825"/>
  <c r="BK825"/>
  <c r="J825"/>
  <c r="BE825"/>
  <c r="BI809"/>
  <c r="BH809"/>
  <c r="BG809"/>
  <c r="BF809"/>
  <c r="T809"/>
  <c r="R809"/>
  <c r="P809"/>
  <c r="BK809"/>
  <c r="J809"/>
  <c r="BE809"/>
  <c r="BI793"/>
  <c r="BH793"/>
  <c r="BG793"/>
  <c r="BF793"/>
  <c r="T793"/>
  <c r="R793"/>
  <c r="P793"/>
  <c r="BK793"/>
  <c r="J793"/>
  <c r="BE793"/>
  <c r="BI789"/>
  <c r="BH789"/>
  <c r="BG789"/>
  <c r="BF789"/>
  <c r="T789"/>
  <c r="R789"/>
  <c r="P789"/>
  <c r="BK789"/>
  <c r="J789"/>
  <c r="BE789"/>
  <c r="BI786"/>
  <c r="BH786"/>
  <c r="BG786"/>
  <c r="BF786"/>
  <c r="T786"/>
  <c r="R786"/>
  <c r="P786"/>
  <c r="BK786"/>
  <c r="J786"/>
  <c r="BE786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3"/>
  <c r="BH763"/>
  <c r="BG763"/>
  <c r="BF763"/>
  <c r="T763"/>
  <c r="R763"/>
  <c r="P763"/>
  <c r="BK763"/>
  <c r="J763"/>
  <c r="BE763"/>
  <c r="BI747"/>
  <c r="BH747"/>
  <c r="BG747"/>
  <c r="BF747"/>
  <c r="T747"/>
  <c r="R747"/>
  <c r="P747"/>
  <c r="BK747"/>
  <c r="J747"/>
  <c r="BE747"/>
  <c r="BI744"/>
  <c r="BH744"/>
  <c r="BG744"/>
  <c r="BF744"/>
  <c r="T744"/>
  <c r="R744"/>
  <c r="P744"/>
  <c r="BK744"/>
  <c r="J744"/>
  <c r="BE744"/>
  <c r="BI741"/>
  <c r="BH741"/>
  <c r="BG741"/>
  <c r="BF741"/>
  <c r="T741"/>
  <c r="R741"/>
  <c r="P741"/>
  <c r="BK741"/>
  <c r="J741"/>
  <c r="BE741"/>
  <c r="BI737"/>
  <c r="BH737"/>
  <c r="BG737"/>
  <c r="BF737"/>
  <c r="T737"/>
  <c r="R737"/>
  <c r="P737"/>
  <c r="BK737"/>
  <c r="J737"/>
  <c r="BE737"/>
  <c r="BI720"/>
  <c r="BH720"/>
  <c r="BG720"/>
  <c r="BF720"/>
  <c r="T720"/>
  <c r="R720"/>
  <c r="P720"/>
  <c r="BK720"/>
  <c r="J720"/>
  <c r="BE720"/>
  <c r="BI704"/>
  <c r="BH704"/>
  <c r="BG704"/>
  <c r="BF704"/>
  <c r="T704"/>
  <c r="R704"/>
  <c r="P704"/>
  <c r="BK704"/>
  <c r="J704"/>
  <c r="BE704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95"/>
  <c r="BH695"/>
  <c r="BG695"/>
  <c r="BF695"/>
  <c r="T695"/>
  <c r="R695"/>
  <c r="P695"/>
  <c r="BK695"/>
  <c r="J695"/>
  <c r="BE695"/>
  <c r="BI679"/>
  <c r="BH679"/>
  <c r="BG679"/>
  <c r="BF679"/>
  <c r="T679"/>
  <c r="R679"/>
  <c r="P679"/>
  <c r="BK679"/>
  <c r="J679"/>
  <c r="BE679"/>
  <c r="BI676"/>
  <c r="BH676"/>
  <c r="BG676"/>
  <c r="BF676"/>
  <c r="T676"/>
  <c r="R676"/>
  <c r="P676"/>
  <c r="BK676"/>
  <c r="J676"/>
  <c r="BE676"/>
  <c r="BI673"/>
  <c r="BH673"/>
  <c r="BG673"/>
  <c r="BF673"/>
  <c r="T673"/>
  <c r="R673"/>
  <c r="P673"/>
  <c r="BK673"/>
  <c r="J673"/>
  <c r="BE673"/>
  <c r="BI655"/>
  <c r="BH655"/>
  <c r="BG655"/>
  <c r="BF655"/>
  <c r="T655"/>
  <c r="R655"/>
  <c r="P655"/>
  <c r="BK655"/>
  <c r="J655"/>
  <c r="BE655"/>
  <c r="BI638"/>
  <c r="BH638"/>
  <c r="BG638"/>
  <c r="BF638"/>
  <c r="T638"/>
  <c r="T637"/>
  <c r="R638"/>
  <c r="R637"/>
  <c r="P638"/>
  <c r="P637"/>
  <c r="BK638"/>
  <c r="BK637"/>
  <c r="J637"/>
  <c r="J638"/>
  <c r="BE638"/>
  <c r="J105"/>
  <c r="BI631"/>
  <c r="BH631"/>
  <c r="BG631"/>
  <c r="BF631"/>
  <c r="T631"/>
  <c r="R631"/>
  <c r="P631"/>
  <c r="BK631"/>
  <c r="J631"/>
  <c r="BE631"/>
  <c r="BI625"/>
  <c r="BH625"/>
  <c r="BG625"/>
  <c r="BF625"/>
  <c r="T625"/>
  <c r="R625"/>
  <c r="P625"/>
  <c r="BK625"/>
  <c r="J625"/>
  <c r="BE625"/>
  <c r="BI619"/>
  <c r="BH619"/>
  <c r="BG619"/>
  <c r="BF619"/>
  <c r="T619"/>
  <c r="R619"/>
  <c r="P619"/>
  <c r="BK619"/>
  <c r="J619"/>
  <c r="BE619"/>
  <c r="BI613"/>
  <c r="BH613"/>
  <c r="BG613"/>
  <c r="BF613"/>
  <c r="T613"/>
  <c r="R613"/>
  <c r="P613"/>
  <c r="BK613"/>
  <c r="J613"/>
  <c r="BE613"/>
  <c r="BI607"/>
  <c r="BH607"/>
  <c r="BG607"/>
  <c r="BF607"/>
  <c r="T607"/>
  <c r="R607"/>
  <c r="P607"/>
  <c r="BK607"/>
  <c r="J607"/>
  <c r="BE607"/>
  <c r="BI601"/>
  <c r="BH601"/>
  <c r="BG601"/>
  <c r="BF601"/>
  <c r="T601"/>
  <c r="R601"/>
  <c r="P601"/>
  <c r="BK601"/>
  <c r="J601"/>
  <c r="BE601"/>
  <c r="BI595"/>
  <c r="BH595"/>
  <c r="BG595"/>
  <c r="BF595"/>
  <c r="T595"/>
  <c r="R595"/>
  <c r="P595"/>
  <c r="BK595"/>
  <c r="J595"/>
  <c r="BE595"/>
  <c r="BI582"/>
  <c r="BH582"/>
  <c r="BG582"/>
  <c r="BF582"/>
  <c r="T582"/>
  <c r="R582"/>
  <c r="P582"/>
  <c r="BK582"/>
  <c r="J582"/>
  <c r="BE582"/>
  <c r="BI579"/>
  <c r="BH579"/>
  <c r="BG579"/>
  <c r="BF579"/>
  <c r="T579"/>
  <c r="R579"/>
  <c r="P579"/>
  <c r="BK579"/>
  <c r="J579"/>
  <c r="BE579"/>
  <c r="BI571"/>
  <c r="BH571"/>
  <c r="BG571"/>
  <c r="BF571"/>
  <c r="T571"/>
  <c r="T570"/>
  <c r="R571"/>
  <c r="R570"/>
  <c r="P571"/>
  <c r="P570"/>
  <c r="BK571"/>
  <c r="BK570"/>
  <c r="J570"/>
  <c r="J571"/>
  <c r="BE571"/>
  <c r="J104"/>
  <c r="BI553"/>
  <c r="BH553"/>
  <c r="BG553"/>
  <c r="BF553"/>
  <c r="T553"/>
  <c r="T552"/>
  <c r="R553"/>
  <c r="R552"/>
  <c r="P553"/>
  <c r="P552"/>
  <c r="BK553"/>
  <c r="BK552"/>
  <c r="J552"/>
  <c r="J553"/>
  <c r="BE553"/>
  <c r="J103"/>
  <c r="BI549"/>
  <c r="BH549"/>
  <c r="BG549"/>
  <c r="BF549"/>
  <c r="T549"/>
  <c r="T548"/>
  <c r="R549"/>
  <c r="R548"/>
  <c r="P549"/>
  <c r="P548"/>
  <c r="BK549"/>
  <c r="BK548"/>
  <c r="J548"/>
  <c r="J549"/>
  <c r="BE549"/>
  <c r="J102"/>
  <c r="J101"/>
  <c r="BI544"/>
  <c r="BH544"/>
  <c r="BG544"/>
  <c r="BF544"/>
  <c r="T544"/>
  <c r="R544"/>
  <c r="P544"/>
  <c r="BK544"/>
  <c r="J544"/>
  <c r="BE544"/>
  <c r="BI541"/>
  <c r="BH541"/>
  <c r="BG541"/>
  <c r="BF541"/>
  <c r="T541"/>
  <c r="R541"/>
  <c r="P541"/>
  <c r="BK541"/>
  <c r="J541"/>
  <c r="BE541"/>
  <c r="BI538"/>
  <c r="BH538"/>
  <c r="BG538"/>
  <c r="BF538"/>
  <c r="T538"/>
  <c r="R538"/>
  <c r="P538"/>
  <c r="BK538"/>
  <c r="J538"/>
  <c r="BE538"/>
  <c r="BI521"/>
  <c r="BH521"/>
  <c r="BG521"/>
  <c r="BF521"/>
  <c r="T521"/>
  <c r="R521"/>
  <c r="P521"/>
  <c r="BK521"/>
  <c r="J521"/>
  <c r="BE521"/>
  <c r="BI504"/>
  <c r="BH504"/>
  <c r="BG504"/>
  <c r="BF504"/>
  <c r="T504"/>
  <c r="R504"/>
  <c r="P504"/>
  <c r="BK504"/>
  <c r="J504"/>
  <c r="BE504"/>
  <c r="BI487"/>
  <c r="BH487"/>
  <c r="BG487"/>
  <c r="BF487"/>
  <c r="T487"/>
  <c r="R487"/>
  <c r="P487"/>
  <c r="BK487"/>
  <c r="J487"/>
  <c r="BE487"/>
  <c r="BI484"/>
  <c r="BH484"/>
  <c r="BG484"/>
  <c r="BF484"/>
  <c r="T484"/>
  <c r="R484"/>
  <c r="P484"/>
  <c r="BK484"/>
  <c r="J484"/>
  <c r="BE484"/>
  <c r="BI466"/>
  <c r="BH466"/>
  <c r="BG466"/>
  <c r="BF466"/>
  <c r="T466"/>
  <c r="R466"/>
  <c r="P466"/>
  <c r="BK466"/>
  <c r="J466"/>
  <c r="BE466"/>
  <c r="BI448"/>
  <c r="BH448"/>
  <c r="BG448"/>
  <c r="BF448"/>
  <c r="T448"/>
  <c r="R448"/>
  <c r="P448"/>
  <c r="BK448"/>
  <c r="J448"/>
  <c r="BE448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10"/>
  <c r="BH410"/>
  <c r="BG410"/>
  <c r="BF410"/>
  <c r="T410"/>
  <c r="R410"/>
  <c r="P410"/>
  <c r="BK410"/>
  <c r="J410"/>
  <c r="BE410"/>
  <c r="BI392"/>
  <c r="BH392"/>
  <c r="BG392"/>
  <c r="BF392"/>
  <c r="T392"/>
  <c r="R392"/>
  <c r="P392"/>
  <c r="BK392"/>
  <c r="J392"/>
  <c r="BE392"/>
  <c r="BI375"/>
  <c r="BH375"/>
  <c r="BG375"/>
  <c r="BF375"/>
  <c r="T375"/>
  <c r="R375"/>
  <c r="P375"/>
  <c r="BK375"/>
  <c r="J375"/>
  <c r="BE375"/>
  <c r="BI357"/>
  <c r="BH357"/>
  <c r="BG357"/>
  <c r="BF357"/>
  <c r="T357"/>
  <c r="R357"/>
  <c r="P357"/>
  <c r="BK357"/>
  <c r="J357"/>
  <c r="BE357"/>
  <c r="BI340"/>
  <c r="BH340"/>
  <c r="BG340"/>
  <c r="BF340"/>
  <c r="T340"/>
  <c r="R340"/>
  <c r="P340"/>
  <c r="BK340"/>
  <c r="J340"/>
  <c r="BE340"/>
  <c r="BI323"/>
  <c r="BH323"/>
  <c r="BG323"/>
  <c r="BF323"/>
  <c r="T323"/>
  <c r="R323"/>
  <c r="P323"/>
  <c r="BK323"/>
  <c r="J323"/>
  <c r="BE323"/>
  <c r="BI306"/>
  <c r="BH306"/>
  <c r="BG306"/>
  <c r="BF306"/>
  <c r="T306"/>
  <c r="R306"/>
  <c r="P306"/>
  <c r="BK306"/>
  <c r="J306"/>
  <c r="BE306"/>
  <c r="BI303"/>
  <c r="BH303"/>
  <c r="BG303"/>
  <c r="BF303"/>
  <c r="T303"/>
  <c r="R303"/>
  <c r="P303"/>
  <c r="BK303"/>
  <c r="J303"/>
  <c r="BE303"/>
  <c r="BI285"/>
  <c r="BH285"/>
  <c r="BG285"/>
  <c r="BF285"/>
  <c r="T285"/>
  <c r="R285"/>
  <c r="P285"/>
  <c r="BK285"/>
  <c r="J285"/>
  <c r="BE285"/>
  <c r="BI282"/>
  <c r="BH282"/>
  <c r="BG282"/>
  <c r="BF282"/>
  <c r="T282"/>
  <c r="R282"/>
  <c r="P282"/>
  <c r="BK282"/>
  <c r="J282"/>
  <c r="BE282"/>
  <c r="BI265"/>
  <c r="BH265"/>
  <c r="BG265"/>
  <c r="BF265"/>
  <c r="T265"/>
  <c r="R265"/>
  <c r="P265"/>
  <c r="BK265"/>
  <c r="J265"/>
  <c r="BE265"/>
  <c r="BI247"/>
  <c r="BH247"/>
  <c r="BG247"/>
  <c r="BF247"/>
  <c r="T247"/>
  <c r="R247"/>
  <c r="P247"/>
  <c r="BK247"/>
  <c r="J247"/>
  <c r="BE247"/>
  <c r="BI230"/>
  <c r="BH230"/>
  <c r="BG230"/>
  <c r="BF230"/>
  <c r="T230"/>
  <c r="R230"/>
  <c r="P230"/>
  <c r="BK230"/>
  <c r="J230"/>
  <c r="BE230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0"/>
  <c r="BH170"/>
  <c r="BG170"/>
  <c r="BF170"/>
  <c r="T170"/>
  <c r="R170"/>
  <c r="P170"/>
  <c r="BK170"/>
  <c r="J170"/>
  <c r="BE170"/>
  <c r="BI164"/>
  <c r="BH164"/>
  <c r="BG164"/>
  <c r="BF164"/>
  <c r="T164"/>
  <c r="R164"/>
  <c r="P164"/>
  <c r="BK164"/>
  <c r="J164"/>
  <c r="BE164"/>
  <c r="BI151"/>
  <c r="BH151"/>
  <c r="BG151"/>
  <c r="BF151"/>
  <c r="T151"/>
  <c r="R151"/>
  <c r="P151"/>
  <c r="BK151"/>
  <c r="J151"/>
  <c r="BE151"/>
  <c r="BI141"/>
  <c r="BH141"/>
  <c r="BG141"/>
  <c r="BF141"/>
  <c r="T141"/>
  <c r="R141"/>
  <c r="P141"/>
  <c r="BK141"/>
  <c r="J141"/>
  <c r="BE141"/>
  <c r="BI138"/>
  <c r="F39"/>
  <c i="1" r="BD105"/>
  <c i="10" r="BH138"/>
  <c r="F38"/>
  <c i="1" r="BC105"/>
  <c i="10" r="BG138"/>
  <c r="F37"/>
  <c i="1" r="BB105"/>
  <c i="10" r="BF138"/>
  <c r="J36"/>
  <c i="1" r="AW105"/>
  <c i="10" r="F36"/>
  <c i="1" r="BA105"/>
  <c i="10" r="T138"/>
  <c r="T137"/>
  <c r="T136"/>
  <c r="T135"/>
  <c r="R138"/>
  <c r="R137"/>
  <c r="R136"/>
  <c r="R135"/>
  <c r="P138"/>
  <c r="P137"/>
  <c r="P136"/>
  <c r="P135"/>
  <c i="1" r="AU105"/>
  <c i="10" r="BK138"/>
  <c r="BK137"/>
  <c r="J137"/>
  <c r="BK136"/>
  <c r="J136"/>
  <c r="BK135"/>
  <c r="J135"/>
  <c r="J98"/>
  <c r="J32"/>
  <c i="1" r="AG105"/>
  <c i="10" r="J138"/>
  <c r="BE138"/>
  <c r="J35"/>
  <c i="1" r="AV105"/>
  <c i="10" r="F35"/>
  <c i="1" r="AZ105"/>
  <c i="10" r="J100"/>
  <c r="J99"/>
  <c r="J131"/>
  <c r="F129"/>
  <c r="E127"/>
  <c r="J93"/>
  <c r="F91"/>
  <c r="E89"/>
  <c r="J41"/>
  <c r="J26"/>
  <c r="E26"/>
  <c r="J132"/>
  <c r="J94"/>
  <c r="J25"/>
  <c r="J20"/>
  <c r="E20"/>
  <c r="F132"/>
  <c r="F94"/>
  <c r="J19"/>
  <c r="J17"/>
  <c r="E17"/>
  <c r="F131"/>
  <c r="F93"/>
  <c r="J16"/>
  <c r="J14"/>
  <c r="J129"/>
  <c r="J91"/>
  <c r="E7"/>
  <c r="E123"/>
  <c r="E85"/>
  <c i="9" r="J39"/>
  <c r="J38"/>
  <c i="1" r="AY104"/>
  <c i="9" r="J37"/>
  <c i="1" r="AX104"/>
  <c i="9" r="BI1228"/>
  <c r="BH1228"/>
  <c r="BG1228"/>
  <c r="BF1228"/>
  <c r="T1228"/>
  <c r="T1227"/>
  <c r="T1226"/>
  <c r="R1228"/>
  <c r="R1227"/>
  <c r="R1226"/>
  <c r="P1228"/>
  <c r="P1227"/>
  <c r="P1226"/>
  <c r="BK1228"/>
  <c r="BK1227"/>
  <c r="J1227"/>
  <c r="BK1226"/>
  <c r="J1226"/>
  <c r="J1228"/>
  <c r="BE1228"/>
  <c r="J112"/>
  <c r="J111"/>
  <c r="BI1223"/>
  <c r="BH1223"/>
  <c r="BG1223"/>
  <c r="BF1223"/>
  <c r="T1223"/>
  <c r="T1222"/>
  <c r="T1221"/>
  <c r="R1223"/>
  <c r="R1222"/>
  <c r="R1221"/>
  <c r="P1223"/>
  <c r="P1222"/>
  <c r="P1221"/>
  <c r="BK1223"/>
  <c r="BK1222"/>
  <c r="J1222"/>
  <c r="BK1221"/>
  <c r="J1221"/>
  <c r="J1223"/>
  <c r="BE1223"/>
  <c r="J110"/>
  <c r="J109"/>
  <c r="BI1218"/>
  <c r="BH1218"/>
  <c r="BG1218"/>
  <c r="BF1218"/>
  <c r="T1218"/>
  <c r="T1217"/>
  <c r="R1218"/>
  <c r="R1217"/>
  <c r="P1218"/>
  <c r="P1217"/>
  <c r="BK1218"/>
  <c r="BK1217"/>
  <c r="J1217"/>
  <c r="J1218"/>
  <c r="BE1218"/>
  <c r="J108"/>
  <c r="BI1214"/>
  <c r="BH1214"/>
  <c r="BG1214"/>
  <c r="BF1214"/>
  <c r="T1214"/>
  <c r="R1214"/>
  <c r="P1214"/>
  <c r="BK1214"/>
  <c r="J1214"/>
  <c r="BE1214"/>
  <c r="BI1211"/>
  <c r="BH1211"/>
  <c r="BG1211"/>
  <c r="BF1211"/>
  <c r="T1211"/>
  <c r="R1211"/>
  <c r="P1211"/>
  <c r="BK1211"/>
  <c r="J1211"/>
  <c r="BE1211"/>
  <c r="BI1209"/>
  <c r="BH1209"/>
  <c r="BG1209"/>
  <c r="BF1209"/>
  <c r="T1209"/>
  <c r="R1209"/>
  <c r="P1209"/>
  <c r="BK1209"/>
  <c r="J1209"/>
  <c r="BE1209"/>
  <c r="BI1206"/>
  <c r="BH1206"/>
  <c r="BG1206"/>
  <c r="BF1206"/>
  <c r="T1206"/>
  <c r="R1206"/>
  <c r="P1206"/>
  <c r="BK1206"/>
  <c r="J1206"/>
  <c r="BE1206"/>
  <c r="BI1202"/>
  <c r="BH1202"/>
  <c r="BG1202"/>
  <c r="BF1202"/>
  <c r="T1202"/>
  <c r="T1201"/>
  <c r="R1202"/>
  <c r="R1201"/>
  <c r="P1202"/>
  <c r="P1201"/>
  <c r="BK1202"/>
  <c r="BK1201"/>
  <c r="J1201"/>
  <c r="J1202"/>
  <c r="BE1202"/>
  <c r="J107"/>
  <c r="BI1197"/>
  <c r="BH1197"/>
  <c r="BG1197"/>
  <c r="BF1197"/>
  <c r="T1197"/>
  <c r="T1196"/>
  <c r="R1197"/>
  <c r="R1196"/>
  <c r="P1197"/>
  <c r="P1196"/>
  <c r="BK1197"/>
  <c r="BK1196"/>
  <c r="J1196"/>
  <c r="J1197"/>
  <c r="BE1197"/>
  <c r="J106"/>
  <c r="BI1182"/>
  <c r="BH1182"/>
  <c r="BG1182"/>
  <c r="BF1182"/>
  <c r="T1182"/>
  <c r="R1182"/>
  <c r="P1182"/>
  <c r="BK1182"/>
  <c r="J1182"/>
  <c r="BE1182"/>
  <c r="BI1168"/>
  <c r="BH1168"/>
  <c r="BG1168"/>
  <c r="BF1168"/>
  <c r="T1168"/>
  <c r="R1168"/>
  <c r="P1168"/>
  <c r="BK1168"/>
  <c r="J1168"/>
  <c r="BE1168"/>
  <c r="BI1154"/>
  <c r="BH1154"/>
  <c r="BG1154"/>
  <c r="BF1154"/>
  <c r="T1154"/>
  <c r="T1153"/>
  <c r="R1154"/>
  <c r="R1153"/>
  <c r="P1154"/>
  <c r="P1153"/>
  <c r="BK1154"/>
  <c r="BK1153"/>
  <c r="J1153"/>
  <c r="J1154"/>
  <c r="BE1154"/>
  <c r="J105"/>
  <c r="BI1150"/>
  <c r="BH1150"/>
  <c r="BG1150"/>
  <c r="BF1150"/>
  <c r="T1150"/>
  <c r="R1150"/>
  <c r="P1150"/>
  <c r="BK1150"/>
  <c r="J1150"/>
  <c r="BE1150"/>
  <c r="BI1147"/>
  <c r="BH1147"/>
  <c r="BG1147"/>
  <c r="BF1147"/>
  <c r="T1147"/>
  <c r="R1147"/>
  <c r="P1147"/>
  <c r="BK1147"/>
  <c r="J1147"/>
  <c r="BE1147"/>
  <c r="BI1144"/>
  <c r="BH1144"/>
  <c r="BG1144"/>
  <c r="BF1144"/>
  <c r="T1144"/>
  <c r="R1144"/>
  <c r="P1144"/>
  <c r="BK1144"/>
  <c r="J1144"/>
  <c r="BE1144"/>
  <c r="BI1141"/>
  <c r="BH1141"/>
  <c r="BG1141"/>
  <c r="BF1141"/>
  <c r="T1141"/>
  <c r="R1141"/>
  <c r="P1141"/>
  <c r="BK1141"/>
  <c r="J1141"/>
  <c r="BE1141"/>
  <c r="BI1138"/>
  <c r="BH1138"/>
  <c r="BG1138"/>
  <c r="BF1138"/>
  <c r="T1138"/>
  <c r="R1138"/>
  <c r="P1138"/>
  <c r="BK1138"/>
  <c r="J1138"/>
  <c r="BE1138"/>
  <c r="BI1135"/>
  <c r="BH1135"/>
  <c r="BG1135"/>
  <c r="BF1135"/>
  <c r="T1135"/>
  <c r="R1135"/>
  <c r="P1135"/>
  <c r="BK1135"/>
  <c r="J1135"/>
  <c r="BE1135"/>
  <c r="BI1134"/>
  <c r="BH1134"/>
  <c r="BG1134"/>
  <c r="BF1134"/>
  <c r="T1134"/>
  <c r="R1134"/>
  <c r="P1134"/>
  <c r="BK1134"/>
  <c r="J1134"/>
  <c r="BE1134"/>
  <c r="BI1132"/>
  <c r="BH1132"/>
  <c r="BG1132"/>
  <c r="BF1132"/>
  <c r="T1132"/>
  <c r="R1132"/>
  <c r="P1132"/>
  <c r="BK1132"/>
  <c r="J1132"/>
  <c r="BE1132"/>
  <c r="BI1129"/>
  <c r="BH1129"/>
  <c r="BG1129"/>
  <c r="BF1129"/>
  <c r="T1129"/>
  <c r="R1129"/>
  <c r="P1129"/>
  <c r="BK1129"/>
  <c r="J1129"/>
  <c r="BE1129"/>
  <c r="BI1126"/>
  <c r="BH1126"/>
  <c r="BG1126"/>
  <c r="BF1126"/>
  <c r="T1126"/>
  <c r="R1126"/>
  <c r="P1126"/>
  <c r="BK1126"/>
  <c r="J1126"/>
  <c r="BE1126"/>
  <c r="BI1123"/>
  <c r="BH1123"/>
  <c r="BG1123"/>
  <c r="BF1123"/>
  <c r="T1123"/>
  <c r="R1123"/>
  <c r="P1123"/>
  <c r="BK1123"/>
  <c r="J1123"/>
  <c r="BE1123"/>
  <c r="BI1120"/>
  <c r="BH1120"/>
  <c r="BG1120"/>
  <c r="BF1120"/>
  <c r="T1120"/>
  <c r="R1120"/>
  <c r="P1120"/>
  <c r="BK1120"/>
  <c r="J1120"/>
  <c r="BE1120"/>
  <c r="BI1117"/>
  <c r="BH1117"/>
  <c r="BG1117"/>
  <c r="BF1117"/>
  <c r="T1117"/>
  <c r="R1117"/>
  <c r="P1117"/>
  <c r="BK1117"/>
  <c r="J1117"/>
  <c r="BE1117"/>
  <c r="BI1114"/>
  <c r="BH1114"/>
  <c r="BG1114"/>
  <c r="BF1114"/>
  <c r="T1114"/>
  <c r="R1114"/>
  <c r="P1114"/>
  <c r="BK1114"/>
  <c r="J1114"/>
  <c r="BE1114"/>
  <c r="BI1111"/>
  <c r="BH1111"/>
  <c r="BG1111"/>
  <c r="BF1111"/>
  <c r="T1111"/>
  <c r="R1111"/>
  <c r="P1111"/>
  <c r="BK1111"/>
  <c r="J1111"/>
  <c r="BE1111"/>
  <c r="BI1108"/>
  <c r="BH1108"/>
  <c r="BG1108"/>
  <c r="BF1108"/>
  <c r="T1108"/>
  <c r="R1108"/>
  <c r="P1108"/>
  <c r="BK1108"/>
  <c r="J1108"/>
  <c r="BE1108"/>
  <c r="BI1105"/>
  <c r="BH1105"/>
  <c r="BG1105"/>
  <c r="BF1105"/>
  <c r="T1105"/>
  <c r="R1105"/>
  <c r="P1105"/>
  <c r="BK1105"/>
  <c r="J1105"/>
  <c r="BE1105"/>
  <c r="BI1102"/>
  <c r="BH1102"/>
  <c r="BG1102"/>
  <c r="BF1102"/>
  <c r="T1102"/>
  <c r="R1102"/>
  <c r="P1102"/>
  <c r="BK1102"/>
  <c r="J1102"/>
  <c r="BE1102"/>
  <c r="BI1099"/>
  <c r="BH1099"/>
  <c r="BG1099"/>
  <c r="BF1099"/>
  <c r="T1099"/>
  <c r="R1099"/>
  <c r="P1099"/>
  <c r="BK1099"/>
  <c r="J1099"/>
  <c r="BE1099"/>
  <c r="BI1096"/>
  <c r="BH1096"/>
  <c r="BG1096"/>
  <c r="BF1096"/>
  <c r="T1096"/>
  <c r="R1096"/>
  <c r="P1096"/>
  <c r="BK1096"/>
  <c r="J1096"/>
  <c r="BE1096"/>
  <c r="BI1093"/>
  <c r="BH1093"/>
  <c r="BG1093"/>
  <c r="BF1093"/>
  <c r="T1093"/>
  <c r="R1093"/>
  <c r="P1093"/>
  <c r="BK1093"/>
  <c r="J1093"/>
  <c r="BE1093"/>
  <c r="BI1090"/>
  <c r="BH1090"/>
  <c r="BG1090"/>
  <c r="BF1090"/>
  <c r="T1090"/>
  <c r="R1090"/>
  <c r="P1090"/>
  <c r="BK1090"/>
  <c r="J1090"/>
  <c r="BE1090"/>
  <c r="BI1076"/>
  <c r="BH1076"/>
  <c r="BG1076"/>
  <c r="BF1076"/>
  <c r="T1076"/>
  <c r="R1076"/>
  <c r="P1076"/>
  <c r="BK1076"/>
  <c r="J1076"/>
  <c r="BE1076"/>
  <c r="BI1062"/>
  <c r="BH1062"/>
  <c r="BG1062"/>
  <c r="BF1062"/>
  <c r="T1062"/>
  <c r="R1062"/>
  <c r="P1062"/>
  <c r="BK1062"/>
  <c r="J1062"/>
  <c r="BE1062"/>
  <c r="BI1048"/>
  <c r="BH1048"/>
  <c r="BG1048"/>
  <c r="BF1048"/>
  <c r="T1048"/>
  <c r="R1048"/>
  <c r="P1048"/>
  <c r="BK1048"/>
  <c r="J1048"/>
  <c r="BE1048"/>
  <c r="BI1045"/>
  <c r="BH1045"/>
  <c r="BG1045"/>
  <c r="BF1045"/>
  <c r="T1045"/>
  <c r="R1045"/>
  <c r="P1045"/>
  <c r="BK1045"/>
  <c r="J1045"/>
  <c r="BE1045"/>
  <c r="BI1042"/>
  <c r="BH1042"/>
  <c r="BG1042"/>
  <c r="BF1042"/>
  <c r="T1042"/>
  <c r="R1042"/>
  <c r="P1042"/>
  <c r="BK1042"/>
  <c r="J1042"/>
  <c r="BE1042"/>
  <c r="BI1039"/>
  <c r="BH1039"/>
  <c r="BG1039"/>
  <c r="BF1039"/>
  <c r="T1039"/>
  <c r="R1039"/>
  <c r="P1039"/>
  <c r="BK1039"/>
  <c r="J1039"/>
  <c r="BE1039"/>
  <c r="BI1036"/>
  <c r="BH1036"/>
  <c r="BG1036"/>
  <c r="BF1036"/>
  <c r="T1036"/>
  <c r="R1036"/>
  <c r="P1036"/>
  <c r="BK1036"/>
  <c r="J1036"/>
  <c r="BE1036"/>
  <c r="BI1033"/>
  <c r="BH1033"/>
  <c r="BG1033"/>
  <c r="BF1033"/>
  <c r="T1033"/>
  <c r="R1033"/>
  <c r="P1033"/>
  <c r="BK1033"/>
  <c r="J1033"/>
  <c r="BE1033"/>
  <c r="BI1030"/>
  <c r="BH1030"/>
  <c r="BG1030"/>
  <c r="BF1030"/>
  <c r="T1030"/>
  <c r="R1030"/>
  <c r="P1030"/>
  <c r="BK1030"/>
  <c r="J1030"/>
  <c r="BE1030"/>
  <c r="BI1027"/>
  <c r="BH1027"/>
  <c r="BG1027"/>
  <c r="BF1027"/>
  <c r="T1027"/>
  <c r="R1027"/>
  <c r="P1027"/>
  <c r="BK1027"/>
  <c r="J1027"/>
  <c r="BE1027"/>
  <c r="BI1024"/>
  <c r="BH1024"/>
  <c r="BG1024"/>
  <c r="BF1024"/>
  <c r="T1024"/>
  <c r="R1024"/>
  <c r="P1024"/>
  <c r="BK1024"/>
  <c r="J1024"/>
  <c r="BE1024"/>
  <c r="BI1011"/>
  <c r="BH1011"/>
  <c r="BG1011"/>
  <c r="BF1011"/>
  <c r="T1011"/>
  <c r="R1011"/>
  <c r="P1011"/>
  <c r="BK1011"/>
  <c r="J1011"/>
  <c r="BE1011"/>
  <c r="BI1008"/>
  <c r="BH1008"/>
  <c r="BG1008"/>
  <c r="BF1008"/>
  <c r="T1008"/>
  <c r="R1008"/>
  <c r="P1008"/>
  <c r="BK1008"/>
  <c r="J1008"/>
  <c r="BE1008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87"/>
  <c r="BH987"/>
  <c r="BG987"/>
  <c r="BF987"/>
  <c r="T987"/>
  <c r="R987"/>
  <c r="P987"/>
  <c r="BK987"/>
  <c r="J987"/>
  <c r="BE987"/>
  <c r="BI974"/>
  <c r="BH974"/>
  <c r="BG974"/>
  <c r="BF974"/>
  <c r="T974"/>
  <c r="R974"/>
  <c r="P974"/>
  <c r="BK974"/>
  <c r="J974"/>
  <c r="BE974"/>
  <c r="BI970"/>
  <c r="BH970"/>
  <c r="BG970"/>
  <c r="BF970"/>
  <c r="T970"/>
  <c r="R970"/>
  <c r="P970"/>
  <c r="BK970"/>
  <c r="J970"/>
  <c r="BE970"/>
  <c r="BI967"/>
  <c r="BH967"/>
  <c r="BG967"/>
  <c r="BF967"/>
  <c r="T967"/>
  <c r="R967"/>
  <c r="P967"/>
  <c r="BK967"/>
  <c r="J967"/>
  <c r="BE967"/>
  <c r="BI964"/>
  <c r="BH964"/>
  <c r="BG964"/>
  <c r="BF964"/>
  <c r="T964"/>
  <c r="R964"/>
  <c r="P964"/>
  <c r="BK964"/>
  <c r="J964"/>
  <c r="BE964"/>
  <c r="BI961"/>
  <c r="BH961"/>
  <c r="BG961"/>
  <c r="BF961"/>
  <c r="T961"/>
  <c r="R961"/>
  <c r="P961"/>
  <c r="BK961"/>
  <c r="J961"/>
  <c r="BE961"/>
  <c r="BI958"/>
  <c r="BH958"/>
  <c r="BG958"/>
  <c r="BF958"/>
  <c r="T958"/>
  <c r="R958"/>
  <c r="P958"/>
  <c r="BK958"/>
  <c r="J958"/>
  <c r="BE958"/>
  <c r="BI955"/>
  <c r="BH955"/>
  <c r="BG955"/>
  <c r="BF955"/>
  <c r="T955"/>
  <c r="R955"/>
  <c r="P955"/>
  <c r="BK955"/>
  <c r="J955"/>
  <c r="BE955"/>
  <c r="BI952"/>
  <c r="BH952"/>
  <c r="BG952"/>
  <c r="BF952"/>
  <c r="T952"/>
  <c r="R952"/>
  <c r="P952"/>
  <c r="BK952"/>
  <c r="J952"/>
  <c r="BE952"/>
  <c r="BI950"/>
  <c r="BH950"/>
  <c r="BG950"/>
  <c r="BF950"/>
  <c r="T950"/>
  <c r="R950"/>
  <c r="P950"/>
  <c r="BK950"/>
  <c r="J950"/>
  <c r="BE950"/>
  <c r="BI948"/>
  <c r="BH948"/>
  <c r="BG948"/>
  <c r="BF948"/>
  <c r="T948"/>
  <c r="R948"/>
  <c r="P948"/>
  <c r="BK948"/>
  <c r="J948"/>
  <c r="BE948"/>
  <c r="BI946"/>
  <c r="BH946"/>
  <c r="BG946"/>
  <c r="BF946"/>
  <c r="T946"/>
  <c r="R946"/>
  <c r="P946"/>
  <c r="BK946"/>
  <c r="J946"/>
  <c r="BE946"/>
  <c r="BI944"/>
  <c r="BH944"/>
  <c r="BG944"/>
  <c r="BF944"/>
  <c r="T944"/>
  <c r="R944"/>
  <c r="P944"/>
  <c r="BK944"/>
  <c r="J944"/>
  <c r="BE944"/>
  <c r="BI942"/>
  <c r="BH942"/>
  <c r="BG942"/>
  <c r="BF942"/>
  <c r="T942"/>
  <c r="R942"/>
  <c r="P942"/>
  <c r="BK942"/>
  <c r="J942"/>
  <c r="BE942"/>
  <c r="BI939"/>
  <c r="BH939"/>
  <c r="BG939"/>
  <c r="BF939"/>
  <c r="T939"/>
  <c r="R939"/>
  <c r="P939"/>
  <c r="BK939"/>
  <c r="J939"/>
  <c r="BE939"/>
  <c r="BI936"/>
  <c r="BH936"/>
  <c r="BG936"/>
  <c r="BF936"/>
  <c r="T936"/>
  <c r="R936"/>
  <c r="P936"/>
  <c r="BK936"/>
  <c r="J936"/>
  <c r="BE936"/>
  <c r="BI933"/>
  <c r="BH933"/>
  <c r="BG933"/>
  <c r="BF933"/>
  <c r="T933"/>
  <c r="R933"/>
  <c r="P933"/>
  <c r="BK933"/>
  <c r="J933"/>
  <c r="BE933"/>
  <c r="BI920"/>
  <c r="BH920"/>
  <c r="BG920"/>
  <c r="BF920"/>
  <c r="T920"/>
  <c r="R920"/>
  <c r="P920"/>
  <c r="BK920"/>
  <c r="J920"/>
  <c r="BE920"/>
  <c r="BI907"/>
  <c r="BH907"/>
  <c r="BG907"/>
  <c r="BF907"/>
  <c r="T907"/>
  <c r="R907"/>
  <c r="P907"/>
  <c r="BK907"/>
  <c r="J907"/>
  <c r="BE907"/>
  <c r="BI894"/>
  <c r="BH894"/>
  <c r="BG894"/>
  <c r="BF894"/>
  <c r="T894"/>
  <c r="R894"/>
  <c r="P894"/>
  <c r="BK894"/>
  <c r="J894"/>
  <c r="BE894"/>
  <c r="BI881"/>
  <c r="BH881"/>
  <c r="BG881"/>
  <c r="BF881"/>
  <c r="T881"/>
  <c r="R881"/>
  <c r="P881"/>
  <c r="BK881"/>
  <c r="J881"/>
  <c r="BE881"/>
  <c r="BI877"/>
  <c r="BH877"/>
  <c r="BG877"/>
  <c r="BF877"/>
  <c r="T877"/>
  <c r="R877"/>
  <c r="P877"/>
  <c r="BK877"/>
  <c r="J877"/>
  <c r="BE877"/>
  <c r="BI874"/>
  <c r="BH874"/>
  <c r="BG874"/>
  <c r="BF874"/>
  <c r="T874"/>
  <c r="R874"/>
  <c r="P874"/>
  <c r="BK874"/>
  <c r="J874"/>
  <c r="BE874"/>
  <c r="BI871"/>
  <c r="BH871"/>
  <c r="BG871"/>
  <c r="BF871"/>
  <c r="T871"/>
  <c r="R871"/>
  <c r="P871"/>
  <c r="BK871"/>
  <c r="J871"/>
  <c r="BE871"/>
  <c r="BI868"/>
  <c r="BH868"/>
  <c r="BG868"/>
  <c r="BF868"/>
  <c r="T868"/>
  <c r="R868"/>
  <c r="P868"/>
  <c r="BK868"/>
  <c r="J868"/>
  <c r="BE868"/>
  <c r="BI865"/>
  <c r="BH865"/>
  <c r="BG865"/>
  <c r="BF865"/>
  <c r="T865"/>
  <c r="R865"/>
  <c r="P865"/>
  <c r="BK865"/>
  <c r="J865"/>
  <c r="BE865"/>
  <c r="BI862"/>
  <c r="BH862"/>
  <c r="BG862"/>
  <c r="BF862"/>
  <c r="T862"/>
  <c r="R862"/>
  <c r="P862"/>
  <c r="BK862"/>
  <c r="J862"/>
  <c r="BE862"/>
  <c r="BI859"/>
  <c r="BH859"/>
  <c r="BG859"/>
  <c r="BF859"/>
  <c r="T859"/>
  <c r="R859"/>
  <c r="P859"/>
  <c r="BK859"/>
  <c r="J859"/>
  <c r="BE859"/>
  <c r="BI847"/>
  <c r="BH847"/>
  <c r="BG847"/>
  <c r="BF847"/>
  <c r="T847"/>
  <c r="R847"/>
  <c r="P847"/>
  <c r="BK847"/>
  <c r="J847"/>
  <c r="BE847"/>
  <c r="BI835"/>
  <c r="BH835"/>
  <c r="BG835"/>
  <c r="BF835"/>
  <c r="T835"/>
  <c r="R835"/>
  <c r="P835"/>
  <c r="BK835"/>
  <c r="J835"/>
  <c r="BE835"/>
  <c r="BI823"/>
  <c r="BH823"/>
  <c r="BG823"/>
  <c r="BF823"/>
  <c r="T823"/>
  <c r="R823"/>
  <c r="P823"/>
  <c r="BK823"/>
  <c r="J823"/>
  <c r="BE823"/>
  <c r="BI820"/>
  <c r="BH820"/>
  <c r="BG820"/>
  <c r="BF820"/>
  <c r="T820"/>
  <c r="R820"/>
  <c r="P820"/>
  <c r="BK820"/>
  <c r="J820"/>
  <c r="BE820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802"/>
  <c r="BH802"/>
  <c r="BG802"/>
  <c r="BF802"/>
  <c r="T802"/>
  <c r="R802"/>
  <c r="P802"/>
  <c r="BK802"/>
  <c r="J802"/>
  <c r="BE802"/>
  <c r="BI799"/>
  <c r="BH799"/>
  <c r="BG799"/>
  <c r="BF799"/>
  <c r="T799"/>
  <c r="R799"/>
  <c r="P799"/>
  <c r="BK799"/>
  <c r="J799"/>
  <c r="BE799"/>
  <c r="BI796"/>
  <c r="BH796"/>
  <c r="BG796"/>
  <c r="BF796"/>
  <c r="T796"/>
  <c r="R796"/>
  <c r="P796"/>
  <c r="BK796"/>
  <c r="J796"/>
  <c r="BE796"/>
  <c r="BI793"/>
  <c r="BH793"/>
  <c r="BG793"/>
  <c r="BF793"/>
  <c r="T793"/>
  <c r="R793"/>
  <c r="P793"/>
  <c r="BK793"/>
  <c r="J793"/>
  <c r="BE793"/>
  <c r="BI781"/>
  <c r="BH781"/>
  <c r="BG781"/>
  <c r="BF781"/>
  <c r="T781"/>
  <c r="R781"/>
  <c r="P781"/>
  <c r="BK781"/>
  <c r="J781"/>
  <c r="BE781"/>
  <c r="BI768"/>
  <c r="BH768"/>
  <c r="BG768"/>
  <c r="BF768"/>
  <c r="T768"/>
  <c r="R768"/>
  <c r="P768"/>
  <c r="BK768"/>
  <c r="J768"/>
  <c r="BE768"/>
  <c r="BI755"/>
  <c r="BH755"/>
  <c r="BG755"/>
  <c r="BF755"/>
  <c r="T755"/>
  <c r="R755"/>
  <c r="P755"/>
  <c r="BK755"/>
  <c r="J755"/>
  <c r="BE755"/>
  <c r="BI742"/>
  <c r="BH742"/>
  <c r="BG742"/>
  <c r="BF742"/>
  <c r="T742"/>
  <c r="R742"/>
  <c r="P742"/>
  <c r="BK742"/>
  <c r="J742"/>
  <c r="BE742"/>
  <c r="BI730"/>
  <c r="BH730"/>
  <c r="BG730"/>
  <c r="BF730"/>
  <c r="T730"/>
  <c r="R730"/>
  <c r="P730"/>
  <c r="BK730"/>
  <c r="J730"/>
  <c r="BE730"/>
  <c r="BI727"/>
  <c r="BH727"/>
  <c r="BG727"/>
  <c r="BF727"/>
  <c r="T727"/>
  <c r="R727"/>
  <c r="P727"/>
  <c r="BK727"/>
  <c r="J727"/>
  <c r="BE727"/>
  <c r="BI724"/>
  <c r="BH724"/>
  <c r="BG724"/>
  <c r="BF724"/>
  <c r="T724"/>
  <c r="R724"/>
  <c r="P724"/>
  <c r="BK724"/>
  <c r="J724"/>
  <c r="BE724"/>
  <c r="BI711"/>
  <c r="BH711"/>
  <c r="BG711"/>
  <c r="BF711"/>
  <c r="T711"/>
  <c r="R711"/>
  <c r="P711"/>
  <c r="BK711"/>
  <c r="J711"/>
  <c r="BE711"/>
  <c r="BI708"/>
  <c r="BH708"/>
  <c r="BG708"/>
  <c r="BF708"/>
  <c r="T708"/>
  <c r="R708"/>
  <c r="P708"/>
  <c r="BK708"/>
  <c r="J708"/>
  <c r="BE708"/>
  <c r="BI705"/>
  <c r="BH705"/>
  <c r="BG705"/>
  <c r="BF705"/>
  <c r="T705"/>
  <c r="R705"/>
  <c r="P705"/>
  <c r="BK705"/>
  <c r="J705"/>
  <c r="BE705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85"/>
  <c r="BH685"/>
  <c r="BG685"/>
  <c r="BF685"/>
  <c r="T685"/>
  <c r="R685"/>
  <c r="P685"/>
  <c r="BK685"/>
  <c r="J685"/>
  <c r="BE685"/>
  <c r="BI672"/>
  <c r="BH672"/>
  <c r="BG672"/>
  <c r="BF672"/>
  <c r="T672"/>
  <c r="R672"/>
  <c r="P672"/>
  <c r="BK672"/>
  <c r="J672"/>
  <c r="BE672"/>
  <c r="BI670"/>
  <c r="BH670"/>
  <c r="BG670"/>
  <c r="BF670"/>
  <c r="T670"/>
  <c r="R670"/>
  <c r="P670"/>
  <c r="BK670"/>
  <c r="J670"/>
  <c r="BE670"/>
  <c r="BI667"/>
  <c r="BH667"/>
  <c r="BG667"/>
  <c r="BF667"/>
  <c r="T667"/>
  <c r="R667"/>
  <c r="P667"/>
  <c r="BK667"/>
  <c r="J667"/>
  <c r="BE667"/>
  <c r="BI652"/>
  <c r="BH652"/>
  <c r="BG652"/>
  <c r="BF652"/>
  <c r="T652"/>
  <c r="R652"/>
  <c r="P652"/>
  <c r="BK652"/>
  <c r="J652"/>
  <c r="BE652"/>
  <c r="BI638"/>
  <c r="BH638"/>
  <c r="BG638"/>
  <c r="BF638"/>
  <c r="T638"/>
  <c r="T637"/>
  <c r="R638"/>
  <c r="R637"/>
  <c r="P638"/>
  <c r="P637"/>
  <c r="BK638"/>
  <c r="BK637"/>
  <c r="J637"/>
  <c r="J638"/>
  <c r="BE638"/>
  <c r="J104"/>
  <c r="BI623"/>
  <c r="BH623"/>
  <c r="BG623"/>
  <c r="BF623"/>
  <c r="T623"/>
  <c r="R623"/>
  <c r="P623"/>
  <c r="BK623"/>
  <c r="J623"/>
  <c r="BE623"/>
  <c r="BI609"/>
  <c r="BH609"/>
  <c r="BG609"/>
  <c r="BF609"/>
  <c r="T609"/>
  <c r="R609"/>
  <c r="P609"/>
  <c r="BK609"/>
  <c r="J609"/>
  <c r="BE609"/>
  <c r="BI595"/>
  <c r="BH595"/>
  <c r="BG595"/>
  <c r="BF595"/>
  <c r="T595"/>
  <c r="R595"/>
  <c r="P595"/>
  <c r="BK595"/>
  <c r="J595"/>
  <c r="BE595"/>
  <c r="BI581"/>
  <c r="BH581"/>
  <c r="BG581"/>
  <c r="BF581"/>
  <c r="T581"/>
  <c r="R581"/>
  <c r="P581"/>
  <c r="BK581"/>
  <c r="J581"/>
  <c r="BE581"/>
  <c r="BI567"/>
  <c r="BH567"/>
  <c r="BG567"/>
  <c r="BF567"/>
  <c r="T567"/>
  <c r="R567"/>
  <c r="P567"/>
  <c r="BK567"/>
  <c r="J567"/>
  <c r="BE567"/>
  <c r="BI553"/>
  <c r="BH553"/>
  <c r="BG553"/>
  <c r="BF553"/>
  <c r="T553"/>
  <c r="R553"/>
  <c r="P553"/>
  <c r="BK553"/>
  <c r="J553"/>
  <c r="BE553"/>
  <c r="BI539"/>
  <c r="BH539"/>
  <c r="BG539"/>
  <c r="BF539"/>
  <c r="T539"/>
  <c r="R539"/>
  <c r="P539"/>
  <c r="BK539"/>
  <c r="J539"/>
  <c r="BE539"/>
  <c r="BI525"/>
  <c r="BH525"/>
  <c r="BG525"/>
  <c r="BF525"/>
  <c r="T525"/>
  <c r="T524"/>
  <c r="R525"/>
  <c r="R524"/>
  <c r="P525"/>
  <c r="P524"/>
  <c r="BK525"/>
  <c r="BK524"/>
  <c r="J524"/>
  <c r="J525"/>
  <c r="BE525"/>
  <c r="J103"/>
  <c r="BI510"/>
  <c r="BH510"/>
  <c r="BG510"/>
  <c r="BF510"/>
  <c r="T510"/>
  <c r="T509"/>
  <c r="R510"/>
  <c r="R509"/>
  <c r="P510"/>
  <c r="P509"/>
  <c r="BK510"/>
  <c r="BK509"/>
  <c r="J509"/>
  <c r="J510"/>
  <c r="BE510"/>
  <c r="J102"/>
  <c r="BI506"/>
  <c r="BH506"/>
  <c r="BG506"/>
  <c r="BF506"/>
  <c r="T506"/>
  <c r="T505"/>
  <c r="R506"/>
  <c r="R505"/>
  <c r="P506"/>
  <c r="P505"/>
  <c r="BK506"/>
  <c r="BK505"/>
  <c r="J505"/>
  <c r="J506"/>
  <c r="BE506"/>
  <c r="J101"/>
  <c r="BI502"/>
  <c r="BH502"/>
  <c r="BG502"/>
  <c r="BF502"/>
  <c r="T502"/>
  <c r="R502"/>
  <c r="P502"/>
  <c r="BK502"/>
  <c r="J502"/>
  <c r="BE502"/>
  <c r="BI492"/>
  <c r="BH492"/>
  <c r="BG492"/>
  <c r="BF492"/>
  <c r="T492"/>
  <c r="R492"/>
  <c r="P492"/>
  <c r="BK492"/>
  <c r="J492"/>
  <c r="BE492"/>
  <c r="BI482"/>
  <c r="BH482"/>
  <c r="BG482"/>
  <c r="BF482"/>
  <c r="T482"/>
  <c r="R482"/>
  <c r="P482"/>
  <c r="BK482"/>
  <c r="J482"/>
  <c r="BE482"/>
  <c r="BI467"/>
  <c r="BH467"/>
  <c r="BG467"/>
  <c r="BF467"/>
  <c r="T467"/>
  <c r="R467"/>
  <c r="P467"/>
  <c r="BK467"/>
  <c r="J467"/>
  <c r="BE467"/>
  <c r="BI452"/>
  <c r="BH452"/>
  <c r="BG452"/>
  <c r="BF452"/>
  <c r="T452"/>
  <c r="R452"/>
  <c r="P452"/>
  <c r="BK452"/>
  <c r="J452"/>
  <c r="BE452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20"/>
  <c r="BH420"/>
  <c r="BG420"/>
  <c r="BF420"/>
  <c r="T420"/>
  <c r="R420"/>
  <c r="P420"/>
  <c r="BK420"/>
  <c r="J420"/>
  <c r="BE420"/>
  <c r="BI405"/>
  <c r="BH405"/>
  <c r="BG405"/>
  <c r="BF405"/>
  <c r="T405"/>
  <c r="R405"/>
  <c r="P405"/>
  <c r="BK405"/>
  <c r="J405"/>
  <c r="BE405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68"/>
  <c r="BH368"/>
  <c r="BG368"/>
  <c r="BF368"/>
  <c r="T368"/>
  <c r="R368"/>
  <c r="P368"/>
  <c r="BK368"/>
  <c r="J368"/>
  <c r="BE368"/>
  <c r="BI353"/>
  <c r="BH353"/>
  <c r="BG353"/>
  <c r="BF353"/>
  <c r="T353"/>
  <c r="R353"/>
  <c r="P353"/>
  <c r="BK353"/>
  <c r="J353"/>
  <c r="BE353"/>
  <c r="BI338"/>
  <c r="BH338"/>
  <c r="BG338"/>
  <c r="BF338"/>
  <c r="T338"/>
  <c r="R338"/>
  <c r="P338"/>
  <c r="BK338"/>
  <c r="J338"/>
  <c r="BE338"/>
  <c r="BI324"/>
  <c r="BH324"/>
  <c r="BG324"/>
  <c r="BF324"/>
  <c r="T324"/>
  <c r="R324"/>
  <c r="P324"/>
  <c r="BK324"/>
  <c r="J324"/>
  <c r="BE324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R286"/>
  <c r="P286"/>
  <c r="BK286"/>
  <c r="J286"/>
  <c r="BE286"/>
  <c r="BI271"/>
  <c r="BH271"/>
  <c r="BG271"/>
  <c r="BF271"/>
  <c r="T271"/>
  <c r="R271"/>
  <c r="P271"/>
  <c r="BK271"/>
  <c r="J271"/>
  <c r="BE271"/>
  <c r="BI257"/>
  <c r="BH257"/>
  <c r="BG257"/>
  <c r="BF257"/>
  <c r="T257"/>
  <c r="R257"/>
  <c r="P257"/>
  <c r="BK257"/>
  <c r="J257"/>
  <c r="BE257"/>
  <c r="BI243"/>
  <c r="BH243"/>
  <c r="BG243"/>
  <c r="BF243"/>
  <c r="T243"/>
  <c r="R243"/>
  <c r="P243"/>
  <c r="BK243"/>
  <c r="J243"/>
  <c r="BE243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3"/>
  <c r="BH223"/>
  <c r="BG223"/>
  <c r="BF223"/>
  <c r="T223"/>
  <c r="R223"/>
  <c r="P223"/>
  <c r="BK223"/>
  <c r="J223"/>
  <c r="BE223"/>
  <c r="BI209"/>
  <c r="BH209"/>
  <c r="BG209"/>
  <c r="BF209"/>
  <c r="T209"/>
  <c r="R209"/>
  <c r="P209"/>
  <c r="BK209"/>
  <c r="J209"/>
  <c r="BE209"/>
  <c r="BI195"/>
  <c r="BH195"/>
  <c r="BG195"/>
  <c r="BF195"/>
  <c r="T195"/>
  <c r="R195"/>
  <c r="P195"/>
  <c r="BK195"/>
  <c r="J195"/>
  <c r="BE195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54"/>
  <c r="BH154"/>
  <c r="BG154"/>
  <c r="BF154"/>
  <c r="T154"/>
  <c r="R154"/>
  <c r="P154"/>
  <c r="BK154"/>
  <c r="J154"/>
  <c r="BE154"/>
  <c r="BI140"/>
  <c r="BH140"/>
  <c r="BG140"/>
  <c r="BF140"/>
  <c r="T140"/>
  <c r="R140"/>
  <c r="P140"/>
  <c r="BK140"/>
  <c r="J140"/>
  <c r="BE140"/>
  <c r="BI137"/>
  <c r="F39"/>
  <c i="1" r="BD104"/>
  <c i="9" r="BH137"/>
  <c r="F38"/>
  <c i="1" r="BC104"/>
  <c i="9" r="BG137"/>
  <c r="F37"/>
  <c i="1" r="BB104"/>
  <c i="9" r="BF137"/>
  <c r="J36"/>
  <c i="1" r="AW104"/>
  <c i="9" r="F36"/>
  <c i="1" r="BA104"/>
  <c i="9" r="T137"/>
  <c r="T136"/>
  <c r="T135"/>
  <c r="T134"/>
  <c r="R137"/>
  <c r="R136"/>
  <c r="R135"/>
  <c r="R134"/>
  <c r="P137"/>
  <c r="P136"/>
  <c r="P135"/>
  <c r="P134"/>
  <c i="1" r="AU104"/>
  <c i="9" r="BK137"/>
  <c r="BK136"/>
  <c r="J136"/>
  <c r="BK135"/>
  <c r="J135"/>
  <c r="BK134"/>
  <c r="J134"/>
  <c r="J98"/>
  <c r="J32"/>
  <c i="1" r="AG104"/>
  <c i="9" r="J137"/>
  <c r="BE137"/>
  <c r="J35"/>
  <c i="1" r="AV104"/>
  <c i="9" r="F35"/>
  <c i="1" r="AZ104"/>
  <c i="9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8" r="J37"/>
  <c r="J36"/>
  <c i="1" r="AY102"/>
  <c i="8" r="J35"/>
  <c i="1" r="AX102"/>
  <c i="8"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T243"/>
  <c r="R244"/>
  <c r="R243"/>
  <c r="P244"/>
  <c r="P243"/>
  <c r="BK244"/>
  <c r="BK243"/>
  <c r="J243"/>
  <c r="J244"/>
  <c r="BE244"/>
  <c r="J101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100"/>
  <c r="J99"/>
  <c r="BI146"/>
  <c r="BH146"/>
  <c r="BG146"/>
  <c r="BF146"/>
  <c r="T146"/>
  <c r="T145"/>
  <c r="R146"/>
  <c r="R145"/>
  <c r="P146"/>
  <c r="P145"/>
  <c r="BK146"/>
  <c r="BK145"/>
  <c r="J145"/>
  <c r="J146"/>
  <c r="BE146"/>
  <c r="J98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F37"/>
  <c i="1" r="BD102"/>
  <c i="8" r="BH124"/>
  <c r="F36"/>
  <c i="1" r="BC102"/>
  <c i="8" r="BG124"/>
  <c r="F35"/>
  <c i="1" r="BB102"/>
  <c i="8" r="BF124"/>
  <c r="J34"/>
  <c i="1" r="AW102"/>
  <c i="8" r="F34"/>
  <c i="1" r="BA102"/>
  <c i="8" r="T124"/>
  <c r="T123"/>
  <c r="T122"/>
  <c r="T121"/>
  <c r="R124"/>
  <c r="R123"/>
  <c r="R122"/>
  <c r="R121"/>
  <c r="P124"/>
  <c r="P123"/>
  <c r="P122"/>
  <c r="P121"/>
  <c i="1" r="AU102"/>
  <c i="8" r="BK124"/>
  <c r="BK123"/>
  <c r="J123"/>
  <c r="BK122"/>
  <c r="J122"/>
  <c r="BK121"/>
  <c r="J121"/>
  <c r="J95"/>
  <c r="J30"/>
  <c i="1" r="AG102"/>
  <c i="8" r="J124"/>
  <c r="BE124"/>
  <c r="J33"/>
  <c i="1" r="AV102"/>
  <c i="8" r="F33"/>
  <c i="1" r="AZ102"/>
  <c i="8" r="J97"/>
  <c r="J96"/>
  <c r="J118"/>
  <c r="J117"/>
  <c r="F115"/>
  <c r="E113"/>
  <c r="J91"/>
  <c r="J90"/>
  <c r="F88"/>
  <c r="E86"/>
  <c r="J39"/>
  <c r="J18"/>
  <c r="E18"/>
  <c r="F118"/>
  <c r="F91"/>
  <c r="J17"/>
  <c r="J15"/>
  <c r="E15"/>
  <c r="F117"/>
  <c r="F90"/>
  <c r="J14"/>
  <c r="J12"/>
  <c r="J115"/>
  <c r="J88"/>
  <c r="E7"/>
  <c r="E111"/>
  <c r="E84"/>
  <c i="7" r="J214"/>
  <c r="J39"/>
  <c r="J38"/>
  <c i="1" r="AY101"/>
  <c i="7" r="J37"/>
  <c i="1" r="AX101"/>
  <c i="7"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T231"/>
  <c r="R232"/>
  <c r="R231"/>
  <c r="P232"/>
  <c r="P231"/>
  <c r="BK232"/>
  <c r="BK231"/>
  <c r="J231"/>
  <c r="J232"/>
  <c r="BE232"/>
  <c r="J105"/>
  <c r="BI229"/>
  <c r="BH229"/>
  <c r="BG229"/>
  <c r="BF229"/>
  <c r="T229"/>
  <c r="T228"/>
  <c r="R229"/>
  <c r="R228"/>
  <c r="P229"/>
  <c r="P228"/>
  <c r="BK229"/>
  <c r="BK228"/>
  <c r="J228"/>
  <c r="J229"/>
  <c r="BE229"/>
  <c r="J104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6"/>
  <c r="BH216"/>
  <c r="BG216"/>
  <c r="BF216"/>
  <c r="T216"/>
  <c r="T215"/>
  <c r="R216"/>
  <c r="R215"/>
  <c r="P216"/>
  <c r="P215"/>
  <c r="BK216"/>
  <c r="BK215"/>
  <c r="J215"/>
  <c r="J216"/>
  <c r="BE216"/>
  <c r="J103"/>
  <c r="J102"/>
  <c r="BI211"/>
  <c r="BH211"/>
  <c r="BG211"/>
  <c r="BF211"/>
  <c r="T211"/>
  <c r="R211"/>
  <c r="P211"/>
  <c r="BK211"/>
  <c r="J211"/>
  <c r="BE21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2"/>
  <c r="BH202"/>
  <c r="BG202"/>
  <c r="BF202"/>
  <c r="T202"/>
  <c r="T201"/>
  <c r="R202"/>
  <c r="R201"/>
  <c r="P202"/>
  <c r="P201"/>
  <c r="BK202"/>
  <c r="BK201"/>
  <c r="J201"/>
  <c r="J202"/>
  <c r="BE202"/>
  <c r="J101"/>
  <c r="BI197"/>
  <c r="BH197"/>
  <c r="BG197"/>
  <c r="BF197"/>
  <c r="T197"/>
  <c r="R197"/>
  <c r="P197"/>
  <c r="BK197"/>
  <c r="J197"/>
  <c r="BE197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T186"/>
  <c r="R187"/>
  <c r="R186"/>
  <c r="P187"/>
  <c r="P186"/>
  <c r="BK187"/>
  <c r="BK186"/>
  <c r="J186"/>
  <c r="J187"/>
  <c r="BE187"/>
  <c r="J100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F39"/>
  <c i="1" r="BD101"/>
  <c i="7" r="BH130"/>
  <c r="F38"/>
  <c i="1" r="BC101"/>
  <c i="7" r="BG130"/>
  <c r="F37"/>
  <c i="1" r="BB101"/>
  <c i="7" r="BF130"/>
  <c r="J36"/>
  <c i="1" r="AW101"/>
  <c i="7" r="F36"/>
  <c i="1" r="BA101"/>
  <c i="7" r="T130"/>
  <c r="T129"/>
  <c r="T128"/>
  <c r="T127"/>
  <c r="R130"/>
  <c r="R129"/>
  <c r="R128"/>
  <c r="R127"/>
  <c r="P130"/>
  <c r="P129"/>
  <c r="P128"/>
  <c r="P127"/>
  <c i="1" r="AU101"/>
  <c i="7" r="BK130"/>
  <c r="BK129"/>
  <c r="J129"/>
  <c r="BK128"/>
  <c r="J128"/>
  <c r="BK127"/>
  <c r="J127"/>
  <c r="J97"/>
  <c r="J32"/>
  <c i="1" r="AG101"/>
  <c i="7" r="J130"/>
  <c r="BE130"/>
  <c r="J35"/>
  <c i="1" r="AV101"/>
  <c i="7" r="F35"/>
  <c i="1" r="AZ101"/>
  <c i="7" r="J99"/>
  <c r="J98"/>
  <c r="J123"/>
  <c r="F121"/>
  <c r="E119"/>
  <c r="J92"/>
  <c r="F90"/>
  <c r="E88"/>
  <c r="J41"/>
  <c r="J26"/>
  <c r="E26"/>
  <c r="J124"/>
  <c r="J93"/>
  <c r="J25"/>
  <c r="J20"/>
  <c r="E20"/>
  <c r="F124"/>
  <c r="F93"/>
  <c r="J19"/>
  <c r="J17"/>
  <c r="E17"/>
  <c r="F123"/>
  <c r="F92"/>
  <c r="J16"/>
  <c r="J14"/>
  <c r="J121"/>
  <c r="J90"/>
  <c r="E7"/>
  <c r="E115"/>
  <c r="E84"/>
  <c i="6" r="J39"/>
  <c r="J38"/>
  <c i="1" r="AY100"/>
  <c i="6" r="J37"/>
  <c i="1" r="AX100"/>
  <c i="6"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T194"/>
  <c r="T193"/>
  <c r="R195"/>
  <c r="R194"/>
  <c r="R193"/>
  <c r="P195"/>
  <c r="P194"/>
  <c r="P193"/>
  <c r="BK195"/>
  <c r="BK194"/>
  <c r="J194"/>
  <c r="BK193"/>
  <c r="J193"/>
  <c r="J195"/>
  <c r="BE195"/>
  <c r="J104"/>
  <c r="J103"/>
  <c r="BI191"/>
  <c r="BH191"/>
  <c r="BG191"/>
  <c r="BF191"/>
  <c r="T191"/>
  <c r="T190"/>
  <c r="R191"/>
  <c r="R190"/>
  <c r="P191"/>
  <c r="P190"/>
  <c r="BK191"/>
  <c r="BK190"/>
  <c r="J190"/>
  <c r="J191"/>
  <c r="BE191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5"/>
  <c r="BH155"/>
  <c r="BG155"/>
  <c r="BF155"/>
  <c r="T155"/>
  <c r="T154"/>
  <c r="R155"/>
  <c r="R154"/>
  <c r="P155"/>
  <c r="P154"/>
  <c r="BK155"/>
  <c r="BK154"/>
  <c r="J154"/>
  <c r="J155"/>
  <c r="BE155"/>
  <c r="J101"/>
  <c r="BI151"/>
  <c r="BH151"/>
  <c r="BG151"/>
  <c r="BF151"/>
  <c r="T151"/>
  <c r="T150"/>
  <c r="R151"/>
  <c r="R150"/>
  <c r="P151"/>
  <c r="P150"/>
  <c r="BK151"/>
  <c r="BK150"/>
  <c r="J150"/>
  <c r="J151"/>
  <c r="BE151"/>
  <c r="J100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9"/>
  <c r="F39"/>
  <c i="1" r="BD100"/>
  <c i="6" r="BH129"/>
  <c r="F38"/>
  <c i="1" r="BC100"/>
  <c i="6" r="BG129"/>
  <c r="F37"/>
  <c i="1" r="BB100"/>
  <c i="6" r="BF129"/>
  <c r="J36"/>
  <c i="1" r="AW100"/>
  <c i="6" r="F36"/>
  <c i="1" r="BA100"/>
  <c i="6" r="T129"/>
  <c r="T128"/>
  <c r="T127"/>
  <c r="T126"/>
  <c r="R129"/>
  <c r="R128"/>
  <c r="R127"/>
  <c r="R126"/>
  <c r="P129"/>
  <c r="P128"/>
  <c r="P127"/>
  <c r="P126"/>
  <c i="1" r="AU100"/>
  <c i="6" r="BK129"/>
  <c r="BK128"/>
  <c r="J128"/>
  <c r="BK127"/>
  <c r="J127"/>
  <c r="BK126"/>
  <c r="J126"/>
  <c r="J97"/>
  <c r="J32"/>
  <c i="1" r="AG100"/>
  <c i="6" r="J129"/>
  <c r="BE129"/>
  <c r="J35"/>
  <c i="1" r="AV100"/>
  <c i="6" r="F35"/>
  <c i="1" r="AZ100"/>
  <c i="6" r="J99"/>
  <c r="J98"/>
  <c r="F120"/>
  <c r="E118"/>
  <c r="F90"/>
  <c r="E88"/>
  <c r="J41"/>
  <c r="J26"/>
  <c r="E26"/>
  <c r="J123"/>
  <c r="J93"/>
  <c r="J25"/>
  <c r="J23"/>
  <c r="E23"/>
  <c r="J122"/>
  <c r="J92"/>
  <c r="J22"/>
  <c r="J20"/>
  <c r="E20"/>
  <c r="F123"/>
  <c r="F93"/>
  <c r="J19"/>
  <c r="J17"/>
  <c r="E17"/>
  <c r="F122"/>
  <c r="F92"/>
  <c r="J16"/>
  <c r="J14"/>
  <c r="J120"/>
  <c r="J90"/>
  <c r="E7"/>
  <c r="E114"/>
  <c r="E84"/>
  <c i="5" r="J39"/>
  <c r="J38"/>
  <c i="1" r="AY99"/>
  <c i="5" r="J37"/>
  <c i="1" r="AX99"/>
  <c i="5" r="BI274"/>
  <c r="BH274"/>
  <c r="BG274"/>
  <c r="BF274"/>
  <c r="T274"/>
  <c r="T273"/>
  <c r="T272"/>
  <c r="R274"/>
  <c r="R273"/>
  <c r="R272"/>
  <c r="P274"/>
  <c r="P273"/>
  <c r="P272"/>
  <c r="BK274"/>
  <c r="BK273"/>
  <c r="J273"/>
  <c r="BK272"/>
  <c r="J272"/>
  <c r="J274"/>
  <c r="BE274"/>
  <c r="J111"/>
  <c r="J110"/>
  <c r="BI270"/>
  <c r="BH270"/>
  <c r="BG270"/>
  <c r="BF270"/>
  <c r="T270"/>
  <c r="R270"/>
  <c r="P270"/>
  <c r="BK270"/>
  <c r="J270"/>
  <c r="BE270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9"/>
  <c r="BH249"/>
  <c r="BG249"/>
  <c r="BF249"/>
  <c r="T249"/>
  <c r="T248"/>
  <c r="T247"/>
  <c r="R249"/>
  <c r="R248"/>
  <c r="R247"/>
  <c r="P249"/>
  <c r="P248"/>
  <c r="P247"/>
  <c r="BK249"/>
  <c r="BK248"/>
  <c r="J248"/>
  <c r="BK247"/>
  <c r="J247"/>
  <c r="J249"/>
  <c r="BE249"/>
  <c r="J109"/>
  <c r="J108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107"/>
  <c r="BI237"/>
  <c r="BH237"/>
  <c r="BG237"/>
  <c r="BF237"/>
  <c r="T237"/>
  <c r="T236"/>
  <c r="R237"/>
  <c r="R236"/>
  <c r="P237"/>
  <c r="P236"/>
  <c r="BK237"/>
  <c r="BK236"/>
  <c r="J236"/>
  <c r="J237"/>
  <c r="BE237"/>
  <c r="J106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105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T213"/>
  <c r="R214"/>
  <c r="R213"/>
  <c r="P214"/>
  <c r="P213"/>
  <c r="BK214"/>
  <c r="BK213"/>
  <c r="J213"/>
  <c r="J214"/>
  <c r="BE214"/>
  <c r="J104"/>
  <c r="BI210"/>
  <c r="BH210"/>
  <c r="BG210"/>
  <c r="BF210"/>
  <c r="T210"/>
  <c r="T209"/>
  <c r="R210"/>
  <c r="R209"/>
  <c r="P210"/>
  <c r="P209"/>
  <c r="BK210"/>
  <c r="BK209"/>
  <c r="J209"/>
  <c r="J210"/>
  <c r="BE210"/>
  <c r="J103"/>
  <c r="BI206"/>
  <c r="BH206"/>
  <c r="BG206"/>
  <c r="BF206"/>
  <c r="T206"/>
  <c r="T205"/>
  <c r="R206"/>
  <c r="R205"/>
  <c r="P206"/>
  <c r="P205"/>
  <c r="BK206"/>
  <c r="BK205"/>
  <c r="J205"/>
  <c r="J206"/>
  <c r="BE206"/>
  <c r="J102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T195"/>
  <c r="R196"/>
  <c r="R195"/>
  <c r="P196"/>
  <c r="P195"/>
  <c r="BK196"/>
  <c r="BK195"/>
  <c r="J195"/>
  <c r="J196"/>
  <c r="BE196"/>
  <c r="J101"/>
  <c r="BI191"/>
  <c r="BH191"/>
  <c r="BG191"/>
  <c r="BF191"/>
  <c r="T191"/>
  <c r="R191"/>
  <c r="P191"/>
  <c r="BK191"/>
  <c r="J191"/>
  <c r="BE191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T179"/>
  <c r="R180"/>
  <c r="R179"/>
  <c r="P180"/>
  <c r="P179"/>
  <c r="BK180"/>
  <c r="BK179"/>
  <c r="J179"/>
  <c r="J180"/>
  <c r="BE180"/>
  <c r="J10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F39"/>
  <c i="1" r="BD99"/>
  <c i="5" r="BH136"/>
  <c r="F38"/>
  <c i="1" r="BC99"/>
  <c i="5" r="BG136"/>
  <c r="F37"/>
  <c i="1" r="BB99"/>
  <c i="5" r="BF136"/>
  <c r="J36"/>
  <c i="1" r="AW99"/>
  <c i="5" r="F36"/>
  <c i="1" r="BA99"/>
  <c i="5" r="T136"/>
  <c r="T135"/>
  <c r="T134"/>
  <c r="T133"/>
  <c r="R136"/>
  <c r="R135"/>
  <c r="R134"/>
  <c r="R133"/>
  <c r="P136"/>
  <c r="P135"/>
  <c r="P134"/>
  <c r="P133"/>
  <c i="1" r="AU99"/>
  <c i="5" r="BK136"/>
  <c r="BK135"/>
  <c r="J135"/>
  <c r="BK134"/>
  <c r="J134"/>
  <c r="BK133"/>
  <c r="J133"/>
  <c r="J97"/>
  <c r="J32"/>
  <c i="1" r="AG99"/>
  <c i="5" r="J136"/>
  <c r="BE136"/>
  <c r="J35"/>
  <c i="1" r="AV99"/>
  <c i="5" r="F35"/>
  <c i="1" r="AZ99"/>
  <c i="5" r="J99"/>
  <c r="J98"/>
  <c r="F127"/>
  <c r="E125"/>
  <c r="F90"/>
  <c r="E88"/>
  <c r="J41"/>
  <c r="J26"/>
  <c r="E26"/>
  <c r="J130"/>
  <c r="J93"/>
  <c r="J25"/>
  <c r="J23"/>
  <c r="E23"/>
  <c r="J129"/>
  <c r="J92"/>
  <c r="J22"/>
  <c r="J20"/>
  <c r="E20"/>
  <c r="F130"/>
  <c r="F93"/>
  <c r="J19"/>
  <c r="J17"/>
  <c r="E17"/>
  <c r="F129"/>
  <c r="F92"/>
  <c r="J16"/>
  <c r="J14"/>
  <c r="J127"/>
  <c r="J90"/>
  <c r="E7"/>
  <c r="E121"/>
  <c r="E84"/>
  <c i="4" r="J39"/>
  <c r="J38"/>
  <c i="1" r="AY98"/>
  <c i="4" r="J37"/>
  <c i="1" r="AX98"/>
  <c i="4" r="BI165"/>
  <c r="BH165"/>
  <c r="BG165"/>
  <c r="BF165"/>
  <c r="T165"/>
  <c r="T164"/>
  <c r="R165"/>
  <c r="R164"/>
  <c r="P165"/>
  <c r="P164"/>
  <c r="BK165"/>
  <c r="BK164"/>
  <c r="J164"/>
  <c r="J165"/>
  <c r="BE165"/>
  <c r="J102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T148"/>
  <c r="R149"/>
  <c r="R148"/>
  <c r="P149"/>
  <c r="P148"/>
  <c r="BK149"/>
  <c r="BK148"/>
  <c r="J148"/>
  <c r="J149"/>
  <c r="BE149"/>
  <c r="J101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T130"/>
  <c r="R131"/>
  <c r="R130"/>
  <c r="P131"/>
  <c r="P130"/>
  <c r="BK131"/>
  <c r="BK130"/>
  <c r="J130"/>
  <c r="J131"/>
  <c r="BE131"/>
  <c r="J100"/>
  <c r="BI127"/>
  <c r="F39"/>
  <c i="1" r="BD98"/>
  <c i="4" r="BH127"/>
  <c r="F38"/>
  <c i="1" r="BC98"/>
  <c i="4" r="BG127"/>
  <c r="F37"/>
  <c i="1" r="BB98"/>
  <c i="4" r="BF127"/>
  <c r="J36"/>
  <c i="1" r="AW98"/>
  <c i="4" r="F36"/>
  <c i="1" r="BA98"/>
  <c i="4" r="T127"/>
  <c r="T126"/>
  <c r="T125"/>
  <c r="T124"/>
  <c r="R127"/>
  <c r="R126"/>
  <c r="R125"/>
  <c r="R124"/>
  <c r="P127"/>
  <c r="P126"/>
  <c r="P125"/>
  <c r="P124"/>
  <c i="1" r="AU98"/>
  <c i="4" r="BK127"/>
  <c r="BK126"/>
  <c r="J126"/>
  <c r="BK125"/>
  <c r="J125"/>
  <c r="BK124"/>
  <c r="J124"/>
  <c r="J97"/>
  <c r="J32"/>
  <c i="1" r="AG98"/>
  <c i="4" r="J127"/>
  <c r="BE127"/>
  <c r="J35"/>
  <c i="1" r="AV98"/>
  <c i="4" r="F35"/>
  <c i="1" r="AZ98"/>
  <c i="4" r="J99"/>
  <c r="J98"/>
  <c r="J121"/>
  <c r="J120"/>
  <c r="F118"/>
  <c r="E116"/>
  <c r="J93"/>
  <c r="J92"/>
  <c r="F90"/>
  <c r="E88"/>
  <c r="J41"/>
  <c r="J20"/>
  <c r="E20"/>
  <c r="F121"/>
  <c r="F93"/>
  <c r="J19"/>
  <c r="J17"/>
  <c r="E17"/>
  <c r="F120"/>
  <c r="F92"/>
  <c r="J16"/>
  <c r="J14"/>
  <c r="J118"/>
  <c r="J90"/>
  <c r="E7"/>
  <c r="E112"/>
  <c r="E84"/>
  <c i="3" r="J39"/>
  <c r="J38"/>
  <c i="1" r="AY97"/>
  <c i="3" r="J37"/>
  <c i="1" r="AX97"/>
  <c i="3" r="BI462"/>
  <c r="BH462"/>
  <c r="BG462"/>
  <c r="BF462"/>
  <c r="T462"/>
  <c r="R462"/>
  <c r="P462"/>
  <c r="BK462"/>
  <c r="J462"/>
  <c r="BE462"/>
  <c r="BI459"/>
  <c r="BH459"/>
  <c r="BG459"/>
  <c r="BF459"/>
  <c r="T459"/>
  <c r="R459"/>
  <c r="P459"/>
  <c r="BK459"/>
  <c r="J459"/>
  <c r="BE459"/>
  <c r="BI456"/>
  <c r="BH456"/>
  <c r="BG456"/>
  <c r="BF456"/>
  <c r="T456"/>
  <c r="R456"/>
  <c r="P456"/>
  <c r="BK456"/>
  <c r="J456"/>
  <c r="BE456"/>
  <c r="BI453"/>
  <c r="BH453"/>
  <c r="BG453"/>
  <c r="BF453"/>
  <c r="T453"/>
  <c r="T452"/>
  <c r="R453"/>
  <c r="R452"/>
  <c r="P453"/>
  <c r="P452"/>
  <c r="BK453"/>
  <c r="BK452"/>
  <c r="J452"/>
  <c r="J453"/>
  <c r="BE453"/>
  <c r="J117"/>
  <c r="BI450"/>
  <c r="BH450"/>
  <c r="BG450"/>
  <c r="BF450"/>
  <c r="T450"/>
  <c r="R450"/>
  <c r="P450"/>
  <c r="BK450"/>
  <c r="J450"/>
  <c r="BE450"/>
  <c r="BI447"/>
  <c r="BH447"/>
  <c r="BG447"/>
  <c r="BF447"/>
  <c r="T447"/>
  <c r="T446"/>
  <c r="R447"/>
  <c r="R446"/>
  <c r="P447"/>
  <c r="P446"/>
  <c r="BK447"/>
  <c r="BK446"/>
  <c r="J446"/>
  <c r="J447"/>
  <c r="BE447"/>
  <c r="J116"/>
  <c r="BI444"/>
  <c r="BH444"/>
  <c r="BG444"/>
  <c r="BF444"/>
  <c r="T444"/>
  <c r="R444"/>
  <c r="P444"/>
  <c r="BK444"/>
  <c r="J444"/>
  <c r="BE444"/>
  <c r="BI441"/>
  <c r="BH441"/>
  <c r="BG441"/>
  <c r="BF441"/>
  <c r="T441"/>
  <c r="T440"/>
  <c r="R441"/>
  <c r="R440"/>
  <c r="P441"/>
  <c r="P440"/>
  <c r="BK441"/>
  <c r="BK440"/>
  <c r="J440"/>
  <c r="J441"/>
  <c r="BE441"/>
  <c r="J115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33"/>
  <c r="BH433"/>
  <c r="BG433"/>
  <c r="BF433"/>
  <c r="T433"/>
  <c r="R433"/>
  <c r="P433"/>
  <c r="BK433"/>
  <c r="J433"/>
  <c r="BE433"/>
  <c r="BI430"/>
  <c r="BH430"/>
  <c r="BG430"/>
  <c r="BF430"/>
  <c r="T430"/>
  <c r="R430"/>
  <c r="P430"/>
  <c r="BK430"/>
  <c r="J430"/>
  <c r="BE430"/>
  <c r="BI427"/>
  <c r="BH427"/>
  <c r="BG427"/>
  <c r="BF427"/>
  <c r="T427"/>
  <c r="R427"/>
  <c r="P427"/>
  <c r="BK427"/>
  <c r="J427"/>
  <c r="BE427"/>
  <c r="BI425"/>
  <c r="BH425"/>
  <c r="BG425"/>
  <c r="BF425"/>
  <c r="T425"/>
  <c r="R425"/>
  <c r="P425"/>
  <c r="BK425"/>
  <c r="J425"/>
  <c r="BE425"/>
  <c r="BI423"/>
  <c r="BH423"/>
  <c r="BG423"/>
  <c r="BF423"/>
  <c r="T423"/>
  <c r="R423"/>
  <c r="P423"/>
  <c r="BK423"/>
  <c r="J423"/>
  <c r="BE423"/>
  <c r="BI421"/>
  <c r="BH421"/>
  <c r="BG421"/>
  <c r="BF421"/>
  <c r="T421"/>
  <c r="T420"/>
  <c r="R421"/>
  <c r="R420"/>
  <c r="P421"/>
  <c r="P420"/>
  <c r="BK421"/>
  <c r="BK420"/>
  <c r="J420"/>
  <c r="J421"/>
  <c r="BE421"/>
  <c r="J114"/>
  <c r="BI417"/>
  <c r="BH417"/>
  <c r="BG417"/>
  <c r="BF417"/>
  <c r="T417"/>
  <c r="R417"/>
  <c r="P417"/>
  <c r="BK417"/>
  <c r="J417"/>
  <c r="BE417"/>
  <c r="BI414"/>
  <c r="BH414"/>
  <c r="BG414"/>
  <c r="BF414"/>
  <c r="T414"/>
  <c r="R414"/>
  <c r="P414"/>
  <c r="BK414"/>
  <c r="J414"/>
  <c r="BE414"/>
  <c r="BI411"/>
  <c r="BH411"/>
  <c r="BG411"/>
  <c r="BF411"/>
  <c r="T411"/>
  <c r="R411"/>
  <c r="P411"/>
  <c r="BK411"/>
  <c r="J411"/>
  <c r="BE411"/>
  <c r="BI408"/>
  <c r="BH408"/>
  <c r="BG408"/>
  <c r="BF408"/>
  <c r="T408"/>
  <c r="R408"/>
  <c r="P408"/>
  <c r="BK408"/>
  <c r="J408"/>
  <c r="BE408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400"/>
  <c r="BH400"/>
  <c r="BG400"/>
  <c r="BF400"/>
  <c r="T400"/>
  <c r="R400"/>
  <c r="P400"/>
  <c r="BK400"/>
  <c r="J400"/>
  <c r="BE400"/>
  <c r="BI398"/>
  <c r="BH398"/>
  <c r="BG398"/>
  <c r="BF398"/>
  <c r="T398"/>
  <c r="R398"/>
  <c r="P398"/>
  <c r="BK398"/>
  <c r="J398"/>
  <c r="BE398"/>
  <c r="BI395"/>
  <c r="BH395"/>
  <c r="BG395"/>
  <c r="BF395"/>
  <c r="T395"/>
  <c r="R395"/>
  <c r="P395"/>
  <c r="BK395"/>
  <c r="J395"/>
  <c r="BE395"/>
  <c r="BI392"/>
  <c r="BH392"/>
  <c r="BG392"/>
  <c r="BF392"/>
  <c r="T392"/>
  <c r="R392"/>
  <c r="P392"/>
  <c r="BK392"/>
  <c r="J392"/>
  <c r="BE392"/>
  <c r="BI389"/>
  <c r="BH389"/>
  <c r="BG389"/>
  <c r="BF389"/>
  <c r="T389"/>
  <c r="R389"/>
  <c r="P389"/>
  <c r="BK389"/>
  <c r="J389"/>
  <c r="BE389"/>
  <c r="BI386"/>
  <c r="BH386"/>
  <c r="BG386"/>
  <c r="BF386"/>
  <c r="T386"/>
  <c r="T385"/>
  <c r="R386"/>
  <c r="R385"/>
  <c r="P386"/>
  <c r="P385"/>
  <c r="BK386"/>
  <c r="BK385"/>
  <c r="J385"/>
  <c r="J386"/>
  <c r="BE386"/>
  <c r="J113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8"/>
  <c r="BH378"/>
  <c r="BG378"/>
  <c r="BF378"/>
  <c r="T378"/>
  <c r="R378"/>
  <c r="P378"/>
  <c r="BK378"/>
  <c r="J378"/>
  <c r="BE378"/>
  <c r="BI376"/>
  <c r="BH376"/>
  <c r="BG376"/>
  <c r="BF376"/>
  <c r="T376"/>
  <c r="R376"/>
  <c r="P376"/>
  <c r="BK376"/>
  <c r="J376"/>
  <c r="BE376"/>
  <c r="BI373"/>
  <c r="BH373"/>
  <c r="BG373"/>
  <c r="BF373"/>
  <c r="T373"/>
  <c r="T372"/>
  <c r="R373"/>
  <c r="R372"/>
  <c r="P373"/>
  <c r="P372"/>
  <c r="BK373"/>
  <c r="BK372"/>
  <c r="J372"/>
  <c r="J373"/>
  <c r="BE373"/>
  <c r="J112"/>
  <c r="BI370"/>
  <c r="BH370"/>
  <c r="BG370"/>
  <c r="BF370"/>
  <c r="T370"/>
  <c r="R370"/>
  <c r="P370"/>
  <c r="BK370"/>
  <c r="J370"/>
  <c r="BE370"/>
  <c r="BI367"/>
  <c r="BH367"/>
  <c r="BG367"/>
  <c r="BF367"/>
  <c r="T367"/>
  <c r="T366"/>
  <c r="R367"/>
  <c r="R366"/>
  <c r="P367"/>
  <c r="P366"/>
  <c r="BK367"/>
  <c r="BK366"/>
  <c r="J366"/>
  <c r="J367"/>
  <c r="BE367"/>
  <c r="J111"/>
  <c r="BI364"/>
  <c r="BH364"/>
  <c r="BG364"/>
  <c r="BF364"/>
  <c r="T364"/>
  <c r="R364"/>
  <c r="P364"/>
  <c r="BK364"/>
  <c r="J364"/>
  <c r="BE364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6"/>
  <c r="BH356"/>
  <c r="BG356"/>
  <c r="BF356"/>
  <c r="T356"/>
  <c r="R356"/>
  <c r="P356"/>
  <c r="BK356"/>
  <c r="J356"/>
  <c r="BE356"/>
  <c r="BI353"/>
  <c r="BH353"/>
  <c r="BG353"/>
  <c r="BF353"/>
  <c r="T353"/>
  <c r="R353"/>
  <c r="P353"/>
  <c r="BK353"/>
  <c r="J353"/>
  <c r="BE353"/>
  <c r="BI350"/>
  <c r="BH350"/>
  <c r="BG350"/>
  <c r="BF350"/>
  <c r="T350"/>
  <c r="R350"/>
  <c r="P350"/>
  <c r="BK350"/>
  <c r="J350"/>
  <c r="BE350"/>
  <c r="BI347"/>
  <c r="BH347"/>
  <c r="BG347"/>
  <c r="BF347"/>
  <c r="T347"/>
  <c r="R347"/>
  <c r="P347"/>
  <c r="BK347"/>
  <c r="J347"/>
  <c r="BE347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T337"/>
  <c r="R338"/>
  <c r="R337"/>
  <c r="P338"/>
  <c r="P337"/>
  <c r="BK338"/>
  <c r="BK337"/>
  <c r="J337"/>
  <c r="J338"/>
  <c r="BE338"/>
  <c r="J110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T322"/>
  <c r="R323"/>
  <c r="R322"/>
  <c r="P323"/>
  <c r="P322"/>
  <c r="BK323"/>
  <c r="BK322"/>
  <c r="J322"/>
  <c r="J323"/>
  <c r="BE323"/>
  <c r="J109"/>
  <c r="BI320"/>
  <c r="BH320"/>
  <c r="BG320"/>
  <c r="BF320"/>
  <c r="T320"/>
  <c r="R320"/>
  <c r="P320"/>
  <c r="BK320"/>
  <c r="J320"/>
  <c r="BE320"/>
  <c r="BI317"/>
  <c r="BH317"/>
  <c r="BG317"/>
  <c r="BF317"/>
  <c r="T317"/>
  <c r="R317"/>
  <c r="P317"/>
  <c r="BK317"/>
  <c r="J317"/>
  <c r="BE317"/>
  <c r="BI314"/>
  <c r="BH314"/>
  <c r="BG314"/>
  <c r="BF314"/>
  <c r="T314"/>
  <c r="R314"/>
  <c r="P314"/>
  <c r="BK314"/>
  <c r="J314"/>
  <c r="BE314"/>
  <c r="BI311"/>
  <c r="BH311"/>
  <c r="BG311"/>
  <c r="BF311"/>
  <c r="T311"/>
  <c r="R311"/>
  <c r="P311"/>
  <c r="BK311"/>
  <c r="J311"/>
  <c r="BE311"/>
  <c r="BI308"/>
  <c r="BH308"/>
  <c r="BG308"/>
  <c r="BF308"/>
  <c r="T308"/>
  <c r="R308"/>
  <c r="P308"/>
  <c r="BK308"/>
  <c r="J308"/>
  <c r="BE308"/>
  <c r="BI305"/>
  <c r="BH305"/>
  <c r="BG305"/>
  <c r="BF305"/>
  <c r="T305"/>
  <c r="T304"/>
  <c r="R305"/>
  <c r="R304"/>
  <c r="P305"/>
  <c r="P304"/>
  <c r="BK305"/>
  <c r="BK304"/>
  <c r="J304"/>
  <c r="J305"/>
  <c r="BE305"/>
  <c r="J108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0"/>
  <c r="BH290"/>
  <c r="BG290"/>
  <c r="BF290"/>
  <c r="T290"/>
  <c r="T289"/>
  <c r="T288"/>
  <c r="R290"/>
  <c r="R289"/>
  <c r="R288"/>
  <c r="P290"/>
  <c r="P289"/>
  <c r="P288"/>
  <c r="BK290"/>
  <c r="BK289"/>
  <c r="J289"/>
  <c r="BK288"/>
  <c r="J288"/>
  <c r="J290"/>
  <c r="BE290"/>
  <c r="J107"/>
  <c r="J106"/>
  <c r="BI286"/>
  <c r="BH286"/>
  <c r="BG286"/>
  <c r="BF286"/>
  <c r="T286"/>
  <c r="R286"/>
  <c r="P286"/>
  <c r="BK286"/>
  <c r="J286"/>
  <c r="BE286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70"/>
  <c r="BH270"/>
  <c r="BG270"/>
  <c r="BF270"/>
  <c r="T270"/>
  <c r="T269"/>
  <c r="R270"/>
  <c r="R269"/>
  <c r="P270"/>
  <c r="P269"/>
  <c r="BK270"/>
  <c r="BK269"/>
  <c r="J269"/>
  <c r="J270"/>
  <c r="BE270"/>
  <c r="J105"/>
  <c r="BI266"/>
  <c r="BH266"/>
  <c r="BG266"/>
  <c r="BF266"/>
  <c r="T266"/>
  <c r="R266"/>
  <c r="P266"/>
  <c r="BK266"/>
  <c r="J266"/>
  <c r="BE266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5"/>
  <c r="BH245"/>
  <c r="BG245"/>
  <c r="BF245"/>
  <c r="T245"/>
  <c r="T244"/>
  <c r="R245"/>
  <c r="R244"/>
  <c r="P245"/>
  <c r="P244"/>
  <c r="BK245"/>
  <c r="BK244"/>
  <c r="J244"/>
  <c r="J245"/>
  <c r="BE245"/>
  <c r="J104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34"/>
  <c r="BH234"/>
  <c r="BG234"/>
  <c r="BF234"/>
  <c r="T234"/>
  <c r="T233"/>
  <c r="R234"/>
  <c r="R233"/>
  <c r="P234"/>
  <c r="P233"/>
  <c r="BK234"/>
  <c r="BK233"/>
  <c r="J233"/>
  <c r="J234"/>
  <c r="BE234"/>
  <c r="J10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21"/>
  <c r="BH221"/>
  <c r="BG221"/>
  <c r="BF221"/>
  <c r="T221"/>
  <c r="T220"/>
  <c r="R221"/>
  <c r="R220"/>
  <c r="P221"/>
  <c r="P220"/>
  <c r="BK221"/>
  <c r="BK220"/>
  <c r="J220"/>
  <c r="J221"/>
  <c r="BE221"/>
  <c r="J102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T205"/>
  <c r="R206"/>
  <c r="R205"/>
  <c r="P206"/>
  <c r="P205"/>
  <c r="BK206"/>
  <c r="BK205"/>
  <c r="J205"/>
  <c r="J206"/>
  <c r="BE206"/>
  <c r="J101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T189"/>
  <c r="R190"/>
  <c r="R189"/>
  <c r="P190"/>
  <c r="P189"/>
  <c r="BK190"/>
  <c r="BK189"/>
  <c r="J189"/>
  <c r="J190"/>
  <c r="BE190"/>
  <c r="J100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F39"/>
  <c i="1" r="BD97"/>
  <c i="3" r="BH142"/>
  <c r="F38"/>
  <c i="1" r="BC97"/>
  <c i="3" r="BG142"/>
  <c r="F37"/>
  <c i="1" r="BB97"/>
  <c i="3" r="BF142"/>
  <c r="J36"/>
  <c i="1" r="AW97"/>
  <c i="3" r="F36"/>
  <c i="1" r="BA97"/>
  <c i="3" r="T142"/>
  <c r="T141"/>
  <c r="T140"/>
  <c r="T139"/>
  <c r="R142"/>
  <c r="R141"/>
  <c r="R140"/>
  <c r="R139"/>
  <c r="P142"/>
  <c r="P141"/>
  <c r="P140"/>
  <c r="P139"/>
  <c i="1" r="AU97"/>
  <c i="3" r="BK142"/>
  <c r="BK141"/>
  <c r="J141"/>
  <c r="BK140"/>
  <c r="J140"/>
  <c r="BK139"/>
  <c r="J139"/>
  <c r="J97"/>
  <c r="J32"/>
  <c i="1" r="AG97"/>
  <c i="3" r="J142"/>
  <c r="BE142"/>
  <c r="J35"/>
  <c i="1" r="AV97"/>
  <c i="3" r="F35"/>
  <c i="1" r="AZ97"/>
  <c i="3" r="J99"/>
  <c r="J98"/>
  <c r="J136"/>
  <c r="J135"/>
  <c r="F133"/>
  <c r="E131"/>
  <c r="J93"/>
  <c r="J92"/>
  <c r="F90"/>
  <c r="E88"/>
  <c r="J41"/>
  <c r="J20"/>
  <c r="E20"/>
  <c r="F136"/>
  <c r="F93"/>
  <c r="J19"/>
  <c r="J17"/>
  <c r="E17"/>
  <c r="F135"/>
  <c r="F92"/>
  <c r="J16"/>
  <c r="J14"/>
  <c r="J133"/>
  <c r="J90"/>
  <c r="E7"/>
  <c r="E127"/>
  <c r="E84"/>
  <c i="2" r="J37"/>
  <c r="J36"/>
  <c i="1" r="AY95"/>
  <c i="2" r="J35"/>
  <c i="1" r="AX95"/>
  <c i="2"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F37"/>
  <c i="1" r="BD95"/>
  <c i="2" r="BH120"/>
  <c r="F36"/>
  <c i="1" r="BC95"/>
  <c i="2" r="BG120"/>
  <c r="F35"/>
  <c i="1" r="BB95"/>
  <c i="2" r="BF120"/>
  <c r="J34"/>
  <c i="1" r="AW95"/>
  <c i="2" r="F34"/>
  <c i="1" r="BA95"/>
  <c i="2" r="T120"/>
  <c r="T119"/>
  <c r="T118"/>
  <c r="T117"/>
  <c r="R120"/>
  <c r="R119"/>
  <c r="R118"/>
  <c r="R117"/>
  <c r="P120"/>
  <c r="P119"/>
  <c r="P118"/>
  <c r="P117"/>
  <c i="1" r="AU95"/>
  <c i="2" r="BK120"/>
  <c r="BK119"/>
  <c r="J119"/>
  <c r="BK118"/>
  <c r="J118"/>
  <c r="BK117"/>
  <c r="J117"/>
  <c r="J95"/>
  <c r="J30"/>
  <c i="1" r="AG95"/>
  <c i="2" r="J120"/>
  <c r="BE120"/>
  <c r="J33"/>
  <c i="1" r="AV95"/>
  <c i="2" r="F33"/>
  <c i="1" r="AZ95"/>
  <c i="2" r="J97"/>
  <c r="J96"/>
  <c r="J114"/>
  <c r="J113"/>
  <c r="F113"/>
  <c r="F111"/>
  <c r="E109"/>
  <c r="J91"/>
  <c r="J90"/>
  <c r="F90"/>
  <c r="F88"/>
  <c r="E86"/>
  <c r="J39"/>
  <c r="J18"/>
  <c r="E18"/>
  <c r="F114"/>
  <c r="F91"/>
  <c r="J17"/>
  <c r="J12"/>
  <c r="J111"/>
  <c r="J88"/>
  <c r="E7"/>
  <c r="E107"/>
  <c r="E84"/>
  <c i="1" r="BD103"/>
  <c r="BC103"/>
  <c r="BB103"/>
  <c r="BA103"/>
  <c r="AZ103"/>
  <c r="AY103"/>
  <c r="AX103"/>
  <c r="AW103"/>
  <c r="AV103"/>
  <c r="AU103"/>
  <c r="AT103"/>
  <c r="AS103"/>
  <c r="AG103"/>
  <c r="BD96"/>
  <c r="BC96"/>
  <c r="BB96"/>
  <c r="BA96"/>
  <c r="AZ96"/>
  <c r="AY96"/>
  <c r="AX96"/>
  <c r="AW96"/>
  <c r="AV96"/>
  <c r="AU96"/>
  <c r="AT96"/>
  <c r="AS96"/>
  <c r="AG96"/>
  <c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110"/>
  <c r="AN110"/>
  <c r="AT109"/>
  <c r="AN109"/>
  <c r="AT108"/>
  <c r="AN108"/>
  <c r="AT107"/>
  <c r="AN107"/>
  <c r="AT106"/>
  <c r="AN106"/>
  <c r="AT105"/>
  <c r="AN105"/>
  <c r="AT104"/>
  <c r="AN104"/>
  <c r="AN103"/>
  <c r="AT102"/>
  <c r="AN102"/>
  <c r="AT101"/>
  <c r="AN101"/>
  <c r="AT100"/>
  <c r="AN100"/>
  <c r="AT99"/>
  <c r="AN99"/>
  <c r="AT98"/>
  <c r="AN98"/>
  <c r="AT97"/>
  <c r="AN97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<sst xmlns="http://schemas.openxmlformats.org/spreadsheetml/2006/main">
  <si>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</si>
  <si>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</si>
  <si>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</si>
  <si>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</si>
  <si>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</si>
  <si>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{ad6203a1-b6ed-414b-bd06-0b8f2816b63f}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</si>
  <si>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</si>
  <si>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</si>
  <si>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</si>
  <si>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</si>
  <si>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</si>
  <si>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</si>
  <si>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</si>
  <si>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</si>
  <si>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</si>
  <si>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</si>
  <si>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</si>
  <si>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Kanalizace Stříbrná Skalice - III.etapa</t>
  </si>
  <si>
    <t>KSO:</t>
  </si>
  <si>
    <t>827 21 11</t>
  </si>
  <si>
    <t>CC-CZ:</t>
  </si>
  <si>
    <t>22231</t>
  </si>
  <si>
    <t>Místo:</t>
  </si>
  <si>
    <t>Stříbrná Skalice</t>
  </si>
  <si>
    <t>Datum:</t>
  </si>
  <si>
    <t>30. 1. 2019</t>
  </si>
  <si>
    <t>CZ-CPV:</t>
  </si>
  <si>
    <t>45231300-8</t>
  </si>
  <si>
    <t>CZ-CPA:</t>
  </si>
  <si>
    <t>42.21.22</t>
  </si>
  <si>
    <t>Zadavatel:</t>
  </si>
  <si>
    <t>IČ:</t>
  </si>
  <si>
    <t>00235750</t>
  </si>
  <si>
    <t>Obec Stříbrná Skalice</t>
  </si>
  <si>
    <t>DIČ:</t>
  </si>
  <si>
    <t>Uchazeč:</t>
  </si>
  <si>
    <t>Vyplň údaj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</si>
  <si>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</si>
  <si>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</si>
  <si>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</si>
  <si>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</si>
  <si>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</si>
  <si>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</si>
  <si>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</si>
  <si>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</si>
  <si>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</si>
  <si>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</si>
  <si>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</si>
  <si>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</si>
  <si>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</si>
  <si>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</si>
  <si>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</si>
  <si>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</si>
  <si>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</si>
  <si>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</si>
  <si>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</si>
  <si>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</si>
  <si>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</si>
  <si>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</si>
  <si>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</si>
  <si>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</si>
  <si>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</si>
  <si>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</si>
  <si>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</si>
  <si>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</si>
  <si>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</si>
  <si>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</si>
  <si>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</si>
  <si>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</si>
  <si>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</si>
  <si>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</si>
  <si>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</si>
  <si>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</si>
  <si>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</si>
  <si>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</si>
  <si>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</si>
  <si>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</si>
  <si>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</si>
  <si>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</si>
  <si>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</si>
  <si>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</si>
  <si>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</si>
  <si>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</si>
  <si>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</si>
  <si>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</si>
  <si>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</si>
  <si>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</si>
  <si>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</si>
  <si>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</si>
  <si>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</si>
  <si>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2019_01_000</t>
  </si>
  <si>
    <t>Soupis vedlejších a ostatních nákladů</t>
  </si>
  <si>
    <t>VON</t>
  </si>
  <si>
    <t>1</t>
  </si>
  <si>
    <t>{cba5b30c-1a1e-474f-aeac-c42777c362d7}</t>
  </si>
  <si>
    <t>827 21</t>
  </si>
  <si>
    <t>2</t>
  </si>
  <si>
    <t>2019_01_01</t>
  </si>
  <si>
    <t xml:space="preserve">SO 1.01  Podtlaková stanice VS 1</t>
  </si>
  <si>
    <t>STA</t>
  </si>
  <si>
    <t>{2cbe96d8-b48d-48dc-b9eb-727fdf974506}</t>
  </si>
  <si>
    <t>2019_01_01.1</t>
  </si>
  <si>
    <t>SO 1.01 Podtlaková stanice VS 1 - stavební</t>
  </si>
  <si>
    <t>Soupis</t>
  </si>
  <si>
    <t>{c9a3f51f-49f8-4be1-9f02-2a6f457996f3}</t>
  </si>
  <si>
    <t>2019_01_01.2</t>
  </si>
  <si>
    <t xml:space="preserve">SO 1.01  Podtlaková stanice VS 1 - komunikace</t>
  </si>
  <si>
    <t>{fa1ec20e-8803-40db-bac8-15b44ce69724}</t>
  </si>
  <si>
    <t>822 29</t>
  </si>
  <si>
    <t>2019_01_01.3</t>
  </si>
  <si>
    <t>SO 1.01 Podtlaková stanice VS 1 - biologický filtr</t>
  </si>
  <si>
    <t>{d6293a33-a735-452f-898c-411939efe9e0}</t>
  </si>
  <si>
    <t>814 15</t>
  </si>
  <si>
    <t>2019_01_01.4</t>
  </si>
  <si>
    <t>SO 1.01 Podtlaková stanice VS 1- oplocení</t>
  </si>
  <si>
    <t>{cc02502c-f646-42d2-8bf4-1d11cf08db21}</t>
  </si>
  <si>
    <t>814 18</t>
  </si>
  <si>
    <t>2019_01_01.5</t>
  </si>
  <si>
    <t>SO 1.02 Podtlaková stanice VS 1 - stavební příprava pro sběrný tank</t>
  </si>
  <si>
    <t>{07c05e02-475d-4655-94e6-3b7690b95fca}</t>
  </si>
  <si>
    <t>2019_01_03</t>
  </si>
  <si>
    <t>SO 1.01 Podtlaková stanice VS 1 - rozvody elektro a hromosvod</t>
  </si>
  <si>
    <t>{e2f3fc11-5763-4d97-a5a9-e5bb76a98b6e}</t>
  </si>
  <si>
    <t>2019_01_0.1</t>
  </si>
  <si>
    <t>IO 01.1 Stoková síť podtlakové kanalizace</t>
  </si>
  <si>
    <t>ING</t>
  </si>
  <si>
    <t>{d4ba7767-cbee-4b12-b9c9-7507a5e9cd23}</t>
  </si>
  <si>
    <t>2019_01_0.1.1</t>
  </si>
  <si>
    <t>IO 01.1. Stoková síť podtlakové kanalizace - stoky A</t>
  </si>
  <si>
    <t>{2da0e343-7582-4206-9831-6d302093c405}</t>
  </si>
  <si>
    <t>2019_01_01.2.</t>
  </si>
  <si>
    <t>IO 01.1. Stoková síť podtlakové kanalizace - stoky B</t>
  </si>
  <si>
    <t>{55a58f3b-5a3f-4910-a751-b05258f5f3d4}</t>
  </si>
  <si>
    <t>2019_01_0.1.3</t>
  </si>
  <si>
    <t>IO 01.1. Stoková síť podtlakové kanalizace - stoky C</t>
  </si>
  <si>
    <t>{c6ad0d72-8e9c-4bc2-a557-648a6bf8e2a6}</t>
  </si>
  <si>
    <t>2019_01_0.1.5</t>
  </si>
  <si>
    <t xml:space="preserve">IO 01.5 Výtlak  V1</t>
  </si>
  <si>
    <t>{cfcc0edb-b672-4709-b2ef-24e59efe1cc9}</t>
  </si>
  <si>
    <t>2019_01_0.1.5.1</t>
  </si>
  <si>
    <t>IO 01.5 Armaturní šachty</t>
  </si>
  <si>
    <t>{b813463a-3807-4f7c-8ca2-a420014d59b6}</t>
  </si>
  <si>
    <t>2019_01_01_6</t>
  </si>
  <si>
    <t>IO 1.06 Podtlaková stanice VS 1 - přípojka nn (elektro)</t>
  </si>
  <si>
    <t>{88845a55-5015-4a57-b1ae-7a7a68e79275}</t>
  </si>
  <si>
    <t>2019_01__1.01_P</t>
  </si>
  <si>
    <t>PS 1.01 Podtlaková stanice VS1 - technologie</t>
  </si>
  <si>
    <t>PRO</t>
  </si>
  <si>
    <t>{e2667d7c-db6b-425a-abb1-dde925302d5a}</t>
  </si>
  <si>
    <t>KRYCÍ LIST SOUPISU PRACÍ</t>
  </si>
  <si>
    <t>Objekt:</t>
  </si>
  <si>
    <t>2019_01_000 - Soupis vedlejších a ostatních nákladů</t>
  </si>
  <si>
    <t>2223</t>
  </si>
  <si>
    <t>45100000-8</t>
  </si>
  <si>
    <t>42.21.2</t>
  </si>
  <si>
    <t>obec Stříbrná Skalice</t>
  </si>
  <si>
    <t>CZ47116901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</si>
  <si>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</si>
  <si>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</si>
  <si>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</si>
  <si>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</si>
  <si>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</si>
  <si>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</si>
  <si>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0 -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</si>
  <si>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</si>
  <si>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</si>
  <si>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</si>
  <si>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</si>
  <si>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</si>
  <si>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</si>
  <si>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</si>
  <si>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</si>
  <si>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</si>
  <si>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</si>
  <si>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</si>
  <si>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</si>
  <si>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</si>
  <si>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</si>
  <si>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</si>
  <si>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</si>
  <si>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</si>
  <si>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</si>
  <si>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01220300_r</t>
  </si>
  <si>
    <t>Zařízení staveniště - dle technické zprávy kap. 1.1.1</t>
  </si>
  <si>
    <t>kpl</t>
  </si>
  <si>
    <t>1024</t>
  </si>
  <si>
    <t>-861853591</t>
  </si>
  <si>
    <t>PP</t>
  </si>
  <si>
    <t>09100200_r</t>
  </si>
  <si>
    <t>PROPAGACE - v rozsahu dle podmínek SFŽP a specifikace v textu D kapitola 1.1.2 - velkoplošný panel</t>
  </si>
  <si>
    <t>kpl.</t>
  </si>
  <si>
    <t>262144</t>
  </si>
  <si>
    <t>1222101608</t>
  </si>
  <si>
    <t>3</t>
  </si>
  <si>
    <t>01220304_r</t>
  </si>
  <si>
    <t>Geodetické práce - dle technické zprávy kap. 1.1.3.</t>
  </si>
  <si>
    <t>-1390529878</t>
  </si>
  <si>
    <t xml:space="preserve">Geodetické práce - dle technické zprávy kap.  1.1.3.</t>
  </si>
  <si>
    <t>4</t>
  </si>
  <si>
    <t>01220305_r</t>
  </si>
  <si>
    <t>Dokumentace skutečného provedení, PROVOZNÍ ŘÁD KANALIZACE, KANALIZAČNÍ ŘÁD - dle technické zprávy kap. 1.1.4.</t>
  </si>
  <si>
    <t>27201111</t>
  </si>
  <si>
    <t>Dokumentace skutečného provedení - dle technické zprávy kap. 1.1.4.</t>
  </si>
  <si>
    <t>01220302_r</t>
  </si>
  <si>
    <t>Vytyčení inženýrských sítí - dle technické zprávy kap. 1.1.5.</t>
  </si>
  <si>
    <t>618844381</t>
  </si>
  <si>
    <t>6</t>
  </si>
  <si>
    <t>01220306_r</t>
  </si>
  <si>
    <t>Průzkumné práce - dle technické zprávy kap. 1.1.6.</t>
  </si>
  <si>
    <t>-578727542</t>
  </si>
  <si>
    <t>Průzkumné práce - dle technické zprávy kap. 1.1.6</t>
  </si>
  <si>
    <t>7</t>
  </si>
  <si>
    <t>01220303_r</t>
  </si>
  <si>
    <t>Provizorní dopravní značení - dle technické zprávy kap. 1.1.7.</t>
  </si>
  <si>
    <t>592664044</t>
  </si>
  <si>
    <t>8</t>
  </si>
  <si>
    <t>01220307_r</t>
  </si>
  <si>
    <t>Zkoušky na staveništi - dle technické zprávy kap. 1.1.8</t>
  </si>
  <si>
    <t>-1794714288</t>
  </si>
  <si>
    <t>9</t>
  </si>
  <si>
    <t>01220315_r</t>
  </si>
  <si>
    <t>Kompletační činnost - dle technické zprávy kap. 1.1.9.</t>
  </si>
  <si>
    <t>1569933400</t>
  </si>
  <si>
    <t>10</t>
  </si>
  <si>
    <t>01220318_r</t>
  </si>
  <si>
    <t>Součinnost při zabezpečení kolaudace stavby - dle technické zprávy kap. 1.1.10.</t>
  </si>
  <si>
    <t>462393262</t>
  </si>
  <si>
    <t>11</t>
  </si>
  <si>
    <t>01220320_r</t>
  </si>
  <si>
    <t>Kontrolní a zkušební plán, technologické postupy - dle technické zprávy kap. 1.1.11.</t>
  </si>
  <si>
    <t>1828603005</t>
  </si>
  <si>
    <t>12</t>
  </si>
  <si>
    <t>01220326_r</t>
  </si>
  <si>
    <t>Havarijní a povodňový plán- dle technické zprávy kap. 1.1.12.</t>
  </si>
  <si>
    <t>-1000056861</t>
  </si>
  <si>
    <t>13</t>
  </si>
  <si>
    <t>01220327_r</t>
  </si>
  <si>
    <t>Harmonogram stavby - dle technické zprávy kap. 1.1.13.</t>
  </si>
  <si>
    <t>1422201818</t>
  </si>
  <si>
    <t>14</t>
  </si>
  <si>
    <t>01220328_r</t>
  </si>
  <si>
    <t>Plán BOZP - dle technické zprávy kap. 1.1.14.</t>
  </si>
  <si>
    <t>-1634509714</t>
  </si>
  <si>
    <t>01220310_r</t>
  </si>
  <si>
    <t>Dílenská dokumentace stavby - dle technické zprávy kap. 1.1.15.</t>
  </si>
  <si>
    <t>-2069350979</t>
  </si>
  <si>
    <t>Dílenskáí dokumentace stavby - dle technické zprávy kap. 1.1.15.</t>
  </si>
  <si>
    <t xml:space="preserve">2019_01_01 - SO 1.01  Podtlaková stanice VS 1</t>
  </si>
  <si>
    <t>Soupis:</t>
  </si>
  <si>
    <t>2019_01_01.1 - SO 1.01 Podtlaková stanice VS 1 - stavební</t>
  </si>
  <si>
    <t>22233</t>
  </si>
  <si>
    <t xml:space="preserve"> </t>
  </si>
  <si>
    <t>42.21.23</t>
  </si>
  <si>
    <t>VRV a.s.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</si>
  <si>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</si>
  <si>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</si>
  <si>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</si>
  <si>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</si>
  <si>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</si>
  <si>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</si>
  <si>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6 - Úpravy povrchů, podlahy a osazování výplní</t>
  </si>
  <si>
    <t xml:space="preserve">    9 - Ostatní konstrukce a práce-bourání</t>
  </si>
  <si>
    <t>PSV - Práce a dodávky PSV</t>
  </si>
  <si>
    <t xml:space="preserve">    711 - Izolace proti vodě, vlhkosti a plynům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</si>
  <si>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</si>
  <si>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</si>
  <si>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</si>
  <si>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montované z desek, dílců a panelů</t>
  </si>
  <si>
    <t xml:space="preserve">    764 - Konstrukce klempířské</t>
  </si>
  <si>
    <t xml:space="preserve">    765 - Konstrukce pokrývačské</t>
  </si>
  <si>
    <t xml:space="preserve">    766 - Konstrukce truhlářské</t>
  </si>
  <si>
    <t xml:space="preserve">    772 - Podlahy z kamene</t>
  </si>
  <si>
    <t xml:space="preserve">    777 - Podlahy lité</t>
  </si>
  <si>
    <t xml:space="preserve">    784 - Dokončovací práce - malby a tapety</t>
  </si>
  <si>
    <t>HSV</t>
  </si>
  <si>
    <t>Práce a dodávky HSV</t>
  </si>
  <si>
    <t>Zemní práce</t>
  </si>
  <si>
    <t>115101201</t>
  </si>
  <si>
    <t>Čerpání vody na dopravní výšku do 10 m průměrný přítok do 500 l/min</t>
  </si>
  <si>
    <t>hod</t>
  </si>
  <si>
    <t>CS ÚRS 2019 01</t>
  </si>
  <si>
    <t>-1757587742</t>
  </si>
  <si>
    <t>Čerpání vody na dopravní výšku do 10 m s uvažovaným průměrným přítokem do 500 l/min</t>
  </si>
  <si>
    <t>115101301</t>
  </si>
  <si>
    <t>Pohotovost čerpací soupravy pro dopravní výšku do 10 m přítok do 500 l/min</t>
  </si>
  <si>
    <t>den</t>
  </si>
  <si>
    <t>706011644</t>
  </si>
  <si>
    <t>Pohotovost záložní čerpací soupravy pro dopravní výšku do 10 m s uvažovaným průměrným přítokem do 500 l/min</t>
  </si>
  <si>
    <t>121101101</t>
  </si>
  <si>
    <t>Sejmutí ornice s přemístěním na vzdálenost do 50 m</t>
  </si>
  <si>
    <t>m3</t>
  </si>
  <si>
    <t>-1165531752</t>
  </si>
  <si>
    <t>Sejmutí ornice nebo lesní půdy s vodorovným přemístěním na hromady v místě upotřebení nebo na dočasné či trvalé skládky se složením, na vzdálenost do 50 m</t>
  </si>
  <si>
    <t>VV</t>
  </si>
  <si>
    <t>11,9*11,5*0,3+205*0,3</t>
  </si>
  <si>
    <t>132301101</t>
  </si>
  <si>
    <t>Hloubení rýh š do 600 mm v hornině tř. 4 objemu do 100 m3</t>
  </si>
  <si>
    <t>723147972</t>
  </si>
  <si>
    <t>Hloubení zapažených i nezapažených rýh šířky do 600 mm s urovnáním dna do předepsaného profilu a spádu v hornině tř. 4 do 100 m3</t>
  </si>
  <si>
    <t>(3,8+3,8+5,15+5,15)*0,5*1,1</t>
  </si>
  <si>
    <t>162701105</t>
  </si>
  <si>
    <t>Vodorovné přemístění do 10000 m výkopku/sypaniny z horniny tř. 1 až 4</t>
  </si>
  <si>
    <t>-1968793520</t>
  </si>
  <si>
    <t>Vodorovné přemístění výkopku nebo sypaniny po suchu na obvyklém dopravním prostředku, bez naložení výkopku, avšak se složením bez rozhrnutí z horniny tř. 1 až 4 na vzdálenost přes 9 000 do 10 000 m</t>
  </si>
  <si>
    <t>162701109</t>
  </si>
  <si>
    <t>Příplatek k vodorovnému přemístění výkopku/sypaniny z horniny tř. 1 až 4 ZKD 1000 m přes 10000 m</t>
  </si>
  <si>
    <t>620374215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</si>
  <si>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</si>
  <si>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9,845*2 'Přepočtené koeficientem množství</t>
  </si>
  <si>
    <t>115</t>
  </si>
  <si>
    <t>167101102</t>
  </si>
  <si>
    <t>Nakládání výkopku z hornin tř. 1 až 4 přes 100 m3</t>
  </si>
  <si>
    <t>CS ÚRS 2014 01</t>
  </si>
  <si>
    <t>1387465795</t>
  </si>
  <si>
    <t>Nakládání, skládání a překládání neulehlého výkopku nebo sypaniny nakládání, množství přes 100 m3, z hornin tř. 1 až 4</t>
  </si>
  <si>
    <t>116</t>
  </si>
  <si>
    <t>171201201</t>
  </si>
  <si>
    <t>Uložení sypaniny na skládky</t>
  </si>
  <si>
    <t>-1117302032</t>
  </si>
  <si>
    <t>117</t>
  </si>
  <si>
    <t>171201211</t>
  </si>
  <si>
    <t>Poplatek za uložení odpadu ze sypaniny na skládce (skládkovné)</t>
  </si>
  <si>
    <t>t</t>
  </si>
  <si>
    <t>1272621979</t>
  </si>
  <si>
    <t>9,845*2,05 'Přepočtené koeficientem množství</t>
  </si>
  <si>
    <t>181301113</t>
  </si>
  <si>
    <t>Rozprostření ornice tl vrstvy přes 200 mm pl přes 500 m2 v rovině nebo ve svahu do 1:5</t>
  </si>
  <si>
    <t>m2</t>
  </si>
  <si>
    <t>-1843319091</t>
  </si>
  <si>
    <t>11,9*11,5</t>
  </si>
  <si>
    <t>181411121</t>
  </si>
  <si>
    <t>Založení lučního trávníku výsevem plochy do 1000 m2 v rovině a ve svahu do 1:5</t>
  </si>
  <si>
    <t>1881415671</t>
  </si>
  <si>
    <t>Založení trávníku na půdě předem připravené plochy do 1000 m2 výsevem včetně utažení lučního v rovině nebo na svahu do 1:5</t>
  </si>
  <si>
    <t>M</t>
  </si>
  <si>
    <t>005724700</t>
  </si>
  <si>
    <t>osivo směs travní krajinná - technická</t>
  </si>
  <si>
    <t>kg</t>
  </si>
  <si>
    <t>132807237</t>
  </si>
  <si>
    <t>136,85*0,025 'Přepočtené koeficientem množství</t>
  </si>
  <si>
    <t>184004312</t>
  </si>
  <si>
    <t>Výsadba sazenic stromů v nad 600 do 1500 mm do jamky D 400 mm hl 600 mm</t>
  </si>
  <si>
    <t>kus</t>
  </si>
  <si>
    <t>1565644088</t>
  </si>
  <si>
    <t>Výsadba sazenic bez vykopání jamek a bez donesení hlíny stromů (školkovaných) v. přes 600 do 1500 mm, jamky o průměru 400 mm, hl. 600 mm</t>
  </si>
  <si>
    <t>4*3</t>
  </si>
  <si>
    <t>184807911</t>
  </si>
  <si>
    <t>Kůl l 2 m D 40 až 60 mm k sazenici 1 až 3 leté</t>
  </si>
  <si>
    <t>1960583331</t>
  </si>
  <si>
    <t>Dodání a osazení kůlu k sazenici délky 2 m, průměru od 40 do 60 mm, s upevněním sazenice ke kůlu motouzem, sazenice1 až 3 leté</t>
  </si>
  <si>
    <t>026604130</t>
  </si>
  <si>
    <t>Smrk Pančičův /Picea omorika/ 51 - 80 cm, PK</t>
  </si>
  <si>
    <t>-743519932</t>
  </si>
  <si>
    <t xml:space="preserve">dřeviny okrasné jehličnaté Smrk Pančičův /Picea omorika/ 51 - 80 cm          PK</t>
  </si>
  <si>
    <t>026603580</t>
  </si>
  <si>
    <t>Jedle bělokorá /Abies alba/ 36 - 50 cm, KK</t>
  </si>
  <si>
    <t>460183597</t>
  </si>
  <si>
    <t xml:space="preserve">dřeviny okrasné jehličnaté Jedle bělokorá /Abies alba/ 36 - 50 cm      KK</t>
  </si>
  <si>
    <t>026603480</t>
  </si>
  <si>
    <t>Zerav západní /Thuja occidentalis/ 100 - 120 cm, ZB</t>
  </si>
  <si>
    <t>-129664059</t>
  </si>
  <si>
    <t xml:space="preserve">dřeviny okrasné jehličnaté Zerav západní /Thuja occidentalis/ 100 - 120 cm     ZB</t>
  </si>
  <si>
    <t>Zakládání</t>
  </si>
  <si>
    <t>271572211</t>
  </si>
  <si>
    <t>Podsyp pod základové konstrukce se zhutněním z netříděného štěrkopísku</t>
  </si>
  <si>
    <t>1905187174</t>
  </si>
  <si>
    <t>Podsyp pod základové konstrukce se zhutněním a urovnáním povrchu ze štěrkopísku netříděného</t>
  </si>
  <si>
    <t>(3,8+3,8+5,15+5,15)*0,5*0,1+3*5,55*0,1</t>
  </si>
  <si>
    <t>16</t>
  </si>
  <si>
    <t>273313611</t>
  </si>
  <si>
    <t>Základové desky z betonu tř. C 16/20</t>
  </si>
  <si>
    <t>1123489996</t>
  </si>
  <si>
    <t>Základy z betonu prostého desky z betonu kamenem neprokládaného tř. C 16/20</t>
  </si>
  <si>
    <t>3,8*5,15*0,1</t>
  </si>
  <si>
    <t>17</t>
  </si>
  <si>
    <t>273351215</t>
  </si>
  <si>
    <t>Zřízení bednění stěn základových desek</t>
  </si>
  <si>
    <t>-930515954</t>
  </si>
  <si>
    <t>Bednění základových stěn desek svislé nebo šikmé (odkloněné), půdorysně přímé nebo zalomené ve volných nebo zapažených jámách, rýhách, šachtách, včetně případných vzpěr zřízení</t>
  </si>
  <si>
    <t>(3,8+3,8+5,15+5,15)*0,2</t>
  </si>
  <si>
    <t>18</t>
  </si>
  <si>
    <t>273351216</t>
  </si>
  <si>
    <t>Odstranění bednění stěn základových desek</t>
  </si>
  <si>
    <t>1649746462</t>
  </si>
  <si>
    <t>Bednění základových stěn desek svislé nebo šikmé (odkloněné), půdorysně přímé nebo zalomené ve volných nebo zapažených jámách, rýhách, šachtách, včetně případných vzpěr odstranění</t>
  </si>
  <si>
    <t>19</t>
  </si>
  <si>
    <t>274313611</t>
  </si>
  <si>
    <t>Základové pásy z betonu tř. C 16/20</t>
  </si>
  <si>
    <t>-44676933</t>
  </si>
  <si>
    <t>Základy z betonu prostého pasy betonu kamenem neprokládaného tř. C 16/20</t>
  </si>
  <si>
    <t>Svislé a kompletní konstrukce</t>
  </si>
  <si>
    <t>20</t>
  </si>
  <si>
    <t>311238213</t>
  </si>
  <si>
    <t>Zdivo nosné vnější tl 365 mm pevnosti P 15 na MC</t>
  </si>
  <si>
    <t>-797205136</t>
  </si>
  <si>
    <t>(3,8+5,15+3,8+5,15)*3,1+3,8*1,7</t>
  </si>
  <si>
    <t>317121101</t>
  </si>
  <si>
    <t>Montáž prefabrikovaných překladů pro světlost otvoru do 1050 mm</t>
  </si>
  <si>
    <t>-1325414371</t>
  </si>
  <si>
    <t>22</t>
  </si>
  <si>
    <t>593211500</t>
  </si>
  <si>
    <t>překlad železobetonový RZP 119/12/24 V 119x11,5x24 cm</t>
  </si>
  <si>
    <t>820969509</t>
  </si>
  <si>
    <t xml:space="preserve">překlady železobetonové V - vylehčený dutinou, P - plné překlady 115/240 mm - vylehčené RZP   119/12/24 V     119 x 11,5 x 24</t>
  </si>
  <si>
    <t>23</t>
  </si>
  <si>
    <t>317121102</t>
  </si>
  <si>
    <t>Montáž prefabrikovaných překladů pro světlost otvoru do 1800 mm</t>
  </si>
  <si>
    <t>1502107690</t>
  </si>
  <si>
    <t>Montáž prefabrikovaných překladů pro světlost otvoru přes 1050 do 1800 mm</t>
  </si>
  <si>
    <t>24</t>
  </si>
  <si>
    <t>593211520</t>
  </si>
  <si>
    <t>překlad železobetonový RZP 179/12/24 V 179x11,5x24 cm</t>
  </si>
  <si>
    <t>-1993314082</t>
  </si>
  <si>
    <t xml:space="preserve">překlady železobetonové V - vylehčený dutinou, P - plné překlady 115/240 mm - vylehčené RZP   179/12/24 V     179 x 11,5 x 24</t>
  </si>
  <si>
    <t>25</t>
  </si>
  <si>
    <t>317998123</t>
  </si>
  <si>
    <t>Tepelná izolace mezi překlady jakékoliv výšky z polystyrénu tl 80 mm</t>
  </si>
  <si>
    <t>994559989</t>
  </si>
  <si>
    <t>Izolace tepelná mezi překlady z pěnového polystyrénu jakékoliv výšky, tloušťky 80 mm</t>
  </si>
  <si>
    <t>2*3</t>
  </si>
  <si>
    <t>Vodorovné konstrukce</t>
  </si>
  <si>
    <t>26</t>
  </si>
  <si>
    <t>417321414</t>
  </si>
  <si>
    <t>Ztužující pásy a věnce ze ŽB tř. C 20/25</t>
  </si>
  <si>
    <t>-276536643</t>
  </si>
  <si>
    <t>(3,8+5,15+5,15+3,8)*0,4*0,25</t>
  </si>
  <si>
    <t>27</t>
  </si>
  <si>
    <t>417351115</t>
  </si>
  <si>
    <t>Zřízení bednění ztužujících věnců</t>
  </si>
  <si>
    <t>-881343441</t>
  </si>
  <si>
    <t>(3,8+3,8+5,15+5,15)*0,2*2</t>
  </si>
  <si>
    <t>28</t>
  </si>
  <si>
    <t>417351116</t>
  </si>
  <si>
    <t>Odstranění bednění ztužujících věnců</t>
  </si>
  <si>
    <t>-863895658</t>
  </si>
  <si>
    <t>29</t>
  </si>
  <si>
    <t>417361821</t>
  </si>
  <si>
    <t>Výztuž ztužujících pásů a věnců betonářskou ocelí B 500 B</t>
  </si>
  <si>
    <t>-1495655989</t>
  </si>
  <si>
    <t>1,79*0,08</t>
  </si>
  <si>
    <t>Komunikace</t>
  </si>
  <si>
    <t>30</t>
  </si>
  <si>
    <t>564231111</t>
  </si>
  <si>
    <t>Podklad nebo podsyp ze štěrkopísku ŠP tl 100 mm</t>
  </si>
  <si>
    <t>240347532</t>
  </si>
  <si>
    <t>Podklad nebo podsyp ze štěrkopísku ŠP s rozprostřením, vlhčením a zhutněním, po zhutnění tl. 100 mm</t>
  </si>
  <si>
    <t>(5+7,0+7,0+5)*0,5+1*4+1*5,5+1*8</t>
  </si>
  <si>
    <t>31</t>
  </si>
  <si>
    <t>636311122</t>
  </si>
  <si>
    <t>Kladení dlažby z betonových dlaždic 50x50cm na sucho na terče z umělé hmoty o výšce do 70 mm</t>
  </si>
  <si>
    <t>-1966631298</t>
  </si>
  <si>
    <t>Kladení dlažby z betonových dlaždic na sucho na terče z umělé hmoty o rozměru dlažby 50x50 cm, o výšce terče přes 25 do 70 mm</t>
  </si>
  <si>
    <t>32</t>
  </si>
  <si>
    <t>592456200</t>
  </si>
  <si>
    <t>dlažba desková betonová 50x50x6 cm šedá</t>
  </si>
  <si>
    <t>2126423844</t>
  </si>
  <si>
    <t>dlaždice betonové dlažba desková betonová HBB 50 x 50 x 6 šedá</t>
  </si>
  <si>
    <t>29,5*1,02 'Přepočtené koeficientem množství</t>
  </si>
  <si>
    <t>Úpravy povrchů, podlahy a osazování výplní</t>
  </si>
  <si>
    <t>33</t>
  </si>
  <si>
    <t>612421637</t>
  </si>
  <si>
    <t>Vnitřní omítka zdiva vápenná nebo vápenocementová štuková</t>
  </si>
  <si>
    <t>-1706072193</t>
  </si>
  <si>
    <t>(3+3+4,35+4,35)*3,22</t>
  </si>
  <si>
    <t>34</t>
  </si>
  <si>
    <t>622321121</t>
  </si>
  <si>
    <t>Vápenocementová omítka hladká jednovrstvá vnějších stěn nanášená ručně</t>
  </si>
  <si>
    <t>1112215842</t>
  </si>
  <si>
    <t>Omítka vápenocementová vnějších ploch nanášená ručně jednovrstvá, tloušťky do 15 mm hladká stěn</t>
  </si>
  <si>
    <t>(3,8+3,8+5,15+5,15)*3,1</t>
  </si>
  <si>
    <t>35</t>
  </si>
  <si>
    <t>622541031</t>
  </si>
  <si>
    <t>Tenkovrstvá silikonsilikátová zrnitá omítka tl. 3,0 mm včetně penetrace vnějších stěn</t>
  </si>
  <si>
    <t>-365217855</t>
  </si>
  <si>
    <t>Omítka tenkovrstvá silikonsilikátová vnějších ploch probarvená, včetně penetrace podkladu zrnitá, tloušťky 3,0 mm stěn</t>
  </si>
  <si>
    <t>36</t>
  </si>
  <si>
    <t>622631001</t>
  </si>
  <si>
    <t>Spárování spárovací maltou vnějších pohledových ploch stěn z cihel</t>
  </si>
  <si>
    <t>154357933</t>
  </si>
  <si>
    <t>Spárování vnějších ploch pohledového zdiva z cihel, spárovací maltou stěn</t>
  </si>
  <si>
    <t>37</t>
  </si>
  <si>
    <t>624631313</t>
  </si>
  <si>
    <t>Těsnění silikonovými pásky spar prefabrikovaných dílců š do 60 mm včetně penetrace</t>
  </si>
  <si>
    <t>m</t>
  </si>
  <si>
    <t>-1781130227</t>
  </si>
  <si>
    <t>Úprava vnějších spar obvodového pláště z prefabrikovaných dílců těsnění spáry silikonovými těsnicími pásky, šířky spáry přes 40 do 60 mm</t>
  </si>
  <si>
    <t>38</t>
  </si>
  <si>
    <t>631311116</t>
  </si>
  <si>
    <t>Mazanina tl do 80 mm z betonu prostého tř. C 25/30</t>
  </si>
  <si>
    <t>886642353</t>
  </si>
  <si>
    <t>Mazanina z betonu prostého tl. přes 50 do 80 mm tř. C 25/30</t>
  </si>
  <si>
    <t>3*4,35*0,07</t>
  </si>
  <si>
    <t>39</t>
  </si>
  <si>
    <t>631362021</t>
  </si>
  <si>
    <t>Výztuž mazanin svařovanými sítěmi Kari</t>
  </si>
  <si>
    <t>-370981120</t>
  </si>
  <si>
    <t>3*4,35*0,0054</t>
  </si>
  <si>
    <t>40</t>
  </si>
  <si>
    <t>632451111</t>
  </si>
  <si>
    <t>Cementový samonivelační potěr ze suchých směsí tloušťky do 30 mm</t>
  </si>
  <si>
    <t>-474138028</t>
  </si>
  <si>
    <t>Potěr cementový samonivelační ze suchých směsí tloušťky přes 25 do 30 mm</t>
  </si>
  <si>
    <t>4,35*3</t>
  </si>
  <si>
    <t>Ostatní konstrukce a práce-bourání</t>
  </si>
  <si>
    <t>41</t>
  </si>
  <si>
    <t>592174500</t>
  </si>
  <si>
    <t>obrubník betonový chodníkový 1-15 100x15x30 cm</t>
  </si>
  <si>
    <t>34901125</t>
  </si>
  <si>
    <t xml:space="preserve">obrubníky betonové a železobetonové chodníkové ABO    1-15    100 x 15 x 30</t>
  </si>
  <si>
    <t>42</t>
  </si>
  <si>
    <t>916231213</t>
  </si>
  <si>
    <t>Osazení chodníkového obrubníku betonového stojatého s boční opěrou do lože z betonu prostého</t>
  </si>
  <si>
    <t>1974478741</t>
  </si>
  <si>
    <t>Osazení chodníkového obrubníku betonového se zřízením lože, s vyplněním a zatřením spár cementovou maltou stojatého s boční opěrou z betonu prostého tř. C 12/15, do lože z betonu prostého téže značky</t>
  </si>
  <si>
    <t>4,8+5,15+1+1+1+5,15+1,9+4+7,4</t>
  </si>
  <si>
    <t>43</t>
  </si>
  <si>
    <t>941112111</t>
  </si>
  <si>
    <t>Montáž lešení řadového trubkového lehkého bez podlah zatížení do 200 kg/m2 š do 0,9 m v do 10 m</t>
  </si>
  <si>
    <t>-282757532</t>
  </si>
  <si>
    <t>(3,8+5,5+3,8+5,5)*4*2</t>
  </si>
  <si>
    <t>44</t>
  </si>
  <si>
    <t>941111811</t>
  </si>
  <si>
    <t>Demontáž lešení řadového trubkového lehkého s podlahami zatížení do 200 kg/m2 š do 0,9 m v do 10 m</t>
  </si>
  <si>
    <t>1881041766</t>
  </si>
  <si>
    <t>45</t>
  </si>
  <si>
    <t>941112211</t>
  </si>
  <si>
    <t>Příplatek k lešení řadovému trubkovému lehkému bez podlah š 0,9 m v 10m za první a ZKD den použití</t>
  </si>
  <si>
    <t>1051947237</t>
  </si>
  <si>
    <t>Montáž lešení řadového trubkového lehkého pracovního bez podlah s provozním zatížením tř. 3 do 200 kg/m2 Příplatek za první a každý další den použití lešení k ceně -2111</t>
  </si>
  <si>
    <t>(3,8+5,5+3,8+5,5)*4*2*50</t>
  </si>
  <si>
    <t>46</t>
  </si>
  <si>
    <t>952903112</t>
  </si>
  <si>
    <t>Vyčištění objektů ČOV, nádrží, žlabů a kanálů při v do 3,5 m</t>
  </si>
  <si>
    <t>1772415034</t>
  </si>
  <si>
    <t>Vyčištění objektů čistíren odpadních vod, nádrží, žlabů nebo kanálů světlé výšky prostoru do 3,5 m</t>
  </si>
  <si>
    <t>(3+5,15)*2*2,8</t>
  </si>
  <si>
    <t>47</t>
  </si>
  <si>
    <t>R - 01.1.8.1</t>
  </si>
  <si>
    <t>Sběrná šachta typ G 50 s akumulací 20 l s kompl.vystrojením (sací ventil, řídící jednotka, armatury, atd., s pojízdným poklopem včetně veškerých zemních prací a úprav povrchů</t>
  </si>
  <si>
    <t>-446820826</t>
  </si>
  <si>
    <t>PSV</t>
  </si>
  <si>
    <t>Práce a dodávky PSV</t>
  </si>
  <si>
    <t>711</t>
  </si>
  <si>
    <t>Izolace proti vodě, vlhkosti a plynům</t>
  </si>
  <si>
    <t>48</t>
  </si>
  <si>
    <t>711111001</t>
  </si>
  <si>
    <t>Provedení izolace proti zemní vlhkosti vodorovné za studena nátěrem penetračním</t>
  </si>
  <si>
    <t>-1957873131</t>
  </si>
  <si>
    <t>3,8*5,15</t>
  </si>
  <si>
    <t>49</t>
  </si>
  <si>
    <t>111631500</t>
  </si>
  <si>
    <t>lak asfaltový ALP/9 bal 9 kg</t>
  </si>
  <si>
    <t>-279329337</t>
  </si>
  <si>
    <t xml:space="preserve">lak asfaltový  ALP- 20 kg</t>
  </si>
  <si>
    <t>19,57*0,0003 'Přepočtené koeficientem množství</t>
  </si>
  <si>
    <t>50</t>
  </si>
  <si>
    <t>711141559</t>
  </si>
  <si>
    <t>Provedení izolace proti zemní vlhkosti pásy přitavením vodorovné NAIP</t>
  </si>
  <si>
    <t>-463340349</t>
  </si>
  <si>
    <t>5,15*3,8</t>
  </si>
  <si>
    <t>51</t>
  </si>
  <si>
    <t>628321340</t>
  </si>
  <si>
    <t>pás těžký asfaltovaný s vložkou ze skelné tkaniny</t>
  </si>
  <si>
    <t>-1930768048</t>
  </si>
  <si>
    <t xml:space="preserve">pás těžký asfaltovaný  (V60S40)</t>
  </si>
  <si>
    <t>19,57*1,15 'Přepočtené koeficientem množství</t>
  </si>
  <si>
    <t>52</t>
  </si>
  <si>
    <t>998711101</t>
  </si>
  <si>
    <t>Přesun hmot tonážní pro izolace proti vodě, vlhkosti a plynům v objektech výšky do 6 m</t>
  </si>
  <si>
    <t>228400472</t>
  </si>
  <si>
    <t>Přesun hmot pro izolace proti vodě, vlhkosti a plynům stanovený z hmotnosti přesunovaného materiálu vodorovná dopravní vzdálenost do 50 m v objektech výšky do 6 m</t>
  </si>
  <si>
    <t>713</t>
  </si>
  <si>
    <t>Izolace tepelné</t>
  </si>
  <si>
    <t>53</t>
  </si>
  <si>
    <t>713151111</t>
  </si>
  <si>
    <t>Montáž izolace tepelné střech šikmých kladené volně mezi krokve rohoží, pásů, desek</t>
  </si>
  <si>
    <t>-461101840</t>
  </si>
  <si>
    <t>Montáž tepelné izolace střech šikmých rohožemi, pásy, deskami (izolační materiál ve specifikaci) kladenými volně mezi krokve</t>
  </si>
  <si>
    <t>3,1*6*2</t>
  </si>
  <si>
    <t>54</t>
  </si>
  <si>
    <t>631537110</t>
  </si>
  <si>
    <t>deska izolační 600x1000x120 mm</t>
  </si>
  <si>
    <t>-717317967</t>
  </si>
  <si>
    <t>vlákno minerální a výrobky z něj (desky, skruže, pásy, rohože, vložkové pytle apod.) výrobky z minerální vlny - izolace šikmých střech a vnitřních konstrukcí deska lehká tl. 120 mm</t>
  </si>
  <si>
    <t>37,2*1,02 'Přepočtené koeficientem množství</t>
  </si>
  <si>
    <t>55</t>
  </si>
  <si>
    <t>712461702</t>
  </si>
  <si>
    <t>Provedení povlakové krytiny střech do 30° fólií přilepenou bodově</t>
  </si>
  <si>
    <t>-231913967</t>
  </si>
  <si>
    <t>Provedení povlakové krytiny střech šikmých přes 10 st. do 30 st. fólií přilepenou bodově</t>
  </si>
  <si>
    <t>56</t>
  </si>
  <si>
    <t>283293020</t>
  </si>
  <si>
    <t>páska těsnící TP15 4x15 mm</t>
  </si>
  <si>
    <t>1680964466</t>
  </si>
  <si>
    <t>fólie z plastů ostatních a speciálně upravené podstřešní a parotěsné folie, těsnící páska rozměr 4 mm x 15 mm x 20 m</t>
  </si>
  <si>
    <t>6*3,5*2</t>
  </si>
  <si>
    <t>57</t>
  </si>
  <si>
    <t>283292520</t>
  </si>
  <si>
    <t>fólie podstřešní difúzní 140 g/m2</t>
  </si>
  <si>
    <t>387366751</t>
  </si>
  <si>
    <t xml:space="preserve">fólie z plastů ostatních a speciálně upravené podstřešní a parotěsné folie  podstřešní difúzní fólie - mikroperforované, hořlavé, rozměr role: 1,5 x 50 m 140 g/m2</t>
  </si>
  <si>
    <t>37,2*1,05 'Přepočtené koeficientem množství</t>
  </si>
  <si>
    <t>58</t>
  </si>
  <si>
    <t>998713101</t>
  </si>
  <si>
    <t>Přesun hmot tonážní tonážní pro izolace tepelné v objektech v do 6 m</t>
  </si>
  <si>
    <t>-1061453760</t>
  </si>
  <si>
    <t>Přesun hmot pro izolace tepelné v objektech v do 6 m</t>
  </si>
  <si>
    <t>751</t>
  </si>
  <si>
    <t>Vzduchotechnika</t>
  </si>
  <si>
    <t>59</t>
  </si>
  <si>
    <t>751111015</t>
  </si>
  <si>
    <t>Mtž vent ax ntl nástěnného základního D do 500 mm</t>
  </si>
  <si>
    <t>901345345</t>
  </si>
  <si>
    <t>Montáž ventilátoru axiálního nízkotlakého nástěnného základního, průměru přes 400 do 500 mm</t>
  </si>
  <si>
    <t>60</t>
  </si>
  <si>
    <t>429141570.1</t>
  </si>
  <si>
    <t>ventilátor axiální okenní HXM-350</t>
  </si>
  <si>
    <t>333104038</t>
  </si>
  <si>
    <t xml:space="preserve">ventilátory  jednoúčelové ventilátory malé axiální okenní ventilátory HCM-225 N IPX4   otvor  262 až 267 mm</t>
  </si>
  <si>
    <t>61</t>
  </si>
  <si>
    <t>751398052</t>
  </si>
  <si>
    <t>Mtž protidešťové žaluzie potrubí do 0,300 m2</t>
  </si>
  <si>
    <t>2071200533</t>
  </si>
  <si>
    <t>Montáž ostatních zařízení protidešťové žaluzie nebo žaluziové klapky na čtyřhranné potrubí, průřezu přes 0,150 do 0,300 m2</t>
  </si>
  <si>
    <t>62</t>
  </si>
  <si>
    <t>R - 1.02.751.1</t>
  </si>
  <si>
    <t>protidešťová plastová žaluzie s pevnými lamelami 400 x 400 mm</t>
  </si>
  <si>
    <t>464797850</t>
  </si>
  <si>
    <t>63</t>
  </si>
  <si>
    <t>R - 1.02.751.2</t>
  </si>
  <si>
    <t>protidešťová plastová žaluzie s pevnými lamelami 500 x 500 mm</t>
  </si>
  <si>
    <t>-763885894</t>
  </si>
  <si>
    <t>64</t>
  </si>
  <si>
    <t>R - 1.02.751.3</t>
  </si>
  <si>
    <t>Protihluková žaluzie 400x400 mm, hl. 300 mm, D+M</t>
  </si>
  <si>
    <t>-1030388780</t>
  </si>
  <si>
    <t>65</t>
  </si>
  <si>
    <t>R - 1.02.751.4</t>
  </si>
  <si>
    <t>Protihluková žaluzie 300x350 mm, hl. 300 mm, D+M</t>
  </si>
  <si>
    <t>1393382182</t>
  </si>
  <si>
    <t>66</t>
  </si>
  <si>
    <t>R - 1.02.751.5</t>
  </si>
  <si>
    <t>Vzduchotechnické potrubí z PP tl. 8 mm, průřez 500x500 mm, dl. 200 mm, ukotvení na zeď, včetně desky 520x520 mm z PP pro uchycení ventilátoru, D+M (svařováním)</t>
  </si>
  <si>
    <t>-984719005</t>
  </si>
  <si>
    <t>67</t>
  </si>
  <si>
    <t>751398021</t>
  </si>
  <si>
    <t>Mtž větrací mřížky stěnové do 0,040 m2</t>
  </si>
  <si>
    <t>254923611</t>
  </si>
  <si>
    <t>Montáž ostatních zařízení větrací mřížky stěnové, průřezu do 0,040 m2</t>
  </si>
  <si>
    <t>68</t>
  </si>
  <si>
    <t>R - 1.02.751.6</t>
  </si>
  <si>
    <t>větrací mřížka 150 x 150 mm</t>
  </si>
  <si>
    <t>-563946300</t>
  </si>
  <si>
    <t>762</t>
  </si>
  <si>
    <t>Konstrukce tesařské</t>
  </si>
  <si>
    <t>69</t>
  </si>
  <si>
    <t>762085103</t>
  </si>
  <si>
    <t>Montáž kotevních želez, příložek, patek nebo táhel</t>
  </si>
  <si>
    <t>-816516205</t>
  </si>
  <si>
    <t>Práce společné pro tesařské konstrukce montáž ocelových spojovacích prostředků (materiál ve specifikaci) kotevních želez příložek, patek, táhel</t>
  </si>
  <si>
    <t>70</t>
  </si>
  <si>
    <t>R - 1.02.762.1</t>
  </si>
  <si>
    <t>kotvení pozednice pomocí pozink. kotev d 14 mm, dl. 400 mm</t>
  </si>
  <si>
    <t>930687095</t>
  </si>
  <si>
    <t>71</t>
  </si>
  <si>
    <t>762132138</t>
  </si>
  <si>
    <t>Montáž bednění stěn z hoblovaných prken na pero a drážku, na polodrážku nebo na vložené pero</t>
  </si>
  <si>
    <t>-862583404</t>
  </si>
  <si>
    <t>Montáž bednění stěn z hoblovaných prken tl. do 32 mm na pero a drážku, na polodrážku, na vložené pero</t>
  </si>
  <si>
    <t>72</t>
  </si>
  <si>
    <t>762332131</t>
  </si>
  <si>
    <t>Montáž vázaných kcí krovů pravidelných z hraněného řeziva průřezové plochy do 120 cm2</t>
  </si>
  <si>
    <t>1379770990</t>
  </si>
  <si>
    <t>Montáž vázaných konstrukcí krovů střech pultových, sedlových, valbových, stanových čtvercového nebo obdélníkového půdorysu, z řeziva hraněného průřezové plochy do 120 cm2</t>
  </si>
  <si>
    <t>14*3,2+2*6</t>
  </si>
  <si>
    <t>73</t>
  </si>
  <si>
    <t>605120010</t>
  </si>
  <si>
    <t>řezivo jehličnaté hranol jakost I do 120 cm2</t>
  </si>
  <si>
    <t>661882697</t>
  </si>
  <si>
    <t>řezivo jehličnaté hraněné, neopracované (hranolky, hranoly) řezivo jehličnaté - hranoly do 120 cm2 hranoly jakost I</t>
  </si>
  <si>
    <t>14*0,12*0,16*3,2+0,14*0,14*6*2</t>
  </si>
  <si>
    <t>74</t>
  </si>
  <si>
    <t>762342214</t>
  </si>
  <si>
    <t>Montáž laťování na střechách jednoduchých sklonu do 60° osové vzdálenosti do 360 mm</t>
  </si>
  <si>
    <t>1956252939</t>
  </si>
  <si>
    <t>Bednění a laťování montáž laťování střech jednoduchých sklonu do 60 st. při osové vzdálenosti latí přes 150 do 360 mm</t>
  </si>
  <si>
    <t>3,2*6*2</t>
  </si>
  <si>
    <t>75</t>
  </si>
  <si>
    <t>605141130</t>
  </si>
  <si>
    <t>řezivo jehličnaté,střešní latě impregnované dl 2 - 3,5 m</t>
  </si>
  <si>
    <t>-1053814338</t>
  </si>
  <si>
    <t>řezivo jehličnaté drobné, neopracované (lišty a latě), (ČSN 49 1503, ČSN 49 2100) řezivo jehličnaté - latě střešní latě délka 2 - 3,5 m latě impregnované</t>
  </si>
  <si>
    <t>22*6*0,06*0,04+8*3,2*2*0,06*0,04</t>
  </si>
  <si>
    <t>76</t>
  </si>
  <si>
    <t>762342441</t>
  </si>
  <si>
    <t>Montáž lišt trojúhelníkových nebo kontralatí na střechách sklonu do 60°</t>
  </si>
  <si>
    <t>-946501178</t>
  </si>
  <si>
    <t>Bednění a laťování montáž lišt trojúhelníkových nebo kontralatí</t>
  </si>
  <si>
    <t>22*6</t>
  </si>
  <si>
    <t>77</t>
  </si>
  <si>
    <t>762842131</t>
  </si>
  <si>
    <t>Montáž podbíjení střech šikmých vnějšího přesahu š do 0,8 m z palubek</t>
  </si>
  <si>
    <t>784309004</t>
  </si>
  <si>
    <t>Montáž podbíjení střech šikmých, vnějšího přesahu šířky do 0,8 m (pouze pro prkna přibíjená rovnoběžně s krokvemi) z hoblovaných prken z palubek</t>
  </si>
  <si>
    <t>78</t>
  </si>
  <si>
    <t>611911200</t>
  </si>
  <si>
    <t>palubky obkladové SM profil klasický 12,5 x 96 mm A/B</t>
  </si>
  <si>
    <t>1601866886</t>
  </si>
  <si>
    <t xml:space="preserve">obložení dřevěné palubky obkladové - bez povrchové úpravy - provedení na pero a drážku - cena za m2 vč. pera - délka 2,4 - 5 m - balené ve fólii dřevina smrk profil klasický tl. x š (mm)      jakost 12,5 x  96                 A/B</t>
  </si>
  <si>
    <t>12*0,8+10</t>
  </si>
  <si>
    <t>79</t>
  </si>
  <si>
    <t>998762101</t>
  </si>
  <si>
    <t>Přesun hmot tonážní pro kce tesařské v objektech v do 6 m</t>
  </si>
  <si>
    <t>-353494250</t>
  </si>
  <si>
    <t>Přesun hmot pro konstrukce tesařské stanovený z hmotnosti přesunovaného materiálu vodorovná dopravní vzdálenost do 50 m v objektech výšky do 6 m</t>
  </si>
  <si>
    <t>763</t>
  </si>
  <si>
    <t>Konstrukce montované z desek, dílců a panelů</t>
  </si>
  <si>
    <t>80</t>
  </si>
  <si>
    <t>763131411</t>
  </si>
  <si>
    <t>SDK podhled desky 1xA 12,5 bez TI dvouvrstvá spodní kce profil CD+UD</t>
  </si>
  <si>
    <t>-169415712</t>
  </si>
  <si>
    <t>4*5,15</t>
  </si>
  <si>
    <t>81</t>
  </si>
  <si>
    <t>998763301</t>
  </si>
  <si>
    <t>Přesun hmot tonážní pro sádrokartonové konstrukce v objektech v do 6 m</t>
  </si>
  <si>
    <t>-822540154</t>
  </si>
  <si>
    <t>Přesun hmot pro sádrokartonové konstrukce v objektech v do 6 m</t>
  </si>
  <si>
    <t>764</t>
  </si>
  <si>
    <t>Konstrukce klempířské</t>
  </si>
  <si>
    <t>82</t>
  </si>
  <si>
    <t>764511602</t>
  </si>
  <si>
    <t>Žlab podokapní půlkruhový z Pz barveného plechu rš 150 mm</t>
  </si>
  <si>
    <t>-1131296434</t>
  </si>
  <si>
    <t>Žlab podokapní z pozinkovaného plechu s upraveným povrchem včetně háků a čel půlkruhový rš 150 mm</t>
  </si>
  <si>
    <t>83</t>
  </si>
  <si>
    <t>764511642</t>
  </si>
  <si>
    <t>Kotlík oválný (trychtýřový) pro podokapní žlaby z Pz barveného plechu 150/100 mm</t>
  </si>
  <si>
    <t>-1871094320</t>
  </si>
  <si>
    <t>Žlab podokapní z pozinkovaného plechu s upraveným povrchem včetně háků a čel kotlík oválný (trychtýřový), rš žlabu/průměr svodu 150/100 mm</t>
  </si>
  <si>
    <t>84</t>
  </si>
  <si>
    <t>764518622</t>
  </si>
  <si>
    <t>Svody kruhové včetně objímek, kolen, odskoků z Pz barveného plechu průměru 100 mm</t>
  </si>
  <si>
    <t>-32549337</t>
  </si>
  <si>
    <t>Svod z pozinkovaného plechu s upraveným povrchem včetně objímek, kolen a odskoků kruhový, průměru 100 mm</t>
  </si>
  <si>
    <t>85</t>
  </si>
  <si>
    <t>764731112</t>
  </si>
  <si>
    <t>Oplechování zdí rš 200 mm</t>
  </si>
  <si>
    <t>CS ÚRS 2013 01</t>
  </si>
  <si>
    <t>-149059361</t>
  </si>
  <si>
    <t>0,6+0,9</t>
  </si>
  <si>
    <t>86</t>
  </si>
  <si>
    <t>998764101</t>
  </si>
  <si>
    <t>Přesun hmot tonážní pro konstrukce klempířské v objektech v do 6 m</t>
  </si>
  <si>
    <t>2062814298</t>
  </si>
  <si>
    <t>Přesun hmot pro konstrukce klempířské v objektech v do 6 m</t>
  </si>
  <si>
    <t>765</t>
  </si>
  <si>
    <t>Konstrukce pokrývačské</t>
  </si>
  <si>
    <t>87</t>
  </si>
  <si>
    <t>7651210_r</t>
  </si>
  <si>
    <t xml:space="preserve">Montáž a dodávka veškerých doplňkových konstrukcí  z  krytiny  (hřebíky, vruty, atp.)</t>
  </si>
  <si>
    <t>soubor</t>
  </si>
  <si>
    <t>-1395488883</t>
  </si>
  <si>
    <t xml:space="preserve">Kompletní montáž veškerých doplňkových konstrukcí  z  krytiny (dle specifikace 2.20 přílohy G1)</t>
  </si>
  <si>
    <t>88</t>
  </si>
  <si>
    <t>765121011</t>
  </si>
  <si>
    <t>Montáž krytiny betonové sklonu do 30° na sucho do 7,5 ks/m2</t>
  </si>
  <si>
    <t>-1240765712</t>
  </si>
  <si>
    <t>Montáž krytiny betonové sklonu do 30 st. drážkové na sucho, počet kusů do 7,5 ks/m2</t>
  </si>
  <si>
    <t>89</t>
  </si>
  <si>
    <t>592444900</t>
  </si>
  <si>
    <t>taška základní 1/1 36,5 x 48 cm</t>
  </si>
  <si>
    <t>-1594448684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</si>
  <si>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taška základní  36,5 x 48 cm</t>
  </si>
  <si>
    <t>266</t>
  </si>
  <si>
    <t>90</t>
  </si>
  <si>
    <t>592444970</t>
  </si>
  <si>
    <t>taška hřebenáč s 1 příchytkou</t>
  </si>
  <si>
    <t>1752255674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</si>
  <si>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hřebenáč s jednou příchytkou</t>
  </si>
  <si>
    <t>91</t>
  </si>
  <si>
    <t>592444980</t>
  </si>
  <si>
    <t>taška hřebenáč koncový s 1 vrutem</t>
  </si>
  <si>
    <t>-221339002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</si>
  <si>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hřebenáč koncový s 1 vrutem</t>
  </si>
  <si>
    <t>92</t>
  </si>
  <si>
    <t>765121251</t>
  </si>
  <si>
    <t>Montáž krytiny betonové hřeben na sucho s větracím pásem</t>
  </si>
  <si>
    <t>1036906596</t>
  </si>
  <si>
    <t>Montáž krytiny betonové hřebene na sucho vkládaným větracím pásem</t>
  </si>
  <si>
    <t>93</t>
  </si>
  <si>
    <t>592440300</t>
  </si>
  <si>
    <t>pás hřebene větrací - dl. 110 cm</t>
  </si>
  <si>
    <t>-2131577995</t>
  </si>
  <si>
    <t>94</t>
  </si>
  <si>
    <t>765121341</t>
  </si>
  <si>
    <t>Montáž krytiny betonové štítové hrany na sucho okrajovými taškami</t>
  </si>
  <si>
    <t>-334577208</t>
  </si>
  <si>
    <t>95</t>
  </si>
  <si>
    <t>592444920</t>
  </si>
  <si>
    <t>taška krajní levá, pravá</t>
  </si>
  <si>
    <t>-1764171647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</si>
  <si>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taška krajní levá, pravá</t>
  </si>
  <si>
    <t>96</t>
  </si>
  <si>
    <t>765125251</t>
  </si>
  <si>
    <t>Montáž držáku hromosvodu na hřeben betonové krytiny</t>
  </si>
  <si>
    <t>-993641910</t>
  </si>
  <si>
    <t>Montáž střešních doplňků krytiny betonové držáku hromosvodu na hřeben</t>
  </si>
  <si>
    <t>97</t>
  </si>
  <si>
    <t>765191001</t>
  </si>
  <si>
    <t>Montáž pojistné hydroizolační fólie kladené ve sklonu do 20° lepením na bednění nebo izolaci</t>
  </si>
  <si>
    <t>-1044263431</t>
  </si>
  <si>
    <t>Montáž pojistné hydroizolační fólie kladené ve sklonu do 20 st. lepením (vodotěsné podstřeší) na bednění nebo tepelnou izolaci</t>
  </si>
  <si>
    <t>98</t>
  </si>
  <si>
    <t>283292950</t>
  </si>
  <si>
    <t>membrána podstřešní 150 g/m2 s aplikovanou spojovací páskou</t>
  </si>
  <si>
    <t>-157527453</t>
  </si>
  <si>
    <t xml:space="preserve">fólie z plastů ostatních a speciálně upravené podstřešní a parotěsné folie  netkaná hydroizol.podstřešní membrána, se spojovací páskou, rozměr role: 1,5 x 50 m 150 g/m2</t>
  </si>
  <si>
    <t>766</t>
  </si>
  <si>
    <t>Konstrukce truhlářské</t>
  </si>
  <si>
    <t>99</t>
  </si>
  <si>
    <t>766621211</t>
  </si>
  <si>
    <t>Montáž oken zdvojených otevíravých výšky do 1,5m s rámem do zdiva</t>
  </si>
  <si>
    <t>-1515146403</t>
  </si>
  <si>
    <t>100</t>
  </si>
  <si>
    <t>611101060</t>
  </si>
  <si>
    <t>okno dřevěné jednokřídlové otvíravé a sklápěcí 90 x 60 cm</t>
  </si>
  <si>
    <t>-734693964</t>
  </si>
  <si>
    <t xml:space="preserve">okna a dveře balkonové celodřevěné d - třívrstvý lepený fixní nebo napojovaný hranolek SM 68 mm - celoobvodové kování 1 s mikroventilací a pojiskou - izolační dvojsklo , U-1,1 -celoobvodové těsnění Brügmann - vzduchová neprůzvučnost Rw = 33 dB - vodouředitelný nátěr s dvousystémový - rámová a křídlová eloxovaná hliníková okapnice - klika  okno jednokřídlové otvíravé a sklápěcí šířka  x  výška 90 x  60 cm</t>
  </si>
  <si>
    <t>101</t>
  </si>
  <si>
    <t>766660002</t>
  </si>
  <si>
    <t>Montáž dveřních křídel otvíravých 1křídlových š přes 0,8 m</t>
  </si>
  <si>
    <t>-1515809281</t>
  </si>
  <si>
    <t>Montáž dveřních křídel otvíravých 1křídlových š přes 0,8 m do ocelové zárubně</t>
  </si>
  <si>
    <t>102</t>
  </si>
  <si>
    <t>55381130_r</t>
  </si>
  <si>
    <t xml:space="preserve">bezpečnostní mříž proti vloupání na okno 900x600 mm -  montáž + dodávka</t>
  </si>
  <si>
    <t>-594797718</t>
  </si>
  <si>
    <t>části stavební speciální objektů a občanské výstavby doplňkové prvky bezpečnostní mříž proti vloupání bezpečnostní mříž proti vloupání na okno 900x600 mm</t>
  </si>
  <si>
    <t>103</t>
  </si>
  <si>
    <t>553811300_r2</t>
  </si>
  <si>
    <t>bezpečnostní mříž proti vloupání na dveře o rozměrech 1200x1970 montáž + dodávka</t>
  </si>
  <si>
    <t>-1716286126</t>
  </si>
  <si>
    <t xml:space="preserve">části stavební speciální objektů a občanské výstavby  doplňkové prvky bezpečnostní mříž proti vloupání na dveře o rozměrech 1200x1970na dveře o rozměrech 1200x1970</t>
  </si>
  <si>
    <t>104</t>
  </si>
  <si>
    <t>611731160</t>
  </si>
  <si>
    <t>dveře dřevěné vchodové plné palubkové model A 120x197 cm</t>
  </si>
  <si>
    <t>1487163675</t>
  </si>
  <si>
    <t>dveře dřevěné vchodové dveře palubkové a kazetové - jednokřídlové a dvoukřídlové - zámek vložkový, bez vrchního kování dveře plné palubkové model A (svislé palubky) 125 x 197 cm</t>
  </si>
  <si>
    <t>105</t>
  </si>
  <si>
    <t>553311210_r</t>
  </si>
  <si>
    <t>zárubeň ocelová pro běžné zdění pro dveře 1200/1970</t>
  </si>
  <si>
    <t>2045680981</t>
  </si>
  <si>
    <t>zárubně kovové zárubně ocelové pro zdění pro dveře 1200/1970</t>
  </si>
  <si>
    <t>106</t>
  </si>
  <si>
    <t>998766101</t>
  </si>
  <si>
    <t>Přesun hmot tonážní pro konstrukce truhlářské v objektech v do 6 m</t>
  </si>
  <si>
    <t>2079255307</t>
  </si>
  <si>
    <t>Přesun hmot pro konstrukce truhlářské v objektech v do 6 m</t>
  </si>
  <si>
    <t>772</t>
  </si>
  <si>
    <t>Podlahy z kamene</t>
  </si>
  <si>
    <t>107</t>
  </si>
  <si>
    <t>772421124.1</t>
  </si>
  <si>
    <t>Montáž obkladu soklů svislých kabřincem, v 60 cm, D+M</t>
  </si>
  <si>
    <t>-2041205011</t>
  </si>
  <si>
    <t>Montáž obkladu soklů deskami z kamene svislých nebo šikmých stěn s lícem rovným, tl. 40 a 50 mm</t>
  </si>
  <si>
    <t>3,8+3,8+5,15+5,15</t>
  </si>
  <si>
    <t>108</t>
  </si>
  <si>
    <t>998772101</t>
  </si>
  <si>
    <t>Přesun hmot tonážní pro podlahy z kamene v objektech v do 6 m</t>
  </si>
  <si>
    <t>146446004</t>
  </si>
  <si>
    <t>Přesun hmot pro kamenné dlažby, obklady schodišťových stupňů a soklů stanovený z hmotnosti přesunovaného materiálu vodorovná dopravní vzdálenost do 50 m v objektech výšky do 6 m</t>
  </si>
  <si>
    <t>777</t>
  </si>
  <si>
    <t>Podlahy lité</t>
  </si>
  <si>
    <t>109</t>
  </si>
  <si>
    <t>777615113</t>
  </si>
  <si>
    <t>Nátěry epoxidové podlah betonových jednonásobné</t>
  </si>
  <si>
    <t>-1379970322</t>
  </si>
  <si>
    <t>Nátěry epoxidové podlah s penetrací s penetrací betonových jednonásobné Sadurit Z 1-A</t>
  </si>
  <si>
    <t>3*4,35</t>
  </si>
  <si>
    <t>110</t>
  </si>
  <si>
    <t>998777101</t>
  </si>
  <si>
    <t>Přesun hmot tonážní pro podlahy lité v objektech v do 6 m</t>
  </si>
  <si>
    <t>-413375763</t>
  </si>
  <si>
    <t>Přesun hmot pro podlahy lité stanovený z hmotnosti přesunovaného materiálu vodorovná dopravní vzdálenost do 50 m v objektech výšky do 6 m</t>
  </si>
  <si>
    <t>784</t>
  </si>
  <si>
    <t>Dokončovací práce - malby a tapety</t>
  </si>
  <si>
    <t>111</t>
  </si>
  <si>
    <t>784181113</t>
  </si>
  <si>
    <t>Základní silikátová jednonásobná penetrace podkladu v místnostech výšky do 5,00m</t>
  </si>
  <si>
    <t>1754659843</t>
  </si>
  <si>
    <t>Penetrace podkladu jednonásobná základní silikátová v místnostech výšky přes 3,80 do 5,00 m</t>
  </si>
  <si>
    <t>(3+3+4,35+4,35)*3,22+1,8*5,6*2</t>
  </si>
  <si>
    <t>112</t>
  </si>
  <si>
    <t>784191003</t>
  </si>
  <si>
    <t>Čištění vnitřních ploch oken dvojitých nebo zdvojených po provedení malířských prací</t>
  </si>
  <si>
    <t>820148174</t>
  </si>
  <si>
    <t>Čištění vnitřních ploch hrubý úklid po provedení malířských prací omytím oken dvojitých nebo zdvojených</t>
  </si>
  <si>
    <t>1*2</t>
  </si>
  <si>
    <t>113</t>
  </si>
  <si>
    <t>784191005</t>
  </si>
  <si>
    <t>Čištění vnitřních ploch dveří nebo vrat po provedení malířských prací</t>
  </si>
  <si>
    <t>-1893834540</t>
  </si>
  <si>
    <t>Čištění vnitřních ploch hrubý úklid po provedení malířských prací omytím dveří nebo vrat</t>
  </si>
  <si>
    <t>2*2</t>
  </si>
  <si>
    <t>114</t>
  </si>
  <si>
    <t>784211023</t>
  </si>
  <si>
    <t>Jednonásobné bílé malby ze směsí za mokra středně otěruvzdorných v místnostech výšky do 5,00 m</t>
  </si>
  <si>
    <t>-1886042327</t>
  </si>
  <si>
    <t>Malby z malířských směsí otěruvzdorných za mokra jednonásobné, bílé za mokra otěruvzdorné středně v místnostech výšky přes 3,80 do 5,00 m</t>
  </si>
  <si>
    <t xml:space="preserve">2019_01_01.2 - SO 1.01  Podtlaková stanice VS 1 - komunikace</t>
  </si>
  <si>
    <t>21121</t>
  </si>
  <si>
    <t>45233123-7</t>
  </si>
  <si>
    <t>42.11.20</t>
  </si>
  <si>
    <t xml:space="preserve">      99 - Přesun hmot</t>
  </si>
  <si>
    <t>215901101a</t>
  </si>
  <si>
    <t>Zhutnění pláně na požadovanou hodnotu</t>
  </si>
  <si>
    <t>-1040936916</t>
  </si>
  <si>
    <t>Zhutnění podloží pod násypy z rostlé horniny tř. 1 až 4 z hornin soudružných do 92 % PS a nesoudržných sypkých relativní ulehlosti I(d) do 0,8</t>
  </si>
  <si>
    <t>205+7+5</t>
  </si>
  <si>
    <t>564731112</t>
  </si>
  <si>
    <t>Podklad z kameniva hrubého drceného vel. 32-63 mm tl 110 mm</t>
  </si>
  <si>
    <t>-49479054</t>
  </si>
  <si>
    <t>Podklad nebo kryt z kameniva hrubého drceného vel. 32-63 mm s rozprostřením a zhutněním, po zhutnění tl. 110 mm</t>
  </si>
  <si>
    <t>205</t>
  </si>
  <si>
    <t>571907111</t>
  </si>
  <si>
    <t>Posyp krytu kamenivem drceným nebo těženým do 35 kg/m2</t>
  </si>
  <si>
    <t>595570601</t>
  </si>
  <si>
    <t>Posyp podkladu nebo krytu s rozprostřením a zhutněním kamenivem drceným nebo těženým, v množství přes 30 do 35 kg/m2</t>
  </si>
  <si>
    <t>575191111</t>
  </si>
  <si>
    <t>Vsypný makadam VM tl 100 mm</t>
  </si>
  <si>
    <t>2095013610</t>
  </si>
  <si>
    <t>Vsypný makadam VM z kameniva hrubého drceného s rozprostřením, se vsypem z kameniva drceného obaleného asfaltem, po zhutnění tl. 100 mm</t>
  </si>
  <si>
    <t>480981400</t>
  </si>
  <si>
    <t>1*5,5+1*8</t>
  </si>
  <si>
    <t>74167605</t>
  </si>
  <si>
    <t>-1873277418</t>
  </si>
  <si>
    <t>13,5*1,02 'Přepočtené koeficientem množství</t>
  </si>
  <si>
    <t>916131213</t>
  </si>
  <si>
    <t>Osazení silničního obrubníku betonového stojatého s boční opěrou do lože z betonu prostého</t>
  </si>
  <si>
    <t>10744895</t>
  </si>
  <si>
    <t>Osazení silničního obrubníku betonového se zřízením lože, s vyplněním a zatřením spár cementovou maltou stojatého s boční opěrou z betonu prostého tř. C 12/15, do lože z betonu prostého téže značky</t>
  </si>
  <si>
    <t>68*2+3</t>
  </si>
  <si>
    <t>59217031</t>
  </si>
  <si>
    <t>obrubník betonový silniční 1000x150x250mm</t>
  </si>
  <si>
    <t>1159874085</t>
  </si>
  <si>
    <t>-1990644837</t>
  </si>
  <si>
    <t>5+1+7+1</t>
  </si>
  <si>
    <t>59217023</t>
  </si>
  <si>
    <t>obrubník betonový chodníkový 1000x150x250mm</t>
  </si>
  <si>
    <t>314369084</t>
  </si>
  <si>
    <t>916991121</t>
  </si>
  <si>
    <t>Lože pod obrubníky, krajníky nebo obruby z dlažebních kostek z betonu prostého</t>
  </si>
  <si>
    <t>-489307223</t>
  </si>
  <si>
    <t>Lože pod obrubníky, krajníky nebo obruby z dlažebních kostek z betonu prostého tř. C 12/15</t>
  </si>
  <si>
    <t>139*0,35*0,15+14*0,35*0,15</t>
  </si>
  <si>
    <t>Přesun hmot</t>
  </si>
  <si>
    <t>998225111</t>
  </si>
  <si>
    <t>Přesun hmot pro pozemní komunikace s krytem z kamene, monolitickým betonovým nebo živičným</t>
  </si>
  <si>
    <t>1361587347</t>
  </si>
  <si>
    <t>Přesun hmot pro komunikace s krytem z kameniva, monolitickým betonovým nebo živičným dopravní vzdálenost do 200 m jakékoliv délky objektu</t>
  </si>
  <si>
    <t>2019_01_01.3 - SO 1.01 Podtlaková stanice VS 1 - biologický filtr</t>
  </si>
  <si>
    <t xml:space="preserve">      38 - Různé kompletní konstrukce</t>
  </si>
  <si>
    <t xml:space="preserve">    8 - Trubní vedení</t>
  </si>
  <si>
    <t xml:space="preserve">    997 - Přesun sutě</t>
  </si>
  <si>
    <t>M - Práce a dodávky M</t>
  </si>
  <si>
    <t xml:space="preserve">    46-M - Zemní práce při extr.mont.pracích</t>
  </si>
  <si>
    <t>-250487053</t>
  </si>
  <si>
    <t>1228992514</t>
  </si>
  <si>
    <t>131301202</t>
  </si>
  <si>
    <t>Hloubení jam zapažených v hornině tř. 4 objemu do 1000 m3</t>
  </si>
  <si>
    <t>525191493</t>
  </si>
  <si>
    <t>Hloubení zapažených jam a zářezů s urovnáním dna do předepsaného profilu a spádu v hornině tř. 4 přes 100 do 1 000 m3</t>
  </si>
  <si>
    <t>4*3,1*2*0,6</t>
  </si>
  <si>
    <t>131301209</t>
  </si>
  <si>
    <t>Příplatek za lepivost u hloubení jam zapažených v hornině tř. 4</t>
  </si>
  <si>
    <t>1693595117</t>
  </si>
  <si>
    <t>Hloubení zapažených jam a zářezů s urovnáním dna do předepsaného profilu a spádu Příplatek k cenám za lepivost horniny tř. 4</t>
  </si>
  <si>
    <t>131401202</t>
  </si>
  <si>
    <t>Hloubení jam zapažených v hornině tř. 5 objemu do 1000 m3</t>
  </si>
  <si>
    <t>676595790</t>
  </si>
  <si>
    <t>Hloubení zapažených jam a zářezů s urovnáním dna do předepsaného profilu a spádu v hornině tř. 5 přes 100 do 1 000 m3</t>
  </si>
  <si>
    <t>4*3,1*2*0,4</t>
  </si>
  <si>
    <t>161101101</t>
  </si>
  <si>
    <t>Svislé přemístění výkopku z horniny tř. 1 až 4 hl výkopu do 2,5 m</t>
  </si>
  <si>
    <t>-750004671</t>
  </si>
  <si>
    <t>4*3,1*1*0,6</t>
  </si>
  <si>
    <t>161101151</t>
  </si>
  <si>
    <t>Svislé přemístění výkopku z horniny tř. 5 až 7 hl výkopu do 2,5 m</t>
  </si>
  <si>
    <t>858131119</t>
  </si>
  <si>
    <t xml:space="preserve">Svislé přemístění výkopku  bez naložení do dopravní nádoby avšak s vyprázdněním dopravní nádoby na hromadu nebo do dopravního prostředku z horniny tř. 5 až 7, při hloubce výkopu přes 1 do 2,5 m</t>
  </si>
  <si>
    <t>4*3,1*1*0,4</t>
  </si>
  <si>
    <t>151301201</t>
  </si>
  <si>
    <t>Zřízení hnaného pažení stěn výkopu hl do 4 m</t>
  </si>
  <si>
    <t>-652106409</t>
  </si>
  <si>
    <t>Zřízení pažení stěn výkopu bez rozepření nebo vzepření hnané, hloubky do 4 m</t>
  </si>
  <si>
    <t>(4+4+3,1+3,1)*1,5</t>
  </si>
  <si>
    <t>151301211</t>
  </si>
  <si>
    <t>Odstranění pažení stěn hnaného hl do 4 m</t>
  </si>
  <si>
    <t>1440202664</t>
  </si>
  <si>
    <t>Odstranění pažení stěn výkopu s uložením pažin na vzdálenost do 3 m od okraje výkopu hnané, hloubky do 4 m</t>
  </si>
  <si>
    <t>162201101</t>
  </si>
  <si>
    <t>Vodorovné přemístění do 20 m výkopku/sypaniny z horniny tř. 1 až 4</t>
  </si>
  <si>
    <t>-953804157</t>
  </si>
  <si>
    <t>Vodorovné přemístění výkopku nebo sypaniny po suchu na obvyklém dopravním prostředku, bez naložení výkopku, avšak se složením bez rozhrnutí z horniny tř. 1 až 4 na vzdálenost do 20 m</t>
  </si>
  <si>
    <t>4*3,1*2*0,6*2</t>
  </si>
  <si>
    <t>162201151</t>
  </si>
  <si>
    <t>Vodorovné přemístění do 20 m výkopku/sypaniny z horniny tří. 5 až 7</t>
  </si>
  <si>
    <t>-1156150062</t>
  </si>
  <si>
    <t xml:space="preserve">Vodorovné přemístění výkopku nebo sypaniny po suchu  na obvyklém dopravním prostředku, bez naložení výkopku, avšak se složením bez rozhrnutí z horniny tř. 5 až 7 na vzdálenost do 20 m</t>
  </si>
  <si>
    <t>162701155</t>
  </si>
  <si>
    <t>Vodorovné přemístění do 10000 m výkopku/sypaniny z horniny tř. 5 až 7</t>
  </si>
  <si>
    <t>747931304</t>
  </si>
  <si>
    <t>Vodorovné přemístění výkopku nebo sypaniny po suchu na obvyklém dopravním prostředku, bez naložení výkopku, avšak se složením bez rozhrnutí z horniny tř. 5 až 7 na vzdálenost přes 9 0000 do 10 000 m</t>
  </si>
  <si>
    <t>4*3,1*2*0,4+0,7</t>
  </si>
  <si>
    <t>162701159</t>
  </si>
  <si>
    <t>Příplatek k vodorovnému přemístění výkopku/sypaniny z horniny tř. 5 až 7 ZKD 1000 m přes 10000 m</t>
  </si>
  <si>
    <t>788676491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</si>
  <si>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</si>
  <si>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10,62*2 'Přepočtené koeficientem množství</t>
  </si>
  <si>
    <t>37539782</t>
  </si>
  <si>
    <t>4*3,1*2*0,4*2+0,7*2</t>
  </si>
  <si>
    <t>174101101</t>
  </si>
  <si>
    <t>Zásyp jam, šachet rýh nebo kolem objektů sypaninou se zhutněním</t>
  </si>
  <si>
    <t>-922899497</t>
  </si>
  <si>
    <t>4*3,1*2-2,1*3,0*1,7</t>
  </si>
  <si>
    <t>213311141</t>
  </si>
  <si>
    <t>Polštáře zhutněné pod základy ze štěrkopísku tříděného</t>
  </si>
  <si>
    <t>852485174</t>
  </si>
  <si>
    <t>4*3,1*0,2</t>
  </si>
  <si>
    <t>273313511</t>
  </si>
  <si>
    <t>Základové desky z betonu tř. C 12/15</t>
  </si>
  <si>
    <t>2027708252</t>
  </si>
  <si>
    <t>Základy z betonu prostého desky z betonu kamenem neprokládaného tř. C 12/15</t>
  </si>
  <si>
    <t>2,4*3,3*0,1</t>
  </si>
  <si>
    <t>R - 1.03.2.2</t>
  </si>
  <si>
    <t>Montáž doplňkové konstrukce - rám z I 260 mm + rozpěry trubky d 102/8 mm</t>
  </si>
  <si>
    <t>-373800366</t>
  </si>
  <si>
    <t>doplňková konstrukce - rám + rozpěry z I 320 mm</t>
  </si>
  <si>
    <t>2*3,1*1,6*0,025</t>
  </si>
  <si>
    <t>2*(2*4+2*3,1)*0,0419</t>
  </si>
  <si>
    <t>Součet</t>
  </si>
  <si>
    <t>R - 1.03.2.1</t>
  </si>
  <si>
    <t>doplňková konstrukce - rám z I 260 mm + rozpěry trubky d 102/8 mm</t>
  </si>
  <si>
    <t>-1000208197</t>
  </si>
  <si>
    <t>380356231</t>
  </si>
  <si>
    <t>Bednění kompletních konstrukcí ČOV, nádrží nebo vodojemů neomítaných ploch rovinných zřízení</t>
  </si>
  <si>
    <t>133673963</t>
  </si>
  <si>
    <t>Bednění kompletních konstrukcí čistíren odpadních vod, nádrží, vodojemů, kanálů konstrukcí neomítaných z betonu prostého nebo železového ploch rovinných zřízení</t>
  </si>
  <si>
    <t>(2,1+3,0+2,1+3,0)*1,5+(2,4+2,4+1,5+1,5)*1,4</t>
  </si>
  <si>
    <t>380356232</t>
  </si>
  <si>
    <t>Bednění kompletních konstrukcí ČOV, nádrží nebo vodojemů neomítaných ploch rovinných odstranění</t>
  </si>
  <si>
    <t>-1593458133</t>
  </si>
  <si>
    <t>Bednění kompletních konstrukcí čistíren odpadních vod, nádrží, vodojemů, kanálů konstrukcí neomítaných z betonu prostého nebo železového ploch rovinných odstranění</t>
  </si>
  <si>
    <t>380361006</t>
  </si>
  <si>
    <t>Výztuž kompletních konstrukcí ČOV, nádrží nebo vodojemů z betonářské oceli 10 505</t>
  </si>
  <si>
    <t>89058219</t>
  </si>
  <si>
    <t>Výztuž kompletních konstrukcí čistíren odpadních vod, nádrží, vodojemů, kanálů z oceli 10 505 (R) nebo BSt 500</t>
  </si>
  <si>
    <t>5,562*0,1</t>
  </si>
  <si>
    <t>Různé kompletní konstrukce</t>
  </si>
  <si>
    <t>380321663</t>
  </si>
  <si>
    <t>Kompletní konstrukce ČOV, nádrží, vodojemů, žlabů nebo kanálů ze ŽB tř. C 30/37 tl nad 300 mm</t>
  </si>
  <si>
    <t>627896874</t>
  </si>
  <si>
    <t>Kompletní konstrukce čistíren odpadních vod, nádrží, vodojemů, kanálů z betonu železového bez výztuže a bednění obyčejného tř. C 30/37, tl. přes 300 mm</t>
  </si>
  <si>
    <t>2,1*3,0*0,3+(2,1+2,1+3,0+3,0)*0,3*1,2</t>
  </si>
  <si>
    <t>451573111</t>
  </si>
  <si>
    <t>Lože pod potrubí otevřený výkop ze štěrkopísku</t>
  </si>
  <si>
    <t>1289764492</t>
  </si>
  <si>
    <t>Lože pod potrubí, stoky a drobné objekty v otevřeném výkopu z písku a štěrkopísku do 63 mm</t>
  </si>
  <si>
    <t>4*3,1*0,1</t>
  </si>
  <si>
    <t>Trubní vedení</t>
  </si>
  <si>
    <t>286112210.1</t>
  </si>
  <si>
    <t xml:space="preserve">trubka drenážní flexibilní D 65 mm včetně tvarovek   -viz příloha D.1.2.4</t>
  </si>
  <si>
    <t>-458327287</t>
  </si>
  <si>
    <t xml:space="preserve">trubky z polyvinylchloridu trubky drenážní trubka flexibilní D  65 mm</t>
  </si>
  <si>
    <t>871218113.1</t>
  </si>
  <si>
    <t>Kladení drenážního potrubí z flexibilního PVC průměru do 65 mm včetně tvarovek -viz příloha D.1.2.4</t>
  </si>
  <si>
    <t>1840882986</t>
  </si>
  <si>
    <t>Kladení drenážního potrubí z plastických hmot do připravené rýhy z flexibilního PVC, průměru do 65 mm</t>
  </si>
  <si>
    <t>871265221.1</t>
  </si>
  <si>
    <t xml:space="preserve">Kanalizační potrubí z tvrdého PVC-systém KG tuhost třídy SN8 DN100 včetně tvarovek  -viz příloha D.1.2.4</t>
  </si>
  <si>
    <t>-1309424631</t>
  </si>
  <si>
    <t>Kanalizační potrubí z tvrdého PVC systém KG v otevřeném výkopu ve sklonu do 20 %, tuhost třídy SN 8 DN 100</t>
  </si>
  <si>
    <t>871275221.1</t>
  </si>
  <si>
    <t xml:space="preserve">Kanalizační potrubí z tvrdého PVC-systém KG tuhost třídy SN8 DN125 včetně tvarovek  -viz příloha D.1.2.4</t>
  </si>
  <si>
    <t>627323372</t>
  </si>
  <si>
    <t>Kanalizační potrubí z tvrdého PVC systém KG v otevřeném výkopu ve sklonu do 20 %, tuhost třídy SN 8 DN 125</t>
  </si>
  <si>
    <t>2,5+0,7</t>
  </si>
  <si>
    <t>931991112</t>
  </si>
  <si>
    <t>Zřízení těsnění dilatační spáry gumovým nebo PVC pásem ve stěně</t>
  </si>
  <si>
    <t>1677789613</t>
  </si>
  <si>
    <t>Zřízení těsnění dilatační spáry pásem gumovým profilovým nebo z PVC ve stěně</t>
  </si>
  <si>
    <t>977151125</t>
  </si>
  <si>
    <t>Jádrové vrty diamantovými korunkami do D 200 mm do stavebních materiálů</t>
  </si>
  <si>
    <t>766434145</t>
  </si>
  <si>
    <t>Jádrové vrty diamantovými korunkami do stavebních materiálů (železobetonu, betonu, cihel, obkladů, dlažeb, kamene) průměru přes 180 do 200 mm</t>
  </si>
  <si>
    <t>977151128</t>
  </si>
  <si>
    <t>Jádrové vrty diamantovými korunkami do D 300 mm do stavebních materiálů</t>
  </si>
  <si>
    <t>848373699</t>
  </si>
  <si>
    <t>Jádrové vrty diamantovými korunkami do stavebních materiálů (železobetonu, betonu, cihel, obkladů, dlažeb, kamene) průměru přes 250 do 300 mm</t>
  </si>
  <si>
    <t>R - 1.02.9.1</t>
  </si>
  <si>
    <t>Náplň filtru - biologická hmota (dřevní odpad, štěpka, kůra)</t>
  </si>
  <si>
    <t>1453159318</t>
  </si>
  <si>
    <t>1,5*2,4*1,4</t>
  </si>
  <si>
    <t>583374030</t>
  </si>
  <si>
    <t>kamenivo dekorační (kačírek) frakce 16/32</t>
  </si>
  <si>
    <t>1468108585</t>
  </si>
  <si>
    <t xml:space="preserve">kamenivo přírodní těžené pro stavební účely  PTK  (drobné, hrubé, štěrkopísky) kamenivo dekorační (kačírek) frakce 16/32</t>
  </si>
  <si>
    <t>2*3*0,2*1800/1000</t>
  </si>
  <si>
    <t>998142251</t>
  </si>
  <si>
    <t>Přesun hmot pro nádrže, jímky, zásobníky a jámy betonové monolitické v do 25 m</t>
  </si>
  <si>
    <t>-603775339</t>
  </si>
  <si>
    <t>Přesun hmot pro nádrže, jímky, zásobníky a jámy pozemní mimo zemědělství se svislou nosnou konstrukcí monolitickou betonovou tyčovou nebo plošnou vodorovná dopravní vzdálenost do 50 m výšky do 25 m</t>
  </si>
  <si>
    <t>997</t>
  </si>
  <si>
    <t>Přesun sutě</t>
  </si>
  <si>
    <t>997013801</t>
  </si>
  <si>
    <t>Poplatek za uložení stavebního betonového odpadu na skládce (skládkovné)</t>
  </si>
  <si>
    <t>-133404228</t>
  </si>
  <si>
    <t>Poplatek za uložení stavebního odpadu na skládce (skládkovné) betonového</t>
  </si>
  <si>
    <t>997221551</t>
  </si>
  <si>
    <t>Vodorovná doprava suti ze sypkých materiálů do 1 km</t>
  </si>
  <si>
    <t>-934971139</t>
  </si>
  <si>
    <t>Vodorovná doprava suti bez naložení, ale se složením a s hrubým urovnáním ze sypkých materiálů, na vzdálenost do 1 km</t>
  </si>
  <si>
    <t>997221559</t>
  </si>
  <si>
    <t>Příplatek ZKD 1 km u vodorovné dopravy suti ze sypkých materiálů</t>
  </si>
  <si>
    <t>291053891</t>
  </si>
  <si>
    <t>Vodorovná doprava suti bez naložení, ale se složením a s hrubým urovnáním Příplatek k ceně za každý další i započatý 1 km přes 1 km</t>
  </si>
  <si>
    <t>0,123*11 'Přepočtené koeficientem množství</t>
  </si>
  <si>
    <t>1727768291</t>
  </si>
  <si>
    <t>Provedení izolace proti zemní vlhkosti natěradly a tmely za studena na ploše vodorovné V nátěrem penetračním</t>
  </si>
  <si>
    <t>2,1*3,0</t>
  </si>
  <si>
    <t>711112001</t>
  </si>
  <si>
    <t>Provedení izolace proti zemní vlhkosti svislé za studena nátěrem penetračním</t>
  </si>
  <si>
    <t>-1646778113</t>
  </si>
  <si>
    <t>Provedení izolace proti zemní vlhkosti natěradly a tmely za studena na ploše svislé S nátěrem penetračním</t>
  </si>
  <si>
    <t>(2,1+2,1+3,0+3,0)*1,5</t>
  </si>
  <si>
    <t>1773739444</t>
  </si>
  <si>
    <t>výrobky asfaltové izolační a zálivkové hmoty asfalty oxidované stavebně-izolační k penetraci suchých a očištěných podkladů pod asfaltové izolační krytiny a izolace ALP/9 bal 9 kg</t>
  </si>
  <si>
    <t>21,6*0,00035 'Přepočtené koeficientem množství</t>
  </si>
  <si>
    <t>-1508847355</t>
  </si>
  <si>
    <t>Provedení izolace proti zemní vlhkosti pásy přitavením NAIP na ploše vodorovné V</t>
  </si>
  <si>
    <t>-2015977942</t>
  </si>
  <si>
    <t xml:space="preserve">pásy asfaltované těžké vložka skleněná rohož  (V 60 S 40)</t>
  </si>
  <si>
    <t>6,3*1,15 'Přepočtené koeficientem množství</t>
  </si>
  <si>
    <t>711142559</t>
  </si>
  <si>
    <t>Provedení izolace proti zemní vlhkosti pásy přitavením svislé NAIP</t>
  </si>
  <si>
    <t>1428774230</t>
  </si>
  <si>
    <t>Provedení izolace proti zemní vlhkosti pásy přitavením NAIP na ploše svislé S</t>
  </si>
  <si>
    <t>1629564545</t>
  </si>
  <si>
    <t>(2,1+2,1+3,0+3,0)*1,5*1,15</t>
  </si>
  <si>
    <t>448998799</t>
  </si>
  <si>
    <t>Práce a dodávky M</t>
  </si>
  <si>
    <t>46-M</t>
  </si>
  <si>
    <t>Zemní práce při extr.mont.pracích</t>
  </si>
  <si>
    <t>460120019</t>
  </si>
  <si>
    <t>Naložení výkopku strojně z hornin třídy 1až4</t>
  </si>
  <si>
    <t>-1554184074</t>
  </si>
  <si>
    <t>Ostatní zemní práce při stavbě nadzemních vedení naložení výkopku strojně, z hornin třídy 1 až 4</t>
  </si>
  <si>
    <t>2019_01_01.4 - SO 1.01 Podtlaková stanice VS 1- oplocení</t>
  </si>
  <si>
    <t>22232</t>
  </si>
  <si>
    <t xml:space="preserve">    998 - Přesun hmot</t>
  </si>
  <si>
    <t xml:space="preserve">    767 - Konstrukce zámečnické</t>
  </si>
  <si>
    <t>131201101</t>
  </si>
  <si>
    <t>Hloubení jam nezapažených v hornině tř. 3 objemu do 100 m3</t>
  </si>
  <si>
    <t>-929082823</t>
  </si>
  <si>
    <t>Hloubení nezapažených jam a zářezů kromě zářezů se šikmými stěnami pro podzemní vedení s urovnáním dna do předepsaného profilu a spádu v hornině tř. 3 do 100 m3</t>
  </si>
  <si>
    <t>36*0,4*0,4*0,9</t>
  </si>
  <si>
    <t>1207039748</t>
  </si>
  <si>
    <t>1990039429</t>
  </si>
  <si>
    <t>5,184*2 'Přepočtené koeficientem množství</t>
  </si>
  <si>
    <t>463563680</t>
  </si>
  <si>
    <t>10,368</t>
  </si>
  <si>
    <t>-1416127882</t>
  </si>
  <si>
    <t>36*0,4*0,4</t>
  </si>
  <si>
    <t>-1353704322</t>
  </si>
  <si>
    <t>5,76*0,025 'Přepočtené koeficientem množství</t>
  </si>
  <si>
    <t>182301121</t>
  </si>
  <si>
    <t>Rozprostření ornice pl do 500 m2 ve svahu přes 1:5 tl vrstvy do 100 mm</t>
  </si>
  <si>
    <t>162551513</t>
  </si>
  <si>
    <t>Rozprostření a urovnání ornice ve svahu sklonu přes 1:5 při souvislé ploše do 500 m2, tl. vrstvy do 100 mm</t>
  </si>
  <si>
    <t>275313311</t>
  </si>
  <si>
    <t>Základové patky z betonu tř. C 8/10</t>
  </si>
  <si>
    <t>1301848891</t>
  </si>
  <si>
    <t>338171113</t>
  </si>
  <si>
    <t>Osazování sloupků a vzpěr plotových ocelových v 2 m se zabetonováním</t>
  </si>
  <si>
    <t>426643062</t>
  </si>
  <si>
    <t>Osazování sloupků a vzpěr plotových ocelových trubkových nebo profilovaných výšky do 2,00 m se zabetonováním (tř. C 25/30) do 0,08 m3 do připravených jamek</t>
  </si>
  <si>
    <t>553422550</t>
  </si>
  <si>
    <t>sloupek plotový průběžný pozinkovaný a komaxitový 2500/38x1,5 mm</t>
  </si>
  <si>
    <t>729004049</t>
  </si>
  <si>
    <t xml:space="preserve">příslušenství stavební kovové sloupky plotové pozinkované a komaxitové průběžný  38x1,5 mm včetně čepičky, úchytek 2500 mm</t>
  </si>
  <si>
    <t>553422600</t>
  </si>
  <si>
    <t>sloupek plotový koncový pozinkované a komaxitové 2000/48x1,5 mm</t>
  </si>
  <si>
    <t>-927656041</t>
  </si>
  <si>
    <t xml:space="preserve">příslušenství stavební kovové sloupky plotové pozinkované a komaxitové koncový + rohový  48x1,5 mm včetně čepičky, úchytek 2000 mm</t>
  </si>
  <si>
    <t>553422700</t>
  </si>
  <si>
    <t>vzpěra plotová 38x1,5 mm včetně krytky s uchem, 1500 mm</t>
  </si>
  <si>
    <t>-787266258</t>
  </si>
  <si>
    <t xml:space="preserve">příslušenství stavební kovové sloupky plotové pozinkované a komaxitové vzpěra  38x1,5 mm včetně krytky s uchem 1500 mm</t>
  </si>
  <si>
    <t>553423280</t>
  </si>
  <si>
    <t>sloupek pro branku v. 2500 mm 70x70 včetně pantu</t>
  </si>
  <si>
    <t>-2089874074</t>
  </si>
  <si>
    <t>příslušenství stavební kovové branky vchodové EKONOM "A" sloupky pro branku v. 1500 mm 70x70 včetně pantu</t>
  </si>
  <si>
    <t>553423290</t>
  </si>
  <si>
    <t>sloupek pro branku v. 2500 mm 70x70 s otvorem na doraz</t>
  </si>
  <si>
    <t>-560804596</t>
  </si>
  <si>
    <t>příslušenství stavební kovové branky vchodové EKONOM "A" sloupky pro branku v. 1500 mm 70x70 s otvorem na doraz</t>
  </si>
  <si>
    <t>553423290.1</t>
  </si>
  <si>
    <t>sloupek pro bránu v. 2500 mm 70x70 včetně pantů</t>
  </si>
  <si>
    <t>-1548713906</t>
  </si>
  <si>
    <t>348101210</t>
  </si>
  <si>
    <t>Osazení vrat a vrátek k oplocení na ocelové sloupky do 2 m2</t>
  </si>
  <si>
    <t>-13171749</t>
  </si>
  <si>
    <t>Montáž vrat a vrátek k oplocení na sloupky ocelové, plochy jednotlivě do 2 m2</t>
  </si>
  <si>
    <t>553423210</t>
  </si>
  <si>
    <t>branka vchodová kovová 1800x940 mm</t>
  </si>
  <si>
    <t>-1848883551</t>
  </si>
  <si>
    <t>příslušenství stavební kovové branky vchodové EKONOM "A" z odlehčených dutých kovových profilů 1500x940 mm</t>
  </si>
  <si>
    <t>553423210.1</t>
  </si>
  <si>
    <t>ocelová vrata dvoukřídlá 3200x1800 mm</t>
  </si>
  <si>
    <t>2007106975</t>
  </si>
  <si>
    <t>348101220</t>
  </si>
  <si>
    <t>Osazení vrat a vrátek k oplocení na ocelové sloupky do 4 m2</t>
  </si>
  <si>
    <t>-631973929</t>
  </si>
  <si>
    <t>Montáž vrat a vrátek k oplocení na sloupky ocelové, plochy jednotlivě přes 2 do 4 m2</t>
  </si>
  <si>
    <t>348401120</t>
  </si>
  <si>
    <t>Osazení oplocení ze strojového pletiva s napínacími dráty výšky do 1,6 m do 15° sklonu svahu</t>
  </si>
  <si>
    <t>-1844953208</t>
  </si>
  <si>
    <t>Osazení oplocení ze strojového pletiva s napínacími dráty do 15 st. sklonu svahu, výšky do 1,6 m</t>
  </si>
  <si>
    <t>313275030</t>
  </si>
  <si>
    <t>pletivo čtvercová oka 50 mm x 2,2 mm x 175 cm</t>
  </si>
  <si>
    <t>-1285955792</t>
  </si>
  <si>
    <t xml:space="preserve">pletivo drátěné plastifikované se čtvercovými oky FLUIDEX PRO PVC role 25 m, barva zelená rozměr oka   D drátu   výška 50 mm        2,2 mm    175 cm</t>
  </si>
  <si>
    <t>348401350</t>
  </si>
  <si>
    <t>Osazení napínacího drátu na oplocení do 15° sklonu svahu</t>
  </si>
  <si>
    <t>1839305954</t>
  </si>
  <si>
    <t>Osazení oplocení rozvinutí, uchycení a napnutí drátu do 15 st. sklonu svahu napínacího</t>
  </si>
  <si>
    <t>156191000</t>
  </si>
  <si>
    <t>drát poplastovaný kruhový napínací 2,5/3,5 mm bal. 78 m</t>
  </si>
  <si>
    <t>2046061243</t>
  </si>
  <si>
    <t>3*44</t>
  </si>
  <si>
    <t>314782010</t>
  </si>
  <si>
    <t>drát ostnatý D 2 mm 1 svitek 100 m</t>
  </si>
  <si>
    <t>517349467</t>
  </si>
  <si>
    <t xml:space="preserve">drát ostnatý typ Y ČSN 15 3905 - pozinkovaný D drátu 2 mm  (1 svitek 100m)</t>
  </si>
  <si>
    <t>998</t>
  </si>
  <si>
    <t>998232111</t>
  </si>
  <si>
    <t>Přesun hmot pro oplocení zděné z cihel nebo tvárnic v do 10 m</t>
  </si>
  <si>
    <t>-779892615</t>
  </si>
  <si>
    <t>Přesun hmot pro oplocení se svislou nosnou konstrukcí zděnou z cihel, tvárnic, bloků, popř. kovovou nebo dřevěnou vodorovná dopravní vzdálenost do 50 m, pro oplocení výšky do 10 m</t>
  </si>
  <si>
    <t>767</t>
  </si>
  <si>
    <t>Konstrukce zámečnické</t>
  </si>
  <si>
    <t>533950170</t>
  </si>
  <si>
    <t>zámek vnější - visací</t>
  </si>
  <si>
    <t>-701073951</t>
  </si>
  <si>
    <t>zámek vnější</t>
  </si>
  <si>
    <t>5534591_r</t>
  </si>
  <si>
    <t>nástavec na plotové sloupky pro 3x ostnatý drát</t>
  </si>
  <si>
    <t>-369588621</t>
  </si>
  <si>
    <t>příslušenství stavební kovové doplňky k oplocení plotové rámy s výpletem rám 12 mm, výplet ZN pletivo 45 x 45 1200x2000/12*45 mm</t>
  </si>
  <si>
    <t>767995112</t>
  </si>
  <si>
    <t>Montáž atypických zámečnických konstrukcí hmotnosti do 10 kg</t>
  </si>
  <si>
    <t>1421134704</t>
  </si>
  <si>
    <t>Montáž ostatních atypických zámečnických konstrukcí hmotnosti přes 5 do 10 kg</t>
  </si>
  <si>
    <t>2019_01_01.5 - SO 1.02 Podtlaková stanice VS 1 - stavební příprava pro sběrný tank</t>
  </si>
  <si>
    <t>66109600</t>
  </si>
  <si>
    <t>-1653938756</t>
  </si>
  <si>
    <t>131301201</t>
  </si>
  <si>
    <t>Hloubení jam zapažených v hornině tř. 4 objemu do 100 m3</t>
  </si>
  <si>
    <t>2101842966</t>
  </si>
  <si>
    <t>Hloubení zapažených jam a zářezů s urovnáním dna do předepsaného profilu a spádu v hornině tř. 4 do 100 m3</t>
  </si>
  <si>
    <t>4,6*4,6*4,5*0,7</t>
  </si>
  <si>
    <t>-1406806292</t>
  </si>
  <si>
    <t>66,654/2</t>
  </si>
  <si>
    <t>131401201</t>
  </si>
  <si>
    <t>Hloubení jam zapažených v hornině tř. 5 objemu do 100 m3</t>
  </si>
  <si>
    <t>-1574704515</t>
  </si>
  <si>
    <t>Hloubení zapažených jam a zářezů s urovnáním dna do předepsaného profilu a spádu v hornině tř. 5 do 100 m3</t>
  </si>
  <si>
    <t>4,6*4,6*4,5*0,3</t>
  </si>
  <si>
    <t>132201209</t>
  </si>
  <si>
    <t>Příplatek za lepivost k hloubení rýh š do 2000 mm v hornině tř. 3</t>
  </si>
  <si>
    <t>-759845456</t>
  </si>
  <si>
    <t>28,566/2</t>
  </si>
  <si>
    <t>151301202</t>
  </si>
  <si>
    <t>Zřízení hnaného pažení stěn výkopu hl do 8 m</t>
  </si>
  <si>
    <t>1483655191</t>
  </si>
  <si>
    <t>Zřízení pažení stěn výkopu bez rozepření nebo vzepření hnané, hloubky do 8 m</t>
  </si>
  <si>
    <t>(2*4,6+2*4,6)*4,6</t>
  </si>
  <si>
    <t>151301212</t>
  </si>
  <si>
    <t>Odstranění pažení stěn hnaného hl do 8 m</t>
  </si>
  <si>
    <t>-484611521</t>
  </si>
  <si>
    <t>Odstranění pažení stěn výkopu s uložením pažin na vzdálenost do 3 m od okraje výkopu hnané, hloubky do 8 m</t>
  </si>
  <si>
    <t>161101103</t>
  </si>
  <si>
    <t>Svislé přemístění výkopku z horniny tř. 1 až 4 hl výkopu do 6 m</t>
  </si>
  <si>
    <t>2070051881</t>
  </si>
  <si>
    <t>Svislé přemístění výkopku bez naložení do dopravní nádoby avšak s vyprázdněním dopravní nádoby na hromadu nebo do dopravního prostředku z horniny tř. 1 až 4, při hloubce výkopu přes 4 do 6 m</t>
  </si>
  <si>
    <t>4,6*4,6*3,5*0,7</t>
  </si>
  <si>
    <t>161101153</t>
  </si>
  <si>
    <t>Svislé přemístění výkopku z horniny tř. 5 až 7 hl výkopu do 6 m</t>
  </si>
  <si>
    <t>-796988353</t>
  </si>
  <si>
    <t>Svislé přemístění výkopku bez naložení do dopravní nádoby avšak s vyprázdněním dopravní nádoby na hromadu nebo do dopravního prostředku z horniny tř. 5 až 7, při hloubce výkopu přes 4 do 6 m</t>
  </si>
  <si>
    <t>4,6*4,6*3,5*0,3</t>
  </si>
  <si>
    <t>1112215578</t>
  </si>
  <si>
    <t>((4,6*4,6*4,5)*0,7)*2</t>
  </si>
  <si>
    <t>407063580</t>
  </si>
  <si>
    <t>1577659979</t>
  </si>
  <si>
    <t>(3,0*3,0*2,3)+(2,2*2,2*2,2)-28,566</t>
  </si>
  <si>
    <t>734401405</t>
  </si>
  <si>
    <t>2,782*2 'Přepočtené koeficientem množství</t>
  </si>
  <si>
    <t>746582118</t>
  </si>
  <si>
    <t>1897855552</t>
  </si>
  <si>
    <t>28,566*2 'Přepočtené koeficientem množství</t>
  </si>
  <si>
    <t>-755205472</t>
  </si>
  <si>
    <t>28,566+5,564</t>
  </si>
  <si>
    <t>34,13*2,05 'Přepočtené koeficientem množství</t>
  </si>
  <si>
    <t>-190018429</t>
  </si>
  <si>
    <t>(4,6*4,6*4,5)-34,13</t>
  </si>
  <si>
    <t>-213245272</t>
  </si>
  <si>
    <t>Polštáře zhutněné pod základy z písku tříděného</t>
  </si>
  <si>
    <t>1411861565</t>
  </si>
  <si>
    <t>2,8*2,8*0,2</t>
  </si>
  <si>
    <t>-191752741</t>
  </si>
  <si>
    <t>3,0*3,0*0,75-3,14*1,1*1,1*0,5</t>
  </si>
  <si>
    <t>1304269179</t>
  </si>
  <si>
    <t>3*4*1,8*0,025</t>
  </si>
  <si>
    <t>3*(2*4,6+2*4,6)*0,0419</t>
  </si>
  <si>
    <t>-1984871899</t>
  </si>
  <si>
    <t>380321662</t>
  </si>
  <si>
    <t>Kompletní konstrukce ČOV, nádrží, vodojemů, žlabů nebo kanálů ze ŽB tř. C 30/37 tl 300 mm</t>
  </si>
  <si>
    <t>1840556552</t>
  </si>
  <si>
    <t>Kompletní konstrukce čistíren odpadních vod, nádrží, vodojemů, kanálů z betonu železového bez výztuže a bednění obyčejného tř. C 30/37, tl. přes 150 do 300 mm</t>
  </si>
  <si>
    <t>(3,0+3,0+3,0+3,0)*0,3*1,4+3,3*3,3*0,2</t>
  </si>
  <si>
    <t>1257534152</t>
  </si>
  <si>
    <t>(26+2,6+2,6+2,62)*1,4*2+(3,0+3,0+3,0+3,0)*0,2+3,0*3,0</t>
  </si>
  <si>
    <t>2061625781</t>
  </si>
  <si>
    <t>119648643</t>
  </si>
  <si>
    <t>(7,218+4,85)*0,09</t>
  </si>
  <si>
    <t>199738582</t>
  </si>
  <si>
    <t>953171022</t>
  </si>
  <si>
    <t>Osazování poklopů litinových nebo ocelových hmotnosti do 100 kg - nádrže</t>
  </si>
  <si>
    <t>-1526954932</t>
  </si>
  <si>
    <t>Osazování kovových předmětů poklopů litinových nebo ocelových včetně rámů, hmotnosti přes 50 do 100 kg</t>
  </si>
  <si>
    <t>552434420.1</t>
  </si>
  <si>
    <t>poklop na vstupní šachtu litinový uzamykatelný s ventilační hlavicí</t>
  </si>
  <si>
    <t>-1861378328</t>
  </si>
  <si>
    <t>výrobky kanalizační litinové kanály, mříže, rošty, vpusti, poklopy poklop na vstupní šachtu ČSN 13 6315.1, 2 600 D 400, vzor DIN</t>
  </si>
  <si>
    <t>977151122</t>
  </si>
  <si>
    <t>Jádrové vrty diamantovými korunkami do D 130 mm do stavebních materiálů</t>
  </si>
  <si>
    <t>-1296565690</t>
  </si>
  <si>
    <t>Jádrové vrty diamantovými korunkami do stavebních materiálů (železobetonu, betonu, cihel, obkladů, dlažeb, kamene) průměru přes 120 do 130 mm</t>
  </si>
  <si>
    <t>977151126</t>
  </si>
  <si>
    <t>Jádrové vrty diamantovými korunkami do D 225 mm do stavebních materiálů</t>
  </si>
  <si>
    <t>-12927674</t>
  </si>
  <si>
    <t>Jádrové vrty diamantovými korunkami do stavebních materiálů (železobetonu, betonu, cihel, obkladů, dlažeb, kamene) průměru přes 200 do 225 mm</t>
  </si>
  <si>
    <t>3*0,3</t>
  </si>
  <si>
    <t>-1437756236</t>
  </si>
  <si>
    <t>-493457193</t>
  </si>
  <si>
    <t>-1407630568</t>
  </si>
  <si>
    <t>684878521</t>
  </si>
  <si>
    <t>0,175*11 'Přepočtené koeficientem množství</t>
  </si>
  <si>
    <t>2019_01_03 - SO 1.01 Podtlaková stanice VS 1 - rozvody elektro a hromosvod</t>
  </si>
  <si>
    <t xml:space="preserve">    741 - Elektromontáže </t>
  </si>
  <si>
    <t xml:space="preserve">    747 - Elektromontáže - kompletace rozvodů</t>
  </si>
  <si>
    <t>1919356172</t>
  </si>
  <si>
    <t>1*(13)*0,2</t>
  </si>
  <si>
    <t>132201201</t>
  </si>
  <si>
    <t>Hloubení rýh š do 2000 mm v hornině tř. 3 objemu do 100 m3</t>
  </si>
  <si>
    <t>1848588894</t>
  </si>
  <si>
    <t>Hloubení zapažených i nezapažených rýh šířky přes 600 do 2 000 mm s urovnáním dna do předepsaného profilu a spádu v hornině tř. 3 do 100 m3</t>
  </si>
  <si>
    <t>(13)*0,35*0,8</t>
  </si>
  <si>
    <t>735710935</t>
  </si>
  <si>
    <t>2127140728</t>
  </si>
  <si>
    <t>Zásyp sypaninou z jakékoliv horniny s uložením výkopku ve vrstvách se zhutněním jam, šachet, rýh nebo kolem objektů v těchto vykopávkách</t>
  </si>
  <si>
    <t>0,4*(13)*0,35</t>
  </si>
  <si>
    <t>175101101</t>
  </si>
  <si>
    <t>Obsypání potrubí bez prohození sypaniny z hornin tř. 1 až 4 uloženým do 3 m od kraje výkopu</t>
  </si>
  <si>
    <t>-1903114303</t>
  </si>
  <si>
    <t>Obsypání potrubí sypaninou z vhodných hornin tř. 1 až 4 nebo materiálem připraveným podél výkopu ve vzdálenosti do 3 m od jeho kraje, pro jakoukoliv hloubku výkopu a míru zhutnění bez prohození sypaniny</t>
  </si>
  <si>
    <t>0,2*0,35*(13)</t>
  </si>
  <si>
    <t>181301103</t>
  </si>
  <si>
    <t>Rozprostření ornice tl vrstvy do 200 mm pl do 500 m2 v rovině nebo ve svahu do 1:5</t>
  </si>
  <si>
    <t>-2020309502</t>
  </si>
  <si>
    <t>Rozprostření a urovnání ornice v rovině nebo ve svahu sklonu do 1:5 při souvislé ploše do 500 m2, tl. vrstvy přes 150 do 200 mm</t>
  </si>
  <si>
    <t>1*13</t>
  </si>
  <si>
    <t>583373440</t>
  </si>
  <si>
    <t xml:space="preserve">štěrkopísek  frakce 0-32</t>
  </si>
  <si>
    <t>128</t>
  </si>
  <si>
    <t>1938526376</t>
  </si>
  <si>
    <t xml:space="preserve">kamenivo přírodní těžené pro stavební účely  PTK  (drobné, hrubé, štěrkopísky) štěrkopísky ČSN 72  1511-2 frakce   0-32  </t>
  </si>
  <si>
    <t>0,2*0,35*(13)*2</t>
  </si>
  <si>
    <t>543114429</t>
  </si>
  <si>
    <t>0,1*0,35*(13)</t>
  </si>
  <si>
    <t>741</t>
  </si>
  <si>
    <t xml:space="preserve">Elektromontáže </t>
  </si>
  <si>
    <t>35711646_R04</t>
  </si>
  <si>
    <t xml:space="preserve">rozvaděč  RM1 - specifikace dle přílohy D.1.03.3</t>
  </si>
  <si>
    <t>-145729918</t>
  </si>
  <si>
    <t>348332410</t>
  </si>
  <si>
    <t>svítidlo průmyslové zářivkové prachotěsné IP66, 58 W</t>
  </si>
  <si>
    <t>CS ÚRS 2015 01</t>
  </si>
  <si>
    <t>695113026</t>
  </si>
  <si>
    <t>54153031</t>
  </si>
  <si>
    <t>přímotop 1500 W</t>
  </si>
  <si>
    <t>54978821</t>
  </si>
  <si>
    <t>42914411</t>
  </si>
  <si>
    <t>Ventilátor &gt;800m3/hod 250W IP44</t>
  </si>
  <si>
    <t>1248503381</t>
  </si>
  <si>
    <t>341110300</t>
  </si>
  <si>
    <t>kabel silový s Cu jádrem CYKY 3x1,5 mm2</t>
  </si>
  <si>
    <t>CS ÚRS 2017 01</t>
  </si>
  <si>
    <t>-195400088</t>
  </si>
  <si>
    <t xml:space="preserve">kabely silové s měděným jádrem pro jmenovité napětí 750 V CYKY   TP-KK-134/01 průřez   Cu číslo  bázová cena mm2       kg/m      Kč/m 3 x 1,5     0,044     11,25</t>
  </si>
  <si>
    <t>341110360</t>
  </si>
  <si>
    <t>kabel silový s Cu jádrem CYKY 3x2,5 mm2</t>
  </si>
  <si>
    <t>761624432</t>
  </si>
  <si>
    <t xml:space="preserve">kabely silové s měděným jádrem pro jmenovité napětí 750 V CYKY   TP-KK-134/01 průřez   Cu číslo  bázová cena mm2       kg/m      Kč/m 3 x 2,5     0,074     17,65</t>
  </si>
  <si>
    <t>PKB.603929</t>
  </si>
  <si>
    <t>CYKY-J 7x1,5</t>
  </si>
  <si>
    <t>km</t>
  </si>
  <si>
    <t>951523605</t>
  </si>
  <si>
    <t>34111080</t>
  </si>
  <si>
    <t>kabel silový s Cu jádrem 1 kV 4x16mm2</t>
  </si>
  <si>
    <t>1571522140</t>
  </si>
  <si>
    <t>PKB.711038</t>
  </si>
  <si>
    <t>CYKY-J 5x10</t>
  </si>
  <si>
    <t>1796512884</t>
  </si>
  <si>
    <t>34571352</t>
  </si>
  <si>
    <t>trubka elektroinstalační ohebná dvouplášťová korugovaná D 52/63 mm, HDPE+LDPE</t>
  </si>
  <si>
    <t>665683212</t>
  </si>
  <si>
    <t>34121550r</t>
  </si>
  <si>
    <t>folie výstražná pro elektrická zařízení</t>
  </si>
  <si>
    <t>-1548684970</t>
  </si>
  <si>
    <t>34571094</t>
  </si>
  <si>
    <t>trubka elektroinstalační tuhá z PVC D 28,6/32 mm, délka 3 m</t>
  </si>
  <si>
    <t>1759043939</t>
  </si>
  <si>
    <t>34571093</t>
  </si>
  <si>
    <t>trubka elektroinstalační tuhá z PVC D 22,1/25 mm, délka 3 m</t>
  </si>
  <si>
    <t>-1288966436</t>
  </si>
  <si>
    <t>6*3</t>
  </si>
  <si>
    <t>7411111_R03</t>
  </si>
  <si>
    <t>elektromnontážní práce zapojení, zprovoznění výchozí revize</t>
  </si>
  <si>
    <t>-2035235915</t>
  </si>
  <si>
    <t>35432545</t>
  </si>
  <si>
    <t>příchytka kabelová 29-40mm</t>
  </si>
  <si>
    <t>1081072400</t>
  </si>
  <si>
    <t>35432541</t>
  </si>
  <si>
    <t>příchytka kabelová 14-28mm</t>
  </si>
  <si>
    <t>275944085</t>
  </si>
  <si>
    <t>35432570r</t>
  </si>
  <si>
    <t xml:space="preserve">Příchytka kabelu s kotvou do děrovaných cihel </t>
  </si>
  <si>
    <t>-654339113</t>
  </si>
  <si>
    <t>562810_R02</t>
  </si>
  <si>
    <t>hmoždinky, šrouby, drobný elektroinstalační materiál</t>
  </si>
  <si>
    <t>107430119</t>
  </si>
  <si>
    <t>součásti tvářené z plastů pro výrobní spotřebu ostatní hmoždinky KOPOS rozměry v mm do tvrdých stavebních materiálů materiál PA HM 12 x 60</t>
  </si>
  <si>
    <t>345357730r</t>
  </si>
  <si>
    <t>Kolébkový vypínač na stěnu</t>
  </si>
  <si>
    <t>215450896</t>
  </si>
  <si>
    <t>345355130r</t>
  </si>
  <si>
    <t>Dvojtlačítko XALD213E</t>
  </si>
  <si>
    <t>226314286</t>
  </si>
  <si>
    <t>341111_r</t>
  </si>
  <si>
    <t>Vodič CY 10z/ž</t>
  </si>
  <si>
    <t>-1931116901</t>
  </si>
  <si>
    <t>34575103</t>
  </si>
  <si>
    <t>deska kabelová krycí PVC červená, 200x7x2 mm</t>
  </si>
  <si>
    <t>-1208162381</t>
  </si>
  <si>
    <t>354410730</t>
  </si>
  <si>
    <t>drát průměr 10 mm FeZn</t>
  </si>
  <si>
    <t>311746773</t>
  </si>
  <si>
    <t xml:space="preserve">součásti pro hromosvody a uzemňování vodiče  svodů dráty FeZn drát průměr 10 mm FeZn  1 kg=1,61m</t>
  </si>
  <si>
    <t>20*0,62</t>
  </si>
  <si>
    <t>35441077</t>
  </si>
  <si>
    <t>drát D 8mm AlMgSi</t>
  </si>
  <si>
    <t>1187612558</t>
  </si>
  <si>
    <t>0,001*50</t>
  </si>
  <si>
    <t>354419250</t>
  </si>
  <si>
    <t xml:space="preserve">svorka zkušební SZ pro lano D6-12 mm   FeZn</t>
  </si>
  <si>
    <t>48186491</t>
  </si>
  <si>
    <t xml:space="preserve">součásti pro hromosvody a uzemňování svorky FeZn zkušební, ČSN  35 7634 SZ   pro lano      D 6-12 mm</t>
  </si>
  <si>
    <t>35441875</t>
  </si>
  <si>
    <t>svorka křížová pro vodič D 6-10 mm</t>
  </si>
  <si>
    <t>-581427235</t>
  </si>
  <si>
    <t>35441905</t>
  </si>
  <si>
    <t>svorka připojovací k připojení okapových žlabů</t>
  </si>
  <si>
    <t>-705061754</t>
  </si>
  <si>
    <t>35441996</t>
  </si>
  <si>
    <t>svorka odbočovací a spojovací pro spojování kruhových a páskových vodičů, FeZn</t>
  </si>
  <si>
    <t>1188138701</t>
  </si>
  <si>
    <t>35441986</t>
  </si>
  <si>
    <t>svorka odbočovací a spojovací pro pásek 30x4 mm, FeZn</t>
  </si>
  <si>
    <t>-664246692</t>
  </si>
  <si>
    <t>354419860</t>
  </si>
  <si>
    <t xml:space="preserve">svorka odbočovací a spojovací  SS FeZn   </t>
  </si>
  <si>
    <t>-566811264</t>
  </si>
  <si>
    <t xml:space="preserve">součásti pro hromosvody a uzemňování svorky FeZn odbočovací a spojovací, ČSN  35 7636 </t>
  </si>
  <si>
    <t>354414900</t>
  </si>
  <si>
    <t>Podpěra vedení na hřeben PV15a</t>
  </si>
  <si>
    <t>487475596</t>
  </si>
  <si>
    <t>35441702</t>
  </si>
  <si>
    <t>podpěry vedení hromosvodu na taškové střechy, nerez</t>
  </si>
  <si>
    <t>2132624063</t>
  </si>
  <si>
    <t>35441640</t>
  </si>
  <si>
    <t>podpěra vedení FeZn do zdiva pro zemní pásek 30x4</t>
  </si>
  <si>
    <t>-1019083759</t>
  </si>
  <si>
    <t>35441830</t>
  </si>
  <si>
    <t>úhelník ochranný na ochranu svodu - 1700 mm, FeZn</t>
  </si>
  <si>
    <t>1864362298</t>
  </si>
  <si>
    <t>354418360</t>
  </si>
  <si>
    <t>držák ochranného úhelníku do zdiva DOU FeZn</t>
  </si>
  <si>
    <t>-665648068</t>
  </si>
  <si>
    <t xml:space="preserve">součásti pro hromosvody a uzemňování držáky ochranných úhelníků DOU  držák ochran. úhelníku do zdiva FeZn</t>
  </si>
  <si>
    <t>354420620</t>
  </si>
  <si>
    <t>páska zemnící 30 x 4 mm FeZn</t>
  </si>
  <si>
    <t>-511699018</t>
  </si>
  <si>
    <t>součásti pro hromosvody a uzemňování zemniče pásky zemnící pás 30 x 4 mm FeZn</t>
  </si>
  <si>
    <t>747</t>
  </si>
  <si>
    <t>Elektromontáže - kompletace rozvodů</t>
  </si>
  <si>
    <t>747111111</t>
  </si>
  <si>
    <t>Montáž vypínač nástěnný 1-jednopólový prostředí obyčejné nebo vlhké</t>
  </si>
  <si>
    <t>-1215856938</t>
  </si>
  <si>
    <t>Montáž spínačů jedno nebo dvoupólových nástěnných se zapojením vodičů, pro prostředí obyčejné nebo vlhké vypínačů, řazení 1-jednopólových</t>
  </si>
  <si>
    <t>34551965_r</t>
  </si>
  <si>
    <t>Zásuvka 400V/ 63A 5p (BALS-1124)</t>
  </si>
  <si>
    <t>753541267</t>
  </si>
  <si>
    <t xml:space="preserve">Zásuvka 400V/ 63A 5p (BALS-1124) </t>
  </si>
  <si>
    <t>345551010</t>
  </si>
  <si>
    <t>Zásuvka 230V/ 16A 3p (ABB, 5518-2929)ý</t>
  </si>
  <si>
    <t>-1992656837</t>
  </si>
  <si>
    <t xml:space="preserve">Zásuvka 230V/ 16A 3p (ABB, 5518-2929) </t>
  </si>
  <si>
    <t>2019_01_0.1 - IO 01.1 Stoková síť podtlakové kanalizace</t>
  </si>
  <si>
    <t>2019_01_0.1.1 - IO 01.1. Stoková síť podtlakové kanalizace - stoky A</t>
  </si>
  <si>
    <t xml:space="preserve">    721 - Zdravotechnika - vnitřní kanalizace</t>
  </si>
  <si>
    <t xml:space="preserve">    21-M - Elektromontáže</t>
  </si>
  <si>
    <t>113106021</t>
  </si>
  <si>
    <t>Rozebrání dlažeb při překopech komunikací pro pěší z betonových dlaždic ručně</t>
  </si>
  <si>
    <t>621679946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</si>
  <si>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</si>
  <si>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"A3-1"30*1</t>
  </si>
  <si>
    <t>113107222</t>
  </si>
  <si>
    <t>Odstranění podkladu pl přes 200 m2 z kameniva drceného tl 200 mm</t>
  </si>
  <si>
    <t>1022332063</t>
  </si>
  <si>
    <t>Odstranění podkladů nebo krytů s přemístěním hmot na skládku na vzdálenost do 20 m nebo s naložením na dopravní prostředek v ploše jednotlivě přes 200 m2 z kameniva hrubého drceného, o tl. vrstvy přes 100 do 200 mm</t>
  </si>
  <si>
    <t xml:space="preserve">"STOKA  A"(218+832-109-12)*0,8</t>
  </si>
  <si>
    <t xml:space="preserve">"STOKA  A1a"(47-6)*0,8</t>
  </si>
  <si>
    <t xml:space="preserve">"STOKA  A1"10*0,8</t>
  </si>
  <si>
    <t xml:space="preserve">"STOKA  A2"(160-52)*0,8</t>
  </si>
  <si>
    <t xml:space="preserve">"STOKA  A3"(169-29)*0,8</t>
  </si>
  <si>
    <t xml:space="preserve">"STOKA  A3-1"(208-132)*0,8</t>
  </si>
  <si>
    <t xml:space="preserve">"STOKA  A3-1a"(51-1)*0,8</t>
  </si>
  <si>
    <t xml:space="preserve">"STOKA  A3-2"(71-38)*0,8</t>
  </si>
  <si>
    <t xml:space="preserve">"STOKA  A4"(129-4-22)*0,8</t>
  </si>
  <si>
    <t xml:space="preserve">"STOKA  A5"(492-4-90-168)*0,8</t>
  </si>
  <si>
    <t xml:space="preserve">"STOKA  A6"43*0,8</t>
  </si>
  <si>
    <t>"přípojky"(685,2-30)*0,8</t>
  </si>
  <si>
    <t>113107223</t>
  </si>
  <si>
    <t>Odstranění podkladu pl přes 200 m2 z kameniva drceného tl 300 mm</t>
  </si>
  <si>
    <t>-375196952</t>
  </si>
  <si>
    <t xml:space="preserve">"STOKA  A"0</t>
  </si>
  <si>
    <t xml:space="preserve">"STOKA  A1a"0</t>
  </si>
  <si>
    <t xml:space="preserve">"STOKA  A1"0</t>
  </si>
  <si>
    <t xml:space="preserve">"STOKA  A2"0</t>
  </si>
  <si>
    <t xml:space="preserve">"STOKA  A3"0</t>
  </si>
  <si>
    <t xml:space="preserve">"STOKA  A3-1"132*0,8</t>
  </si>
  <si>
    <t xml:space="preserve">"STOKA  A3-1a"0</t>
  </si>
  <si>
    <t xml:space="preserve">"STOKA  A3-2"38*0,8</t>
  </si>
  <si>
    <t xml:space="preserve">"STOKA  A4"0</t>
  </si>
  <si>
    <t xml:space="preserve">"STOKA  A5"(90)*0,8</t>
  </si>
  <si>
    <t xml:space="preserve">"STOKA  A6"0</t>
  </si>
  <si>
    <t>"přípojky"0</t>
  </si>
  <si>
    <t>119002121</t>
  </si>
  <si>
    <t>Přechodová lávka délky do 2 m včetně zábradlí pro zabezpečení výkopu zřízení</t>
  </si>
  <si>
    <t>-1263570052</t>
  </si>
  <si>
    <t>Pomocné konstrukce při zabezpečení výkopu vodorovné pochozí přechodová lávka délky do 2 m včetně zábradlí zřízení</t>
  </si>
  <si>
    <t>119002122</t>
  </si>
  <si>
    <t>Přechodová lávka délky do 2 m včetně zábradlí pro zabezpečení výkopu odstranění</t>
  </si>
  <si>
    <t>-872629704</t>
  </si>
  <si>
    <t>Pomocné konstrukce při zabezpečení výkopu vodorovné pochozí přechodová lávka délky do 2 m včetně zábradlí odstranění</t>
  </si>
  <si>
    <t>119002411</t>
  </si>
  <si>
    <t>Pojezdový ocelový plech pro zabezpečení výkopu zřízení</t>
  </si>
  <si>
    <t>-901875429</t>
  </si>
  <si>
    <t>Pomocné konstrukce při zabezpečení výkopu vodorovné pojízdné z tlustého ocelového plechu šířky výkopu do 1 m zřízení</t>
  </si>
  <si>
    <t>3*3*5</t>
  </si>
  <si>
    <t>119002412</t>
  </si>
  <si>
    <t>Pojezdový ocelový plech pro zabezpečení výkopu odstranění</t>
  </si>
  <si>
    <t>54858935</t>
  </si>
  <si>
    <t>Pomocné konstrukce při zabezpečení výkopu vodorovné pojízdné z tlustého ocelového plechu šířky výkopu do 1 m odstranění</t>
  </si>
  <si>
    <t>120001101</t>
  </si>
  <si>
    <t>Příplatek za ztížení vykopávky v blízkosti podzemního vedení</t>
  </si>
  <si>
    <t>-1195478090</t>
  </si>
  <si>
    <t>Příplatek k cenám vykopávek za ztížení vykopávky v blízkosti podzemního vedení nebo výbušnin v horninách jakékoliv třídy</t>
  </si>
  <si>
    <t>800*1*0,8</t>
  </si>
  <si>
    <t>121101103</t>
  </si>
  <si>
    <t>Sejmutí ornice s přemístěním na vzdálenost do 250 m</t>
  </si>
  <si>
    <t>-491658797</t>
  </si>
  <si>
    <t xml:space="preserve">"STOKA  A"109*1*0,2</t>
  </si>
  <si>
    <t xml:space="preserve">"STOKA  A1a"6*1*0,2</t>
  </si>
  <si>
    <t xml:space="preserve">"STOKA  A2"52*1*0,2</t>
  </si>
  <si>
    <t xml:space="preserve">"STOKA  A3"29*1*0,2</t>
  </si>
  <si>
    <t xml:space="preserve">"STOKA  A3-1"0</t>
  </si>
  <si>
    <t xml:space="preserve">"STOKA  A3-1a"1*1*0,2</t>
  </si>
  <si>
    <t xml:space="preserve">"STOKA  A3-2"0</t>
  </si>
  <si>
    <t xml:space="preserve">"STOKA  A4"22*1*0,2</t>
  </si>
  <si>
    <t xml:space="preserve">"STOKA  A5"168*1*0,2</t>
  </si>
  <si>
    <t>"přípojky"30*1*0,2</t>
  </si>
  <si>
    <t>113107242</t>
  </si>
  <si>
    <t>Odstranění podkladu pl přes 200 m2 živičných tl 100 mm</t>
  </si>
  <si>
    <t>880751117</t>
  </si>
  <si>
    <t>Odstranění podkladů nebo krytů s přemístěním hmot na skládku na vzdálenost do 20 m nebo s naložením na dopravní prostředek v ploše jednotlivě přes 200 m2 živičných, o tl. vrstvy přes 50 do 100 mm</t>
  </si>
  <si>
    <t xml:space="preserve">"STOKA  A"(218+832-12-109)*1,3</t>
  </si>
  <si>
    <t xml:space="preserve">"STOKA  A1a"(47-6)*1,3</t>
  </si>
  <si>
    <t xml:space="preserve">"STOKA  A1"10*1,3</t>
  </si>
  <si>
    <t xml:space="preserve">"STOKA  A2"(160-52)*1,3</t>
  </si>
  <si>
    <t xml:space="preserve">"STOKA  A3"(169-29)*1,3</t>
  </si>
  <si>
    <t xml:space="preserve">"STOKA  A3-1"(208-132)*1,3</t>
  </si>
  <si>
    <t xml:space="preserve">"STOKA  A3-1a"(51-1)*1,3</t>
  </si>
  <si>
    <t xml:space="preserve">"STOKA  A3-2"(71-38)*1,3</t>
  </si>
  <si>
    <t xml:space="preserve">"STOKA  A4"(129-4-22)*1,3</t>
  </si>
  <si>
    <t xml:space="preserve">"STOKA  A5"(492-4-90-168)*1,3</t>
  </si>
  <si>
    <t xml:space="preserve">"STOKA  A6"43*1,3</t>
  </si>
  <si>
    <t>"přípojky"(685,2-30)*1,3</t>
  </si>
  <si>
    <t>113154363</t>
  </si>
  <si>
    <t>Frézování živičného krytu tl 50 mm pruh š 2 m pl do 10000 m2 s překážkami v trase</t>
  </si>
  <si>
    <t>-1510641656</t>
  </si>
  <si>
    <t>Frézování živičného podkladu nebo krytu s naložením na dopravní prostředek plochy přes 1 000 do 10 000 m2 s překážkami v trase pruhu šířky přes 1 m do 2 m, tloušťky vrstvy 50 mm</t>
  </si>
  <si>
    <t xml:space="preserve">"STOKA  A"(218+832-12-109)*1,4</t>
  </si>
  <si>
    <t xml:space="preserve">"STOKA  A1a"(47-6)*1,4</t>
  </si>
  <si>
    <t xml:space="preserve">"STOKA  A1"10*1,4</t>
  </si>
  <si>
    <t xml:space="preserve">"STOKA  A2"(160-52)*1,4</t>
  </si>
  <si>
    <t xml:space="preserve">"STOKA  A3"(169-29)*1,4</t>
  </si>
  <si>
    <t xml:space="preserve">"STOKA  A3-1"(208-132)*1,4</t>
  </si>
  <si>
    <t xml:space="preserve">"STOKA  A3-1a"(51-1)*1,4</t>
  </si>
  <si>
    <t xml:space="preserve">"STOKA  A3-2"(71-38)*1,4</t>
  </si>
  <si>
    <t xml:space="preserve">"STOKA  A4"(129-4-22)*1,4</t>
  </si>
  <si>
    <t xml:space="preserve">"STOKA  A5"(492-4-90-168)*1,4</t>
  </si>
  <si>
    <t xml:space="preserve">"STOKA  A6"43*1,4</t>
  </si>
  <si>
    <t>"přípojky"(685,2-30)*1,4</t>
  </si>
  <si>
    <t>-681841355</t>
  </si>
  <si>
    <t>24*10</t>
  </si>
  <si>
    <t>-430291541</t>
  </si>
  <si>
    <t>119001421</t>
  </si>
  <si>
    <t>Dočasné zajištění kabelů a kabelových tratí ze 3 volně ložených kabelů</t>
  </si>
  <si>
    <t>487285131</t>
  </si>
  <si>
    <t xml:space="preserve">"STOKA  A"100</t>
  </si>
  <si>
    <t xml:space="preserve">"STOKA  A1a"3</t>
  </si>
  <si>
    <t xml:space="preserve">"STOKA  A2"25</t>
  </si>
  <si>
    <t xml:space="preserve">"STOKA  A3-1"30</t>
  </si>
  <si>
    <t xml:space="preserve">"STOKA  A3-2"5</t>
  </si>
  <si>
    <t xml:space="preserve">"STOKA  A4"3</t>
  </si>
  <si>
    <t xml:space="preserve">"STOKA  A5"3</t>
  </si>
  <si>
    <t>"přípojky"100</t>
  </si>
  <si>
    <t>132201202</t>
  </si>
  <si>
    <t>Hloubení rýh š do 2000 mm v hornině tř. 3 objemu do 1000 m3</t>
  </si>
  <si>
    <t>663149005</t>
  </si>
  <si>
    <t xml:space="preserve">Hloubení zapažených i nezapažených rýh šířky přes 600 do 2 000 mm  s urovnáním dna do předepsaného profilu a spádu v hornině tř. 3 přes 100 do 1 000 m3</t>
  </si>
  <si>
    <t xml:space="preserve">"STOKA  A"((218+832-12-109)*(1,38-0,3)+109*(1,3-0,2))*0,8*0,1</t>
  </si>
  <si>
    <t xml:space="preserve">"STOKA  A1a"((47-6)*(1,35-0,3)+6*(1,3-0,2))*0,8*0,1</t>
  </si>
  <si>
    <t xml:space="preserve">"STOKA  A1"10*(1,3-0,3)*0,8*0,1</t>
  </si>
  <si>
    <t xml:space="preserve">"STOKA  A2"((160-52)*(1,45-0,3)+52*(1,45-0,2))*0,8*0,1</t>
  </si>
  <si>
    <t xml:space="preserve">"STOKA  A3"((169-29)*(1,3-0,3)+29*(1,3-0,2))*0,8*0,1</t>
  </si>
  <si>
    <t xml:space="preserve">"STOKA  A3-1"(208)*(1,35-0,3)*0,8*0,1</t>
  </si>
  <si>
    <t xml:space="preserve">"STOKA  A3-1a"((51-1)*(1,35-0,3)+1*(1,3-0,2))*0,8*0,1</t>
  </si>
  <si>
    <t xml:space="preserve">"STOKA  A3-2"71*(1,3-0,3)*0,8*0,1</t>
  </si>
  <si>
    <t xml:space="preserve">"STOKA  A4"(103*(1,3-0,3)+22*(1,7-0,2)+4*1,4)*0,1*0,8</t>
  </si>
  <si>
    <t xml:space="preserve">"STOKA  A5"((230+96)*(1,45-0,3)+168*(1,45-0,2)+4*1,7)*0,1*0,8</t>
  </si>
  <si>
    <t xml:space="preserve">"STOKA  A6"43*(1,3-0,3)*0,8*0,1</t>
  </si>
  <si>
    <t>"přípojky"(685,2)*(1,3-0,3)*0,8*0,1</t>
  </si>
  <si>
    <t>-1755135849</t>
  </si>
  <si>
    <t xml:space="preserve">"STOKA  A"((218+832-12-109)*(1,38-0,3)+109*(1,3-0,2))*0,8*0,1*0,5</t>
  </si>
  <si>
    <t xml:space="preserve">"STOKA  A1a"((47-6)*(1,35-0,3)+6*(1,3-0,2))*0,8*0,1*0,5</t>
  </si>
  <si>
    <t xml:space="preserve">"STOKA  A1"10*(1,3-0,3)*0,8*0,1*0,5</t>
  </si>
  <si>
    <t xml:space="preserve">"STOKA  A2"((160-52)*(1,45-0,3)+52*(1,45-0,2))*0,8*0,1*0,5</t>
  </si>
  <si>
    <t xml:space="preserve">"STOKA  A3"((169-29)*(1,3-0,3)+29*(1,3-0,2))*0,8*0,1*0,5</t>
  </si>
  <si>
    <t xml:space="preserve">"STOKA  A3-1"(208)*(1,35-0,3)*0,8*0,1*0,5</t>
  </si>
  <si>
    <t xml:space="preserve">"STOKA  A3-1a"((51-1)*(1,35-0,3)+1*(1,3-0,2))*0,8*0,1*0,5</t>
  </si>
  <si>
    <t xml:space="preserve">"STOKA  A3-2"71*(1,3-0,3)*0,8*0,1*0,5</t>
  </si>
  <si>
    <t xml:space="preserve">"STOKA  A4"(103*(1,3-0,3)+22*(1,7-0,2)+4*1,4)*0,1*0,8*0,5</t>
  </si>
  <si>
    <t xml:space="preserve">"STOKA  A5"((230+96)*(1,45-0,3)+168*(1,45-0,2)+4*1,7)*0,1*0,8*0,5</t>
  </si>
  <si>
    <t xml:space="preserve">"STOKA  A6"43*(1,3-0,3)*0,8*0,1*0,5</t>
  </si>
  <si>
    <t>"přípojky"(685,2)*(1,3-0,3)*0,8*0,1*0,5</t>
  </si>
  <si>
    <t>132301202</t>
  </si>
  <si>
    <t>Hloubení rýh š do 2000 mm v hornině tř. 4 objemu do 1000 m3</t>
  </si>
  <si>
    <t>857582098</t>
  </si>
  <si>
    <t xml:space="preserve">Hloubení zapažených i nezapažených rýh šířky přes 600 do 2 000 mm  s urovnáním dna do předepsaného profilu a spádu v hornině tř. 4 přes 100 do 1 000 m3</t>
  </si>
  <si>
    <t xml:space="preserve">"STOKA  A"((218+832-12-109)*(1,38-0,3)+109*(1,3-0,2))*0,8*0,4</t>
  </si>
  <si>
    <t xml:space="preserve">"STOKA  A1a"((47-6)*(1,35-0,3)+6*(1,3-0,2))*0,8*0,4</t>
  </si>
  <si>
    <t xml:space="preserve">"STOKA  A1"10*(1,3-0,3)*0,8*0,4</t>
  </si>
  <si>
    <t xml:space="preserve">"STOKA  A2"((160-52)*(1,45-0,3)+52*(1,45-0,2))*0,8*0,4</t>
  </si>
  <si>
    <t xml:space="preserve">"STOKA  A3"((169-29)*(1,3-0,3)+29*(1,3-0,2))*0,8*0,4</t>
  </si>
  <si>
    <t xml:space="preserve">"STOKA  A3-1"(208)*(1,35-0,3)*0,8*0,4</t>
  </si>
  <si>
    <t xml:space="preserve">"STOKA  A3-1a"((51-1)*(1,35-0,3)+1*(1,3-0,2))*0,8*0,4</t>
  </si>
  <si>
    <t xml:space="preserve">"STOKA  A3-2"71*(1,3-0,3)*0,8*0,4</t>
  </si>
  <si>
    <t xml:space="preserve">"STOKA  A4"(103*(1,3-0,3)+22*(1,7-0,2)+4*1,4)*0,8*0,4</t>
  </si>
  <si>
    <t xml:space="preserve">"STOKA  A5"((230+96)*(1,45-0,3)+168*(1,45-0,2)+4*1,7)*0,8*0,4</t>
  </si>
  <si>
    <t xml:space="preserve">"STOKA  A6"43*(1,3-0,3)*0,8*0,4</t>
  </si>
  <si>
    <t>"přípojky"(685,2)*(1,3-0,3)*0,8*0,4</t>
  </si>
  <si>
    <t>-100 "ruční výkop"</t>
  </si>
  <si>
    <t>132301209</t>
  </si>
  <si>
    <t>Příplatek za lepivost k hloubení rýh š do 2000 mm v hornině tř. 4</t>
  </si>
  <si>
    <t>802090972</t>
  </si>
  <si>
    <t>624,1/2</t>
  </si>
  <si>
    <t>132312101</t>
  </si>
  <si>
    <t>Hloubení rýh š do 600 mm ručním nebo pneum nářadím v soudržných horninách tř. 4</t>
  </si>
  <si>
    <t>-2020327847</t>
  </si>
  <si>
    <t xml:space="preserve">Hloubení zapažených i nezapažených rýh šířky do 600 mm ručním nebo pneumatickým nářadím  s urovnáním dna do předepsaného profilu a spádu v horninách tř. 4 soudržných</t>
  </si>
  <si>
    <t>132401201</t>
  </si>
  <si>
    <t>Hloubení rýh š do 2000 mm v hornině tř. 5</t>
  </si>
  <si>
    <t>1138886255</t>
  </si>
  <si>
    <t>Hloubení zapažených i nezapažených rýh šířky přes 600 do 2 000 mm s urovnáním dna do předepsaného profilu a spádu v hornině tř. 5 pro jakékoliv množství</t>
  </si>
  <si>
    <t xml:space="preserve">"STOKA  A"((218+832-12-109)*(1,38-0,3)+109*(1,3-0,2))*0,8*0,5</t>
  </si>
  <si>
    <t xml:space="preserve">"STOKA  A1a"((47-6)*(1,35-0,3)+6*(1,3-0,2))*0,8*0,5</t>
  </si>
  <si>
    <t xml:space="preserve">"STOKA  A1"10*(1,3-0,3)*0,8*0,5</t>
  </si>
  <si>
    <t xml:space="preserve">"STOKA  A2"((160-52)*(1,45-0,3)+52*(1,45-0,2))*0,8*0,5</t>
  </si>
  <si>
    <t xml:space="preserve">"STOKA  A3"((169-29)*(1,3-0,3)+29*(1,3-0,2))*0,8*0,5</t>
  </si>
  <si>
    <t xml:space="preserve">"STOKA  A3-1"(208)*(1,35-0,3)*0,8*0,5</t>
  </si>
  <si>
    <t xml:space="preserve">"STOKA  A3-1a"((51-1)*(1,35-0,3)+1*(1,3-0,2))*0,8*0,5</t>
  </si>
  <si>
    <t xml:space="preserve">"STOKA  A3-2"71*(1,3-0,3)*0,8*0,5</t>
  </si>
  <si>
    <t xml:space="preserve">"STOKA  A4"(103*(1,3-0,3)+22*(1,7-0,2)+4*1,4)*0,8*0,5</t>
  </si>
  <si>
    <t xml:space="preserve">"STOKA  A5"((230+96)*(1,45-0,3)+168*(1,45-0,2)+4*1,7)*0,8*0,5</t>
  </si>
  <si>
    <t xml:space="preserve">"STOKA  A6"43*(1,3-0,3)*0,8*0,5</t>
  </si>
  <si>
    <t>"přípojky"(685,2)*(1,3-0,3)*0,8*0,5</t>
  </si>
  <si>
    <t>-300"6.třída"+1000*0,4*0,15"drenáž"</t>
  </si>
  <si>
    <t>132501201</t>
  </si>
  <si>
    <t>Hloubení rýh š do 2000 mm v hornině tř. 6</t>
  </si>
  <si>
    <t>774204517</t>
  </si>
  <si>
    <t xml:space="preserve">Hloubení zapažených i nezapažených rýh šířky přes 600 do 2 000 mm  s urovnáním dna do předepsaného profilu a spádu s použitím trhavin v hornině 6 pro jakékoliv množství</t>
  </si>
  <si>
    <t>300</t>
  </si>
  <si>
    <t>151101101</t>
  </si>
  <si>
    <t>Zřízení příložného pažení a rozepření stěn rýh hl do 2 m</t>
  </si>
  <si>
    <t>-1469939051</t>
  </si>
  <si>
    <t xml:space="preserve">Zřízení pažení a rozepření stěn rýh pro podzemní vedení pro všechny šířky rýhy  příložné pro jakoukoliv mezerovitost, hloubky do 2 m</t>
  </si>
  <si>
    <t xml:space="preserve">"STOKA  A"((218+832-12-109)*(1,38)+109*(1,3))*2*0,5</t>
  </si>
  <si>
    <t xml:space="preserve">"STOKA  A1a"((47-6)*(1,35)+6*(1,3))*2*0,5</t>
  </si>
  <si>
    <t xml:space="preserve">"STOKA  A1"10*(1,3)*2*0,5</t>
  </si>
  <si>
    <t xml:space="preserve">"STOKA  A2"((160-52)*(1,45)+52*(1,45))*2*0,5</t>
  </si>
  <si>
    <t xml:space="preserve">"STOKA  A3"((169-29)*(1,3-0,3)+29*(1,3-0,2))*0,8*0,1*0,5*0,5</t>
  </si>
  <si>
    <t xml:space="preserve">"STOKA  A3-1"(208)*(1,35)*2*0,5</t>
  </si>
  <si>
    <t xml:space="preserve">"STOKA  A3-1a"(51)*(1,35)*2*0,5</t>
  </si>
  <si>
    <t xml:space="preserve">"STOKA  A3-2"71*(1,3)*2*0,5</t>
  </si>
  <si>
    <t xml:space="preserve">"STOKA  A4"(103*(1,3)+22*(1,7)+4*1,4)*2*0,5</t>
  </si>
  <si>
    <t xml:space="preserve">"STOKA  A5"((230+96)*(1,45)+168*(1,45)+4*1,7)*2*0,5</t>
  </si>
  <si>
    <t xml:space="preserve">"STOKA  A6"43*(1,3)*2*0,5</t>
  </si>
  <si>
    <t>"přípojky"(685,2)*(1,3)*2*0,5</t>
  </si>
  <si>
    <t>151101111</t>
  </si>
  <si>
    <t>Odstranění příložného pažení a rozepření stěn rýh hl do 2 m</t>
  </si>
  <si>
    <t>-582768281</t>
  </si>
  <si>
    <t>Odstranění pažení a rozepření stěn rýh pro podzemní vedení s uložením materiálu na vzdálenost do 3 m od kraje výkopu příložné, hloubky do 2 m</t>
  </si>
  <si>
    <t>586040963</t>
  </si>
  <si>
    <t xml:space="preserve">"STOKA  A"((218+832-12-109)*(1,38-1)+109*(1,3-1))*0,8*0,5</t>
  </si>
  <si>
    <t xml:space="preserve">"STOKA  A1a"((47-6)*(1,35-1)+6*(1,3-1))*0,8*0,5</t>
  </si>
  <si>
    <t xml:space="preserve">"STOKA  A1"10*(1,3-1)*0,8*0,5</t>
  </si>
  <si>
    <t xml:space="preserve">"STOKA  A2"((160-52)*(1,45-1)+52*(1,45-1))*0,8*0,5</t>
  </si>
  <si>
    <t xml:space="preserve">"STOKA  A3"((169-29)*(1,3-1)+29*(1,3-1))*0,8*0,5</t>
  </si>
  <si>
    <t xml:space="preserve">"STOKA  A3-1"(208)*(1,35-1)*0,8*0,5</t>
  </si>
  <si>
    <t xml:space="preserve">"STOKA  A3-1a"((51-1)*(1,35-1)+1*(1,3-1))*0,8*0,5</t>
  </si>
  <si>
    <t xml:space="preserve">"STOKA  A3-2"71*(1,3-1)*0,8*0,5</t>
  </si>
  <si>
    <t xml:space="preserve">"STOKA  A4"(103*(1,3-1)+22*(1,7-1)+4*(1,4-1))*0,8*0,5</t>
  </si>
  <si>
    <t xml:space="preserve">"STOKA  A5"((230+96)*(1,45-1)+168*(1,45-1)+4*(1,7-1))*0,8*0,5</t>
  </si>
  <si>
    <t xml:space="preserve">"STOKA  A6"43*(1,3-1)*0,8*0,5</t>
  </si>
  <si>
    <t>"přípojky"(685,2)*(1,3-1)*0,8*0,5</t>
  </si>
  <si>
    <t>452,372*0,5 'Přepočtené koeficientem množství</t>
  </si>
  <si>
    <t>-1458127906</t>
  </si>
  <si>
    <t>Svislé přemístění výkopku bez naložení do dopravní nádoby avšak s vyprázdněním dopravní nádoby na hromadu nebo do dopravního prostředku z horniny tř. 5 až 7, při hloubce výkopu přes 1 do 2,5 m</t>
  </si>
  <si>
    <t>1000*0,4*0,15"drenáž"</t>
  </si>
  <si>
    <t>624406957</t>
  </si>
  <si>
    <t xml:space="preserve">Vodorovné přemístění výkopku nebo sypaniny po suchu  na obvyklém dopravním prostředku, bez naložení výkopku, avšak se složením bez rozhrnutí z horniny tř. 1 až 4 na vzdálenost do 20 m</t>
  </si>
  <si>
    <t xml:space="preserve">"STOKA  A"((218+832-12-109)*(1,38-0,3)+109*(1,3-0,2))*0,8*0,5*2</t>
  </si>
  <si>
    <t xml:space="preserve">"STOKA  A1a"((47-6)*(1,35-0,3)+6*(1,3-0,2))*0,8*0,5*2</t>
  </si>
  <si>
    <t xml:space="preserve">"STOKA  A1"10*(1,3-0,3)*0,8*0,5*2</t>
  </si>
  <si>
    <t xml:space="preserve">"STOKA  A2"((160-52)*(1,45-0,3)+52*(1,45-0,2))*0,8*0,5*2</t>
  </si>
  <si>
    <t xml:space="preserve">"STOKA  A3"((169-29)*(1,3-0,3)+29*(1,3-0,2))*0,8*0,5*2</t>
  </si>
  <si>
    <t xml:space="preserve">"STOKA  A3-1"(208)*(1,35-0,3)*0,8*0,5*2</t>
  </si>
  <si>
    <t xml:space="preserve">"STOKA  A3-1a"((51-1)*(1,35-0,3)+1*(1,3-0,2))*0,8*0,5*2</t>
  </si>
  <si>
    <t xml:space="preserve">"STOKA  A3-2"71*(1,3-0,3)*0,8*0,5*2</t>
  </si>
  <si>
    <t xml:space="preserve">"STOKA  A4"(103*(1,3-0,3)+22*(1,7-0,2)+4*1,4)*0,8*0,5*2</t>
  </si>
  <si>
    <t xml:space="preserve">"STOKA  A5"((230+96)*(1,45-0,3)+168*(1,45-0,2)+4*1,7)*0,8*0,5*2</t>
  </si>
  <si>
    <t xml:space="preserve">"STOKA  A6"43*(1,3-0,3)*0,8*0,5*2</t>
  </si>
  <si>
    <t>"přípojky"(685,2)*(1,3-0,3)*0,8*0,5*2</t>
  </si>
  <si>
    <t>-46494904</t>
  </si>
  <si>
    <t>1299,388+100</t>
  </si>
  <si>
    <t>-192159112</t>
  </si>
  <si>
    <t>-476781397</t>
  </si>
  <si>
    <t>1399,388*2</t>
  </si>
  <si>
    <t>-771665524</t>
  </si>
  <si>
    <t>167101152</t>
  </si>
  <si>
    <t>Nakládání výkopku z hornin tř. 5 až 7 přes 100 m3</t>
  </si>
  <si>
    <t>415024388</t>
  </si>
  <si>
    <t xml:space="preserve">Nakládání, skládání a překládání neulehlého výkopku nebo sypaniny  nakládání, množství přes 100 m3, z hornin tř. 5 až 7</t>
  </si>
  <si>
    <t>+1000*0,4*0,15"drenáž"</t>
  </si>
  <si>
    <t>1521410910</t>
  </si>
  <si>
    <t>811634144</t>
  </si>
  <si>
    <t>-1307230131</t>
  </si>
  <si>
    <t xml:space="preserve">"STOKA  A"((218+832-12-109)*(1,38-0,3-0,23-0,5)+109*(1,3-0,2-0,5))*0,8</t>
  </si>
  <si>
    <t xml:space="preserve">"STOKA  A1a"((47-6)*(1,35-0,3-0,23-0,5)+6*(1,3-0,2-0,5))*0,8</t>
  </si>
  <si>
    <t xml:space="preserve">"STOKA  A1"10*(1,3-0,3-0,23-0,5)*0,8</t>
  </si>
  <si>
    <t xml:space="preserve">"STOKA  A2"((160-52)*(1,45-0,3-0,23-0,5)+52*(1,45-0,2-0,5))*0,8</t>
  </si>
  <si>
    <t xml:space="preserve">"STOKA  A3"((169-29)*(1,3-0,3-0,23-0,5)+29*(1,3-0,2-0,5))*0,8</t>
  </si>
  <si>
    <t xml:space="preserve">"STOKA  A3-1"(208)*(1,35-0,3-0,23-0,5)*0,8</t>
  </si>
  <si>
    <t xml:space="preserve">"STOKA  A3-1a"((51-1)*(1,35-0,3-0,23-0,5)+1*(1,3-0,2-0,5))*0,8</t>
  </si>
  <si>
    <t xml:space="preserve">"STOKA  A3-2"71*(1,3-0,3-0,23-0,5)*0,8</t>
  </si>
  <si>
    <t xml:space="preserve">"STOKA  A4"(103*(1,3-0,3-0,23-0,5)+22*(1,7-0,2-0,5)+4*(1,4-0,5))*0,8</t>
  </si>
  <si>
    <t xml:space="preserve">"STOKA  A5"((230+96)*(1,45-0,3-0,23-0,5)+168*(1,45-0,2-0,5)+4*(1,7-0,5))*0,8</t>
  </si>
  <si>
    <t xml:space="preserve">"STOKA  A6"43*(1,3-0,3-0,23-0,5)*0,8</t>
  </si>
  <si>
    <t>"přípojky"(685,2)*(1,3-0,3-0,23-0,5)*0,8-97</t>
  </si>
  <si>
    <t>583373450</t>
  </si>
  <si>
    <t>štěrkopísek frakce 0-32 (D)</t>
  </si>
  <si>
    <t>268395027</t>
  </si>
  <si>
    <t xml:space="preserve">"STOKA  A"((218+832-12-109)*(0,4)+109*(0,4))*0,8*2</t>
  </si>
  <si>
    <t xml:space="preserve">"STOKA  A1a"((47-6)*(0,4)+6*(0,4))*0,8*2</t>
  </si>
  <si>
    <t xml:space="preserve">"STOKA  A1"10*(0,4)*0,8*2</t>
  </si>
  <si>
    <t xml:space="preserve">"STOKA  A2"((160-52)*(0,4)+52*(0,4))*0,8*2</t>
  </si>
  <si>
    <t xml:space="preserve">"STOKA  A3"((169-29)*(0,4)+29*(0,4))*0,8*2</t>
  </si>
  <si>
    <t xml:space="preserve">"STOKA  A3-1"(208)*(0,4)*0,8*2</t>
  </si>
  <si>
    <t xml:space="preserve">"STOKA  A3-1a"((51-1)*(0,4)+1*(0,4))*0,8*2</t>
  </si>
  <si>
    <t xml:space="preserve">"STOKA  A3-2"71*(0,4)*0,8*2</t>
  </si>
  <si>
    <t xml:space="preserve">"STOKA  A4"(103*(0,4)+22*(0,4)+4*0,4)*0,8*2</t>
  </si>
  <si>
    <t xml:space="preserve">"STOKA  A5"((230*0,4+96*0,4)+168*(0,4)+4*0,4)*0,8*2</t>
  </si>
  <si>
    <t xml:space="preserve">"STOKA  A6"43*(0,4)*0,8*2</t>
  </si>
  <si>
    <t>1000*0,4*0,15*2"drenáž"</t>
  </si>
  <si>
    <t>"přípojky"(685,2)*(0,4)*0,8*2</t>
  </si>
  <si>
    <t>2089850741</t>
  </si>
  <si>
    <t xml:space="preserve">"STOKA  A"((218+832-12-109)*(0,4)+109*(0,4))*0,8</t>
  </si>
  <si>
    <t xml:space="preserve">"STOKA  A1a"((47-6)*(0,4)+6*(0,4))*0,8</t>
  </si>
  <si>
    <t xml:space="preserve">"STOKA  A1"10*(0,4)*0,8</t>
  </si>
  <si>
    <t xml:space="preserve">"STOKA  A2"((160-52)*(0,4)+52*(0,4))*0,8</t>
  </si>
  <si>
    <t xml:space="preserve">"STOKA  A3"((169-29)*(0,4)+29*(0,4))*0,8</t>
  </si>
  <si>
    <t xml:space="preserve">"STOKA  A3-1"(208)*(0,4)*0,8</t>
  </si>
  <si>
    <t xml:space="preserve">"STOKA  A3-1a"((51-1)*(0,4)+1*(0,4))*0,8</t>
  </si>
  <si>
    <t xml:space="preserve">"STOKA  A3-2"71*(0,4)*0,8</t>
  </si>
  <si>
    <t xml:space="preserve">"STOKA  A4"(103*(0,4)+22*(0,4)+4*0,4)*0,8</t>
  </si>
  <si>
    <t xml:space="preserve">"STOKA  A5"((230*0,4+96*0,4)+168*(0,4)+4*0,4)*0,8</t>
  </si>
  <si>
    <t xml:space="preserve">"STOKA  A6"43*(0,4)*0,8</t>
  </si>
  <si>
    <t>"přípojky"(685,2)*(0,4)*0,8</t>
  </si>
  <si>
    <t>1866503521</t>
  </si>
  <si>
    <t xml:space="preserve">"STOKA  A"109*1</t>
  </si>
  <si>
    <t xml:space="preserve">"STOKA  A1a"6*1</t>
  </si>
  <si>
    <t xml:space="preserve">"STOKA  A2"52*1</t>
  </si>
  <si>
    <t xml:space="preserve">"STOKA  A3"29*1</t>
  </si>
  <si>
    <t xml:space="preserve">"STOKA  A3-1a"1*1</t>
  </si>
  <si>
    <t xml:space="preserve">"STOKA  A4"22*1</t>
  </si>
  <si>
    <t xml:space="preserve">"STOKA  A5"168*1</t>
  </si>
  <si>
    <t>"přípojky"30*1</t>
  </si>
  <si>
    <t>992963184</t>
  </si>
  <si>
    <t>73037200</t>
  </si>
  <si>
    <t>417*0,025 'Přepočtené koeficientem množství</t>
  </si>
  <si>
    <t>212752212</t>
  </si>
  <si>
    <t>Trativod z drenážních trubek plastových flexibilních D do 100 mm včetně lože otevřený výkop</t>
  </si>
  <si>
    <t>-827378112</t>
  </si>
  <si>
    <t>1000</t>
  </si>
  <si>
    <t>-1159832251</t>
  </si>
  <si>
    <t xml:space="preserve">"STOKA  A"(218+832-12)*0,8*0,1</t>
  </si>
  <si>
    <t xml:space="preserve">"STOKA  A1a"(47)*0,8*0,1</t>
  </si>
  <si>
    <t xml:space="preserve">"STOKA  A1"10*0,8*0,1</t>
  </si>
  <si>
    <t xml:space="preserve">"STOKA  A2"(160)*0,8*0,1</t>
  </si>
  <si>
    <t xml:space="preserve">"STOKA  A3"(169)*0,8*0,1</t>
  </si>
  <si>
    <t xml:space="preserve">"STOKA  A3-1"(208)*0,8*0,1</t>
  </si>
  <si>
    <t xml:space="preserve">"STOKA  A3-1a"(51)*0,8*0,1</t>
  </si>
  <si>
    <t xml:space="preserve">"STOKA  A3-2"(71)*0,8*0,1</t>
  </si>
  <si>
    <t xml:space="preserve">"STOKA  A4"(129)*0,8*0,1</t>
  </si>
  <si>
    <t xml:space="preserve">"STOKA  A5"(492)*0,8*0,1</t>
  </si>
  <si>
    <t xml:space="preserve">"STOKA  A6"43*0,8*0,1</t>
  </si>
  <si>
    <t>"přípojky"(685,2)*0,8*0,1</t>
  </si>
  <si>
    <t>564871116</t>
  </si>
  <si>
    <t>Podklad ze štěrkodrtě ŠD tl. 300 mm</t>
  </si>
  <si>
    <t>-1571504798</t>
  </si>
  <si>
    <t>Podklad ze štěrkodrti ŠD s rozprostřením a zhutněním, po zhutnění tl. 300 mm</t>
  </si>
  <si>
    <t xml:space="preserve">"STOKA  A3-1"(208)*0,8</t>
  </si>
  <si>
    <t xml:space="preserve">"STOKA  A5"(492-4-168)*0,8</t>
  </si>
  <si>
    <t>565175113</t>
  </si>
  <si>
    <t>Asfaltový beton vrstva podkladní ACP 16 (obalované kamenivo OKS) tl 120 mm š do 3 m</t>
  </si>
  <si>
    <t>1561918633</t>
  </si>
  <si>
    <t>Asfaltový beton vrstva podkladní ACP 16 (obalované kamenivo střednězrnné - OKS) s rozprostřením a zhutněním v pruhu šířky do 3 m, po zhutnění tl. 120 mm</t>
  </si>
  <si>
    <t xml:space="preserve">"STOKA  A1"10*0,80</t>
  </si>
  <si>
    <t xml:space="preserve">"STOKA  A5"(492-4-168-90)*0,8</t>
  </si>
  <si>
    <t>573111113</t>
  </si>
  <si>
    <t>Postřik živičný infiltrační s posypem z asfaltu množství 1,5 kg/m2</t>
  </si>
  <si>
    <t>1079343342</t>
  </si>
  <si>
    <t>Postřik živičný infiltrační z asfaltu silničního s posypem kamenivem, v množství 1,50 kg/m2</t>
  </si>
  <si>
    <t>573211111</t>
  </si>
  <si>
    <t>Postřik živičný spojovací z asfaltu v množství do 0,70 kg/m2</t>
  </si>
  <si>
    <t>1033930744</t>
  </si>
  <si>
    <t>Postřik živičný spojovací bez posypu kamenivem z asfaltu silničního, v množství od 0,50 do 0,70 kg/m2</t>
  </si>
  <si>
    <t xml:space="preserve">"STOKA  A"(218+832-12-109)*(1,3+1,4)</t>
  </si>
  <si>
    <t xml:space="preserve">"STOKA  A1a"(47-6)*(1,3+1,4)</t>
  </si>
  <si>
    <t xml:space="preserve">"STOKA  A1"10*(1,3+1,4)</t>
  </si>
  <si>
    <t xml:space="preserve">"STOKA  A2"(160-52)*(1,3+1,4)</t>
  </si>
  <si>
    <t xml:space="preserve">"STOKA  A3"(169-29)*(1,3+1,4)</t>
  </si>
  <si>
    <t xml:space="preserve">"STOKA  A3-1"(208-132)*(1,3+1,4)</t>
  </si>
  <si>
    <t xml:space="preserve">"STOKA  A3-1a"(51-1)*(1,3+1,4)</t>
  </si>
  <si>
    <t xml:space="preserve">"STOKA  A3-2"(71-38)*(1,3+1,4)</t>
  </si>
  <si>
    <t xml:space="preserve">"STOKA  A4"(129-4-22)*(1,3+1,4)</t>
  </si>
  <si>
    <t xml:space="preserve">"STOKA  A5"(492-4-90-168)*(1,3+1,4)</t>
  </si>
  <si>
    <t xml:space="preserve">"STOKA  A6"43*(1,3+1,4)</t>
  </si>
  <si>
    <t>"přípojky"(685,2-30)*(1,3+1,4)</t>
  </si>
  <si>
    <t>577134131</t>
  </si>
  <si>
    <t>Asfaltový beton vrstva obrusná ACO 11 (ABS) tř. I tl 40 mm š do 3 m z modifikovaného asfaltu</t>
  </si>
  <si>
    <t>-1237220954</t>
  </si>
  <si>
    <t>Asfaltový beton vrstva obrusná ACO 11 (ABS) s rozprostřením a se zhutněním z modifikovaného asfaltu v pruhu šířky do 3 m, po zhutnění tl. 40 mm</t>
  </si>
  <si>
    <t>577166131</t>
  </si>
  <si>
    <t>Asfaltový beton vrstva ložní ACL 22 (ABVH) tl 70 mm š do 3 m z modifikovaného asfaltu</t>
  </si>
  <si>
    <t>-259861688</t>
  </si>
  <si>
    <t>Asfaltový beton vrstva ložní ACL 22 (ABVH) s rozprostřením a zhutněním z modifikovaného asfaltu, po zhutnění v pruhu šířky do 3 m, po zhutnění tl. 70 mm</t>
  </si>
  <si>
    <t>599141111</t>
  </si>
  <si>
    <t>Vyplnění spár mezi silničními dílci živičnou zálivkou</t>
  </si>
  <si>
    <t>122173572</t>
  </si>
  <si>
    <t xml:space="preserve">"STOKA  A"(218+832-12-109)*2</t>
  </si>
  <si>
    <t xml:space="preserve">"STOKA  A1a"(47-6)*2</t>
  </si>
  <si>
    <t xml:space="preserve">"STOKA  A1"10*2</t>
  </si>
  <si>
    <t xml:space="preserve">"STOKA  A2"(160-52)*2</t>
  </si>
  <si>
    <t xml:space="preserve">"STOKA  A3"(169-29)*2</t>
  </si>
  <si>
    <t xml:space="preserve">"STOKA  A3-1"(208-132)*2</t>
  </si>
  <si>
    <t xml:space="preserve">"STOKA  A3-1a"(51-1)*2</t>
  </si>
  <si>
    <t xml:space="preserve">"STOKA  A3-2"(71-38)*2</t>
  </si>
  <si>
    <t xml:space="preserve">"STOKA  A4"(129-4-22)*2</t>
  </si>
  <si>
    <t xml:space="preserve">"STOKA  A5"(492-4-90-168)*2</t>
  </si>
  <si>
    <t xml:space="preserve">"STOKA  A6"43*2</t>
  </si>
  <si>
    <t>"přípojky"(685,2-30)*2</t>
  </si>
  <si>
    <t>919731123</t>
  </si>
  <si>
    <t>Zarovnání styčné plochy podkladu nebo krytu živičného tl do 200 mm</t>
  </si>
  <si>
    <t>421059233</t>
  </si>
  <si>
    <t>Zarovnání styčné plochy podkladu nebo krytu podél vybourané části komunikace nebo zpevněné plochy živičné tl. přes 100 do 200 mm</t>
  </si>
  <si>
    <t>283990001</t>
  </si>
  <si>
    <t>Fólie výstražná pro kanalizaci š. 300 mm šedá</t>
  </si>
  <si>
    <t>-16545663</t>
  </si>
  <si>
    <t xml:space="preserve">"STOKA  A"218+832-12</t>
  </si>
  <si>
    <t xml:space="preserve">"STOKA  A1a"47</t>
  </si>
  <si>
    <t xml:space="preserve">"STOKA  A1"10</t>
  </si>
  <si>
    <t xml:space="preserve">"STOKA  A2"160</t>
  </si>
  <si>
    <t xml:space="preserve">"STOKA  A3"169</t>
  </si>
  <si>
    <t xml:space="preserve">"STOKA  A3-1"208</t>
  </si>
  <si>
    <t xml:space="preserve">"STOKA  A3-1a"51</t>
  </si>
  <si>
    <t xml:space="preserve">"STOKA  A3-2"71</t>
  </si>
  <si>
    <t xml:space="preserve">"STOKA  A4"129</t>
  </si>
  <si>
    <t xml:space="preserve">"STOKA  A5"492</t>
  </si>
  <si>
    <t xml:space="preserve">"STOKA  A6"43</t>
  </si>
  <si>
    <t>"PŘÍPOJKY"685,2</t>
  </si>
  <si>
    <t>34111094</t>
  </si>
  <si>
    <t xml:space="preserve">kabel silový  NYY-J  5x2,5mm2</t>
  </si>
  <si>
    <t>1963405629</t>
  </si>
  <si>
    <t>200</t>
  </si>
  <si>
    <t xml:space="preserve">"STOKA  A"218+832</t>
  </si>
  <si>
    <t xml:space="preserve">"STOKA  A1a"47*2</t>
  </si>
  <si>
    <t xml:space="preserve">"STOKA  A2"160*2</t>
  </si>
  <si>
    <t xml:space="preserve">"STOKA  A3"169*2</t>
  </si>
  <si>
    <t xml:space="preserve">"STOKA  A3-1"208*2</t>
  </si>
  <si>
    <t xml:space="preserve">"STOKA  A3-1a"51*2</t>
  </si>
  <si>
    <t xml:space="preserve">"STOKA  A3-2"71*2</t>
  </si>
  <si>
    <t xml:space="preserve">"STOKA  A4"129*2</t>
  </si>
  <si>
    <t xml:space="preserve">"STOKA  A5"492*2</t>
  </si>
  <si>
    <t>"PŘÍPOJKY"685,2*2,3</t>
  </si>
  <si>
    <t>4222110r</t>
  </si>
  <si>
    <t>spojovací materiál (šrouby, matky, atd.)</t>
  </si>
  <si>
    <t>-1691673772</t>
  </si>
  <si>
    <t>899913152</t>
  </si>
  <si>
    <t>Uzavírací manžeta chráničky potrubí DN 150 x 250</t>
  </si>
  <si>
    <t>1656272081</t>
  </si>
  <si>
    <t xml:space="preserve">Koncové uzavírací manžety chrániček  DN potrubí x DN chráničky DN 150 x 250</t>
  </si>
  <si>
    <t>R - 01.1.8.4</t>
  </si>
  <si>
    <t>Podtlaková zkouška potrubí dle ČSN EN 1091</t>
  </si>
  <si>
    <t>-317572599</t>
  </si>
  <si>
    <t>"přípojky"685,2</t>
  </si>
  <si>
    <t>286102000.1</t>
  </si>
  <si>
    <t>trubka PVC podtlaková PN 10 hrdlovaná DN 80 D 90 x 4,3 x 6000 mm</t>
  </si>
  <si>
    <t>914238213</t>
  </si>
  <si>
    <t xml:space="preserve">trubky z polyvinylchloridu tlakové, ČSN EN 1452 potrubí  PN 10, hrdlované  DN  80    D  90 x  4,3 x 6000 mm</t>
  </si>
  <si>
    <t xml:space="preserve">"STOKA  A"39+2"IŠ"</t>
  </si>
  <si>
    <t xml:space="preserve">"STOKA  A1a"9+1"IŠ"</t>
  </si>
  <si>
    <t xml:space="preserve">"STOKA  A1"2+1"IŠ"</t>
  </si>
  <si>
    <t xml:space="preserve">"STOKA  A2"28+2"IŠ"</t>
  </si>
  <si>
    <t xml:space="preserve">"STOKA  A3"30+2"IŠ"</t>
  </si>
  <si>
    <t xml:space="preserve">"STOKA  A3-1"36+2"IŠ"</t>
  </si>
  <si>
    <t xml:space="preserve">"STOKA  A3-1a"9+1"IŠ"</t>
  </si>
  <si>
    <t xml:space="preserve">"STOKA  A3-2"12+1"IŠ"</t>
  </si>
  <si>
    <t xml:space="preserve">"STOKA  A4"22+1 "IŠ"</t>
  </si>
  <si>
    <t xml:space="preserve">"STOKA  A5"32+1 "IŠ"</t>
  </si>
  <si>
    <t xml:space="preserve">"STOKA  A6"8+1 "IŠ"</t>
  </si>
  <si>
    <t>"přípojky"1+1+8+2+1+3</t>
  </si>
  <si>
    <t>134</t>
  </si>
  <si>
    <t>28610003.2</t>
  </si>
  <si>
    <t>trubka PVC podtlaková PN 10 hrdlovaná DN125 D 140 x 6,7 x 6000 mm</t>
  </si>
  <si>
    <t>-903945038</t>
  </si>
  <si>
    <t>"stoka A"70+2"iš"</t>
  </si>
  <si>
    <t>286102150.1</t>
  </si>
  <si>
    <t>trubka PVC podtlaková PN 10 hrdlovaná DN 150 D 160 x 7,7 x 6000 mm</t>
  </si>
  <si>
    <t>-144841695</t>
  </si>
  <si>
    <t xml:space="preserve">trubky z polyvinylchloridu tlakové, ČSN EN 1452  potrubí  PN 10, hrdlované barva modrá DN 150   D 160 x 7,7 x 6000 mm</t>
  </si>
  <si>
    <t xml:space="preserve">"STOKA  A"72+3"IŠ"</t>
  </si>
  <si>
    <t>141</t>
  </si>
  <si>
    <t>28610001.3</t>
  </si>
  <si>
    <t>trubka PVC podtlaková PN 10 hrdlovaná DN 100 D 110 x 5,3 x 6000 mm</t>
  </si>
  <si>
    <t>-1712629978</t>
  </si>
  <si>
    <t xml:space="preserve">"STOKA  a5"51+2"IŠ"</t>
  </si>
  <si>
    <t>R - 01.1.8.6</t>
  </si>
  <si>
    <t>trubka PVC podtlaková PN 10 hrdlovaná DN 65, D75x3,6 mm dl. 6000 mm</t>
  </si>
  <si>
    <t>-1121540511</t>
  </si>
  <si>
    <t>115 +3</t>
  </si>
  <si>
    <t>871241101</t>
  </si>
  <si>
    <t xml:space="preserve">Montáž potrubí z PVC SDR 11 podtlakových  otevřený výkop D 90x4,3 mm </t>
  </si>
  <si>
    <t>-1852535963</t>
  </si>
  <si>
    <t xml:space="preserve">Montáž vodovodního potrubí z plastů v otevřeném výkopu z tvrdého PVC  podtlakových  SDR 11/PN10 D 90x4,3mm</t>
  </si>
  <si>
    <t xml:space="preserve">"STOKA  A"218</t>
  </si>
  <si>
    <t xml:space="preserve">"STOKA  A5"192</t>
  </si>
  <si>
    <t>140</t>
  </si>
  <si>
    <t>871251101</t>
  </si>
  <si>
    <t>Montáž potrubí z PVC podtlakových otevřený výkop D 110 x5,3 mm</t>
  </si>
  <si>
    <t>1722807387</t>
  </si>
  <si>
    <t>Montáž vodovodního potrubí z plastů v otevřeném výkopu z tvrdého PVC PN10 D 110 x 5,3 mm</t>
  </si>
  <si>
    <t xml:space="preserve">"STOKA  A5"300</t>
  </si>
  <si>
    <t>125</t>
  </si>
  <si>
    <t>871291101</t>
  </si>
  <si>
    <t>Montáž potrubí z PVC podtlakových otevřený výkop D 140 x6,7 mm</t>
  </si>
  <si>
    <t>-1075990858</t>
  </si>
  <si>
    <t>"STOKA A"414</t>
  </si>
  <si>
    <t>871311101</t>
  </si>
  <si>
    <t>Montáž potrubí z PVC SDR 11 podtlakových otevřený výkop D 160 x 7,7 mm</t>
  </si>
  <si>
    <t>127346451</t>
  </si>
  <si>
    <t>Montáž vodovodního potrubí z plastů v otevřeném výkopu z tvrdého PVC podtlakových SDR 11/PN10 D 160 x7,7 mm</t>
  </si>
  <si>
    <t xml:space="preserve">"STOKA  A"425</t>
  </si>
  <si>
    <t xml:space="preserve">"STOKA  A5"0</t>
  </si>
  <si>
    <t>899401112</t>
  </si>
  <si>
    <t>Osazení poklopů litinových šoupátkových</t>
  </si>
  <si>
    <t>163970562</t>
  </si>
  <si>
    <t xml:space="preserve">"STOKA  A"2+6</t>
  </si>
  <si>
    <t xml:space="preserve">"STOKA  A1a"1</t>
  </si>
  <si>
    <t xml:space="preserve">"STOKA  A1"1</t>
  </si>
  <si>
    <t xml:space="preserve">"STOKA  A2"1</t>
  </si>
  <si>
    <t xml:space="preserve">"STOKA  A3"3</t>
  </si>
  <si>
    <t xml:space="preserve">"STOKA  A3-1"2</t>
  </si>
  <si>
    <t xml:space="preserve">"STOKA  A3-1a"1</t>
  </si>
  <si>
    <t xml:space="preserve">"STOKA  A3-2"1</t>
  </si>
  <si>
    <t xml:space="preserve">"STOKA  A4"1</t>
  </si>
  <si>
    <t xml:space="preserve">"STOKA  A5"1</t>
  </si>
  <si>
    <t xml:space="preserve">"STOKA  A6"1</t>
  </si>
  <si>
    <t>422913520</t>
  </si>
  <si>
    <t>poklop litinový typ 504-šoupátkový</t>
  </si>
  <si>
    <t>-348357856</t>
  </si>
  <si>
    <t>díly (sestavy) k armaturám průmyslovým poklopy litinové, GGG-400 typ 504 - šoupátkový</t>
  </si>
  <si>
    <t>348100000000</t>
  </si>
  <si>
    <t>PODKLAD. DESKA UNI</t>
  </si>
  <si>
    <t>1182111176</t>
  </si>
  <si>
    <t>PODKLADOVÁ DESKA UNIVERZÁLNÍ ŠOUPÁTKOVÁ</t>
  </si>
  <si>
    <t>891242122</t>
  </si>
  <si>
    <t>Montáž kanalizačních šoupátek otevřený výkop DN 80</t>
  </si>
  <si>
    <t>-864385230</t>
  </si>
  <si>
    <t>Montáž kanalizačních armatur na potrubí šoupátek v otevřeném výkopu nebo v šachtách s osazením zemní soupravy (bez poklopů) DN 80</t>
  </si>
  <si>
    <t xml:space="preserve">"STOKA  A"2</t>
  </si>
  <si>
    <t>891312122</t>
  </si>
  <si>
    <t>Montáž kanalizačních šoupátek otevřený výkop DN 150</t>
  </si>
  <si>
    <t>-1956940456</t>
  </si>
  <si>
    <t>Montáž kanalizačních armatur na potrubí šoupátek v otevřeném výkopu nebo v šachtách s osazením zemní soupravy (bez poklopů) DN 150</t>
  </si>
  <si>
    <t>"stoka A"5</t>
  </si>
  <si>
    <t>126</t>
  </si>
  <si>
    <t>891272122</t>
  </si>
  <si>
    <t>Montáž kanalizačních šoupátek otevřený výkop DN 125</t>
  </si>
  <si>
    <t>-114331975</t>
  </si>
  <si>
    <t>Montáž kanalizačních armatur na potrubí šoupátek v otevřeném výkopu nebo v šachtách s osazením zemní soupravy (bez poklopů) DN 125</t>
  </si>
  <si>
    <t>"STOKA C1"1</t>
  </si>
  <si>
    <t>142</t>
  </si>
  <si>
    <t>891262122</t>
  </si>
  <si>
    <t>Montáž kanalizačních šoupátek otevřený výkop DN 100</t>
  </si>
  <si>
    <t>1664929181</t>
  </si>
  <si>
    <t>Montáž kanalizačních armatur na potrubí šoupátek v otevřeném výkopu nebo v šachtách s osazením zemní soupravy (bez poklopů) DN 100</t>
  </si>
  <si>
    <t>"STOKA A5"1</t>
  </si>
  <si>
    <t>143</t>
  </si>
  <si>
    <t>AVK.314100</t>
  </si>
  <si>
    <t>šoupě pro odpadní vodu 3.14, DN 100, stavební délka F4, PN 10/16</t>
  </si>
  <si>
    <t>-2128711744</t>
  </si>
  <si>
    <t>"STOKA a5"1</t>
  </si>
  <si>
    <t>127</t>
  </si>
  <si>
    <t>AVK.314125</t>
  </si>
  <si>
    <t>šoupě pro odpadní vodu 3.14, DN 125, stavební délka F4, PN 10/16</t>
  </si>
  <si>
    <t>1930532541</t>
  </si>
  <si>
    <t>"STOKA A"1</t>
  </si>
  <si>
    <t>AVK.31480</t>
  </si>
  <si>
    <t>šoupě pro odpadní vodu 3.14, DN 80, stavební délka F4, PN 10/16</t>
  </si>
  <si>
    <t>-1030599465</t>
  </si>
  <si>
    <t>AVK.314150</t>
  </si>
  <si>
    <t>šoupě pro odpadní vodu 3.14, DN 150, stavební délka F4, PN 10/16</t>
  </si>
  <si>
    <t>-934928396</t>
  </si>
  <si>
    <t>"stoka A" 5</t>
  </si>
  <si>
    <t>AVK.7551050</t>
  </si>
  <si>
    <t>zemní teleskopická souprava 7.5, pro šoupě DN 65-80, rozsah 1,1-1,85 m</t>
  </si>
  <si>
    <t>-957866324</t>
  </si>
  <si>
    <t>2865313r1</t>
  </si>
  <si>
    <t>nákružek lemový PVC D 90mm (PRO PODTLAKOVÝ SYSTÉM)</t>
  </si>
  <si>
    <t>-161671074</t>
  </si>
  <si>
    <t xml:space="preserve">"STOKA  A"2*2</t>
  </si>
  <si>
    <t xml:space="preserve">"STOKA  A1a"1*2</t>
  </si>
  <si>
    <t xml:space="preserve">"STOKA  A1"1*2</t>
  </si>
  <si>
    <t xml:space="preserve">"STOKA  A2"1*2</t>
  </si>
  <si>
    <t xml:space="preserve">"STOKA  A3"3*2</t>
  </si>
  <si>
    <t xml:space="preserve">"STOKA  A3-1"2*2</t>
  </si>
  <si>
    <t xml:space="preserve">"STOKA  A3-1a"1*2</t>
  </si>
  <si>
    <t xml:space="preserve">"STOKA  A3-2"1*2</t>
  </si>
  <si>
    <t xml:space="preserve">"STOKA  A4"1*2</t>
  </si>
  <si>
    <t xml:space="preserve">"STOKA  A6"1*2</t>
  </si>
  <si>
    <t>28654368.1</t>
  </si>
  <si>
    <t>příruba volná k lemovému nákružku z PVC D 90</t>
  </si>
  <si>
    <t>265312824</t>
  </si>
  <si>
    <t>příruba volná k lemovému nákružku z PVC 90</t>
  </si>
  <si>
    <t>135</t>
  </si>
  <si>
    <t>28653152.1</t>
  </si>
  <si>
    <t>nákružek lemový pvc D 140mm (pro podtlakovou kanalizaci)</t>
  </si>
  <si>
    <t>1994782743</t>
  </si>
  <si>
    <t>"STOKA A"1*2</t>
  </si>
  <si>
    <t>136</t>
  </si>
  <si>
    <t>28654410.5</t>
  </si>
  <si>
    <t>příruba volná k lemovému nákružku z PVC D140</t>
  </si>
  <si>
    <t>1935398200</t>
  </si>
  <si>
    <t>příruba volná k lemovému nákružku z polypropylénu 110</t>
  </si>
  <si>
    <t>144</t>
  </si>
  <si>
    <t>28654410.3</t>
  </si>
  <si>
    <t>příruba volná k lemovému nákružku z PVC D110</t>
  </si>
  <si>
    <t>-37563871</t>
  </si>
  <si>
    <t>"STOKA a5"1*2</t>
  </si>
  <si>
    <t>145</t>
  </si>
  <si>
    <t>28653150.1</t>
  </si>
  <si>
    <t>nákružek lemový pvc D 110mm (pro podtlakovou kanalizaci)</t>
  </si>
  <si>
    <t>-1607159563</t>
  </si>
  <si>
    <t>28653153.1</t>
  </si>
  <si>
    <t>nákružek lemový pvc D 160mm (pro podtlakovou kanalizaci)</t>
  </si>
  <si>
    <t>1872636215</t>
  </si>
  <si>
    <t>"stoka A" 5*2</t>
  </si>
  <si>
    <t>28654410.2</t>
  </si>
  <si>
    <t>příruba volná k lemovému nákružku z PVC D160</t>
  </si>
  <si>
    <t>2055903420</t>
  </si>
  <si>
    <t>AVK.7561050</t>
  </si>
  <si>
    <t>zemní teleskopická souprava 7.5, pro šoupě DN 100-150, rozsah 1,1-1,85 m</t>
  </si>
  <si>
    <t>1264856101</t>
  </si>
  <si>
    <t>"stoka A" 6</t>
  </si>
  <si>
    <t>"stoka A5" 1</t>
  </si>
  <si>
    <t>42291452</t>
  </si>
  <si>
    <t>poklop litinový hydrantový DN 80</t>
  </si>
  <si>
    <t>1623500950</t>
  </si>
  <si>
    <t xml:space="preserve">"STOKA  A"12</t>
  </si>
  <si>
    <t xml:space="preserve">"STOKA  A1a"2</t>
  </si>
  <si>
    <t xml:space="preserve">"STOKA  A1"2</t>
  </si>
  <si>
    <t xml:space="preserve">"STOKA  A2"3</t>
  </si>
  <si>
    <t xml:space="preserve">"STOKA  A3-1"3</t>
  </si>
  <si>
    <t xml:space="preserve">"STOKA  A3-1a"2</t>
  </si>
  <si>
    <t xml:space="preserve">"STOKA  A3-2"2</t>
  </si>
  <si>
    <t xml:space="preserve">"STOKA  A4"2</t>
  </si>
  <si>
    <t xml:space="preserve">"STOKA  A5"6</t>
  </si>
  <si>
    <t xml:space="preserve">"STOKA  A6"2</t>
  </si>
  <si>
    <t>899401113</t>
  </si>
  <si>
    <t>Osazení poklopů litinových hydrantových</t>
  </si>
  <si>
    <t>-1415801328</t>
  </si>
  <si>
    <t>28615693.1</t>
  </si>
  <si>
    <t xml:space="preserve">inspekční kryt  včetně gumové záítky (inspekční šachta DN 80)</t>
  </si>
  <si>
    <t>-73180645</t>
  </si>
  <si>
    <t>inspekční kryt včetně gumové záítky (inspekční šachta DN 80)</t>
  </si>
  <si>
    <t xml:space="preserve">"STOKA  A"3</t>
  </si>
  <si>
    <t xml:space="preserve">"STOKA  A5"2</t>
  </si>
  <si>
    <t>PPL.MQKS10090t</t>
  </si>
  <si>
    <t xml:space="preserve">Oblouk 90° 90mm PN10 PVC - podtlakové potrubí  - koncová IŠ</t>
  </si>
  <si>
    <t>-670098498</t>
  </si>
  <si>
    <t>Oblouk 90° 90mm PN10 PVC- podtlakové potrubí- koncová IŠ</t>
  </si>
  <si>
    <t xml:space="preserve">"STOKA  A"1</t>
  </si>
  <si>
    <t xml:space="preserve">"STOKA  A3"1</t>
  </si>
  <si>
    <t xml:space="preserve">"STOKA  A3-1"1</t>
  </si>
  <si>
    <t>28615693.2</t>
  </si>
  <si>
    <t xml:space="preserve">inspekční kryt  včetně gumové záítky (inspekční šachta DN 150)</t>
  </si>
  <si>
    <t>517683175</t>
  </si>
  <si>
    <t>"stoka A"12-3-5</t>
  </si>
  <si>
    <t>28615691.5</t>
  </si>
  <si>
    <t>inspekční kryt včetně gumové záítky (inspekční šachta DN 125)</t>
  </si>
  <si>
    <t>-641406679</t>
  </si>
  <si>
    <t>146</t>
  </si>
  <si>
    <t>28615691.2</t>
  </si>
  <si>
    <t>inspekční kryt včetně gumové záítky (inspekční šachta DN 100)</t>
  </si>
  <si>
    <t>1333467914</t>
  </si>
  <si>
    <t>"stoka a5"4</t>
  </si>
  <si>
    <t>R - 01.1.8.7</t>
  </si>
  <si>
    <t>Montáž potrubí z trubek podtlakových z tvrdého PVC otevřený výkop D 75x3,6 mm</t>
  </si>
  <si>
    <t>1426575730</t>
  </si>
  <si>
    <t>685,2</t>
  </si>
  <si>
    <t>Sběrná šachta typ G 65 s akumulací 20 l s kompl.vystrojením (sací ventil, řídící jednotka, armatury, atd., s pojízdným poklopem včetně veškerých zemních prací a úprav povrchů</t>
  </si>
  <si>
    <t>2050550299</t>
  </si>
  <si>
    <t>R - 01.1.8.21</t>
  </si>
  <si>
    <t>-845572124</t>
  </si>
  <si>
    <t>R - 01.1.8.3</t>
  </si>
  <si>
    <t>Zkoušky sacích ventilů s příslušenstvím</t>
  </si>
  <si>
    <t>-1081244748</t>
  </si>
  <si>
    <t>93+4</t>
  </si>
  <si>
    <t>R - 01.1.8.5</t>
  </si>
  <si>
    <t>Zkoušky sběrných šachet</t>
  </si>
  <si>
    <t>1512435835</t>
  </si>
  <si>
    <t>R - 01.1.8.1.13</t>
  </si>
  <si>
    <t xml:space="preserve">Poklop pro sběrnou šachtu  pojízdný (včetně souvisejích stavebních dílů a uložení)</t>
  </si>
  <si>
    <t>-600017626</t>
  </si>
  <si>
    <t>R - 01.1.8.1.12</t>
  </si>
  <si>
    <t xml:space="preserve">Poklop pro sběrnou šachtu  pochozí (včetně souvisejích stavebních dílů a uložení)</t>
  </si>
  <si>
    <t>-671664077</t>
  </si>
  <si>
    <t>154</t>
  </si>
  <si>
    <t>871241r</t>
  </si>
  <si>
    <t>Montáž tvarovek z PVC (odbočky, oblouky, kolena, redukce, další související tvarovky dle soupisu) včetně dodávky lepidla a čističe</t>
  </si>
  <si>
    <t>-681771658</t>
  </si>
  <si>
    <t>28612221.1</t>
  </si>
  <si>
    <t>odbočka kanalizace z PVC podtlak úhel 45° DN150/65</t>
  </si>
  <si>
    <t>-1281691779</t>
  </si>
  <si>
    <t>"stoka A"39-14-1-16</t>
  </si>
  <si>
    <t>129</t>
  </si>
  <si>
    <t>28612222.10</t>
  </si>
  <si>
    <t xml:space="preserve">odbočka kanalizace z PVC podtlak úhel 45°  125/65</t>
  </si>
  <si>
    <t>-988309276</t>
  </si>
  <si>
    <t>"stoka A"16</t>
  </si>
  <si>
    <t>137</t>
  </si>
  <si>
    <t>28612222.9</t>
  </si>
  <si>
    <t xml:space="preserve">odbočka kanalizace z PVC podtlak úhel 45°  125/80</t>
  </si>
  <si>
    <t>-1116529740</t>
  </si>
  <si>
    <t>"stoka A"1</t>
  </si>
  <si>
    <t>286122222</t>
  </si>
  <si>
    <t>odbočka kanalizace z PVC podtlak úhel 45° DN150/80</t>
  </si>
  <si>
    <t>-713510038</t>
  </si>
  <si>
    <t>"stoka - řady"5</t>
  </si>
  <si>
    <t>"stoka A- odbočka pro přípojku"1</t>
  </si>
  <si>
    <t>286155531</t>
  </si>
  <si>
    <t>odbočka kanalizace z PVC podtlak úhel 45° DN80/65</t>
  </si>
  <si>
    <t>-403165032</t>
  </si>
  <si>
    <t xml:space="preserve">"STOKA  A"14</t>
  </si>
  <si>
    <t xml:space="preserve">"STOKA  A1a"6-1</t>
  </si>
  <si>
    <t xml:space="preserve">"STOKA  A2"4</t>
  </si>
  <si>
    <t xml:space="preserve">"STOKA  A3"9</t>
  </si>
  <si>
    <t xml:space="preserve">"STOKA  A3-1"6-1</t>
  </si>
  <si>
    <t xml:space="preserve">"STOKA  A3-1a"3</t>
  </si>
  <si>
    <t xml:space="preserve">"STOKA  A3-2"4</t>
  </si>
  <si>
    <t xml:space="preserve">"STOKA  A4"4</t>
  </si>
  <si>
    <t xml:space="preserve">"STOKA  A5"11-1-4</t>
  </si>
  <si>
    <t xml:space="preserve">"STOKA  A6"3</t>
  </si>
  <si>
    <t>28615568.2</t>
  </si>
  <si>
    <t>odbočka kanalizace z PVC podtlak úhel 45° DN80/80</t>
  </si>
  <si>
    <t>-1736956867</t>
  </si>
  <si>
    <t>"a1A - PŘÍPOJKA" 1</t>
  </si>
  <si>
    <t>"A3-1 - PŘÍPOJKA" 1</t>
  </si>
  <si>
    <t xml:space="preserve">"STOKA  A3"2</t>
  </si>
  <si>
    <t>147</t>
  </si>
  <si>
    <t>28612222.5</t>
  </si>
  <si>
    <t xml:space="preserve">odbočka kanalizace z PVC podtlak úhel 45°  100/65</t>
  </si>
  <si>
    <t>196138758</t>
  </si>
  <si>
    <t>153</t>
  </si>
  <si>
    <t>28612222.4</t>
  </si>
  <si>
    <t xml:space="preserve">odbočka kanalizace z PVC podtlak úhel 45°  100/80</t>
  </si>
  <si>
    <t>-2091663220</t>
  </si>
  <si>
    <t>"stoka a5- přípojka"1</t>
  </si>
  <si>
    <t>28617380.1</t>
  </si>
  <si>
    <t>odbočka kanalizace z PVC podtlak úhel 90° DN150/150 - inspekční podstavec</t>
  </si>
  <si>
    <t>-1995569535</t>
  </si>
  <si>
    <t>28615599.r2</t>
  </si>
  <si>
    <t>odbočka kanalizace z PVC podtlak úhel 90° DN80/80 - inspekční podstavec</t>
  </si>
  <si>
    <t>1336633241</t>
  </si>
  <si>
    <t xml:space="preserve">"STOKA  A2"2</t>
  </si>
  <si>
    <t>130</t>
  </si>
  <si>
    <t>28617380.5</t>
  </si>
  <si>
    <t>odbočka kanalizace z PVC podtlak úhel 90° DN125/125 - inspekční podstavec</t>
  </si>
  <si>
    <t>1669239206</t>
  </si>
  <si>
    <t>odbočka kanalizace PP korugované DN 160/160 45°</t>
  </si>
  <si>
    <t>148</t>
  </si>
  <si>
    <t>28617380.3</t>
  </si>
  <si>
    <t>odbočka kanalizace z PVC podtlak úhel 90° DN100/100 - inspekční podstavec</t>
  </si>
  <si>
    <t>1792753137</t>
  </si>
  <si>
    <t>28611361.1</t>
  </si>
  <si>
    <t>koleno kanalizační podtlakové PVC 160x45°</t>
  </si>
  <si>
    <t>1176570933</t>
  </si>
  <si>
    <t>"stoka A s+v+r"10+18+2</t>
  </si>
  <si>
    <t>28611359.1</t>
  </si>
  <si>
    <t>koleno kanalizace podtlakové PVC 160x15°</t>
  </si>
  <si>
    <t>346376228</t>
  </si>
  <si>
    <t>"stoka A s+v+r"10+3+10</t>
  </si>
  <si>
    <t>28611360.1</t>
  </si>
  <si>
    <t xml:space="preserve">koleno kanalizacepodtlakové  PVC 160x30°</t>
  </si>
  <si>
    <t>704879199</t>
  </si>
  <si>
    <t xml:space="preserve">koleno kanalizacepodtlakové  PVC 160x30°°</t>
  </si>
  <si>
    <t>"stoka A s+v+r"5+1+1</t>
  </si>
  <si>
    <t>131</t>
  </si>
  <si>
    <t>28611356.1</t>
  </si>
  <si>
    <t>koleno kanalizacepodtlakové PVC 125x45°</t>
  </si>
  <si>
    <t>-1567552499</t>
  </si>
  <si>
    <t xml:space="preserve">"stoka A  s+v+r"0+6+1</t>
  </si>
  <si>
    <t>132</t>
  </si>
  <si>
    <t>28611355.1</t>
  </si>
  <si>
    <t>koleno kanalizacepodtlakové PVC 125x30°</t>
  </si>
  <si>
    <t>-205113572</t>
  </si>
  <si>
    <t xml:space="preserve">"stoka A  s+v+r"1+1+1</t>
  </si>
  <si>
    <t>133</t>
  </si>
  <si>
    <t>28611354.1</t>
  </si>
  <si>
    <t>koleno kanalizacepodtlakové PVC 125x15°</t>
  </si>
  <si>
    <t>-1275551250</t>
  </si>
  <si>
    <t xml:space="preserve">"stoka A  s+v+r"10+2+1</t>
  </si>
  <si>
    <t>28611349.7</t>
  </si>
  <si>
    <t>koleno kanalizace podtlakové PVC 90x15°</t>
  </si>
  <si>
    <t>1053240348</t>
  </si>
  <si>
    <t>koleno kanalizace podtlakové PVC90x15°</t>
  </si>
  <si>
    <t xml:space="preserve">"STOKA  A -s+v+r"10+2+6</t>
  </si>
  <si>
    <t xml:space="preserve">"STOKA  A1a s+v+r"2+2+2</t>
  </si>
  <si>
    <t xml:space="preserve">"STOKA  A1 s+v+r"1+1+1</t>
  </si>
  <si>
    <t xml:space="preserve">"STOKA  A2 s+v+r"4+1+5</t>
  </si>
  <si>
    <t xml:space="preserve">"STOKA  A3 s+v+r"3+2+3</t>
  </si>
  <si>
    <t xml:space="preserve">"STOKA  A3-1 s+v+r"8+4+3</t>
  </si>
  <si>
    <t xml:space="preserve">"STOKA  A3-1a s+v+r"2+3+2</t>
  </si>
  <si>
    <t xml:space="preserve">"STOKA  A3-2 s+v+r"2+0+2</t>
  </si>
  <si>
    <t xml:space="preserve">"STOKA  A4 s+v+r"2+0+3</t>
  </si>
  <si>
    <t xml:space="preserve">"STOKA  A5 s+v+r"5+1+2</t>
  </si>
  <si>
    <t xml:space="preserve">"STOKA  A6 s+v+r"1+0+2</t>
  </si>
  <si>
    <t>"pripojky"6+6+6</t>
  </si>
  <si>
    <t>28611349.2</t>
  </si>
  <si>
    <t xml:space="preserve">koleno kanalizace podtlakové  PVC  90x30°</t>
  </si>
  <si>
    <t>1666734221</t>
  </si>
  <si>
    <t xml:space="preserve">koleno kanalizace podtlakové  PVC 90x30°</t>
  </si>
  <si>
    <t xml:space="preserve">"STOKA  A -s+v+r"1+1+1</t>
  </si>
  <si>
    <t xml:space="preserve">"STOKA  A1a s+v+r"1+1+1</t>
  </si>
  <si>
    <t xml:space="preserve">"STOKA  A1 s+v+r"0+1+1</t>
  </si>
  <si>
    <t xml:space="preserve">"STOKA  A2 s+v+r"4+2+2</t>
  </si>
  <si>
    <t xml:space="preserve">"STOKA  A3 s+v+r"1+2+2</t>
  </si>
  <si>
    <t xml:space="preserve">"STOKA  A3-1 s+v+r"2+3+2</t>
  </si>
  <si>
    <t xml:space="preserve">"STOKA  A3-1a s+v+r"1+1+1</t>
  </si>
  <si>
    <t xml:space="preserve">"STOKA  A3-2 s+v+r"1+0+1</t>
  </si>
  <si>
    <t xml:space="preserve">"STOKA  A4 s+v+r"1+1+1</t>
  </si>
  <si>
    <t xml:space="preserve">"STOKA  A5 s+v+r"1+0+1</t>
  </si>
  <si>
    <t xml:space="preserve">"STOKA  A6 s+v+r"0+0+1</t>
  </si>
  <si>
    <t>"pripojky"12</t>
  </si>
  <si>
    <t>28611349.3</t>
  </si>
  <si>
    <t>koleno kanalizace podtlakové PVC 90x45°</t>
  </si>
  <si>
    <t>-796549800</t>
  </si>
  <si>
    <t xml:space="preserve">"STOKA  A -s+v+r"1+6+1</t>
  </si>
  <si>
    <t xml:space="preserve">"STOKA  A1 s+v+r"1+2+1</t>
  </si>
  <si>
    <t xml:space="preserve">"STOKA  A2 s+v+r"2+12+2</t>
  </si>
  <si>
    <t xml:space="preserve">"STOKA  A3 s+v+r"2+7+1</t>
  </si>
  <si>
    <t xml:space="preserve">"STOKA  A3-1 s+v+r"2+2+1</t>
  </si>
  <si>
    <t xml:space="preserve">"STOKA  A3-1a s+v+r"2+4+1</t>
  </si>
  <si>
    <t xml:space="preserve">"STOKA  A3-2 s+v+r"1+2+1</t>
  </si>
  <si>
    <t xml:space="preserve">"STOKA  A4 s+v+r"1+6+2</t>
  </si>
  <si>
    <t xml:space="preserve">"STOKA  A5 s+v+r"2+2+1</t>
  </si>
  <si>
    <t xml:space="preserve">"STOKA  A6 s+v+r"1+0+1</t>
  </si>
  <si>
    <t>"připojky s+v+r"8+8+4</t>
  </si>
  <si>
    <t>149</t>
  </si>
  <si>
    <t>286113511</t>
  </si>
  <si>
    <t xml:space="preserve">koleno kanalizacepodtlakové  PVC 110x45°</t>
  </si>
  <si>
    <t>1273102989</t>
  </si>
  <si>
    <t>"stoka a5 s+v+r"5+8+1</t>
  </si>
  <si>
    <t>150</t>
  </si>
  <si>
    <t>28611350.1</t>
  </si>
  <si>
    <t xml:space="preserve">koleno kanalizacepodtlakové  PVC 110x30°</t>
  </si>
  <si>
    <t>214943157</t>
  </si>
  <si>
    <t xml:space="preserve">"stoka C  s+v+r"2+1+1</t>
  </si>
  <si>
    <t>151</t>
  </si>
  <si>
    <t>28611349.1</t>
  </si>
  <si>
    <t xml:space="preserve">koleno kanalizacepodtlakové  PVC 110x15°</t>
  </si>
  <si>
    <t>-52685784</t>
  </si>
  <si>
    <t>"stoka C s+v+r"6+1+2</t>
  </si>
  <si>
    <t>28611504</t>
  </si>
  <si>
    <t xml:space="preserve">redukce kanalizační podtlaková PVC 160/90 ( redukce 160/110 + redukce  110/90)</t>
  </si>
  <si>
    <t>703213991</t>
  </si>
  <si>
    <t>redukce kanalizační podtlaková PVC 160/90</t>
  </si>
  <si>
    <t>"stoka A + napojení vedl. stok"3</t>
  </si>
  <si>
    <t>152</t>
  </si>
  <si>
    <t>28611502.2</t>
  </si>
  <si>
    <t xml:space="preserve">redukce kanalizační podtlaková PVC redukce  110/90</t>
  </si>
  <si>
    <t>1410667486</t>
  </si>
  <si>
    <t>redukce kanalizační PVC 125/110</t>
  </si>
  <si>
    <t>"a5"1</t>
  </si>
  <si>
    <t>138</t>
  </si>
  <si>
    <t>28611502.1</t>
  </si>
  <si>
    <t>redukce kanalizační PVC 140/110</t>
  </si>
  <si>
    <t>-2000793075</t>
  </si>
  <si>
    <t>139</t>
  </si>
  <si>
    <t>28611506.1</t>
  </si>
  <si>
    <t>redukce kanalizační PVC 160/140</t>
  </si>
  <si>
    <t>-241476695</t>
  </si>
  <si>
    <t>redukce kanalizační PVC 160/125</t>
  </si>
  <si>
    <t>28611349.5</t>
  </si>
  <si>
    <t>koleno kanalizace podtlakové PVC 65x22,5°</t>
  </si>
  <si>
    <t>-1702602932</t>
  </si>
  <si>
    <t>94+94*2+50</t>
  </si>
  <si>
    <t>28611349.6</t>
  </si>
  <si>
    <t>koleno kanalizace podtlakové PVC 65x45°</t>
  </si>
  <si>
    <t>-1381284310</t>
  </si>
  <si>
    <t>94+94*2+94</t>
  </si>
  <si>
    <t>723150367</t>
  </si>
  <si>
    <t>Chránička D 57x2,9 mm</t>
  </si>
  <si>
    <t>2079184348</t>
  </si>
  <si>
    <t>Potrubí z ocelových trubek hladkých chráničky D 57/2,9</t>
  </si>
  <si>
    <t>899913123.1</t>
  </si>
  <si>
    <t>Uzavírací manžeta chráničky potrubí DN 65 x 150</t>
  </si>
  <si>
    <t>2103244604</t>
  </si>
  <si>
    <t>Koncové uzavírací manžety chrániček DN potrubí x DN chráničky DN 50 x 150</t>
  </si>
  <si>
    <t>899913133</t>
  </si>
  <si>
    <t>Uzavírací manžeta chráničky potrubí DN 80 x 150</t>
  </si>
  <si>
    <t>-1738573906</t>
  </si>
  <si>
    <t>Koncové uzavírací manžety chrániček DN potrubí x DN chráničky DN 80 x 150</t>
  </si>
  <si>
    <t>4*2</t>
  </si>
  <si>
    <t>899914111</t>
  </si>
  <si>
    <t>Montáž ocelové chráničky D 159 x 10 mm</t>
  </si>
  <si>
    <t>-1701588925</t>
  </si>
  <si>
    <t>Montáž ocelové chráničky v otevřeném výkopu vnějšího průměru D 159 x 10 mm</t>
  </si>
  <si>
    <t>6+11+8,5+6</t>
  </si>
  <si>
    <t>55283924</t>
  </si>
  <si>
    <t>trubka ocelová bezešvá hladká jakost 11 353 159x8,0mm</t>
  </si>
  <si>
    <t>-243569815</t>
  </si>
  <si>
    <t>11+6+8,5+6</t>
  </si>
  <si>
    <t>14011110</t>
  </si>
  <si>
    <t>trubka ocelová bezešvá hladká jakost 11 353 273x7,0mm</t>
  </si>
  <si>
    <t>1623885484</t>
  </si>
  <si>
    <t>R - 01.1.8.2</t>
  </si>
  <si>
    <t>Převedení podtlakové kanalizace přes vodoteč uchycením k mostní kci včetně kotvícího materiálu, tepelná izolace PUR pěna, U č. 100 dl.5, D+M</t>
  </si>
  <si>
    <t>-1312338029</t>
  </si>
  <si>
    <t>142160030</t>
  </si>
  <si>
    <t>trubka ocelová bezešvá hladká kruhová ČSN 411353.1 D168 tl 8,0 mm</t>
  </si>
  <si>
    <t>-1051567640</t>
  </si>
  <si>
    <t xml:space="preserve">trubky ocelové bezešvé hladké kruhové vnějšího průměru nad 133 mm ve výrobních délkách s vnějším i vnitřním povrchem okujeným, bez ochrany povrchu ČSN 41 1353.1 vnější D    tloušťka stěny mm 168          8,0</t>
  </si>
  <si>
    <t>7,5+8+7+9+5+4</t>
  </si>
  <si>
    <t>28655210_r</t>
  </si>
  <si>
    <t>objímky kluzné výška 25 mm, vnější průměr produktovodní trubky od 50 do 100 mm</t>
  </si>
  <si>
    <t>563922225</t>
  </si>
  <si>
    <t xml:space="preserve">prvky kompletační pro trubky objímky kluzné typ G výška 41 mm vnější průměr produktovodní trubky od 157  do 183 mm</t>
  </si>
  <si>
    <t>230200116.1</t>
  </si>
  <si>
    <t>Nasunutí potrubní sekce do ocelové chráničky DN 65</t>
  </si>
  <si>
    <t>-844746413</t>
  </si>
  <si>
    <t>Nasunutí potrubní sekce do ocelové chráničky jmenovitá světlost nasouvaného potrubí DN 50</t>
  </si>
  <si>
    <t>7+9</t>
  </si>
  <si>
    <t>230200117</t>
  </si>
  <si>
    <t>Nasunutí potrubní sekce do ocelové chráničky DN 80</t>
  </si>
  <si>
    <t>-2084085658</t>
  </si>
  <si>
    <t>Nasunutí potrubní sekce do ocelové chráničky jmenovitá světlost nasouvaného potrubí DN 80</t>
  </si>
  <si>
    <t>4+5+7,5+8</t>
  </si>
  <si>
    <t>28655210.1</t>
  </si>
  <si>
    <t>objímka kluzná typ G v 41mm vnější produktovodní trubky D 75mm</t>
  </si>
  <si>
    <t>-633567032</t>
  </si>
  <si>
    <t>28655210</t>
  </si>
  <si>
    <t>objímka kluzná typ G v 41mm vnější produktovodní trubky D 90mm</t>
  </si>
  <si>
    <t>2134246245</t>
  </si>
  <si>
    <t>8+5+5</t>
  </si>
  <si>
    <t>919735111</t>
  </si>
  <si>
    <t>Řezání stávajícího živičného krytu hl do 50 mm</t>
  </si>
  <si>
    <t>632117795</t>
  </si>
  <si>
    <t>944111811</t>
  </si>
  <si>
    <t>Demontáž ochranného zábradlí trubkového na vnějších stranách objektů odkloněného od svislice do 15°</t>
  </si>
  <si>
    <t>653468425</t>
  </si>
  <si>
    <t xml:space="preserve">"STOKA  A"(218+832-12)*2</t>
  </si>
  <si>
    <t xml:space="preserve">"STOKA  A4"(129-11)*2</t>
  </si>
  <si>
    <t xml:space="preserve">"STOKA  A5"(492-6)*2</t>
  </si>
  <si>
    <t>"PRIPOJKY"(685,2-12)*2</t>
  </si>
  <si>
    <t>944311112</t>
  </si>
  <si>
    <t>Montáž záchytného ohrazení trubkového/dílcového na vnějších stranách objektů hl pádu do 6 m</t>
  </si>
  <si>
    <t>1981222969</t>
  </si>
  <si>
    <t>997221612</t>
  </si>
  <si>
    <t>Nakládání vybouraných hmot na dopravní prostředky pro vodorovnou dopravu</t>
  </si>
  <si>
    <t>-1954733877</t>
  </si>
  <si>
    <t>Nakládání na dopravní prostředky pro vodorovnou dopravu vybouraných hmot</t>
  </si>
  <si>
    <t>"asfalt"3385,48*0,04*2+3143,66*0,1*2</t>
  </si>
  <si>
    <t>"štěrk"208*0,3*2+1934,5*0,2*2</t>
  </si>
  <si>
    <t>-1948983074</t>
  </si>
  <si>
    <t>118</t>
  </si>
  <si>
    <t>1937366806</t>
  </si>
  <si>
    <t>1798,17*11 'Přepočtené koeficientem množství</t>
  </si>
  <si>
    <t>119</t>
  </si>
  <si>
    <t>997221815</t>
  </si>
  <si>
    <t>Poplatek za uložení betonového odpadu na skládce (skládkovné)</t>
  </si>
  <si>
    <t>-972965684</t>
  </si>
  <si>
    <t>120</t>
  </si>
  <si>
    <t>997221845</t>
  </si>
  <si>
    <t>Poplatek za uložení odpadu z asfaltových povrchů na skládce (skládkovné)</t>
  </si>
  <si>
    <t>1170467308</t>
  </si>
  <si>
    <t>121</t>
  </si>
  <si>
    <t>997221855</t>
  </si>
  <si>
    <t>Poplatek za uložení odpadu z kameniva na skládce (skládkovné)</t>
  </si>
  <si>
    <t>955362951</t>
  </si>
  <si>
    <t>122</t>
  </si>
  <si>
    <t>998276101</t>
  </si>
  <si>
    <t>Přesun hmot pro trubní vedení z trub z plastických hmot otevřený výkop</t>
  </si>
  <si>
    <t>806646395</t>
  </si>
  <si>
    <t>Přesun hmot pro trubní vedení hloubené z trub z plastických hmot nebo sklolaminátových pro vodovody nebo kanalizace v otevřeném výkopu dopravní vzdálenost do 15 m</t>
  </si>
  <si>
    <t>3637,688*0,4 'Přepočtené koeficientem množství</t>
  </si>
  <si>
    <t>721</t>
  </si>
  <si>
    <t>Zdravotechnika - vnitřní kanalizace</t>
  </si>
  <si>
    <t>123</t>
  </si>
  <si>
    <t>082113200</t>
  </si>
  <si>
    <t>voda pitná pro smluvní odběratele</t>
  </si>
  <si>
    <t>171551441</t>
  </si>
  <si>
    <t>voda pitná vodné pro smluvní odběratele</t>
  </si>
  <si>
    <t>3,14*(0,075*0,075*832+0,04*0,04*1598+0,035*0,035*685,2)</t>
  </si>
  <si>
    <t>21-M</t>
  </si>
  <si>
    <t>Elektromontáže</t>
  </si>
  <si>
    <t>124</t>
  </si>
  <si>
    <t>210021063</t>
  </si>
  <si>
    <t>Osazení výstražné fólie z PVC</t>
  </si>
  <si>
    <t>1309499855</t>
  </si>
  <si>
    <t>Ostatní elektromontážní doplňkové práce osazení výstražné fólie z PVC</t>
  </si>
  <si>
    <t>2019_01_01.2. - IO 01.1. Stoková síť podtlakové kanalizace - stoky B</t>
  </si>
  <si>
    <t xml:space="preserve">      12 - Zemní práce - odkopávky a prokopávky</t>
  </si>
  <si>
    <t>113106292</t>
  </si>
  <si>
    <t>Rozebrání vozovek ze silničních dílců pl přes přes 50 do 200m2 se spárami zalitými cementovou maltou</t>
  </si>
  <si>
    <t>565519987</t>
  </si>
  <si>
    <t>Rozebrání dlažeb a dílců komunikací pro pěší, vozovek a ploch s přemístěním hmot na skládku na vzdálenost do 3 m nebo s naložením na dopravní prostředek vozovek a ploch, s jakoukoliv výplní spár v ploše jednotlivě přes 50 m2 do 200 m2 ze silničních dílců jakýchkoliv rozměrů, s ložem z kameniva nebo živice cementovou maltou se spárami zalitými</t>
  </si>
  <si>
    <t>2*79"STOKA b1"</t>
  </si>
  <si>
    <t>406575665</t>
  </si>
  <si>
    <t xml:space="preserve">"STOKA  B1"(293+79)*0,8</t>
  </si>
  <si>
    <t xml:space="preserve">"STOKA  B1-1"6*0,8</t>
  </si>
  <si>
    <t xml:space="preserve">"STOKA  B1-2"(9+362)*0,8</t>
  </si>
  <si>
    <t>"STOKA B1-2b"35*0,8</t>
  </si>
  <si>
    <t xml:space="preserve">"STOKA  B1-2c"64*0,8</t>
  </si>
  <si>
    <t xml:space="preserve">"STOKA  B1-5a"57*0,8</t>
  </si>
  <si>
    <t xml:space="preserve">"STOKA  B1-6"78*0,8</t>
  </si>
  <si>
    <t>"PŘÍPOJKY"(70+94,5)*0,8</t>
  </si>
  <si>
    <t>1556319375</t>
  </si>
  <si>
    <t xml:space="preserve">"STOKA  B1"(82)*0,8</t>
  </si>
  <si>
    <t xml:space="preserve">"STOKA  B1-1"105*0,8</t>
  </si>
  <si>
    <t xml:space="preserve">"STOKA  B1-2"(318)*0,8</t>
  </si>
  <si>
    <t>"STOKA B1-2a"51*0,8</t>
  </si>
  <si>
    <t>"STOKA B1-4"29*0,8</t>
  </si>
  <si>
    <t xml:space="preserve">"STOKA  B1-5"107*0,8</t>
  </si>
  <si>
    <t xml:space="preserve">"STOKA  B1-7"27*0,8</t>
  </si>
  <si>
    <t xml:space="preserve">"STOKA  B1-8"81*0,8</t>
  </si>
  <si>
    <t xml:space="preserve">"STOKA  B3"(571-3)*0,8</t>
  </si>
  <si>
    <t xml:space="preserve">"STOKA  B4"52*0,8</t>
  </si>
  <si>
    <t>"PŘÍPOJKY"230*0,8</t>
  </si>
  <si>
    <t>-990657780</t>
  </si>
  <si>
    <t xml:space="preserve">"STOKA  B1"293*1,3</t>
  </si>
  <si>
    <t xml:space="preserve">"STOKA  B1-1"6*1,3</t>
  </si>
  <si>
    <t xml:space="preserve">"STOKA  B1-2"9*1,3</t>
  </si>
  <si>
    <t>"PŘÍPOJKY"70*1,3</t>
  </si>
  <si>
    <t>-327307256</t>
  </si>
  <si>
    <t xml:space="preserve">"STOKA  B1"293*1,4</t>
  </si>
  <si>
    <t xml:space="preserve">"STOKA  B1-1"6*1,4</t>
  </si>
  <si>
    <t xml:space="preserve">"STOKA  B1-2"9*1,4</t>
  </si>
  <si>
    <t>"PŘÍPOJKY"70*1,4</t>
  </si>
  <si>
    <t>431684790</t>
  </si>
  <si>
    <t>12*8</t>
  </si>
  <si>
    <t>-340613098</t>
  </si>
  <si>
    <t>436799142</t>
  </si>
  <si>
    <t xml:space="preserve">"STOKA  B1"190</t>
  </si>
  <si>
    <t xml:space="preserve">"STOKA  B1-2"240</t>
  </si>
  <si>
    <t>"STOKA B1-2a"3</t>
  </si>
  <si>
    <t xml:space="preserve">"STOKA  B1-2c"5</t>
  </si>
  <si>
    <t>"STOKA B1-4"2</t>
  </si>
  <si>
    <t xml:space="preserve">"STOKA  B1-5"80</t>
  </si>
  <si>
    <t xml:space="preserve">"STOKA  B1-5a"50</t>
  </si>
  <si>
    <t xml:space="preserve">"STOKA  B1-6"20</t>
  </si>
  <si>
    <t xml:space="preserve">"STOKA  B1-7"20</t>
  </si>
  <si>
    <t xml:space="preserve">"STOKA  B1-8"20</t>
  </si>
  <si>
    <t xml:space="preserve">"STOKA  B3"10</t>
  </si>
  <si>
    <t xml:space="preserve">"STOKA  B4"3</t>
  </si>
  <si>
    <t>"PŘÍPOJKY"150</t>
  </si>
  <si>
    <t>-702484630</t>
  </si>
  <si>
    <t>-1720221190</t>
  </si>
  <si>
    <t>1806056251</t>
  </si>
  <si>
    <t>-1060204515</t>
  </si>
  <si>
    <t>-661674629</t>
  </si>
  <si>
    <t>793*1*0,8</t>
  </si>
  <si>
    <t>-286250147</t>
  </si>
  <si>
    <t xml:space="preserve">"STOKA  B1"262*1*0,2</t>
  </si>
  <si>
    <t>578186946</t>
  </si>
  <si>
    <t>"přípojky"(300)*(1,3-0,3)*0,8*0,1+94*(1,3-0,2)*0,8*0,1</t>
  </si>
  <si>
    <t xml:space="preserve">"STOKA  B1"((293+82+79)*(1,35-0,3)+262*(1,35-0,2))*0,8*0,1</t>
  </si>
  <si>
    <t xml:space="preserve">"STOKA  B1-1"111*(1,4-0,3)*0,8*0,1</t>
  </si>
  <si>
    <t xml:space="preserve">"STOKA  B1-2"(362*(1,3-0,2)+327*(1,3-0,3))*0,8*0,1</t>
  </si>
  <si>
    <t>"STOKA B1-2a"51*(1,5-0,3)*0,8*0,1</t>
  </si>
  <si>
    <t>"STOKA B1-2b"35*(1,3-0,2)*0,8*0,1</t>
  </si>
  <si>
    <t xml:space="preserve">"STOKA  B1-2c"64*(1,3-0,2)*0,8*0,1</t>
  </si>
  <si>
    <t>"STOKA B1-4"29*(1,3-0,3)*0,8*0,1</t>
  </si>
  <si>
    <t xml:space="preserve">"STOKA  B1-5"107*(1,3-0,3)*0,8*0,1</t>
  </si>
  <si>
    <t xml:space="preserve">"STOKA  B1-5a"57*(1,3-0,2)*0,8*0,1</t>
  </si>
  <si>
    <t xml:space="preserve">"STOKA  B1-6"78*(1,3-0,2)*0,8*0,1</t>
  </si>
  <si>
    <t xml:space="preserve">"STOKA  B1-7"27*(1,45-0,3)*0,8*0,1</t>
  </si>
  <si>
    <t xml:space="preserve">"STOKA  B1-8"81*(1,3-0,3)*0,8*0,1</t>
  </si>
  <si>
    <t xml:space="preserve">"STOKA  B3"(571-3)*(1,35-0,3)*0,8*0,1</t>
  </si>
  <si>
    <t xml:space="preserve">"STOKA  B4"52*(1,35-0,3)*0,8*0,1</t>
  </si>
  <si>
    <t>-1869182698</t>
  </si>
  <si>
    <t>"přípojky"(300)*(1,3-0,3)*0,8*0,1+94*(1,3-0,2)*0,8*0,1*0,5</t>
  </si>
  <si>
    <t xml:space="preserve">"STOKA  B1"((293+82+79)*(1,35-0,3)+262*(1,35-0,2))*0,8*0,1*0,5</t>
  </si>
  <si>
    <t xml:space="preserve">"STOKA  B1-1"111*(1,4-0,3)*0,8*0,1*0,5</t>
  </si>
  <si>
    <t xml:space="preserve">"STOKA  B1-2"(362*(1,3-0,2)+327*(1,3-0,3))*0,8*0,1*0,5</t>
  </si>
  <si>
    <t>"STOKA B1-2a"51*(1,5-0,3)*0,8*0,1*0,5</t>
  </si>
  <si>
    <t>"STOKA B1-2b"35*(1,3-0,2)*0,8*0,1*0,5</t>
  </si>
  <si>
    <t xml:space="preserve">"STOKA  B1-2c"64*(1,3-0,2)*0,8*0,1*0,5</t>
  </si>
  <si>
    <t>"STOKA B1-4"29*(1,3-0,3)*0,8*0,1*0,5</t>
  </si>
  <si>
    <t xml:space="preserve">"STOKA  B1-5"107*(1,3-0,3)*0,8*0,1*0,5</t>
  </si>
  <si>
    <t xml:space="preserve">"STOKA  B1-5a"57*(1,3-0,2)*0,8*0,1*0,5</t>
  </si>
  <si>
    <t xml:space="preserve">"STOKA  B1-6"78*(1,3-0,2)*0,8*0,1*0,5</t>
  </si>
  <si>
    <t xml:space="preserve">"STOKA  B1-7"27*(1,45-0,3)*0,8*0,1*0,5</t>
  </si>
  <si>
    <t xml:space="preserve">"STOKA  B1-8"81*(1,3-0,3)*0,8*0,1*0,5</t>
  </si>
  <si>
    <t xml:space="preserve">"STOKA  B3"(571-3)*(1,35-0,3)*0,8*0,1*0,5</t>
  </si>
  <si>
    <t xml:space="preserve">"STOKA  B4"52*(1,35-0,3)*0,8*0,1*0,5</t>
  </si>
  <si>
    <t>-1326729351</t>
  </si>
  <si>
    <t>-50 "ruční výkop"</t>
  </si>
  <si>
    <t>"přípojky"(300)*(1,3-0,3)*0,8*0,1+94*(1,3-0,2)*0,8*0,4</t>
  </si>
  <si>
    <t xml:space="preserve">"STOKA  B1"((293+82+79)*(1,35-0,3)+262*(1,35-0,2))*0,8*0,4</t>
  </si>
  <si>
    <t xml:space="preserve">"STOKA  B1-1"111*(1,4-0,3)*0,8*0,4</t>
  </si>
  <si>
    <t xml:space="preserve">"STOKA  B1-2"(362*(1,3-0,2)+327*(1,3-0,3))*0,8*0,4</t>
  </si>
  <si>
    <t>"STOKA B1-2a"51*(1,5-0,3)*0,8*0,4</t>
  </si>
  <si>
    <t>"STOKA B1-2b"35*(1,3-0,2)*0,8*0,4</t>
  </si>
  <si>
    <t xml:space="preserve">"STOKA  B1-2c"64*(1,3-0,2)*0,8*0,4</t>
  </si>
  <si>
    <t>"STOKA B1-4"29*(1,3-0,3)*0,8*0,4</t>
  </si>
  <si>
    <t xml:space="preserve">"STOKA  B1-5"107*(1,3-0,3)*0,8*0,4</t>
  </si>
  <si>
    <t xml:space="preserve">"STOKA  B1-5a"57*(1,3-0,2)*0,8*0,4</t>
  </si>
  <si>
    <t xml:space="preserve">"STOKA  B1-6"78*(1,3-0,2)*0,8*0,4</t>
  </si>
  <si>
    <t xml:space="preserve">"STOKA  B1-7"27*(1,45-0,3)*0,8*0,4</t>
  </si>
  <si>
    <t xml:space="preserve">"STOKA  B1-8"81*(1,3-0,3)*0,8*0,4</t>
  </si>
  <si>
    <t xml:space="preserve">"STOKA  B3"(571-3)*(1,35-0,3)*0,8*0,4</t>
  </si>
  <si>
    <t xml:space="preserve">"STOKA  B4"52*(1,35-0,3)*0,8*0,4</t>
  </si>
  <si>
    <t>-662771240</t>
  </si>
  <si>
    <t>"přípojky"(300)*(1,3-0,3)*0,8*0,1+94*(1,3-0,2)*0,8*0,4*0,5</t>
  </si>
  <si>
    <t xml:space="preserve">"STOKA  B1"((293+82+79)*(1,35-0,3)+262*(1,35-0,2))*0,8*0,4*0,5</t>
  </si>
  <si>
    <t xml:space="preserve">"STOKA  B1-1"111*(1,4-0,3)*0,8*0,4*0,5</t>
  </si>
  <si>
    <t xml:space="preserve">"STOKA  B1-2"(362*(1,3-0,2)+327*(1,3-0,3))*0,8*0,4*0,5</t>
  </si>
  <si>
    <t>"STOKA B1-2a"51*(1,5-0,3)*0,8*0,4*0,5</t>
  </si>
  <si>
    <t>"STOKA B1-2b"35*(1,3-0,2)*0,8*0,4*0,5</t>
  </si>
  <si>
    <t xml:space="preserve">"STOKA  B1-2c"64*(1,3-0,2)*0,8*0,4*0,5</t>
  </si>
  <si>
    <t>"STOKA B1-4"29*(1,3-0,3)*0,8*0,4*0,5</t>
  </si>
  <si>
    <t xml:space="preserve">"STOKA  B1-5"107*(1,3-0,3)*0,8*0,4*0,5</t>
  </si>
  <si>
    <t xml:space="preserve">"STOKA  B1-5a"57*(1,3-0,2)*0,8*0,4*0,5</t>
  </si>
  <si>
    <t xml:space="preserve">"STOKA  B1-6"78*(1,3-0,2)*0,8*0,4*0,5</t>
  </si>
  <si>
    <t xml:space="preserve">"STOKA  B1-7"27*(1,45-0,3)*0,8*0,4*0,5</t>
  </si>
  <si>
    <t xml:space="preserve">"STOKA  B1-8"81*(1,3-0,3)*0,8*0,4*0,5</t>
  </si>
  <si>
    <t xml:space="preserve">"STOKA  B3"(571-3)*(1,35-0,3)*0,8*0,4*0,5</t>
  </si>
  <si>
    <t xml:space="preserve">"STOKA  B4"52*(1,35-0,3)*0,8*0,4*0,5</t>
  </si>
  <si>
    <t>1243876870</t>
  </si>
  <si>
    <t>1753975579</t>
  </si>
  <si>
    <t>-50"6.třída"+500*0,4*0,15"drenáž"</t>
  </si>
  <si>
    <t>"přípojky"(300)*(1,3-0,3)*0,8*0,1+94*(1,3-0,2)*0,8*0,5</t>
  </si>
  <si>
    <t xml:space="preserve">"STOKA  B1"((293+82+79)*(1,35-0,3)+262*(1,35-0,2))*0,8*0,5</t>
  </si>
  <si>
    <t xml:space="preserve">"STOKA  B1-1"111*(1,4-0,3)*0,8*0,5</t>
  </si>
  <si>
    <t xml:space="preserve">"STOKA  B1-2"(362*(1,3-0,2)+327*(1,3-0,3))*0,8*0,5</t>
  </si>
  <si>
    <t>"STOKA B1-2a"51*(1,5-0,3)*0,8*0,5</t>
  </si>
  <si>
    <t>"STOKA B1-2b"35*(1,3-0,2)*0,8*0,5</t>
  </si>
  <si>
    <t xml:space="preserve">"STOKA  B1-2c"64*(1,3-0,2)*0,8*0,5</t>
  </si>
  <si>
    <t>"STOKA B1-4"29*(1,3-0,3)*0,8*0,5</t>
  </si>
  <si>
    <t xml:space="preserve">"STOKA  B1-5"107*(1,3-0,3)*0,8*0,5</t>
  </si>
  <si>
    <t xml:space="preserve">"STOKA  B1-5a"57*(1,3-0,2)*0,8*0,5</t>
  </si>
  <si>
    <t xml:space="preserve">"STOKA  B1-6"78*(1,3-0,2)*0,8*0,5</t>
  </si>
  <si>
    <t xml:space="preserve">"STOKA  B1-7"27*(1,45-0,3)*0,8*0,5</t>
  </si>
  <si>
    <t xml:space="preserve">"STOKA  B1-8"81*(1,3-0,3)*0,8*0,5</t>
  </si>
  <si>
    <t xml:space="preserve">"STOKA  B3"(571-3)*(1,35-0,3)*0,8*0,5</t>
  </si>
  <si>
    <t xml:space="preserve">"STOKA  B4"52*(1,35-0,3)*0,8*0,5</t>
  </si>
  <si>
    <t>1655802322</t>
  </si>
  <si>
    <t>563159327</t>
  </si>
  <si>
    <t>"přípojky"(394,5)*1,3*2*0,5</t>
  </si>
  <si>
    <t xml:space="preserve">"STOKA  B1"((293+82+79)*(1,35)+262*(1,35))*2*0,5</t>
  </si>
  <si>
    <t xml:space="preserve">"STOKA  B1-1"111*(1,4)*2*0,5</t>
  </si>
  <si>
    <t xml:space="preserve">"STOKA  B1-2"(362*(1,3)+327*(1,3))*2*0,5</t>
  </si>
  <si>
    <t>"STOKA B1-2a"51*(1,5)*2*0,5</t>
  </si>
  <si>
    <t>"STOKA B1-2b"35*(1,3)*2*0,5</t>
  </si>
  <si>
    <t xml:space="preserve">"STOKA  B1-2c"64*(1,3)*2*0,5</t>
  </si>
  <si>
    <t>"STOKA B1-4"29*(1,3)*2*0,5</t>
  </si>
  <si>
    <t xml:space="preserve">"STOKA  B1-5"107*(1,3)*2*0,5</t>
  </si>
  <si>
    <t xml:space="preserve">"STOKA  B1-5a"57*(1,3)*2*0,5</t>
  </si>
  <si>
    <t xml:space="preserve">"STOKA  B1-6"78*(1,3)*2*0,5</t>
  </si>
  <si>
    <t xml:space="preserve">"STOKA  B1-7"27*(1,45)*2*0,5</t>
  </si>
  <si>
    <t xml:space="preserve">"STOKA  B1-8"81*(1,3)*2*0,5</t>
  </si>
  <si>
    <t xml:space="preserve">"STOKA  B3"(571-3)*(1,35)*2*0,5</t>
  </si>
  <si>
    <t xml:space="preserve">"STOKA  B4"52*(1,35)*2*0,5</t>
  </si>
  <si>
    <t>-1232994722</t>
  </si>
  <si>
    <t>-34153577</t>
  </si>
  <si>
    <t>"přípojky"(300)*(1,3-1)*0,8*0,1+94*(1,3-1)*0,8*0,5</t>
  </si>
  <si>
    <t xml:space="preserve">"STOKA  B1"((293+82+79)*(1,35-1)+262*(1,35-1))*0,8*0,5</t>
  </si>
  <si>
    <t xml:space="preserve">"STOKA  B1-1"111*(1,4-1)*0,8*0,5</t>
  </si>
  <si>
    <t xml:space="preserve">"STOKA  B1-2"(362*(1,3-1)+327*(1,3-1))*0,8*0,5</t>
  </si>
  <si>
    <t>"STOKA B1-2a"51*(1,5-1)*0,8*0,5</t>
  </si>
  <si>
    <t>"STOKA B1-2b"35*(1,3-1)*0,8*0,5</t>
  </si>
  <si>
    <t xml:space="preserve">"STOKA  B1-2c"64*(1,3-1)*0,8*0,5</t>
  </si>
  <si>
    <t>"STOKA B1-4"29*(1,3-1)*0,8*0,5</t>
  </si>
  <si>
    <t xml:space="preserve">"STOKA  B1-5"107*(1,3-1)*0,8*0,5</t>
  </si>
  <si>
    <t xml:space="preserve">"STOKA  B1-5a"57*(1,3-1)*0,8*0,5</t>
  </si>
  <si>
    <t xml:space="preserve">"STOKA  B1-6"78*(1,3-1)*0,8*0,5</t>
  </si>
  <si>
    <t xml:space="preserve">"STOKA  B1-7"27*(1,45-1)*0,8*0,5</t>
  </si>
  <si>
    <t xml:space="preserve">"STOKA  B1-8"81*(1,3-1)*0,8*0,5</t>
  </si>
  <si>
    <t xml:space="preserve">"STOKA  B3"(571-3)*(1,35-1)*0,8*0,5</t>
  </si>
  <si>
    <t xml:space="preserve">"STOKA  B4"52*(1,35-1)*0,8*0,5</t>
  </si>
  <si>
    <t>-2146270806</t>
  </si>
  <si>
    <t>500*0,4*0,15"drenáž"</t>
  </si>
  <si>
    <t>201455927</t>
  </si>
  <si>
    <t>"přípojky"(300)*(1,3-0,3)*0,8*0,1+94*(1,3-0,2)*0,8*0,5*2</t>
  </si>
  <si>
    <t xml:space="preserve">"STOKA  B1"((293+82+79)*(1,35-0,3)+262*(1,35-0,2))*0,8*0,5*2</t>
  </si>
  <si>
    <t xml:space="preserve">"STOKA  B1-1"111*(1,4-0,3)*0,8*0,5*2</t>
  </si>
  <si>
    <t xml:space="preserve">"STOKA  B1-2"(362*(1,3-0,2)+327*(1,3-0,3))*0,8*0,5*2</t>
  </si>
  <si>
    <t>"STOKA B1-2a"51*(1,5-0,3)*0,8*0,5*2</t>
  </si>
  <si>
    <t>"STOKA B1-2b"35*(1,3-0,2)*0,8*0,5*2</t>
  </si>
  <si>
    <t xml:space="preserve">"STOKA  B1-2c"64*(1,3-0,2)*0,8*0,5*2</t>
  </si>
  <si>
    <t>"STOKA B1-4"29*(1,3-0,3)*0,8*0,5*2</t>
  </si>
  <si>
    <t xml:space="preserve">"STOKA  B1-5"107*(1,3-0,3)*0,8*0,5*2</t>
  </si>
  <si>
    <t xml:space="preserve">"STOKA  B1-5a"57*(1,3-0,2)*0,8*0,5*2</t>
  </si>
  <si>
    <t xml:space="preserve">"STOKA  B1-6"78*(1,3-0,2)*0,8*0,5*2</t>
  </si>
  <si>
    <t xml:space="preserve">"STOKA  B1-7"27*(1,45-0,3)*0,8*0,5*2</t>
  </si>
  <si>
    <t xml:space="preserve">"STOKA  B1-8"81*(1,3-0,3)*0,8*0,5*2</t>
  </si>
  <si>
    <t xml:space="preserve">"STOKA  B3"(571-3)*(1,35-0,3)*0,8*0,5*2</t>
  </si>
  <si>
    <t xml:space="preserve">"STOKA  B4"52*(1,35-0,3)*0,8*0,5*2</t>
  </si>
  <si>
    <t>499602037</t>
  </si>
  <si>
    <t>500*0,4*0,15</t>
  </si>
  <si>
    <t>306835744</t>
  </si>
  <si>
    <t>1654634413</t>
  </si>
  <si>
    <t>1232,54*2</t>
  </si>
  <si>
    <t>-2051819685</t>
  </si>
  <si>
    <t>-1970168869</t>
  </si>
  <si>
    <t>-2092110364</t>
  </si>
  <si>
    <t>156078110</t>
  </si>
  <si>
    <t>221610247</t>
  </si>
  <si>
    <t>"přípojky"(70)*(1,3-0,3-0,4-0,1-0,23)*0,8+94,5*(1,3-0,2-0,4-0,1)*0,8+230*(1,3-0,2-0,4-0,1)*0,8</t>
  </si>
  <si>
    <t xml:space="preserve">"STOKA  B1"((293)*(1,35-0,3-0,5-0,23)+(82+79)*(1,35-0,3-0,5)+262*(1,35-0,2))*0,8</t>
  </si>
  <si>
    <t xml:space="preserve">"STOKA  B1-1"105*(1,4-0,3-0,5)*0,8+6*(1,4-0,3-0,5-0,23)*0,8</t>
  </si>
  <si>
    <t xml:space="preserve">"STOKA  B1-2"(353*(1,3-0,2-0,5)+327*(1,3-0,3-0,5)+9*(1,3-0,3*0,23-0,5))*0,8</t>
  </si>
  <si>
    <t>"STOKA B1-2a"51*(1,5-0,3-0,5)*0,8</t>
  </si>
  <si>
    <t>"STOKA B1-2b"35*(1,3-0,2-0,5)*0,8</t>
  </si>
  <si>
    <t xml:space="preserve">"STOKA  B1-2c"64*(1,3-0,2-0,5)*0,8</t>
  </si>
  <si>
    <t>"STOKA B1-4"29*(1,3-0,3-0,5)*0,8</t>
  </si>
  <si>
    <t xml:space="preserve">"STOKA  B1-5"107*(1,3-0,3-0,5)*0,8</t>
  </si>
  <si>
    <t xml:space="preserve">"STOKA  B1-5a"57*(1,3-0,2-0,5)*0,8</t>
  </si>
  <si>
    <t xml:space="preserve">"STOKA  B1-6"78*(1,3-0,2-0,5)*0,8</t>
  </si>
  <si>
    <t xml:space="preserve">"STOKA  B1-7"27*(1,45-0,3-0,5)*0,8</t>
  </si>
  <si>
    <t xml:space="preserve">"STOKA  B1-8"81*(1,3-0,3-0,5)*0,8</t>
  </si>
  <si>
    <t xml:space="preserve">"STOKA  B3"(571-3)*(1,35-0,3-0,5)*0,8</t>
  </si>
  <si>
    <t xml:space="preserve">"STOKA  B4"52*(1,35-0,3-0,5)*0,8</t>
  </si>
  <si>
    <t>5690821</t>
  </si>
  <si>
    <t xml:space="preserve">"STOKA  B1"(54+310+352)*0,4*0,8*2</t>
  </si>
  <si>
    <t xml:space="preserve">"STOKA  B1-1"111*0,4*0,8*2</t>
  </si>
  <si>
    <t xml:space="preserve">"STOKA  B1-2"(460+229)*0,4*0,8*2</t>
  </si>
  <si>
    <t>"STOKA B1-2a"51*0,4*0,8*2</t>
  </si>
  <si>
    <t>"STOKA B1-2b"35*0,4*0,8*2</t>
  </si>
  <si>
    <t xml:space="preserve">"STOKA  B1-2c"64*0,4*0,8*2</t>
  </si>
  <si>
    <t>"STOKA B1-4"29*0,4*0,8*2</t>
  </si>
  <si>
    <t xml:space="preserve">"STOKA  B1-5"107*0,4*0,8*2</t>
  </si>
  <si>
    <t xml:space="preserve">"STOKA  B1-5a"57*0,4*0,8*2</t>
  </si>
  <si>
    <t xml:space="preserve">"STOKA  B1-6"78*0,4*0,8*2</t>
  </si>
  <si>
    <t xml:space="preserve">"STOKA  B1-7"27*0,4*0,8*2</t>
  </si>
  <si>
    <t xml:space="preserve">"STOKA  B1-8"81*0,4*0,8*2</t>
  </si>
  <si>
    <t xml:space="preserve">"STOKA  B3"571*0,4*0,8*2</t>
  </si>
  <si>
    <t xml:space="preserve">"STOKA  B4"52*0,4*0,8*2</t>
  </si>
  <si>
    <t>"PŘÍPOJKY"394,5*0,4*0,8*2</t>
  </si>
  <si>
    <t>-1035192117</t>
  </si>
  <si>
    <t xml:space="preserve">"STOKA  B1"(54+310+352)*0,4*0,8</t>
  </si>
  <si>
    <t xml:space="preserve">"STOKA  B1-1"111*0,4*0,8</t>
  </si>
  <si>
    <t xml:space="preserve">"STOKA  B1-2"(460+229)*0,4*0,8</t>
  </si>
  <si>
    <t>"STOKA B1-2a"51*0,4*0,8</t>
  </si>
  <si>
    <t>"STOKA B1-2b"35*0,4*0,8</t>
  </si>
  <si>
    <t xml:space="preserve">"STOKA  B1-2c"64*0,4*0,8</t>
  </si>
  <si>
    <t>"STOKA B1-4"29*0,4*0,8</t>
  </si>
  <si>
    <t xml:space="preserve">"STOKA  B1-5"107*0,4*0,8</t>
  </si>
  <si>
    <t xml:space="preserve">"STOKA  B1-5a"57*0,4*0,8</t>
  </si>
  <si>
    <t xml:space="preserve">"STOKA  B1-6"78*0,4*0,8</t>
  </si>
  <si>
    <t xml:space="preserve">"STOKA  B1-7"27*0,4*0,8</t>
  </si>
  <si>
    <t xml:space="preserve">"STOKA  B1-8"81*0,4*0,8</t>
  </si>
  <si>
    <t xml:space="preserve">"STOKA  B3"571*0,4*0,8</t>
  </si>
  <si>
    <t xml:space="preserve">"STOKA  B4"52*0,4*0,8</t>
  </si>
  <si>
    <t>"PŘÍPOJKY"394,5*0,4*0,8</t>
  </si>
  <si>
    <t>899261179</t>
  </si>
  <si>
    <t xml:space="preserve">"STOKA  B1"262*1</t>
  </si>
  <si>
    <t>-2131481013</t>
  </si>
  <si>
    <t>-1045530800</t>
  </si>
  <si>
    <t>262*0,025 'Přepočtené koeficientem množství</t>
  </si>
  <si>
    <t>Zemní práce - odkopávky a prokopávky</t>
  </si>
  <si>
    <t>-1865359743</t>
  </si>
  <si>
    <t>500</t>
  </si>
  <si>
    <t>1504385524</t>
  </si>
  <si>
    <t xml:space="preserve">"STOKA  B1"(54+310+352)*0,8*0,1</t>
  </si>
  <si>
    <t xml:space="preserve">"STOKA  B1-1"111*0,8*0,1</t>
  </si>
  <si>
    <t xml:space="preserve">"STOKA  B1-2"(460+229)*0,8*0,1</t>
  </si>
  <si>
    <t>"STOKA B1-2a"51*0,8*0,1</t>
  </si>
  <si>
    <t>"STOKA B1-2b"35*0,8*0,1</t>
  </si>
  <si>
    <t xml:space="preserve">"STOKA  B1-2c"64*0,8*0,1</t>
  </si>
  <si>
    <t>"STOKA B1-4"29*0,8*0,1</t>
  </si>
  <si>
    <t xml:space="preserve">"STOKA  B1-5"107*0,8*0,1</t>
  </si>
  <si>
    <t xml:space="preserve">"STOKA  B1-5a"57*0,8*0,1</t>
  </si>
  <si>
    <t xml:space="preserve">"STOKA  B1-6"78*0,8*0,1</t>
  </si>
  <si>
    <t xml:space="preserve">"STOKA  B1-7"27*0,8*0,1</t>
  </si>
  <si>
    <t xml:space="preserve">"STOKA  B1-8"81*0,8*0,1</t>
  </si>
  <si>
    <t xml:space="preserve">"STOKA  B3"(571-3)*0,8*0,1</t>
  </si>
  <si>
    <t xml:space="preserve">"STOKA  B4"52*0,8*0,1</t>
  </si>
  <si>
    <t>"PŘÍPOJKY"394,5*0,8*0,1</t>
  </si>
  <si>
    <t>564861111</t>
  </si>
  <si>
    <t>Podklad ze štěrkodrtě ŠD tl 200 mm</t>
  </si>
  <si>
    <t>-750962672</t>
  </si>
  <si>
    <t>Podklad ze štěrkodrti ŠD s rozprostřením a zhutněním, po zhutnění tl. 200 mm</t>
  </si>
  <si>
    <t>79*2"STOKA B1- PANELY"</t>
  </si>
  <si>
    <t xml:space="preserve">"STOKA  B1-2"(362)*0,8</t>
  </si>
  <si>
    <t>593811360</t>
  </si>
  <si>
    <t>panel silniční IZD 200/100/15 JP 6 t 200x100x15 cm</t>
  </si>
  <si>
    <t>CS ÚRS 2018 01</t>
  </si>
  <si>
    <t>-2101301532</t>
  </si>
  <si>
    <t>panel silniční 200x100x15 cm, 6t- jednorázové</t>
  </si>
  <si>
    <t>30 "NÁHRADA ZA ROZBITÉ PANELY"</t>
  </si>
  <si>
    <t>-111733217</t>
  </si>
  <si>
    <t xml:space="preserve">"STOKA  B1"(293+82)*0,8</t>
  </si>
  <si>
    <t xml:space="preserve">"STOKA  B1-1"111*0,8</t>
  </si>
  <si>
    <t xml:space="preserve">"STOKA  B1-2"(9+318)*0,8</t>
  </si>
  <si>
    <t>"PŘÍPOJKY"(70+230)*0,8</t>
  </si>
  <si>
    <t>316617146</t>
  </si>
  <si>
    <t xml:space="preserve">"STOKA  B1"293*0,8</t>
  </si>
  <si>
    <t xml:space="preserve">"STOKA  B1-2"9*0,8</t>
  </si>
  <si>
    <t>"PŘÍPOJKY"70*0,8</t>
  </si>
  <si>
    <t>692436535</t>
  </si>
  <si>
    <t>-1332306994</t>
  </si>
  <si>
    <t xml:space="preserve">"STOKA  B1"293*(1,3+1,4)</t>
  </si>
  <si>
    <t xml:space="preserve">"STOKA  B1-1"6*(1,3+1,4)</t>
  </si>
  <si>
    <t xml:space="preserve">"STOKA  B1-2"9*(1,3+1,4)</t>
  </si>
  <si>
    <t>"PŘÍPOJKY"70*(1,3+1,4)</t>
  </si>
  <si>
    <t>-761152143</t>
  </si>
  <si>
    <t>-1367322975</t>
  </si>
  <si>
    <t xml:space="preserve">"STOKA  B1"293*(1,3)</t>
  </si>
  <si>
    <t xml:space="preserve">"STOKA  B1-1"6*(1,3)</t>
  </si>
  <si>
    <t xml:space="preserve">"STOKA  B1-2"9*(1,3)</t>
  </si>
  <si>
    <t>"PŘÍPOJKY"70*(1,3)</t>
  </si>
  <si>
    <t>-400118208</t>
  </si>
  <si>
    <t xml:space="preserve">"STOKA  B1"293*2</t>
  </si>
  <si>
    <t xml:space="preserve">"STOKA  B1-1"6*2</t>
  </si>
  <si>
    <t xml:space="preserve">"STOKA  B1-2"9*2</t>
  </si>
  <si>
    <t>"PŘÍPOJKY"70*2</t>
  </si>
  <si>
    <t>2128646886</t>
  </si>
  <si>
    <t>1544825836</t>
  </si>
  <si>
    <t xml:space="preserve">"STOKA  B1"54+310+352</t>
  </si>
  <si>
    <t xml:space="preserve">"STOKA  B1-1"111</t>
  </si>
  <si>
    <t xml:space="preserve">"STOKA  B1-2"460+229</t>
  </si>
  <si>
    <t>"STOKA B1-2a"51</t>
  </si>
  <si>
    <t>"STOKA B1-2b"35</t>
  </si>
  <si>
    <t xml:space="preserve">"STOKA  B1-2c"64</t>
  </si>
  <si>
    <t>"STOKA B1-4"29</t>
  </si>
  <si>
    <t xml:space="preserve">"STOKA  B1-5"107</t>
  </si>
  <si>
    <t xml:space="preserve">"STOKA  B1-5a"57</t>
  </si>
  <si>
    <t xml:space="preserve">"STOKA  B1-6"78</t>
  </si>
  <si>
    <t xml:space="preserve">"STOKA  B1-7"27</t>
  </si>
  <si>
    <t xml:space="preserve">"STOKA  B1-8"81</t>
  </si>
  <si>
    <t xml:space="preserve">"STOKA  B3"571</t>
  </si>
  <si>
    <t xml:space="preserve">"STOKA  B4"52</t>
  </si>
  <si>
    <t>"PŘÍPOJKY"394,5</t>
  </si>
  <si>
    <t>303692072</t>
  </si>
  <si>
    <t xml:space="preserve">"STOKA  B1-1"111*2</t>
  </si>
  <si>
    <t xml:space="preserve">"STOKA  B1-2"(460+229)*2</t>
  </si>
  <si>
    <t>"STOKA B1-2a"51*2</t>
  </si>
  <si>
    <t>"STOKA B1-2b"35*2</t>
  </si>
  <si>
    <t xml:space="preserve">"STOKA  B1-2c"64*2</t>
  </si>
  <si>
    <t>"STOKA B1-4"29*2</t>
  </si>
  <si>
    <t xml:space="preserve">"STOKA  B1-5"107*2</t>
  </si>
  <si>
    <t xml:space="preserve">"STOKA  B1-5a"57*2</t>
  </si>
  <si>
    <t xml:space="preserve">"STOKA  B1-6"78*2</t>
  </si>
  <si>
    <t xml:space="preserve">"STOKA  B1-7"27*2</t>
  </si>
  <si>
    <t xml:space="preserve">"STOKA  B1-8"81*2</t>
  </si>
  <si>
    <t xml:space="preserve">"STOKA  B3"571*2+35</t>
  </si>
  <si>
    <t xml:space="preserve">"STOKA  B4"52*2</t>
  </si>
  <si>
    <t>"PŘÍPOJKY"394,5*2,3</t>
  </si>
  <si>
    <t>271443147</t>
  </si>
  <si>
    <t>752360435</t>
  </si>
  <si>
    <t xml:space="preserve">Montáž potrubí z PVC  podtlakových  otevřený výkop D 90x4,3mm </t>
  </si>
  <si>
    <t>1695356399</t>
  </si>
  <si>
    <t xml:space="preserve">Montáž vodovodního potrubí z plastů v otevřeném výkopu z tvrdého PVC  podtlakových PN10 D 90x4,3mm </t>
  </si>
  <si>
    <t xml:space="preserve">"STOKA  B1"202</t>
  </si>
  <si>
    <t xml:space="preserve">"STOKA  B1-2"170</t>
  </si>
  <si>
    <t>335305620</t>
  </si>
  <si>
    <t xml:space="preserve">"STOKA  B1"460</t>
  </si>
  <si>
    <t xml:space="preserve">"STOKA  B1-2"519</t>
  </si>
  <si>
    <t>Montáž potrubí z PVC podtlakových otevřený výkop D 160 x 7,7 mm</t>
  </si>
  <si>
    <t>1926663004</t>
  </si>
  <si>
    <t>Montáž vodovodního potrubí z plastů v otevřeném výkopu z tvrdého PVC podtlakových PN10 D 160 x 7,7 mm</t>
  </si>
  <si>
    <t xml:space="preserve">"STOKA  B1"54</t>
  </si>
  <si>
    <t>553190503</t>
  </si>
  <si>
    <t>394,5</t>
  </si>
  <si>
    <t>1905904968</t>
  </si>
  <si>
    <t>19865233</t>
  </si>
  <si>
    <t>"přípojky"2</t>
  </si>
  <si>
    <t xml:space="preserve">"STOKA  B1"35+1"iš"</t>
  </si>
  <si>
    <t xml:space="preserve">"STOKA  B1-1"21+2"iš"</t>
  </si>
  <si>
    <t xml:space="preserve">"STOKA  B1-2"29+1"iš"</t>
  </si>
  <si>
    <t>"STOKA B1-2a"9+1"iš"</t>
  </si>
  <si>
    <t>"STOKA B1-2b"6+1"iš"</t>
  </si>
  <si>
    <t xml:space="preserve">"STOKA  B1-2c"12+1"iš"</t>
  </si>
  <si>
    <t>"STOKA B1-4"6+1"iš"</t>
  </si>
  <si>
    <t xml:space="preserve">"STOKA  B1-5"20+1"iš"</t>
  </si>
  <si>
    <t xml:space="preserve">"STOKA  B1-5a"12+1"iš"</t>
  </si>
  <si>
    <t xml:space="preserve">"STOKA  B1-6"15+1"iš"</t>
  </si>
  <si>
    <t xml:space="preserve">"STOKA  B1-7"6+1"iš"</t>
  </si>
  <si>
    <t xml:space="preserve">"STOKA  B1-8"15+1"iš"</t>
  </si>
  <si>
    <t xml:space="preserve">"STOKA  B3"100+3"iš"</t>
  </si>
  <si>
    <t xml:space="preserve">"STOKA  B4"9+1"iš"</t>
  </si>
  <si>
    <t>-693803209</t>
  </si>
  <si>
    <t xml:space="preserve">"STOKA  B1"87+3"IŠ"</t>
  </si>
  <si>
    <t xml:space="preserve">"STOKA  B1-2"77+3"IŠ"</t>
  </si>
  <si>
    <t>-1439221929</t>
  </si>
  <si>
    <t xml:space="preserve">"STOKA  B1"10+1"IŠ"</t>
  </si>
  <si>
    <t>-309061683</t>
  </si>
  <si>
    <t>67 +6</t>
  </si>
  <si>
    <t>2047897930</t>
  </si>
  <si>
    <t xml:space="preserve">"STOKA  B1"4</t>
  </si>
  <si>
    <t xml:space="preserve">"STOKA  B1-1"1</t>
  </si>
  <si>
    <t xml:space="preserve">"STOKA  B1-2"0</t>
  </si>
  <si>
    <t>"STOKA B1-2a"1</t>
  </si>
  <si>
    <t>"STOKA B1-2b"1</t>
  </si>
  <si>
    <t xml:space="preserve">"STOKA  B1-2c"1</t>
  </si>
  <si>
    <t>"STOKA B1-4"1</t>
  </si>
  <si>
    <t xml:space="preserve">"STOKA  B1-5"2</t>
  </si>
  <si>
    <t xml:space="preserve">"STOKA  B1-5a"1</t>
  </si>
  <si>
    <t xml:space="preserve">"STOKA  B1-6"1</t>
  </si>
  <si>
    <t xml:space="preserve">"STOKA  B1-7"1</t>
  </si>
  <si>
    <t xml:space="preserve">"STOKA  B1-8"1</t>
  </si>
  <si>
    <t xml:space="preserve">"STOKA  B3"1</t>
  </si>
  <si>
    <t xml:space="preserve">"STOKA  B4"1</t>
  </si>
  <si>
    <t>1420111981</t>
  </si>
  <si>
    <t xml:space="preserve">"STOKA  B1"2</t>
  </si>
  <si>
    <t xml:space="preserve">"STOKA  B1-2"4</t>
  </si>
  <si>
    <t>-943425916</t>
  </si>
  <si>
    <t>"stoka B1"2</t>
  </si>
  <si>
    <t>634182344</t>
  </si>
  <si>
    <t>-1987114317</t>
  </si>
  <si>
    <t>1885040791</t>
  </si>
  <si>
    <t>1508554761</t>
  </si>
  <si>
    <t>1001399608</t>
  </si>
  <si>
    <t xml:space="preserve">"STOKA  B1"4*2</t>
  </si>
  <si>
    <t xml:space="preserve">"STOKA  B1-1"1*2</t>
  </si>
  <si>
    <t>"STOKA B1-2a"1*2</t>
  </si>
  <si>
    <t>"STOKA B1-2b"1*2</t>
  </si>
  <si>
    <t xml:space="preserve">"STOKA  B1-2c"1*2</t>
  </si>
  <si>
    <t>"STOKA B1-4"1*2</t>
  </si>
  <si>
    <t xml:space="preserve">"STOKA  B1-5"2*2</t>
  </si>
  <si>
    <t xml:space="preserve">"STOKA  B1-5a"1*2</t>
  </si>
  <si>
    <t xml:space="preserve">"STOKA  B1-6"1*2</t>
  </si>
  <si>
    <t xml:space="preserve">"STOKA  B1-7"1*2</t>
  </si>
  <si>
    <t xml:space="preserve">"STOKA  B1-8"1*2</t>
  </si>
  <si>
    <t xml:space="preserve">"STOKA  B3"1*2</t>
  </si>
  <si>
    <t xml:space="preserve">"STOKA  B4"1*2</t>
  </si>
  <si>
    <t>661033128</t>
  </si>
  <si>
    <t>-701293284</t>
  </si>
  <si>
    <t>"stoka B1"2*2</t>
  </si>
  <si>
    <t>-607799930</t>
  </si>
  <si>
    <t>-1083297440</t>
  </si>
  <si>
    <t xml:space="preserve">"STOKA  B1"2*2</t>
  </si>
  <si>
    <t xml:space="preserve">"STOKA  B1-2"4*2</t>
  </si>
  <si>
    <t>-775519052</t>
  </si>
  <si>
    <t>-1037026414</t>
  </si>
  <si>
    <t>"stoka B1"3</t>
  </si>
  <si>
    <t xml:space="preserve">"STOKA  B1"1</t>
  </si>
  <si>
    <t>965526974</t>
  </si>
  <si>
    <t xml:space="preserve">"STOKA  B1"5</t>
  </si>
  <si>
    <t>211650263</t>
  </si>
  <si>
    <t>1904312395</t>
  </si>
  <si>
    <t>683908595</t>
  </si>
  <si>
    <t xml:space="preserve">"STOKA  B1"8</t>
  </si>
  <si>
    <t xml:space="preserve">"STOKA  B1-1"2</t>
  </si>
  <si>
    <t xml:space="preserve">"STOKA  B1-2"7</t>
  </si>
  <si>
    <t>"STOKA B1-2a"2</t>
  </si>
  <si>
    <t>"STOKA B1-2b"2</t>
  </si>
  <si>
    <t xml:space="preserve">"STOKA  B1-2c"2</t>
  </si>
  <si>
    <t xml:space="preserve">"STOKA  B1-5a"2</t>
  </si>
  <si>
    <t xml:space="preserve">"STOKA  B1-6"2</t>
  </si>
  <si>
    <t xml:space="preserve">"STOKA  B1-7"2</t>
  </si>
  <si>
    <t xml:space="preserve">"STOKA  B3"7</t>
  </si>
  <si>
    <t xml:space="preserve">"STOKA  B4"2</t>
  </si>
  <si>
    <t>2024634029</t>
  </si>
  <si>
    <t>-260015355</t>
  </si>
  <si>
    <t xml:space="preserve">"STOKA  B1-2"2</t>
  </si>
  <si>
    <t>1289959086</t>
  </si>
  <si>
    <t xml:space="preserve">"STOKA  B1-2"1</t>
  </si>
  <si>
    <t xml:space="preserve">"STOKA  B1-5"1</t>
  </si>
  <si>
    <t>inspekční kryt včetně gumové záítky (inspekční šachta DN 150)</t>
  </si>
  <si>
    <t>-495356326</t>
  </si>
  <si>
    <t>"stoka B1 "1</t>
  </si>
  <si>
    <t>1717431018</t>
  </si>
  <si>
    <t xml:space="preserve">"STOKA  B1-2"5</t>
  </si>
  <si>
    <t>-1380920767</t>
  </si>
  <si>
    <t>2026770884</t>
  </si>
  <si>
    <t>-2140523754</t>
  </si>
  <si>
    <t>-1991163378</t>
  </si>
  <si>
    <t>1868063545</t>
  </si>
  <si>
    <t>"stoka B1"1</t>
  </si>
  <si>
    <t>-372813351</t>
  </si>
  <si>
    <t>"stoka B1- řady"1</t>
  </si>
  <si>
    <t>28612222.3</t>
  </si>
  <si>
    <t xml:space="preserve">odbočka kanalizace z PVC podtlak úhel 45°  150/100</t>
  </si>
  <si>
    <t>-144054397</t>
  </si>
  <si>
    <t>"stoka B1" 1</t>
  </si>
  <si>
    <t>28612222.6</t>
  </si>
  <si>
    <t xml:space="preserve">odbočka kanalizace z PVC podtlak úhel 45°  100/100</t>
  </si>
  <si>
    <t>-1798183810</t>
  </si>
  <si>
    <t>"stoka B1-2"1</t>
  </si>
  <si>
    <t>1093263388</t>
  </si>
  <si>
    <t>"stoka B1-2"2</t>
  </si>
  <si>
    <t>-1073943784</t>
  </si>
  <si>
    <t>"stoka B1"8</t>
  </si>
  <si>
    <t>"stoka B1-2"9</t>
  </si>
  <si>
    <t>-2025330776</t>
  </si>
  <si>
    <t xml:space="preserve">"STOKA  B1-1"3</t>
  </si>
  <si>
    <t xml:space="preserve">"STOKA  B1-2"10</t>
  </si>
  <si>
    <t xml:space="preserve">"STOKA  B1-5"5</t>
  </si>
  <si>
    <t xml:space="preserve">"STOKA  B1-8"5</t>
  </si>
  <si>
    <t xml:space="preserve">"STOKA  B3"6</t>
  </si>
  <si>
    <t>"PŘÍPOJKY B1-2"1</t>
  </si>
  <si>
    <t>178098056</t>
  </si>
  <si>
    <t xml:space="preserve">"STOKA  B1-1"0</t>
  </si>
  <si>
    <t>"STOKA B1-2a"0</t>
  </si>
  <si>
    <t>"STOKA B1-2b"0</t>
  </si>
  <si>
    <t>"STOKA B1-4"0</t>
  </si>
  <si>
    <t xml:space="preserve">"STOKA  B1-5a"0</t>
  </si>
  <si>
    <t xml:space="preserve">"STOKA  B1-6"0</t>
  </si>
  <si>
    <t xml:space="preserve">"STOKA  B1-7"0</t>
  </si>
  <si>
    <t xml:space="preserve">"STOKA  B1-8"0</t>
  </si>
  <si>
    <t>"PŘÍPOJKa B1-2"1</t>
  </si>
  <si>
    <t>-1468461036</t>
  </si>
  <si>
    <t>1610075891</t>
  </si>
  <si>
    <t>-261831500</t>
  </si>
  <si>
    <t>-551884273</t>
  </si>
  <si>
    <t>"stoka B1 s+v+r"2+2+1</t>
  </si>
  <si>
    <t>700439323</t>
  </si>
  <si>
    <t>"stoka B1s+v+r"0+0+1</t>
  </si>
  <si>
    <t>-491451618</t>
  </si>
  <si>
    <t>"stoka B1 s+v+r"1+1+0</t>
  </si>
  <si>
    <t>1230321353</t>
  </si>
  <si>
    <t>"stoka B1 s+v+r"1+7+2</t>
  </si>
  <si>
    <t>"stoka B1-2 s+v+r"10+8+2</t>
  </si>
  <si>
    <t>572593912</t>
  </si>
  <si>
    <t>"stoka B1 s+v+r"3+3+2</t>
  </si>
  <si>
    <t>"stoka B1-2 s+v+r"4+4+2</t>
  </si>
  <si>
    <t>-2088001735</t>
  </si>
  <si>
    <t>"stoka B1 s+v+r"11+3+2</t>
  </si>
  <si>
    <t>"stoka B1-2 s+v+r"10+6+2</t>
  </si>
  <si>
    <t>279638238</t>
  </si>
  <si>
    <t xml:space="preserve">"STOKA  B1 -s+v+r"7+7+2</t>
  </si>
  <si>
    <t xml:space="preserve">"STOKA  B1-1 -s+v+r"2+1+1</t>
  </si>
  <si>
    <t xml:space="preserve">"STOKA  B1-2 -s+v+r"0+4+2</t>
  </si>
  <si>
    <t>"STOKA B1-2a -s+v+r"0+0+1</t>
  </si>
  <si>
    <t>"STOKA B1-2b -s+v+r"0+1+0</t>
  </si>
  <si>
    <t xml:space="preserve">"STOKA  B1-2c -s+v+r"0+2+1</t>
  </si>
  <si>
    <t>"STOKA B1-4 -s+v+r"1+2+0</t>
  </si>
  <si>
    <t xml:space="preserve">"STOKA  B1-5 -s+v+r"0+1+1</t>
  </si>
  <si>
    <t xml:space="preserve">"STOKA  B1-5a -s+v+r"0+0+1</t>
  </si>
  <si>
    <t xml:space="preserve">"STOKA  B1-6 -s+v+r"0+1+0</t>
  </si>
  <si>
    <t xml:space="preserve">"STOKA  B1-7 -s+v+r"0+0+1</t>
  </si>
  <si>
    <t xml:space="preserve">"STOKA  B1-8 -s+v+r"0+0+1</t>
  </si>
  <si>
    <t xml:space="preserve">"STOKA  B3 -s+v+r"6+3+1</t>
  </si>
  <si>
    <t xml:space="preserve">"STOKA  B4 -s+v+r"1+0+0</t>
  </si>
  <si>
    <t>"PŘÍPOJKY -s+v+r"0+0+1</t>
  </si>
  <si>
    <t>1901864650</t>
  </si>
  <si>
    <t xml:space="preserve">"STOKA  B1 -s+v+r"3+1+2</t>
  </si>
  <si>
    <t xml:space="preserve">"STOKA  B1-1 -s+v+r"2+0+1</t>
  </si>
  <si>
    <t xml:space="preserve">"STOKA  B1-2 -s+v+r"0+1+1</t>
  </si>
  <si>
    <t>"STOKA B1-2b -s+v+r"1+0+1</t>
  </si>
  <si>
    <t xml:space="preserve">"STOKA  B1-2c -s+v+r"0+1+1</t>
  </si>
  <si>
    <t>"STOKA B1-4 -s+v+r"2+0+0</t>
  </si>
  <si>
    <t xml:space="preserve">"STOKA  B1-5 -s+v+r"0+0+1</t>
  </si>
  <si>
    <t xml:space="preserve">"STOKA  B1-6 -s+v+r"1+0+0</t>
  </si>
  <si>
    <t xml:space="preserve">"STOKA  B1-7 -s+v+r"1+0+0</t>
  </si>
  <si>
    <t xml:space="preserve">"STOKA  B1-8 -s+v+r"1+0+0</t>
  </si>
  <si>
    <t xml:space="preserve">"STOKA  B3 -s+v+r"2+1+1</t>
  </si>
  <si>
    <t xml:space="preserve">"STOKA  B4 -s+v+r"0+0+0</t>
  </si>
  <si>
    <t>-375871279</t>
  </si>
  <si>
    <t xml:space="preserve">"STOKA  B1 -s+v+r"5+2+4</t>
  </si>
  <si>
    <t xml:space="preserve">"STOKA  B1-1 -s+v+r"1+4+1</t>
  </si>
  <si>
    <t xml:space="preserve">"STOKA  B1-2 -s+v+r"2+2+2</t>
  </si>
  <si>
    <t>"STOKA B1-2a -s+v+r"1+2+1</t>
  </si>
  <si>
    <t>"STOKA B1-2b -s+v+r"2+3+1</t>
  </si>
  <si>
    <t xml:space="preserve">"STOKA  B1-2c -s+v+r"1+2+1</t>
  </si>
  <si>
    <t>"STOKA B1-4 -s+v+r"1+2+1</t>
  </si>
  <si>
    <t xml:space="preserve">"STOKA  B1-5 -s+v+r"0+2+1</t>
  </si>
  <si>
    <t xml:space="preserve">"STOKA  B1-5a -s+v+r"3+2+1</t>
  </si>
  <si>
    <t xml:space="preserve">"STOKA  B1-6 -s+v+r"1+2+1</t>
  </si>
  <si>
    <t xml:space="preserve">"STOKA  B1-7 -s+v+r"1+2+1</t>
  </si>
  <si>
    <t xml:space="preserve">"STOKA  B1-8 -s+v+r"1+2+1</t>
  </si>
  <si>
    <t xml:space="preserve">"STOKA  B3 -s+v+r"2+10+2</t>
  </si>
  <si>
    <t xml:space="preserve">"STOKA  B4 -s+v+r"1+2+1</t>
  </si>
  <si>
    <t>"PŘÍPOJKY -s+v+r"2+2+2</t>
  </si>
  <si>
    <t>28611504.1</t>
  </si>
  <si>
    <t xml:space="preserve">redukce kanalizační podtlaková PVC 160/110 </t>
  </si>
  <si>
    <t>423717845</t>
  </si>
  <si>
    <t>"stoka A + napojení vedl. stok"6</t>
  </si>
  <si>
    <t>1680961423</t>
  </si>
  <si>
    <t>"stoka B1 + napojení vedl. stok"1</t>
  </si>
  <si>
    <t>-1401657637</t>
  </si>
  <si>
    <t>"B1"1</t>
  </si>
  <si>
    <t>"B1-2"1</t>
  </si>
  <si>
    <t>-1576780046</t>
  </si>
  <si>
    <t>71+71*2+10</t>
  </si>
  <si>
    <t>1871816210</t>
  </si>
  <si>
    <t>71+71+71</t>
  </si>
  <si>
    <t>-729127986</t>
  </si>
  <si>
    <t>1757709957</t>
  </si>
  <si>
    <t>637608554</t>
  </si>
  <si>
    <t>270814334</t>
  </si>
  <si>
    <t>-1224733952</t>
  </si>
  <si>
    <t>43151954</t>
  </si>
  <si>
    <t>-491941002</t>
  </si>
  <si>
    <t>445547621</t>
  </si>
  <si>
    <t>648184162</t>
  </si>
  <si>
    <t>-1257214054</t>
  </si>
  <si>
    <t xml:space="preserve">"STOKA  B1"(54+310+352)*2</t>
  </si>
  <si>
    <t xml:space="preserve">"STOKA  B3"(571-3)*2</t>
  </si>
  <si>
    <t>"PŘÍPOJKY"394,5*2</t>
  </si>
  <si>
    <t>1337511748</t>
  </si>
  <si>
    <t>709963483</t>
  </si>
  <si>
    <t>"panely"30*0,2*2*2</t>
  </si>
  <si>
    <t>"štěrk"(82+105+318+51+29+107+27+81+571+52+230)*0,3*0,8*2+(293+6+9+70)*0,2*0,8*2</t>
  </si>
  <si>
    <t xml:space="preserve">"ASF. STOKA  B1"293*(1,3*0,1+1,4*0,04)*2</t>
  </si>
  <si>
    <t xml:space="preserve">"ASF. STOKA  B1-1"6*(1,3*0,1+1,4*0,04)*2</t>
  </si>
  <si>
    <t xml:space="preserve">"ASF. STOKA  B1-2"9*(1,3*0,1+1,4*0,04)*2</t>
  </si>
  <si>
    <t>"ASF. PŘÍPOJKY"70*(1,3*0,1+1,4*0,04)*2</t>
  </si>
  <si>
    <t>1875729422</t>
  </si>
  <si>
    <t>56221267</t>
  </si>
  <si>
    <t>1079,016*11 'Přepočtené koeficientem množství</t>
  </si>
  <si>
    <t>1904277990</t>
  </si>
  <si>
    <t>30*2*0,2*2</t>
  </si>
  <si>
    <t>-382190577</t>
  </si>
  <si>
    <t xml:space="preserve">"STOKA  B1"293*(1,3*0,1+1,4*0,04)*2</t>
  </si>
  <si>
    <t xml:space="preserve">"STOKA  B1-1"6*(1,3*0,1+1,4*0,04)*2</t>
  </si>
  <si>
    <t xml:space="preserve">"STOKA  B1-2"9*(1,3*0,1+1,4*0,04)*2</t>
  </si>
  <si>
    <t>"PŘÍPOJKY"70*(1,3*0,1+1,4*0,04)*2</t>
  </si>
  <si>
    <t>1277572605</t>
  </si>
  <si>
    <t>914323447</t>
  </si>
  <si>
    <t>3109,023*0,4 'Přepočtené koeficientem množství</t>
  </si>
  <si>
    <t>-540337341</t>
  </si>
  <si>
    <t>3,14*(0,075*0,075*54+0,05*0,05*(310+460)+0,04*0,04*1884+0,035*0,035*394,5)</t>
  </si>
  <si>
    <t>-1496805607</t>
  </si>
  <si>
    <t>2019_01_0.1.3 - IO 01.1. Stoková síť podtlakové kanalizace - stoky C</t>
  </si>
  <si>
    <t>-487140500</t>
  </si>
  <si>
    <t>"STOKA C"209*0,8+793*0,8</t>
  </si>
  <si>
    <t xml:space="preserve">"STOKA  C1"42*0,8</t>
  </si>
  <si>
    <t xml:space="preserve">"STOKA  C2"127*0,8+208*0,8</t>
  </si>
  <si>
    <t>"STOKA C3"82*0,8+5*0,8</t>
  </si>
  <si>
    <t xml:space="preserve">"STOKA  C4-1"98*0,8</t>
  </si>
  <si>
    <t>"STOKA C5"86*0,8</t>
  </si>
  <si>
    <t xml:space="preserve">"STOKA  C6"49*0,8</t>
  </si>
  <si>
    <t>"STOKA C7"63*0,8</t>
  </si>
  <si>
    <t>"STOKA C8"55*0,8</t>
  </si>
  <si>
    <t>"PŘÍPOJKY"90*0,8+132,8*0,8</t>
  </si>
  <si>
    <t>1114182486</t>
  </si>
  <si>
    <t>"STOKA C1"(52)*0,8</t>
  </si>
  <si>
    <t>"STOKA C2"128*0,8</t>
  </si>
  <si>
    <t xml:space="preserve">"STOKA  C4"(77)*0,8</t>
  </si>
  <si>
    <t>"PŘÍPOJKY"90*0,8</t>
  </si>
  <si>
    <t>111860684</t>
  </si>
  <si>
    <t xml:space="preserve">"STOKA  C"793*1,3</t>
  </si>
  <si>
    <t xml:space="preserve">"STOKA  C2"208*1,3</t>
  </si>
  <si>
    <t>"STOKA C3"5*1,3</t>
  </si>
  <si>
    <t>"PŘÍPOJKY"132,8*1,3</t>
  </si>
  <si>
    <t>-1789076959</t>
  </si>
  <si>
    <t xml:space="preserve">"STOKA  C"793*1,4</t>
  </si>
  <si>
    <t xml:space="preserve">"STOKA  C2"208*1,4</t>
  </si>
  <si>
    <t>"STOKA C3"5*1,4</t>
  </si>
  <si>
    <t>"PŘÍPOJKY"132,8*1,4</t>
  </si>
  <si>
    <t>-957878809</t>
  </si>
  <si>
    <t>330146335</t>
  </si>
  <si>
    <t>-841748220</t>
  </si>
  <si>
    <t>"STOKA C"400</t>
  </si>
  <si>
    <t xml:space="preserve">"STOKA  C1"10</t>
  </si>
  <si>
    <t xml:space="preserve">"STOKA  C2"50</t>
  </si>
  <si>
    <t>"STOKA C3"1</t>
  </si>
  <si>
    <t>"STOKA C4"65</t>
  </si>
  <si>
    <t xml:space="preserve">"STOKA  C4-1"1</t>
  </si>
  <si>
    <t>"STOKA C5"40</t>
  </si>
  <si>
    <t>"STOKA C7"10</t>
  </si>
  <si>
    <t>"STOKA C8"50</t>
  </si>
  <si>
    <t>"PŘÍPOJKY"70</t>
  </si>
  <si>
    <t>-2004017433</t>
  </si>
  <si>
    <t>-100119850</t>
  </si>
  <si>
    <t>-580404</t>
  </si>
  <si>
    <t>333082414</t>
  </si>
  <si>
    <t>1038828154</t>
  </si>
  <si>
    <t>697*1*0,8</t>
  </si>
  <si>
    <t>-891101510</t>
  </si>
  <si>
    <t xml:space="preserve">"STOKA  C"13*1*0,2</t>
  </si>
  <si>
    <t xml:space="preserve">"STOKA  C2"18*1*0,2</t>
  </si>
  <si>
    <t>-292225087</t>
  </si>
  <si>
    <t>"přípojky"(132,8+90)*(1,3-0,3)*0,8*0,1+90*(1,3-0,2)*0,8*0,1</t>
  </si>
  <si>
    <t>"STOKA C"((13+209)*(1,35-0,2)+793*(1,35-0,3))*0,8*0,1</t>
  </si>
  <si>
    <t xml:space="preserve">"STOKA  C1"(42*(1,3-0,2)+52*(1,3-0,3))*0,8*0,1</t>
  </si>
  <si>
    <t xml:space="preserve">"STOKA  C2"((128+208)*(1,3-0,3)+(18+127)*(1,3-0,2))*0,8*0,1</t>
  </si>
  <si>
    <t>"STOKA C3"5*(1,6-0,3)*0,8*0,1+82*(1,6-0,2)*0,8*0,1</t>
  </si>
  <si>
    <t>"STOKA C4"77*(1,45-0,3)*0,8*0,1</t>
  </si>
  <si>
    <t xml:space="preserve">"STOKA  C4-1"98*(1,3-0,2)*0,8*0,1</t>
  </si>
  <si>
    <t>"STOKA C5"86*(1,3-0,2)*0,8*0,1</t>
  </si>
  <si>
    <t xml:space="preserve">"STOKA  C6"49*(1,3-0,2)*0,8*0,1</t>
  </si>
  <si>
    <t>"STOKA C7"63*(1,3-0,2)*0,8*0,1</t>
  </si>
  <si>
    <t>"STOKA C8"55*(1,55-0,2)*0,8*0,1</t>
  </si>
  <si>
    <t>-1495791882</t>
  </si>
  <si>
    <t>"přípojky"(132,8+90)*(1,3-0,3)*0,8*0,1+90*(1,3-0,2)*0,8*0,1*0,5</t>
  </si>
  <si>
    <t>"STOKA C"((13+209)*(1,35-0,2)+793*(1,35-0,3))*0,8*0,1*0,5</t>
  </si>
  <si>
    <t xml:space="preserve">"STOKA  C1"(42*(1,3-0,2)+52*(1,3-0,3))*0,8*0,1*0,5</t>
  </si>
  <si>
    <t xml:space="preserve">"STOKA  C2"((128+208)*(1,3-0,3)+(18+127)*(1,3-0,2))*0,8*0,1*0,5</t>
  </si>
  <si>
    <t>"STOKA C3"5*(1,6-0,3)*0,8*0,1+82*(1,6-0,2)*0,8*0,1*0,5</t>
  </si>
  <si>
    <t>"STOKA C4"77*(1,45-0,3)*0,8*0,1*0,5</t>
  </si>
  <si>
    <t xml:space="preserve">"STOKA  C4-1"98*(1,3-0,2)*0,8*0,1*0,5</t>
  </si>
  <si>
    <t>"STOKA C5"86*(1,3-0,2)*0,8*0,1*0,5</t>
  </si>
  <si>
    <t xml:space="preserve">"STOKA  C6"49*(1,3-0,2)*0,8*0,1*0,5</t>
  </si>
  <si>
    <t>"STOKA C7"63*(1,3-0,2)*0,8*0,1*0,5</t>
  </si>
  <si>
    <t>"STOKA C8"55*(1,55-0,2)*0,8*0,1*0,5</t>
  </si>
  <si>
    <t>1317234448</t>
  </si>
  <si>
    <t>"přípojky"(132,8+90)*(1,3-0,3)*0,8*0,1+90*(1,3-0,2)*0,8*0,4</t>
  </si>
  <si>
    <t>"STOKA C"((13+209)*(1,35-0,2)+793*(1,35-0,3))*0,8*0,4</t>
  </si>
  <si>
    <t xml:space="preserve">"STOKA  C1"(42*(1,3-0,2)+52*(1,3-0,3))*0,8*0,4</t>
  </si>
  <si>
    <t xml:space="preserve">"STOKA  C2"((128+208)*(1,3-0,3)+(18+127)*(1,3-0,2))*0,8*0,4</t>
  </si>
  <si>
    <t>"STOKA C3"5*(1,6-0,3)*0,8*0,1+82*(1,6-0,2)*0,8*0,4</t>
  </si>
  <si>
    <t>"STOKA C4"77*(1,45-0,3)*0,8*0,4</t>
  </si>
  <si>
    <t xml:space="preserve">"STOKA  C4-1"98*(1,3-0,2)*0,8*0,4</t>
  </si>
  <si>
    <t>"STOKA C5"86*(1,3-0,2)*0,8*0,4</t>
  </si>
  <si>
    <t xml:space="preserve">"STOKA  C6"49*(1,3-0,2)*0,8*0,4</t>
  </si>
  <si>
    <t>"STOKA C7"63*(1,3-0,2)*0,8*0,4</t>
  </si>
  <si>
    <t>"STOKA C8"55*(1,55-0,2)*0,8*0,4</t>
  </si>
  <si>
    <t>1546287756</t>
  </si>
  <si>
    <t>"přípojky"(132,8+90)*(1,3-0,3)*0,8*0,1+90*(1,3-0,2)*0,8*0,4*0,5</t>
  </si>
  <si>
    <t>"STOKA C"((13+209)*(1,35-0,2)+793*(1,35-0,3))*0,8*0,4*0,5</t>
  </si>
  <si>
    <t xml:space="preserve">"STOKA  C1"(42*(1,3-0,2)+52*(1,3-0,3))*0,8*0,4*0,5</t>
  </si>
  <si>
    <t xml:space="preserve">"STOKA  C2"((128+208)*(1,3-0,3)+(18+127)*(1,3-0,2))*0,8*0,4*0,5</t>
  </si>
  <si>
    <t>"STOKA C3"5*(1,6-0,3)*0,8*0,1+82*(1,6-0,2)*0,8*0,4*0,5</t>
  </si>
  <si>
    <t>"STOKA C4"77*(1,45-0,3)*0,8*0,4*0,5</t>
  </si>
  <si>
    <t xml:space="preserve">"STOKA  C4-1"98*(1,3-0,2)*0,8*0,4*0,5</t>
  </si>
  <si>
    <t>"STOKA C5"86*(1,3-0,2)*0,8*0,4*0,5</t>
  </si>
  <si>
    <t xml:space="preserve">"STOKA  C6"49*(1,3-0,2)*0,8*0,4*0,5</t>
  </si>
  <si>
    <t>"STOKA C7"63*(1,3-0,2)*0,8*0,4*0,5</t>
  </si>
  <si>
    <t>"STOKA C8"55*(1,55-0,2)*0,8*0,4*0,5</t>
  </si>
  <si>
    <t>-761957812</t>
  </si>
  <si>
    <t>-779482450</t>
  </si>
  <si>
    <t>"přípojky"(132,8+90)*(1,3-0,3)*0,8*0,1+90*(1,3-0,2)*0,8*0,5</t>
  </si>
  <si>
    <t>"STOKA C"((13+209)*(1,35-0,2)+793*(1,35-0,3))*0,8*0,5</t>
  </si>
  <si>
    <t xml:space="preserve">"STOKA  C1"(42*(1,3-0,2)+52*(1,3-0,3))*0,8*0,5</t>
  </si>
  <si>
    <t xml:space="preserve">"STOKA  C2"((128+208)*(1,3-0,3)+(18+127)*(1,3-0,2))*0,8*0,5</t>
  </si>
  <si>
    <t>"STOKA C3"5*(1,6-0,3)*0,8*0,1+82*(1,6-0,2)*0,8*0,5</t>
  </si>
  <si>
    <t>"STOKA C4"77*(1,45-0,3)*0,8*0,5</t>
  </si>
  <si>
    <t xml:space="preserve">"STOKA  C4-1"98*(1,3-0,2)*0,8*0,5</t>
  </si>
  <si>
    <t>"STOKA C5"86*(1,3-0,2)*0,8*0,5</t>
  </si>
  <si>
    <t xml:space="preserve">"STOKA  C6"49*(1,3-0,2)*0,8*0,5</t>
  </si>
  <si>
    <t>"STOKA C7"63*(1,3-0,2)*0,8*0,5</t>
  </si>
  <si>
    <t>"STOKA C8"55*(1,55-0,2)*0,8*0,5</t>
  </si>
  <si>
    <t>-143111866</t>
  </si>
  <si>
    <t>193571368</t>
  </si>
  <si>
    <t>"přípojky"(132,8+90)*(1,3)*2+90*(1,3)*2*0,5</t>
  </si>
  <si>
    <t>"STOKA C"((13+209)*(1,35)+793*(1,35))*2*0,5</t>
  </si>
  <si>
    <t xml:space="preserve">"STOKA  C1"(42*(1,3)+52*(1,3))*2*0,5</t>
  </si>
  <si>
    <t xml:space="preserve">"STOKA  C2"((128+208)*(1,3)+(18+127)*(1,3))*2*0,5</t>
  </si>
  <si>
    <t>"STOKA C3"5*(1,6)*2+82*(1,6)*2*0,5</t>
  </si>
  <si>
    <t>"STOKA C4"77*(1,45)*2*0,5</t>
  </si>
  <si>
    <t xml:space="preserve">"STOKA  C4-1"98*(1,3)*2*0,5</t>
  </si>
  <si>
    <t>"STOKA C5"86*(1,3)*2*0,5</t>
  </si>
  <si>
    <t xml:space="preserve">"STOKA  C6"49*(1,3)*2*0,5</t>
  </si>
  <si>
    <t>"STOKA C7"63*(1,3)*2*0,5</t>
  </si>
  <si>
    <t>"STOKA C8"55*(1,55)*2*0,5</t>
  </si>
  <si>
    <t>771094349</t>
  </si>
  <si>
    <t>-1477685703</t>
  </si>
  <si>
    <t>"přípojky"(132,8+90)*(1,3-1)*0,8*0,1+90*(1,3-1)*0,8*0,5</t>
  </si>
  <si>
    <t>"STOKA C"((13+209)*(1,35-1)+793*(1,35-1))*0,8*0,5</t>
  </si>
  <si>
    <t xml:space="preserve">"STOKA  C1"(42*(1,3-1)+52*(1,3-1))*0,8*0,5</t>
  </si>
  <si>
    <t xml:space="preserve">"STOKA  C2"((128+208)*(1,3-1)+(18+127)*(1,3-1))*0,8*0,5</t>
  </si>
  <si>
    <t>"STOKA C3"5*(1,6-1)*0,8*0,1+82*(1,6-1)*0,8*0,5</t>
  </si>
  <si>
    <t>"STOKA C4"77*(1,45-1)*0,8*0,5</t>
  </si>
  <si>
    <t xml:space="preserve">"STOKA  C4-1"98*(1,3-1)*0,8*0,5</t>
  </si>
  <si>
    <t>"STOKA C5"86*(1,3-1)*0,8*0,5</t>
  </si>
  <si>
    <t xml:space="preserve">"STOKA  C6"49*(1,3-1)*0,8*0,5</t>
  </si>
  <si>
    <t>"STOKA C7"63*(1,3-1)*0,8*0,5</t>
  </si>
  <si>
    <t>"STOKA C8"55*(1,55-1)*0,8*0,5</t>
  </si>
  <si>
    <t>-445646513</t>
  </si>
  <si>
    <t>1843374856</t>
  </si>
  <si>
    <t>"přípojky"(132,8+90)*(1,3-0,3)*0,8*0,1+90*(1,3-0,2)*0,8*0,5*2</t>
  </si>
  <si>
    <t>"STOKA C"((13+209)*(1,35-0,2)+793*(1,35-0,3))*0,8*0,5*2</t>
  </si>
  <si>
    <t xml:space="preserve">"STOKA  C1"(42*(1,3-0,2)+52*(1,3-0,3))*0,8*0,5*2</t>
  </si>
  <si>
    <t xml:space="preserve">"STOKA  C2"((128+208)*(1,3-0,3)+(18+127)*(1,3-0,2))*0,8*0,5*2</t>
  </si>
  <si>
    <t>"STOKA C3"5*(1,6-0,3)*0,8*0,1+82*(1,6-0,2)*0,8*0,5*2</t>
  </si>
  <si>
    <t>"STOKA C4"77*(1,45-0,3)*0,8*0,5*2</t>
  </si>
  <si>
    <t xml:space="preserve">"STOKA  C4-1"98*(1,3-0,2)*0,8*0,5*2</t>
  </si>
  <si>
    <t>"STOKA C5"86*(1,3-0,2)*0,8*0,5*2</t>
  </si>
  <si>
    <t xml:space="preserve">"STOKA  C6"49*(1,3-0,2)*0,8*0,5*2</t>
  </si>
  <si>
    <t>"STOKA C7"63*(1,3-0,2)*0,8*0,5*2</t>
  </si>
  <si>
    <t>"STOKA C8"55*(1,55-0,2)*0,8*0,5*2</t>
  </si>
  <si>
    <t>243726671</t>
  </si>
  <si>
    <t>93547889</t>
  </si>
  <si>
    <t>-1041692405</t>
  </si>
  <si>
    <t>1001,884*2</t>
  </si>
  <si>
    <t>-1199155148</t>
  </si>
  <si>
    <t>1088647649</t>
  </si>
  <si>
    <t>724682310</t>
  </si>
  <si>
    <t>-848676383</t>
  </si>
  <si>
    <t>-1529548437</t>
  </si>
  <si>
    <t>"přípojky"(132,8)*(1,3-0,3-0,5-0,23)*0,8+90*(1,3-0,2-0,5)*0,8+90*(1,3-0,3-0,5)*0,8</t>
  </si>
  <si>
    <t>"STOKA C"((13+209)*(1,35-0,2-0,5)+793*(1,35-0,3-0,5-0,23))*0,8</t>
  </si>
  <si>
    <t xml:space="preserve">"STOKA  C1"(42*(1,3-0,2-0,5)+52*(1,3-0,3-0,5))*0,8</t>
  </si>
  <si>
    <t xml:space="preserve">"STOKA  C2"(128*(1,3-0,3-0,5)+208*(1,3-0,3-0,5-0,23)+(18+127)*(1,3-0,2-0,5))*0,8</t>
  </si>
  <si>
    <t>"STOKA C3"5*(1,6-0,3-0,5-0,23)*0,8+82*(1,6-0,2-0,5)*0,8</t>
  </si>
  <si>
    <t>"STOKA C4"77*(1,45-0,3-0,5)*0,8</t>
  </si>
  <si>
    <t xml:space="preserve">"STOKA  C4-1"98*(1,3-0,2-0,5)*0,8</t>
  </si>
  <si>
    <t>"STOKA C5"86*(1,3-0,2-0,5)*0,8</t>
  </si>
  <si>
    <t xml:space="preserve">"STOKA  C6"49*(1,3-0,2-0,5)*0,8</t>
  </si>
  <si>
    <t>"STOKA C7"63*(1,3-0,2-0,5)*0,8</t>
  </si>
  <si>
    <t>"STOKA C8"55*(1,55-0,2-0,5)*0,8</t>
  </si>
  <si>
    <t>-259729344</t>
  </si>
  <si>
    <t>"STOKA C"(295+90+489+141)*0,8*0,4*2</t>
  </si>
  <si>
    <t xml:space="preserve">"STOKA  C1"94*0,8*0,4*2</t>
  </si>
  <si>
    <t xml:space="preserve">"STOKA  C2"381*0,8*0,4*2</t>
  </si>
  <si>
    <t>"STOKA C3"87*0,8*0,4*2</t>
  </si>
  <si>
    <t>"STOKA C4"77*0,8*0,4*2</t>
  </si>
  <si>
    <t xml:space="preserve">"STOKA  C4-1"98*0,8*0,4*2</t>
  </si>
  <si>
    <t>"STOKA C5"86*0,8*0,4*2</t>
  </si>
  <si>
    <t xml:space="preserve">"STOKA  C6"49*0,8*0,4*2</t>
  </si>
  <si>
    <t>"STOKA C7"63*0,8*0,4*2</t>
  </si>
  <si>
    <t>"STOKA C8"55*0,8*0,4*2</t>
  </si>
  <si>
    <t>"PŘÍPOJKY"312,8*0,8*0,4*2</t>
  </si>
  <si>
    <t>-655035965</t>
  </si>
  <si>
    <t>"STOKA C"(295+90+489+141)*0,8*0,4</t>
  </si>
  <si>
    <t xml:space="preserve">"STOKA  C1"94*0,8*0,4</t>
  </si>
  <si>
    <t xml:space="preserve">"STOKA  C2"381*0,8*0,4</t>
  </si>
  <si>
    <t>"STOKA C3"87*0,8*0,4</t>
  </si>
  <si>
    <t>"STOKA C4"77*0,8*0,4</t>
  </si>
  <si>
    <t xml:space="preserve">"STOKA  C4-1"98*0,8*0,4</t>
  </si>
  <si>
    <t>"STOKA C5"86*0,8*0,4</t>
  </si>
  <si>
    <t xml:space="preserve">"STOKA  C6"49*0,8*0,4</t>
  </si>
  <si>
    <t>"STOKA C7"63*0,8*0,4</t>
  </si>
  <si>
    <t>"STOKA C8"55*0,8*0,4</t>
  </si>
  <si>
    <t>"PŘÍPOJKY"312,8*0,8*0,4</t>
  </si>
  <si>
    <t>-873946187</t>
  </si>
  <si>
    <t xml:space="preserve">"STOKA  C"13*1</t>
  </si>
  <si>
    <t xml:space="preserve">"STOKA  C2"18*1</t>
  </si>
  <si>
    <t>-917900151</t>
  </si>
  <si>
    <t>-255265536</t>
  </si>
  <si>
    <t>31*0,025 'Přepočtené koeficientem množství</t>
  </si>
  <si>
    <t>-1295082797</t>
  </si>
  <si>
    <t>232801617</t>
  </si>
  <si>
    <t>"STOKA C"(295+90+489+141)*0,8*0,1</t>
  </si>
  <si>
    <t xml:space="preserve">"STOKA  C1"94*0,8*0,1</t>
  </si>
  <si>
    <t xml:space="preserve">"STOKA  C2"381*0,8*0,1</t>
  </si>
  <si>
    <t>"STOKA C3"87*0,8*0,1</t>
  </si>
  <si>
    <t>"STOKA C4"77*0,8*0,1</t>
  </si>
  <si>
    <t xml:space="preserve">"STOKA  C4-1"98*0,8*0,1</t>
  </si>
  <si>
    <t>"STOKA C5"86*0,8*0,1</t>
  </si>
  <si>
    <t xml:space="preserve">"STOKA  C6"49*0,8*0,1</t>
  </si>
  <si>
    <t>"STOKA C7"63*0,8*0,1</t>
  </si>
  <si>
    <t>"STOKA C8"55*0,8*0,1</t>
  </si>
  <si>
    <t>"PŘÍPOJKY"312,8*0,8*0,1</t>
  </si>
  <si>
    <t>242226910</t>
  </si>
  <si>
    <t>"STOKA C"209*0,8</t>
  </si>
  <si>
    <t xml:space="preserve">"STOKA  C2"127*0,8</t>
  </si>
  <si>
    <t>"STOKA C3"82*0,8</t>
  </si>
  <si>
    <t>-1230136921</t>
  </si>
  <si>
    <t xml:space="preserve">"STOKA  C"793*0,8</t>
  </si>
  <si>
    <t xml:space="preserve">"STOKA  C2"208*0,8+128*0,8</t>
  </si>
  <si>
    <t>"STOKA C3"5*0,8</t>
  </si>
  <si>
    <t>"PŘÍPOJKY"132,8*0,8+90*0,8</t>
  </si>
  <si>
    <t>-1339575840</t>
  </si>
  <si>
    <t xml:space="preserve">"STOKA  C2"208*0,8</t>
  </si>
  <si>
    <t>"PŘÍPOJKY"132,8*0,8</t>
  </si>
  <si>
    <t>512263700</t>
  </si>
  <si>
    <t>1490292089</t>
  </si>
  <si>
    <t xml:space="preserve">"STOKA  C"793*(1,3+1,4)</t>
  </si>
  <si>
    <t xml:space="preserve">"STOKA  C2"208*(1,3+1,4)</t>
  </si>
  <si>
    <t>"STOKA C3"5*(1,3+1,4)</t>
  </si>
  <si>
    <t>"PŘÍPOJKY"132,8*(1,3+1,4)</t>
  </si>
  <si>
    <t>-1375927785</t>
  </si>
  <si>
    <t>2049459360</t>
  </si>
  <si>
    <t xml:space="preserve">"STOKA  C"793*(1,3)</t>
  </si>
  <si>
    <t xml:space="preserve">"STOKA  C2"208*(1,3)</t>
  </si>
  <si>
    <t>"STOKA C3"5*(1,3)</t>
  </si>
  <si>
    <t>"PŘÍPOJKY"132,8*(1,3)</t>
  </si>
  <si>
    <t>-1312132039</t>
  </si>
  <si>
    <t xml:space="preserve">"STOKA  C"793*2</t>
  </si>
  <si>
    <t xml:space="preserve">"STOKA  C2"208*2</t>
  </si>
  <si>
    <t>"STOKA C3"5*2</t>
  </si>
  <si>
    <t>"PŘÍPOJKY"132,8*2</t>
  </si>
  <si>
    <t>1790653019</t>
  </si>
  <si>
    <t>-1958280665</t>
  </si>
  <si>
    <t>"STOKA C"295+90+489+141</t>
  </si>
  <si>
    <t xml:space="preserve">"STOKA  C1"94</t>
  </si>
  <si>
    <t xml:space="preserve">"STOKA  C2"381</t>
  </si>
  <si>
    <t>"STOKA C3"87</t>
  </si>
  <si>
    <t>"STOKA C4"77</t>
  </si>
  <si>
    <t xml:space="preserve">"STOKA  C4-1"98</t>
  </si>
  <si>
    <t>"STOKA C5"86</t>
  </si>
  <si>
    <t xml:space="preserve">"STOKA  C6"49</t>
  </si>
  <si>
    <t>"STOKA C7"63</t>
  </si>
  <si>
    <t>"STOKA C8"55</t>
  </si>
  <si>
    <t>"PŘÍPOJKY"312,8</t>
  </si>
  <si>
    <t>-685781386</t>
  </si>
  <si>
    <t xml:space="preserve">"STOKA  C1"94*2</t>
  </si>
  <si>
    <t xml:space="preserve">"STOKA  C2"381*2</t>
  </si>
  <si>
    <t>"STOKA C3"87*2</t>
  </si>
  <si>
    <t>"STOKA C4"77*2</t>
  </si>
  <si>
    <t xml:space="preserve">"STOKA  C4-1"98*2</t>
  </si>
  <si>
    <t>"STOKA C5"86*2</t>
  </si>
  <si>
    <t xml:space="preserve">"STOKA  C6"49*2</t>
  </si>
  <si>
    <t>"STOKA C7"63*2</t>
  </si>
  <si>
    <t>"STOKA C8"55*2</t>
  </si>
  <si>
    <t>"PŘÍPOJKY"312,8*2,3</t>
  </si>
  <si>
    <t>-2139924726</t>
  </si>
  <si>
    <t>1735900698</t>
  </si>
  <si>
    <t>2131734362</t>
  </si>
  <si>
    <t>"STOKA C"141</t>
  </si>
  <si>
    <t>-509828133</t>
  </si>
  <si>
    <t xml:space="preserve">"STOKA  C"483</t>
  </si>
  <si>
    <t>-518972755</t>
  </si>
  <si>
    <t>"STOKA C"94</t>
  </si>
  <si>
    <t>"STOKA C1"94</t>
  </si>
  <si>
    <t>1050060808</t>
  </si>
  <si>
    <t>"STOKA C"297</t>
  </si>
  <si>
    <t>112673271</t>
  </si>
  <si>
    <t>312,8</t>
  </si>
  <si>
    <t>2107306154</t>
  </si>
  <si>
    <t xml:space="preserve">"STOKA  C"85+3"IŠ"</t>
  </si>
  <si>
    <t>-2018008488</t>
  </si>
  <si>
    <t>"STOKA C"52+1"IŠ"</t>
  </si>
  <si>
    <t>-690067445</t>
  </si>
  <si>
    <t>"stoka C1"16+1"iš"</t>
  </si>
  <si>
    <t>"stoka C"16+1"iš"</t>
  </si>
  <si>
    <t>-486678186</t>
  </si>
  <si>
    <t>53+3</t>
  </si>
  <si>
    <t>1440115878</t>
  </si>
  <si>
    <t xml:space="preserve">"STOKA  B1"64+2"iš"</t>
  </si>
  <si>
    <t xml:space="preserve">"STOKA C"25+1"iš" </t>
  </si>
  <si>
    <t xml:space="preserve">"STOKA  C2"67+3"iš" </t>
  </si>
  <si>
    <t xml:space="preserve">"STOKA C3"16+1"iš" </t>
  </si>
  <si>
    <t xml:space="preserve">"STOKA C4"25+1"iš" </t>
  </si>
  <si>
    <t xml:space="preserve">"STOKA  C4-1"19+1"iš" </t>
  </si>
  <si>
    <t xml:space="preserve">"STOKA C5"16+1"iš" </t>
  </si>
  <si>
    <t xml:space="preserve">"STOKA  C6"10+1"iš" </t>
  </si>
  <si>
    <t xml:space="preserve">"STOKA C7"12+1"iš" </t>
  </si>
  <si>
    <t xml:space="preserve">"STOKA C8"11+1"iš" </t>
  </si>
  <si>
    <t>497364186</t>
  </si>
  <si>
    <t>681915968</t>
  </si>
  <si>
    <t>"STOKA C"2</t>
  </si>
  <si>
    <t xml:space="preserve">"STOKA  C2"1</t>
  </si>
  <si>
    <t>"STOKA C4"2</t>
  </si>
  <si>
    <t>"STOKA C5"1</t>
  </si>
  <si>
    <t xml:space="preserve">"STOKA  C6"1</t>
  </si>
  <si>
    <t>"STOKA C7"1</t>
  </si>
  <si>
    <t>"STOKA C8"1</t>
  </si>
  <si>
    <t>-1039624528</t>
  </si>
  <si>
    <t>"STOKA C"6</t>
  </si>
  <si>
    <t>-504510733</t>
  </si>
  <si>
    <t>959591672</t>
  </si>
  <si>
    <t>"stoka C"3</t>
  </si>
  <si>
    <t>2084348997</t>
  </si>
  <si>
    <t>1276342505</t>
  </si>
  <si>
    <t>2033952085</t>
  </si>
  <si>
    <t>1791131764</t>
  </si>
  <si>
    <t>-548559747</t>
  </si>
  <si>
    <t>1794915323</t>
  </si>
  <si>
    <t>-1915560036</t>
  </si>
  <si>
    <t>1770534630</t>
  </si>
  <si>
    <t>1914783878</t>
  </si>
  <si>
    <t>-1186715192</t>
  </si>
  <si>
    <t>"STOKA C"2*2</t>
  </si>
  <si>
    <t xml:space="preserve">"STOKA  C2"1*2</t>
  </si>
  <si>
    <t>"STOKA C3"1*2</t>
  </si>
  <si>
    <t>"STOKA C4"2*2</t>
  </si>
  <si>
    <t xml:space="preserve">"STOKA  C4-1"1*2</t>
  </si>
  <si>
    <t>"STOKA C5"1*2</t>
  </si>
  <si>
    <t xml:space="preserve">"STOKA  C6"1*2</t>
  </si>
  <si>
    <t>"STOKA C7"1*2</t>
  </si>
  <si>
    <t>"STOKA C8"1*2</t>
  </si>
  <si>
    <t>1189980816</t>
  </si>
  <si>
    <t>181003351</t>
  </si>
  <si>
    <t>"stoka C"3*2</t>
  </si>
  <si>
    <t>-161275417</t>
  </si>
  <si>
    <t>-63845148</t>
  </si>
  <si>
    <t>"STOKA C"6*2</t>
  </si>
  <si>
    <t>1188898803</t>
  </si>
  <si>
    <t>1936913143</t>
  </si>
  <si>
    <t>"STOKA C1"1*2</t>
  </si>
  <si>
    <t>-327577437</t>
  </si>
  <si>
    <t>-616916447</t>
  </si>
  <si>
    <t>"STOKA C"10</t>
  </si>
  <si>
    <t xml:space="preserve">"STOKA  C1"2</t>
  </si>
  <si>
    <t xml:space="preserve">"STOKA  C2"5</t>
  </si>
  <si>
    <t>"STOKA C3"2</t>
  </si>
  <si>
    <t xml:space="preserve">"STOKA  C4-1"2</t>
  </si>
  <si>
    <t>"STOKA C5"2</t>
  </si>
  <si>
    <t xml:space="preserve">"STOKA  C6"2</t>
  </si>
  <si>
    <t>"STOKA C7"2</t>
  </si>
  <si>
    <t>"STOKA C8"2</t>
  </si>
  <si>
    <t>816162444</t>
  </si>
  <si>
    <t>588516705</t>
  </si>
  <si>
    <t>"STOKA C"1</t>
  </si>
  <si>
    <t>"STOKA C4"1</t>
  </si>
  <si>
    <t>PPL.MQKS150901</t>
  </si>
  <si>
    <t xml:space="preserve">Oblouk 90° D 140mm PN10 PVC - podtlakové potrubí  - koncová IŠ</t>
  </si>
  <si>
    <t>278196349</t>
  </si>
  <si>
    <t xml:space="preserve">Oblouk 90° D140mm PN10 PVC - podtlakové potrubí  - koncová IŠ</t>
  </si>
  <si>
    <t>"stoka C1"1</t>
  </si>
  <si>
    <t>1173865020</t>
  </si>
  <si>
    <t>929587133</t>
  </si>
  <si>
    <t>"stoka C "2</t>
  </si>
  <si>
    <t>1400766063</t>
  </si>
  <si>
    <t>"stoka C"5</t>
  </si>
  <si>
    <t>741433048</t>
  </si>
  <si>
    <t>"stoka C"1</t>
  </si>
  <si>
    <t>"STOKA C1"2</t>
  </si>
  <si>
    <t>661216586</t>
  </si>
  <si>
    <t>1458725547</t>
  </si>
  <si>
    <t>1474839635</t>
  </si>
  <si>
    <t>-1272500043</t>
  </si>
  <si>
    <t>1222678557</t>
  </si>
  <si>
    <t>8819884</t>
  </si>
  <si>
    <t>1933363520</t>
  </si>
  <si>
    <t>-785580056</t>
  </si>
  <si>
    <t>"stoka C- řady"1</t>
  </si>
  <si>
    <t>28612222.7</t>
  </si>
  <si>
    <t xml:space="preserve">odbočka kanalizace z PVC podtlak úhel 45°  150/125</t>
  </si>
  <si>
    <t>-37757260</t>
  </si>
  <si>
    <t>"stoka C" 1</t>
  </si>
  <si>
    <t>-77193802</t>
  </si>
  <si>
    <t>28612222.8</t>
  </si>
  <si>
    <t>-67424395</t>
  </si>
  <si>
    <t>1701794701</t>
  </si>
  <si>
    <t>"stoka C1"3</t>
  </si>
  <si>
    <t>524847702</t>
  </si>
  <si>
    <t>2116314714</t>
  </si>
  <si>
    <t>"stoka C"15</t>
  </si>
  <si>
    <t>-545936891</t>
  </si>
  <si>
    <t>"STOKA C"7</t>
  </si>
  <si>
    <t xml:space="preserve">"STOKA  C2"10</t>
  </si>
  <si>
    <t xml:space="preserve">"STOKA  C4-1"6</t>
  </si>
  <si>
    <t>"STOKA C5"6</t>
  </si>
  <si>
    <t>"STOKA C8"5</t>
  </si>
  <si>
    <t>2034137233</t>
  </si>
  <si>
    <t xml:space="preserve">"STOKA  C"1</t>
  </si>
  <si>
    <t xml:space="preserve">"STOKA  C4"1</t>
  </si>
  <si>
    <t>1983347947</t>
  </si>
  <si>
    <t>-1863000905</t>
  </si>
  <si>
    <t>-511942945</t>
  </si>
  <si>
    <t>-1132529405</t>
  </si>
  <si>
    <t xml:space="preserve">"STOKA  C2"4</t>
  </si>
  <si>
    <t>557128503</t>
  </si>
  <si>
    <t xml:space="preserve">"stoka C  s+v+r"2+2+2</t>
  </si>
  <si>
    <t>-45731939</t>
  </si>
  <si>
    <t xml:space="preserve">"stoka  C s+v+r"6+1+1</t>
  </si>
  <si>
    <t>-475958861</t>
  </si>
  <si>
    <t>"stoka C s+v+r"2+1+1</t>
  </si>
  <si>
    <t>1446224751</t>
  </si>
  <si>
    <t xml:space="preserve">"stoka C1  s+v+r"5+0+1</t>
  </si>
  <si>
    <t xml:space="preserve">"stoka C  s+v+r"0+0+1</t>
  </si>
  <si>
    <t>-1547043555</t>
  </si>
  <si>
    <t xml:space="preserve">"stoka C  s+v+r"0+1+1</t>
  </si>
  <si>
    <t xml:space="preserve">"stoka C1  s+v+r"2+0+1</t>
  </si>
  <si>
    <t>-1304220639</t>
  </si>
  <si>
    <t xml:space="preserve">"stoka C  s+v+r"3+2+1</t>
  </si>
  <si>
    <t xml:space="preserve">"stoka C1  s+v+r"1+4+1</t>
  </si>
  <si>
    <t>-441903216</t>
  </si>
  <si>
    <t>"stoka C s+v+r"4+10+2</t>
  </si>
  <si>
    <t>1243467253</t>
  </si>
  <si>
    <t xml:space="preserve">"stoka C  s+v+r"7+1+1</t>
  </si>
  <si>
    <t>1750278978</t>
  </si>
  <si>
    <t>"stoka C s+v+r"9+5+2</t>
  </si>
  <si>
    <t>-1830600679</t>
  </si>
  <si>
    <t xml:space="preserve">"STOKA  C -s+v+r"1+0+2</t>
  </si>
  <si>
    <t xml:space="preserve">"STOKA  C2-s+v+r"5+0+1</t>
  </si>
  <si>
    <t>"STOKA C3-s+v+r"1+0+1</t>
  </si>
  <si>
    <t>"STOKA C4-s+v+r"1+0+1</t>
  </si>
  <si>
    <t xml:space="preserve">"STOKA  C4-1-s+v+r"0+0+1</t>
  </si>
  <si>
    <t>"STOKA C5-s+v+r"1+0+1</t>
  </si>
  <si>
    <t xml:space="preserve">"STOKA  C6-s+v+r"1+0+1</t>
  </si>
  <si>
    <t>"STOKA C7-s+v+r"0+0+1</t>
  </si>
  <si>
    <t>"STOKA C8-s+v+r"0+0+1</t>
  </si>
  <si>
    <t>739891552</t>
  </si>
  <si>
    <t>"STOKA C -s+v+r"1+0+1</t>
  </si>
  <si>
    <t xml:space="preserve">"STOKA  C2-s+v+r"1+0+1</t>
  </si>
  <si>
    <t>"STOKA C3-s+v+r"0+0+1</t>
  </si>
  <si>
    <t>"STOKA C5-s+v+r"0+0+1</t>
  </si>
  <si>
    <t xml:space="preserve">"STOKA  C6-s+v+r"0+0+1</t>
  </si>
  <si>
    <t>-29017267</t>
  </si>
  <si>
    <t xml:space="preserve">"STOKA  C -s+v+r"1+8+2</t>
  </si>
  <si>
    <t xml:space="preserve">"STOKA  C2-s+v+r"2+8+1</t>
  </si>
  <si>
    <t>"STOKA C3-s+v+r"1+12+1</t>
  </si>
  <si>
    <t>"STOKA C4-s+v+r"1+2+1</t>
  </si>
  <si>
    <t xml:space="preserve">"STOKA  C4-1-s+v+r"1+2+1</t>
  </si>
  <si>
    <t>"STOKA C5-s+v+r"1+2+1</t>
  </si>
  <si>
    <t xml:space="preserve">"STOKA  C6-s+v+r"1+2+1</t>
  </si>
  <si>
    <t>"STOKA C7-s+v+r"1+4+1</t>
  </si>
  <si>
    <t>"STOKA C8-s+v+r"1+12+1</t>
  </si>
  <si>
    <t>-1825069090</t>
  </si>
  <si>
    <t>995928020</t>
  </si>
  <si>
    <t>-1639545920</t>
  </si>
  <si>
    <t>-1186696099</t>
  </si>
  <si>
    <t>-544165314</t>
  </si>
  <si>
    <t>1241147746</t>
  </si>
  <si>
    <t>63+63</t>
  </si>
  <si>
    <t>-1839143891</t>
  </si>
  <si>
    <t>63+63+63</t>
  </si>
  <si>
    <t>-903831649</t>
  </si>
  <si>
    <t>1452359125</t>
  </si>
  <si>
    <t>"STOKA C"(295+90+489+141)*2</t>
  </si>
  <si>
    <t>"PŘÍPOJKY"312,8*2</t>
  </si>
  <si>
    <t>409584324</t>
  </si>
  <si>
    <t>-653962318</t>
  </si>
  <si>
    <t>"štěrk"(77+128+90+52)*0,3*0,8*2+(55+63+49+86+98+82+5+208+127+209+793+42+90+132,8)*0,2*0,8*2</t>
  </si>
  <si>
    <t xml:space="preserve">"asf. STOKA  C"793*(1,3*0,1+1,4*0,04)*2</t>
  </si>
  <si>
    <t xml:space="preserve">"asf. STOKA  C2"208*(1,3*0,1+1,4*0,04)*2</t>
  </si>
  <si>
    <t>"asf. STOKA C3"5*(1,3*0,1+1,4*0,04)*2</t>
  </si>
  <si>
    <t>"asf. PŘÍPOJKY"132,8*(1,3*0,1+1,4*0,04)*2</t>
  </si>
  <si>
    <t>-2029612142</t>
  </si>
  <si>
    <t>1242,93*11 'Přepočtené koeficientem množství</t>
  </si>
  <si>
    <t>390590613</t>
  </si>
  <si>
    <t>1741085314</t>
  </si>
  <si>
    <t>-421821006</t>
  </si>
  <si>
    <t>2364,094*0,4 'Přepočtené koeficientem množství</t>
  </si>
  <si>
    <t>1722157806</t>
  </si>
  <si>
    <t>3,14*(0,075*0,075*295+0,067*0,067*184+0,05*0,05*(489)+0,04*0,04*1037+0,035*0,035*312,8)</t>
  </si>
  <si>
    <t>1976710156</t>
  </si>
  <si>
    <t>-563592948</t>
  </si>
  <si>
    <t xml:space="preserve">2019_01_0.1.5 - IO 01.5 Výtlak  V1</t>
  </si>
  <si>
    <t>-1973198902</t>
  </si>
  <si>
    <t>5*0,8</t>
  </si>
  <si>
    <t>113107241</t>
  </si>
  <si>
    <t>Odstranění podkladu pl přes 200 m2 živičných tl 50 mm</t>
  </si>
  <si>
    <t>-47504276</t>
  </si>
  <si>
    <t>Odstranění podkladů nebo krytů s přemístěním hmot na skládku na vzdálenost do 20 m nebo s naložením na dopravní prostředek v ploše jednotlivě přes 200 m2 živičných, o tl. vrstvy do 50 mm</t>
  </si>
  <si>
    <t>5*1,3</t>
  </si>
  <si>
    <t>1741556286</t>
  </si>
  <si>
    <t>730004693</t>
  </si>
  <si>
    <t>-1288901947</t>
  </si>
  <si>
    <t>30*8</t>
  </si>
  <si>
    <t>429104134</t>
  </si>
  <si>
    <t>-1337004744</t>
  </si>
  <si>
    <t>6*1,1</t>
  </si>
  <si>
    <t>-1543468416</t>
  </si>
  <si>
    <t>(252-12-5)*1,5*0,3</t>
  </si>
  <si>
    <t>1049635176</t>
  </si>
  <si>
    <t>((252-11-6)*0,8*(1,4-0,3)+5*2*(4,1-0,3)+2*2*(4,1-0,3))*0,1</t>
  </si>
  <si>
    <t>2008992491</t>
  </si>
  <si>
    <t>((252-11-6)*0,8*(1,4-0,3)+5*2*(4,1-0,3)+2*2*(4,1-0,3))*0,1*0,5</t>
  </si>
  <si>
    <t>132301204</t>
  </si>
  <si>
    <t>Hloubení rýh š do 2000 mm v hornině tř. 4 objemu přes 5000 m3</t>
  </si>
  <si>
    <t>1856244102</t>
  </si>
  <si>
    <t>Hloubení zapažených i nezapažených rýh šířky přes 600 do 2 000 mm s urovnáním dna do předepsaného profilu a spádu v hornině tř. 4 přes 5 000 m3</t>
  </si>
  <si>
    <t>((252-11-6)*0,8*(1,4-0,3)+5*2*(4,1-0,3)+2*2*(4,1-0,3))*0,4</t>
  </si>
  <si>
    <t>-962397397</t>
  </si>
  <si>
    <t>104/2</t>
  </si>
  <si>
    <t>2000461822</t>
  </si>
  <si>
    <t>((252-11-6)*0,8*(1,4-0,3)+5*2*(4,1-0,3)+2*2*(4,1-0,3))*0,5+50*0,4*0,15</t>
  </si>
  <si>
    <t>142261040</t>
  </si>
  <si>
    <t>trubka ocelová bezešvá hladká kruhová ČSN 411353.1 D273 tl 10,0 mm</t>
  </si>
  <si>
    <t>-1288055150</t>
  </si>
  <si>
    <t xml:space="preserve">trubky ocelové bezešvé hladké kruhové vnějšího průměru nad 133 mm ve výrobních délkách s vnějším i vnitřním povrchem okujeným, bez ochrany povrchu ČSN 41 1353.1 vnější D    tloušťka stěny mm 273         10,0</t>
  </si>
  <si>
    <t>286552100</t>
  </si>
  <si>
    <t>objímky kluzné typ G výška 41 mm, vnější průměr produktovodní trubky od 157 do 183 mm</t>
  </si>
  <si>
    <t>-1901702842</t>
  </si>
  <si>
    <t>141720017.1</t>
  </si>
  <si>
    <t>Neřízený zemní protlak strojně vnějšího průměru do 500 mm v hornině tř 3 a 4</t>
  </si>
  <si>
    <t>1080665207</t>
  </si>
  <si>
    <t>Neřízený zemní protlak v hornině tř. 3 a 4 vnějšího průměru protlaku přes 125 do 160 mm</t>
  </si>
  <si>
    <t>151821122</t>
  </si>
  <si>
    <t>Osazení a odstranění pažicího boxu středního hl výkopu do 5 m š do 2,5 m</t>
  </si>
  <si>
    <t>7984522</t>
  </si>
  <si>
    <t>Pažicí boxy pro pažení a rozepření stěn rýh podzemního vedení střední osazení a odstranění hloubka výkopu přes 3,5 do 5 m, šířka přes 1,2 do 2,5 m</t>
  </si>
  <si>
    <t>49*1,4*2</t>
  </si>
  <si>
    <t>643110403</t>
  </si>
  <si>
    <t>((252-11-6)*0,8*(1,4-1)+5*2*(4,1-1)+2*2*(4,1-1))*0,5</t>
  </si>
  <si>
    <t>-1587369857</t>
  </si>
  <si>
    <t>50*0,4*0,15</t>
  </si>
  <si>
    <t>-1158372947</t>
  </si>
  <si>
    <t>((252-11-6)*0,8*(1,4-0,3)+5*2*(4,1-0,3)+2*2*(4,1-0,3))*0,5*2</t>
  </si>
  <si>
    <t>-1468939743</t>
  </si>
  <si>
    <t>133*2 'Přepočtené koeficientem množství</t>
  </si>
  <si>
    <t>-1861408323</t>
  </si>
  <si>
    <t>652025346</t>
  </si>
  <si>
    <t>2054813287</t>
  </si>
  <si>
    <t>((252-11-6)*0,8*(1,4-0,3)+5*2*(4,1-0,3)+2*2*(4,1-0,3))*0,5</t>
  </si>
  <si>
    <t>1747435137</t>
  </si>
  <si>
    <t>-1785473727</t>
  </si>
  <si>
    <t>((252-11-6)*0,8*(1,4-0,3)+5*2*(4,1-0,3)+2*2*(4,1-0,3))*0,5*2+50*0,4*0,15*2</t>
  </si>
  <si>
    <t>266*2,05 'Přepočtené koeficientem množství</t>
  </si>
  <si>
    <t>212084309</t>
  </si>
  <si>
    <t>((252-13-5)*0,8*(1,4-0,3-0,5)+5*2*(4,1-0,3-0,5)+2*2*(4,1-0,3-0,5))</t>
  </si>
  <si>
    <t>1184772041</t>
  </si>
  <si>
    <t>(252-13)*0,4*0,8</t>
  </si>
  <si>
    <t>950292587</t>
  </si>
  <si>
    <t>76,48*1,7 'Přepočtené koeficientem množství</t>
  </si>
  <si>
    <t>-1247151848</t>
  </si>
  <si>
    <t>(252-13-5)*1,5</t>
  </si>
  <si>
    <t>-708468143</t>
  </si>
  <si>
    <t>-1969772162</t>
  </si>
  <si>
    <t>351*0,025 'Přepočtené koeficientem množství</t>
  </si>
  <si>
    <t>230200120</t>
  </si>
  <si>
    <t>Nasunutí potrubní sekce do ocelové chráničky DN 150</t>
  </si>
  <si>
    <t>-1190890413</t>
  </si>
  <si>
    <t>Nasunutí potrubní sekce do ocelové chráničky jmenovitá světlost nasouvaného potrubí DN 150</t>
  </si>
  <si>
    <t>1811046441</t>
  </si>
  <si>
    <t>15*1*0,8</t>
  </si>
  <si>
    <t>210800626.1</t>
  </si>
  <si>
    <t>Montáž měděných vodičů CYA 6 mm2</t>
  </si>
  <si>
    <t>-2095334912</t>
  </si>
  <si>
    <t>Montáž měděných vodičů CYA 6 mm2 uložených volně</t>
  </si>
  <si>
    <t>252</t>
  </si>
  <si>
    <t>1212037919</t>
  </si>
  <si>
    <t>341421570</t>
  </si>
  <si>
    <t>vodič silový s Cu jádrem CYA H07 V-K 6 mm2</t>
  </si>
  <si>
    <t>-1413404447</t>
  </si>
  <si>
    <t>252*1,05 'Přepočtené koeficientem množství</t>
  </si>
  <si>
    <t>-2135073889</t>
  </si>
  <si>
    <t>(252-12)*0,8*0,1</t>
  </si>
  <si>
    <t>1505446995</t>
  </si>
  <si>
    <t>1396315789</t>
  </si>
  <si>
    <t>-540663542</t>
  </si>
  <si>
    <t>-637958154</t>
  </si>
  <si>
    <t>5*1,3+5*1,4</t>
  </si>
  <si>
    <t>-1368290799</t>
  </si>
  <si>
    <t>11+7,7</t>
  </si>
  <si>
    <t>504282099</t>
  </si>
  <si>
    <t>-57998602</t>
  </si>
  <si>
    <t>2*5</t>
  </si>
  <si>
    <t>647417571</t>
  </si>
  <si>
    <t>1184940153</t>
  </si>
  <si>
    <t>252-12</t>
  </si>
  <si>
    <t>857242122</t>
  </si>
  <si>
    <t>Montáž litinových tvarovek jednoosých přírubových otevřený výkop DN 80</t>
  </si>
  <si>
    <t>-789847574</t>
  </si>
  <si>
    <t>Montáž litinových tvarovek na potrubí litinovém tlakovém jednoosých na potrubí z trub přírubových v otevřeném výkopu, kanálu nebo v šachtě DN 80</t>
  </si>
  <si>
    <t>857313131</t>
  </si>
  <si>
    <t>Montáž litinových tvarovek odbočných hrdlových otevřený výkop s integrovaným těsněním DN 150</t>
  </si>
  <si>
    <t>2062458190</t>
  </si>
  <si>
    <t>Montáž litinových tvarovek na potrubí litinovém tlakovém odbočných na potrubí z trub hrdlových v otevřeném výkopu, kanálu nebo v šachtě s integrovaným těsněním DN 150</t>
  </si>
  <si>
    <t>28613579</t>
  </si>
  <si>
    <t>potrubí dvouvrstvé PE100 RC SDR17 160x9,5 dl 12m</t>
  </si>
  <si>
    <t>-711538673</t>
  </si>
  <si>
    <t>28613558</t>
  </si>
  <si>
    <t>potrubí dvouvrstvé PE100 RC SDR11 125x11,4 dl 12m</t>
  </si>
  <si>
    <t>-432937369</t>
  </si>
  <si>
    <t>871325301</t>
  </si>
  <si>
    <t>Montáž kanalizačního potrubí z PE SDR17 otevřený výkop svařovaných elektrotvarovkou D 160 x 9,5 mm</t>
  </si>
  <si>
    <t>916215747</t>
  </si>
  <si>
    <t>Montáž kanalizačního potrubí z plastů z polyetylenu PE 100 svařovaných elektrotvarovkou v otevřeném výkopu ve sklonu do 20 % SDR 17/PN 10 D 160 x 9,5 mm</t>
  </si>
  <si>
    <t>877311121</t>
  </si>
  <si>
    <t>Montáž elektrotvarovek na potrubí z trubek z tlakového PE otevřený výkop vnější průměr 160 mm</t>
  </si>
  <si>
    <t>1254146995</t>
  </si>
  <si>
    <t>Montáž elektrotvarovek na potrubí z plastických hmot v otevřeném výkopu na potrubí z tlakových trubek polyetylenových svařených vnějšího průměru 160 mm</t>
  </si>
  <si>
    <t>42+3</t>
  </si>
  <si>
    <t>28653026_r</t>
  </si>
  <si>
    <t>elektrospojka PE typ LU, d 160 mm</t>
  </si>
  <si>
    <t>-485544758</t>
  </si>
  <si>
    <t xml:space="preserve">prvky kompletační z polyetylénu pro trubky elektrotvarovky PE ke svařování s potrubím PE PE100, SDR 11,  voda PN 16, plyn PN 10 elektrospojky typ LU D 110 mm</t>
  </si>
  <si>
    <t>986308000016</t>
  </si>
  <si>
    <t>VENTIL ODVZDUŠŇOVACÍ OCEL PRO ODPAD VODU DN 80</t>
  </si>
  <si>
    <t>1571057037</t>
  </si>
  <si>
    <t>OD- A ZAVZDUŠŇOVACÍ VENTIL PRO PINTOU A ODPADNÍ VODU OCEL S POVRCHOVOU ÚPRAVOU DN 80</t>
  </si>
  <si>
    <t>891243321</t>
  </si>
  <si>
    <t>Montáž ventilů odvzdušňovacích přírubových DN 80</t>
  </si>
  <si>
    <t>-1758125926</t>
  </si>
  <si>
    <t>Montáž vodovodních armatur na potrubí ventilů odvzdušňovacích nebo zavzdušňovacích mechanických a plovákových přírubových na venkovních řadech DN 80</t>
  </si>
  <si>
    <t>422101010</t>
  </si>
  <si>
    <t>kolo ruční pro DN 65-80, D = 175 mm</t>
  </si>
  <si>
    <t>-1819808753</t>
  </si>
  <si>
    <t xml:space="preserve">díly k armaturám průmyslovým, nerozebíratelné kola ruční pro EURO 20 DN EURO 20  65-80,  D = 175 mm</t>
  </si>
  <si>
    <t>422236260</t>
  </si>
  <si>
    <t>šoupátko ze ŠL třmenové m/m 501 DN80x180 mm</t>
  </si>
  <si>
    <t>-1601096083</t>
  </si>
  <si>
    <t xml:space="preserve">šoupátka do PN 40 šoupátka z šedé litiny do PN 16 IKO-Plus typ 501 , PN 6, s ručním kolem, šoupátko kovotěsnící třmenové dle DIN 3352, SD 14 EN 558-1, těsnicí sedla mosaz-mosaz, příruby typu 21 tvaru B, bezazbestové těsnění, pro vodu a páru do 200°C DN  80 x 180 mm</t>
  </si>
  <si>
    <t>891241221</t>
  </si>
  <si>
    <t>Montáž vodovodních šoupátek s ručním kolečkem v šachtách DN 80</t>
  </si>
  <si>
    <t>615076902</t>
  </si>
  <si>
    <t>Montáž vodovodních armatur na potrubí šoupátek v šachtách s ručním kolečkem DN 80</t>
  </si>
  <si>
    <t>FF090817W</t>
  </si>
  <si>
    <t xml:space="preserve">Oblouk 11° PE100 RC SDR17 typ L  160x9,5 mm</t>
  </si>
  <si>
    <t>ks</t>
  </si>
  <si>
    <t>-234672035</t>
  </si>
  <si>
    <t xml:space="preserve">Inženýrské sítě Systémy RC a TS oblouky Oblouk 11° PE100 RC SDR17 typ L  160x9,5 mm</t>
  </si>
  <si>
    <t>286148840</t>
  </si>
  <si>
    <t>oblouk 90°, SDR 17, PE 100 RC, PN 10, d 160</t>
  </si>
  <si>
    <t>-1900558835</t>
  </si>
  <si>
    <t>trubky z polypropylénu a kombinované pro rozvod pitné a teplé užitkové vody PE tvarovky - na tupo oblouk 90°, SDR 17, PE 100 RC, PN 10 d 160</t>
  </si>
  <si>
    <t>R - 01.5.8.3</t>
  </si>
  <si>
    <t>koleno 15°, SDR 17, PE 100 RC, PN 10, d 160</t>
  </si>
  <si>
    <t>321091376</t>
  </si>
  <si>
    <t>R - 01.5.8.4</t>
  </si>
  <si>
    <t>koleno 30°, SDR 17, PE 100 RC, PN 10, d 160</t>
  </si>
  <si>
    <t>620162268</t>
  </si>
  <si>
    <t>WVN.FF485809W</t>
  </si>
  <si>
    <t>Elektrokoleno 45° 125</t>
  </si>
  <si>
    <t>279274015</t>
  </si>
  <si>
    <t>R - 01.5.8.5</t>
  </si>
  <si>
    <t>šroubení pro hadici DN 75</t>
  </si>
  <si>
    <t>908829411</t>
  </si>
  <si>
    <t>286537090.2</t>
  </si>
  <si>
    <t>redukce tlaková D 160/125 mm</t>
  </si>
  <si>
    <t>1464001669</t>
  </si>
  <si>
    <t xml:space="preserve">prvky kompletační z polyetylénu pro trubky vodovodní tvarovky PE 80 SDR11 redukce,  PE HD (lPE) D 110/90 mm</t>
  </si>
  <si>
    <t>28615179</t>
  </si>
  <si>
    <t>T-kus SDR 11 PE 100 D 125mm</t>
  </si>
  <si>
    <t>-2044883915</t>
  </si>
  <si>
    <t>286536000</t>
  </si>
  <si>
    <t>nákružek tlakový lemový IPE D 160 mm</t>
  </si>
  <si>
    <t>-1518349416</t>
  </si>
  <si>
    <t xml:space="preserve">prvky kompletační z polyetylénu pro trubky vodovodní tvarovky PE 80 SDR11 nákružky lemové  PE HD (lPE) D 160 mm</t>
  </si>
  <si>
    <t>552507290</t>
  </si>
  <si>
    <t>tvarovka přírubová s přírubovou odbočkou T-DN 150x80 PN 10-16 natural</t>
  </si>
  <si>
    <t>-876871692</t>
  </si>
  <si>
    <t>trouby a tvarovky litinové tlakové přírubové odbočky zn. T tvarovka přírubová s přírubovou odbočkou T - natural T-DN 150x80 PN 10-16 natural</t>
  </si>
  <si>
    <t>552518200</t>
  </si>
  <si>
    <t>koleno přírubové s patkou kat.č.: 5050 pro připojení k hydrantu 80/90 mm</t>
  </si>
  <si>
    <t>1642464649</t>
  </si>
  <si>
    <t>040015016016</t>
  </si>
  <si>
    <t>PŘÍRUBA S2000 DN 150/160</t>
  </si>
  <si>
    <t>-272848657</t>
  </si>
  <si>
    <t>PŘÍRUBOVÁ SPOJENÍ S2000 JIŠTĚNÁ PROTI POSUNU DN 150/160</t>
  </si>
  <si>
    <t>810008000316</t>
  </si>
  <si>
    <t>PŘÍRUBA VNITŘNÍ ZÁVIT DN 80-3''</t>
  </si>
  <si>
    <t>1361371700</t>
  </si>
  <si>
    <t>PŘÍRUBOVÁ SPOJENÍ PŘÍRUBA VNITŘNÍ ZÁVIT DN 80-3''</t>
  </si>
  <si>
    <t>899712111</t>
  </si>
  <si>
    <t>Orientační tabulky na zdivu</t>
  </si>
  <si>
    <t>-126268945</t>
  </si>
  <si>
    <t>892351111</t>
  </si>
  <si>
    <t>Tlaková zkouška vodou potrubí DN 150 nebo 200</t>
  </si>
  <si>
    <t>-486135077</t>
  </si>
  <si>
    <t>Tlakové zkoušky vodou na potrubí DN 150 nebo 200</t>
  </si>
  <si>
    <t>892372111</t>
  </si>
  <si>
    <t>Zabezpečení konců potrubí DN do 300 při tlakových zkouškách vodou</t>
  </si>
  <si>
    <t>-593961980</t>
  </si>
  <si>
    <t>Tlakové zkoušky vodou zabezpečení konců potrubí při tlakových zkouškách DN do 300</t>
  </si>
  <si>
    <t>899713111</t>
  </si>
  <si>
    <t>Orientační tabulky na sloupku betonovém nebo ocelovém</t>
  </si>
  <si>
    <t>436239895</t>
  </si>
  <si>
    <t>Orientační tabulky na vodovodních a kanalizačních řadech na sloupku ocelovém nebo betonovém</t>
  </si>
  <si>
    <t>553422520</t>
  </si>
  <si>
    <t>sloupek plotový průběžný pozinkovaný a komaxitový 2000/38x1,5 mm</t>
  </si>
  <si>
    <t>-1028277768</t>
  </si>
  <si>
    <t xml:space="preserve">příslušenství stavební kovové sloupky plotové pozinkované a komaxitové průběžný  38x1,5 mm včetně čepičky, úchytek 2000 mm</t>
  </si>
  <si>
    <t>899913153</t>
  </si>
  <si>
    <t>Uzavírací manžeta chráničky potrubí DN 150 x 300</t>
  </si>
  <si>
    <t>31948773</t>
  </si>
  <si>
    <t>Koncové uzavírací manžety chrániček DN potrubí x DN chráničky DN 150 x 300</t>
  </si>
  <si>
    <t>-1396121152</t>
  </si>
  <si>
    <t>-1496541928</t>
  </si>
  <si>
    <t>(240)*2</t>
  </si>
  <si>
    <t>-344694943</t>
  </si>
  <si>
    <t>553274981</t>
  </si>
  <si>
    <t>5*0,34*0,8*2+5*0,5*0,14*2</t>
  </si>
  <si>
    <t>1968980487</t>
  </si>
  <si>
    <t>1478804863</t>
  </si>
  <si>
    <t>3,42*11 'Přepočtené koeficientem množství</t>
  </si>
  <si>
    <t>497247329</t>
  </si>
  <si>
    <t>5*0,14*0,8*2+5*0,5*0,14*2</t>
  </si>
  <si>
    <t>1111203484</t>
  </si>
  <si>
    <t>5*0,2*0,8*2</t>
  </si>
  <si>
    <t>-1943113452</t>
  </si>
  <si>
    <t>155,125*0,4 'Přepočtené koeficientem množství</t>
  </si>
  <si>
    <t>301495204</t>
  </si>
  <si>
    <t>3,14*(0,075*0,075*252)</t>
  </si>
  <si>
    <t>-129884065</t>
  </si>
  <si>
    <t>2019_01_0.1.5.1 - IO 01.5 Armaturní šachty</t>
  </si>
  <si>
    <t>1723297828</t>
  </si>
  <si>
    <t>50*10</t>
  </si>
  <si>
    <t>-541622324</t>
  </si>
  <si>
    <t>-1213291275</t>
  </si>
  <si>
    <t>2*3,5*4*0,3</t>
  </si>
  <si>
    <t>131201202</t>
  </si>
  <si>
    <t>Hloubení jam zapažených v hornině tř. 3 objemu do 1000 m3</t>
  </si>
  <si>
    <t>-1492408133</t>
  </si>
  <si>
    <t>Hloubení zapažených jam a zářezů s urovnáním dna do předepsaného profilu a spádu v hornině tř. 3 přes 100 do 1 000 m3</t>
  </si>
  <si>
    <t>3,1*3,7*(4,8+2,05)*0,1</t>
  </si>
  <si>
    <t>131201209</t>
  </si>
  <si>
    <t>Příplatek za lepivost u hloubení jam zapažených v hornině tř. 3</t>
  </si>
  <si>
    <t>-2145094576</t>
  </si>
  <si>
    <t>Hloubení zapažených jam a zářezů s urovnáním dna do předepsaného profilu a spádu Příplatek k cenám za lepivost horniny tř. 3</t>
  </si>
  <si>
    <t>7,857/2</t>
  </si>
  <si>
    <t>-849363951</t>
  </si>
  <si>
    <t>3,1*3,7*(4,8+2,05)*0,4</t>
  </si>
  <si>
    <t>1892363925</t>
  </si>
  <si>
    <t>31,428/2</t>
  </si>
  <si>
    <t>-184581532</t>
  </si>
  <si>
    <t>3,1*3,7*(4,8+2,05)*0,45</t>
  </si>
  <si>
    <t>131501201</t>
  </si>
  <si>
    <t>Hloubení jam zapažených v hornině tř. 6 objemu do 100 m3</t>
  </si>
  <si>
    <t>940219647</t>
  </si>
  <si>
    <t>Hloubení zapažených jam a zářezů s urovnáním dna do předepsaného profilu a spádu v hornině tř. 6 do 100 m3</t>
  </si>
  <si>
    <t>3,1*3,7*(4,8+2,05)*0,05</t>
  </si>
  <si>
    <t>-955699063</t>
  </si>
  <si>
    <t>(2*3,1+2*3,7)*(4,8+2,05)</t>
  </si>
  <si>
    <t>-1062790245</t>
  </si>
  <si>
    <t>151301301</t>
  </si>
  <si>
    <t>Zřízení rozepření stěn při pažení hnaném hl do 4 m</t>
  </si>
  <si>
    <t>1168050294</t>
  </si>
  <si>
    <t>Zřízení rozepření zapažených stěn výkopů s potřebným přepažováním při roubení hnaném, hloubky do 4 m</t>
  </si>
  <si>
    <t>3,1*3,7*(4,8+2,05)</t>
  </si>
  <si>
    <t>151301311</t>
  </si>
  <si>
    <t>Odstranění rozepření stěn při pažení hnaném hl do 4 m</t>
  </si>
  <si>
    <t>264338754</t>
  </si>
  <si>
    <t>Odstranění rozepření stěn výkopů s uložením materiálu na vzdálenost do 3 m od okraje výkopu roubení hnaného, hloubky do 4m</t>
  </si>
  <si>
    <t>1891369450</t>
  </si>
  <si>
    <t>3,1*3,7*(1,5+1,05)*0,5</t>
  </si>
  <si>
    <t>161101102</t>
  </si>
  <si>
    <t>Svislé přemístění výkopku z horniny tř. 1 až 4 hl výkopu do 4 m</t>
  </si>
  <si>
    <t>1966513876</t>
  </si>
  <si>
    <t xml:space="preserve">Svislé přemístění výkopku  bez naložení do dopravní nádoby avšak s vyprázdněním dopravní nádoby na hromadu nebo do dopravního prostředku z horniny tř. 1 až 4, při hloubce výkopu přes 2,5 do 4 m</t>
  </si>
  <si>
    <t>3,1*3,7*(2)*0,5</t>
  </si>
  <si>
    <t>1007816359</t>
  </si>
  <si>
    <t xml:space="preserve">Svislé přemístění výkopku  bez naložení do dopravní nádoby avšak s vyprázdněním dopravní nádoby na hromadu nebo do dopravního prostředku z horniny tř. 1 až 4, při hloubce výkopu přes 4 do 6 m</t>
  </si>
  <si>
    <t>3,1*3,7*(0,8)*0,5</t>
  </si>
  <si>
    <t>-917450371</t>
  </si>
  <si>
    <t>161101152</t>
  </si>
  <si>
    <t>Svislé přemístění výkopku z horniny tř. 5 až 7 hl výkopu do 4 m</t>
  </si>
  <si>
    <t>-2134159584</t>
  </si>
  <si>
    <t xml:space="preserve">Svislé přemístění výkopku  bez naložení do dopravní nádoby avšak s vyprázdněním dopravní nádoby na hromadu nebo do dopravního prostředku z horniny tř. 5 až 7, při hloubce výkopu přes 2,5 do 4 m</t>
  </si>
  <si>
    <t>152618999</t>
  </si>
  <si>
    <t xml:space="preserve">Svislé přemístění výkopku  bez naložení do dopravní nádoby avšak s vyprázdněním dopravní nádoby na hromadu nebo do dopravního prostředku z horniny tř. 5 až 7, při hloubce výkopu přes 4 do 6 m</t>
  </si>
  <si>
    <t>1692108277</t>
  </si>
  <si>
    <t>3,1*3,7*(4,8+2,05)*0,5*2</t>
  </si>
  <si>
    <t>1072527511</t>
  </si>
  <si>
    <t>3,1*3,7*(4,8+2,05)*0,5</t>
  </si>
  <si>
    <t>1134588847</t>
  </si>
  <si>
    <t xml:space="preserve">Vodorovné přemístění výkopku nebo sypaniny po suchu  na obvyklém dopravním prostředku, bez naložení výkopku, avšak se složením bez rozhrnutí z horniny tř. 5 až 7 na vzdálenost přes 9 000 do 10 000 m</t>
  </si>
  <si>
    <t>870766138</t>
  </si>
  <si>
    <t>78,57*2 'Přepočtené koeficientem množství</t>
  </si>
  <si>
    <t>-41480966</t>
  </si>
  <si>
    <t>78,57*2,05 'Přepočtené koeficientem množství</t>
  </si>
  <si>
    <t>-900724128</t>
  </si>
  <si>
    <t>-2,3*1,7*(4,8+2,05)</t>
  </si>
  <si>
    <t>583312000</t>
  </si>
  <si>
    <t>kamenivo těžené zásypový materiál</t>
  </si>
  <si>
    <t>-292294675</t>
  </si>
  <si>
    <t xml:space="preserve">kamenivo přírodní těžené pro stavební účely  PTK  (drobné, hrubé, štěrkopísky) kamenivo mimo normu zásypový materiál</t>
  </si>
  <si>
    <t>(51,786-39,285)*2</t>
  </si>
  <si>
    <t>25,002*1,7 'Přepočtené koeficientem množství</t>
  </si>
  <si>
    <t>-105679231</t>
  </si>
  <si>
    <t>2*3,5*4</t>
  </si>
  <si>
    <t>623343702</t>
  </si>
  <si>
    <t>-18736979</t>
  </si>
  <si>
    <t>28*0,025 'Přepočtené koeficientem množství</t>
  </si>
  <si>
    <t>1691801726</t>
  </si>
  <si>
    <t>2,3*1,7*0,2*2</t>
  </si>
  <si>
    <t>-1961667944</t>
  </si>
  <si>
    <t>2,3*1,7*0,15*2</t>
  </si>
  <si>
    <t>388713381</t>
  </si>
  <si>
    <t>2*4*1,6*0,025</t>
  </si>
  <si>
    <t>4*(2*3,1+2*3,7)*0,0419</t>
  </si>
  <si>
    <t>-308676093</t>
  </si>
  <si>
    <t>-888991192</t>
  </si>
  <si>
    <t>Montáž prefabrikovaných překladů pro světlost otvoru od 600 do 1050 mm</t>
  </si>
  <si>
    <t>593411130</t>
  </si>
  <si>
    <t>deska stropní plná PZD 20-105 104x34x7 cm</t>
  </si>
  <si>
    <t>-1007108757</t>
  </si>
  <si>
    <t xml:space="preserve">desky (prefabrikáty) stropní betonové a železobetonové železobetonové desky stropní plné PZD  20-105  104 x 34 x 7</t>
  </si>
  <si>
    <t>1765128340</t>
  </si>
  <si>
    <t>2*6</t>
  </si>
  <si>
    <t>593211000</t>
  </si>
  <si>
    <t>překlad železobetonový RZP 1/10 119x14x14 cm</t>
  </si>
  <si>
    <t>623780867</t>
  </si>
  <si>
    <t xml:space="preserve">překlady železobetonové RZP    1/10      119 x 14 x 14</t>
  </si>
  <si>
    <t>1192502757</t>
  </si>
  <si>
    <t>(1,5+1,5+2,1+2,1)*0,3*(4,25+1,5+2*0,35)</t>
  </si>
  <si>
    <t>1971912768</t>
  </si>
  <si>
    <t>1,5*2,1*0,35*2</t>
  </si>
  <si>
    <t>2029854166</t>
  </si>
  <si>
    <t>(1,5+1,5+2,1+2,1)*(4,8+2,05+2*0,35)</t>
  </si>
  <si>
    <t>(0,9+0,9+1,5+1,5)*(4,05+1,3)</t>
  </si>
  <si>
    <t>2053034383</t>
  </si>
  <si>
    <t>380361011</t>
  </si>
  <si>
    <t>Výztuž kompletních konstrukcí ČOV, nádrží nebo vodojemů ze svařovaných sítí KARI</t>
  </si>
  <si>
    <t>-1293363065</t>
  </si>
  <si>
    <t>Výztuž kompletních konstrukcí čistíren odpadních vod, nádrží, vodojemů, kanálů ze svařovaných sítí z drátů typu KARI</t>
  </si>
  <si>
    <t>(1,5+1,5+2,1+2,1)*(4,8+2,05)*0,0054</t>
  </si>
  <si>
    <t>(1,5+1,5+2,1+2,1)*2*0,0054</t>
  </si>
  <si>
    <t>631311113</t>
  </si>
  <si>
    <t>Mazanina tl do 80 mm z betonu prostého tř. C 12/15</t>
  </si>
  <si>
    <t>855981556</t>
  </si>
  <si>
    <t>Mazanina z betonu prostého tl. přes 50 do 80 mm tř. C 12/15</t>
  </si>
  <si>
    <t>2,3*1,7*0,09*2*2</t>
  </si>
  <si>
    <t>899311111</t>
  </si>
  <si>
    <t>Osazení poklopů s rámem hmotnosti do 50 kg</t>
  </si>
  <si>
    <t>1859990162</t>
  </si>
  <si>
    <t>Osazení ocelových nebo litinových poklopů s rámem na šachtách tunelové stoky hmotnosti jednotlivě do 50 kg</t>
  </si>
  <si>
    <t>552431110.1</t>
  </si>
  <si>
    <t>poklop těžký s rámem litinový 600x600 mm s uzamykáním</t>
  </si>
  <si>
    <t>944551036</t>
  </si>
  <si>
    <t>výrobky kanalizační litinové kanály, mříže, rošty, vpusti, poklopy poklop těžký s rámem, sešroubovaný 600/ 600 C 250 prov. B</t>
  </si>
  <si>
    <t>899501111</t>
  </si>
  <si>
    <t>Stupadla do šachet litinová vidlicová nebo z betonářské oceli osazovaná při zdění nebo betonování</t>
  </si>
  <si>
    <t>-1208657656</t>
  </si>
  <si>
    <t>Stupadla do šachet a drobných objektů vidlicová litinová nebo z betonářské oceli osazovaná při zdění a betonování</t>
  </si>
  <si>
    <t>12*2</t>
  </si>
  <si>
    <t>-880387326</t>
  </si>
  <si>
    <t>1240077562</t>
  </si>
  <si>
    <t>2,3*1,7*2*2</t>
  </si>
  <si>
    <t>-258118515</t>
  </si>
  <si>
    <t>(1,7+1,7+2,3+2,3)*(4,8+2,05)</t>
  </si>
  <si>
    <t>11163150</t>
  </si>
  <si>
    <t>lak penetrační asfaltový</t>
  </si>
  <si>
    <t>778777041</t>
  </si>
  <si>
    <t>0,025</t>
  </si>
  <si>
    <t>-1692395125</t>
  </si>
  <si>
    <t>62832134</t>
  </si>
  <si>
    <t>pás asfaltový natavitelný oxidovaný tl. 4,0mm typu V60 S40 s vložkou ze skleněné rohože, s jemnozrnným minerálním posypem</t>
  </si>
  <si>
    <t>1165262764</t>
  </si>
  <si>
    <t>(1,7+1,7+2,3+2,3)*(4,8+2,05)*1,15"koeficient množství 1,15"</t>
  </si>
  <si>
    <t>2,3*1,7*2*2*1,15"koeficient množství 1,15"</t>
  </si>
  <si>
    <t>-354830822</t>
  </si>
  <si>
    <t>2086978129</t>
  </si>
  <si>
    <t>-1213609042</t>
  </si>
  <si>
    <t>2019_01_01_6 - IO 1.06 Podtlaková stanice VS 1 - přípojka nn (elektro)</t>
  </si>
  <si>
    <t>22242</t>
  </si>
  <si>
    <t>45231400-9</t>
  </si>
  <si>
    <t>42.22.12</t>
  </si>
  <si>
    <t>VRV</t>
  </si>
  <si>
    <t xml:space="preserve">    9 - Ostatní konstrukce a práce, bourání</t>
  </si>
  <si>
    <t xml:space="preserve">    783 - Dokončovací práce - nátěry</t>
  </si>
  <si>
    <t>Odstranění podkladu z kameniva drceného tl 300 mm strojně pl přes 200 m2</t>
  </si>
  <si>
    <t>1544155947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</si>
  <si>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</si>
  <si>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50*0,5</t>
  </si>
  <si>
    <t>-1339894781</t>
  </si>
  <si>
    <t>(220-50)*1*0,2*2</t>
  </si>
  <si>
    <t>-847126345</t>
  </si>
  <si>
    <t>0,5*(1,0-0,3)*50+0,5*(0,7-0,2)*170+50*0,1*0,1</t>
  </si>
  <si>
    <t>-2077517610</t>
  </si>
  <si>
    <t>-560640519</t>
  </si>
  <si>
    <t>0,2*0,5*220+50*0,1*0,1</t>
  </si>
  <si>
    <t>1058957896</t>
  </si>
  <si>
    <t>-897982323</t>
  </si>
  <si>
    <t>Uložení sypaniny poplatek za uložení sypaniny na skládce ( skládkovné )</t>
  </si>
  <si>
    <t>0,2*0,5*220*2+50*0,1*0,1*2</t>
  </si>
  <si>
    <t>Zásyp zhutněný jam šachet rýh nebo kolem objektů</t>
  </si>
  <si>
    <t>1133893077</t>
  </si>
  <si>
    <t>0,5*(1,0-0,5)*50+0,5*(0,7-0,4)*170</t>
  </si>
  <si>
    <t>175151101</t>
  </si>
  <si>
    <t>Obsypání potrubí strojně sypaninou bez prohození, uloženou do 3 m</t>
  </si>
  <si>
    <t>-1376786797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</si>
  <si>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</si>
  <si>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0,1*0,5*(220)</t>
  </si>
  <si>
    <t>-1905569165</t>
  </si>
  <si>
    <t>0,1*0,5*(220)*2</t>
  </si>
  <si>
    <t>163291707</t>
  </si>
  <si>
    <t>(170)*1</t>
  </si>
  <si>
    <t>173609245</t>
  </si>
  <si>
    <t>1139896685</t>
  </si>
  <si>
    <t>170*0,025 'Přepočtené koeficientem množství</t>
  </si>
  <si>
    <t>-1519582038</t>
  </si>
  <si>
    <t>0,1*0,5*220+50*0,1*0,1</t>
  </si>
  <si>
    <t>988403264</t>
  </si>
  <si>
    <t>(50)*0,5</t>
  </si>
  <si>
    <t>Ostatní konstrukce a práce, bourání</t>
  </si>
  <si>
    <t>997013501</t>
  </si>
  <si>
    <t>Odvoz suti na skládku a vybouraných hmot nebo meziskládku do 1 km se složením</t>
  </si>
  <si>
    <t>1639879004</t>
  </si>
  <si>
    <t>Odvoz suti a vybouraných hmot na skládku nebo meziskládku se složením, na vzdálenost do 1 km</t>
  </si>
  <si>
    <t>(50)*0,3*0,5*2</t>
  </si>
  <si>
    <t>997013509</t>
  </si>
  <si>
    <t>Příplatek k odvozu suti a vybouraných hmot na skládku ZKD 1 km přes 1 km</t>
  </si>
  <si>
    <t>-2064911808</t>
  </si>
  <si>
    <t>(50)*0,3*0,5*2*19</t>
  </si>
  <si>
    <t>1332229625</t>
  </si>
  <si>
    <t>-1785711905</t>
  </si>
  <si>
    <t>Poplatek za uložení stavebního odpadu na skládce (skládkovné) z kameniva</t>
  </si>
  <si>
    <t>-1897368534</t>
  </si>
  <si>
    <t>357117150r</t>
  </si>
  <si>
    <t>Elektroměrový pilíř s přípojkovou skříní – typ ES212+100/NKE8P-C/63 A D+M, včetně betonového základu</t>
  </si>
  <si>
    <t>1048136160</t>
  </si>
  <si>
    <t>Elektroměrový pilíř s přípojkovou skříní – typ ES212+100/NKE8P-C/63 A
dle přílohy D.1.6.4. včetně základů D+M</t>
  </si>
  <si>
    <t>7411111r</t>
  </si>
  <si>
    <t>elektromnontážní práce</t>
  </si>
  <si>
    <t>-198987653</t>
  </si>
  <si>
    <t>3582220_r</t>
  </si>
  <si>
    <t>Jistič 50A/B</t>
  </si>
  <si>
    <t>185683301</t>
  </si>
  <si>
    <t>358252340r</t>
  </si>
  <si>
    <t>Pojistky PN00, 80 A gG, 500 V</t>
  </si>
  <si>
    <t>komplet</t>
  </si>
  <si>
    <t>-1567645278</t>
  </si>
  <si>
    <t>Pojistky PN00, 80 A gG, 500 V, charakteristika gG, dle přílohy D.1.6.</t>
  </si>
  <si>
    <t>358252360</t>
  </si>
  <si>
    <t>Pojistky PN00, 63 A gG, 500 V</t>
  </si>
  <si>
    <t>-1225804673</t>
  </si>
  <si>
    <t>Pojistky PN00, 63 A gG, 500 V, charakteristika gG - dle přílohy D.1.6.</t>
  </si>
  <si>
    <t>34113122</t>
  </si>
  <si>
    <t xml:space="preserve">kabel silový s AYKY  j 4x35mm2</t>
  </si>
  <si>
    <t>-1403259254</t>
  </si>
  <si>
    <t>230</t>
  </si>
  <si>
    <t>34571354</t>
  </si>
  <si>
    <t>trubka elektroinstalační ohebná dvouplášťová korugovaná D 75/90 mm, HDPE+LDPE</t>
  </si>
  <si>
    <t>893978066</t>
  </si>
  <si>
    <t>345751030</t>
  </si>
  <si>
    <t>deska kabelová krycí DEKAB 200/2 PVC červená</t>
  </si>
  <si>
    <t>901501608</t>
  </si>
  <si>
    <t>220</t>
  </si>
  <si>
    <t>-1849595305</t>
  </si>
  <si>
    <t>354420620r</t>
  </si>
  <si>
    <t>-1206601430</t>
  </si>
  <si>
    <t>3457167_r1</t>
  </si>
  <si>
    <t>Spojka pásek/pásek</t>
  </si>
  <si>
    <t>-1381092552</t>
  </si>
  <si>
    <t>783</t>
  </si>
  <si>
    <t>Dokončovací práce - nátěry</t>
  </si>
  <si>
    <t>783324_r</t>
  </si>
  <si>
    <t xml:space="preserve">Základní antikorozní  nátěr </t>
  </si>
  <si>
    <t>116169498</t>
  </si>
  <si>
    <t>2019_01__1.01_P - PS 1.01 Podtlaková stanice VS1 - technologie</t>
  </si>
  <si>
    <t>42.21.13</t>
  </si>
  <si>
    <t>153_r</t>
  </si>
  <si>
    <t xml:space="preserve">2.1. Vakuové čerpadlo (vývěva) Q  = 250 m3/hod, podtlak max. 1bar, příkon 5,5 kW, 400 V, jmenovitý proud cca 12A. Včetně rámu, elektromotoru, řemenového převodu, protihlukového krytu, zabezpečovacích prvků a dalšího příslušenství. Hlučnost max. 72 dB(A).</t>
  </si>
  <si>
    <t>soubor d+m</t>
  </si>
  <si>
    <t>2010047516</t>
  </si>
  <si>
    <t xml:space="preserve">2.1.Vakuové čerpadlo (vývěva) Q  = 250 m3/hod, podtlak max. 1bar, příkon 5,5 kW, 400 V, jmenovitý proud cca 12A. Včetně rámu, elektromotoru, řemenového převodu, protihlukového krytu, zabezpečovacích prvků a dalšího příslušenství. Hlučnost max. 72 dB(A). D+M</t>
  </si>
  <si>
    <t>5624r</t>
  </si>
  <si>
    <t xml:space="preserve">2.2.Ponorné kalové čerpadlo s jednokanálovým oběžným kolem, s patkovým kolenem DN 100, pro přečerpávání odpadních vod z podtlakové kanalizace, pro Q = 10 l/s, H = 20 m v.sl, elektromotor výkon 5,9 kW, 400 V, 50 Hz, </t>
  </si>
  <si>
    <t>1969256854</t>
  </si>
  <si>
    <t xml:space="preserve">2.2. Ponorné kalové čerpadlo s jednokanálovým oběžným kolem, s patkovým kolenem DN 100, pro přečerpávání odpadních vod z podtlakové kanalizace, pro Q = 10 l/s, H = 20 m v.sl, elektromotor výkon 5,9 kW, 400 V, 50 Hz, </t>
  </si>
  <si>
    <t>35711r</t>
  </si>
  <si>
    <t>2.3. Rozváděč pro napájení a ovládání technologického zařízení podtlakové stanice</t>
  </si>
  <si>
    <t>kompl d+m</t>
  </si>
  <si>
    <t>-618213988</t>
  </si>
  <si>
    <t>35441r</t>
  </si>
  <si>
    <t>2.4. Sběrný tank podtlakové stanice objemu 7 m3, průměr 2,0 m , pro instalaci 2 ks ponorných kalových čerpadel - pol. 2.2.</t>
  </si>
  <si>
    <t>kompl. d+m</t>
  </si>
  <si>
    <t>809532809</t>
  </si>
  <si>
    <t>286169r</t>
  </si>
  <si>
    <t>2.5. Potrubí PVC DN 150 – nátok do podtlakové stanice VS1</t>
  </si>
  <si>
    <t>-1259192655</t>
  </si>
  <si>
    <t xml:space="preserve">2.5. Potrubí PVC DN 150 – nátok do podtlakové stanice VS1
Potrubí PVC DN 150 – nátok do podtlakové stanice VS1
	potrubí PVC ø160								0,5 m  příruba PVC ø160								2 ks  lemový nákružek PVC ø160							2 ks   spojovací materiál z nerezoceli a těsnění pro přírubový spoj DN 150, PN 10 2 kpl
	včetně lepených spojů potrubí, montážního materiálu a příslušenství 	1 kpl
</t>
  </si>
  <si>
    <t>1583153967</t>
  </si>
  <si>
    <t>-786575629</t>
  </si>
  <si>
    <t>1308062687</t>
  </si>
  <si>
    <t>523360806</t>
  </si>
  <si>
    <t>zemní teleskopická souprava 7.5, pro šoupě DN 100-150, rozsah 1,6-2,6 m</t>
  </si>
  <si>
    <t>-525712533</t>
  </si>
  <si>
    <t>1995593650</t>
  </si>
  <si>
    <t>180645940</t>
  </si>
  <si>
    <t>55253663</t>
  </si>
  <si>
    <t>2.7. příruba zaslepovací litinová vodovodní PN 10/16 X-kus DN 150</t>
  </si>
  <si>
    <t>1293933786</t>
  </si>
  <si>
    <t>42283509</t>
  </si>
  <si>
    <t>2.8. Zpětná klapka DN 100, PN 10, spojovací šrouby z nerezoceli, včetně přírubového kolene 90° PVC DN 100, včetně 2 kpl spojovacího a těsnícího materiálu pro přírubový spoj DN 100, PN 10</t>
  </si>
  <si>
    <t>komp. d+m</t>
  </si>
  <si>
    <t>-1106217732</t>
  </si>
  <si>
    <t>1873621330</t>
  </si>
  <si>
    <t>158011633</t>
  </si>
  <si>
    <t>42291000</t>
  </si>
  <si>
    <t>klíč ke kanálovým šoupátkům se čtyřhranem</t>
  </si>
  <si>
    <t>-1725047138</t>
  </si>
  <si>
    <t>42210102</t>
  </si>
  <si>
    <t>kolo ruční pro DN 100-150 D 300mm</t>
  </si>
  <si>
    <t>743172806</t>
  </si>
  <si>
    <t>452752283</t>
  </si>
  <si>
    <t>1411502518</t>
  </si>
  <si>
    <t>286r</t>
  </si>
  <si>
    <t>2.11. Potrubí PEHD ø125 – vakuové potrubí</t>
  </si>
  <si>
    <t>73687636</t>
  </si>
  <si>
    <t xml:space="preserve">2.11. Potrubí PEHD ø125 – vakuové potrubí
	potrubí PEHD ø125 x 11,4	4 m
koleno PEHD 90° ø125 x 11,4		2 ks
příruba DN 100			2 ks
rozebíratelný spoj potrubí průměru 125 mm		1 ks
spojovací materiál z nerezoceli a těsnění pro přírubový spoj DN 100, PN 10		2 kpl
včetně lepených spojů potrubí, montážního materiálu a příslušenství 	1 kpl
</t>
  </si>
  <si>
    <t>286r1</t>
  </si>
  <si>
    <t>2.12. Potrubí PVC – potrubí výtlaku vzduchu k biologickému filtru</t>
  </si>
  <si>
    <t>-630727228</t>
  </si>
  <si>
    <t xml:space="preserve">2.12	Potrubí PVC – potrubí výtlaku vzduchu k biologickému filtru 
potrubí PVC ø125				0,5 m
potrubí PVC ø110				1 m
potrubí PVC ø75				4 m
odbočka PVC 45° s redukcí ø125/110		1 ks
odbočka PVC 45° s redukcí ø110/75		1 ks
koleno PVC ø75 mm, 90°			1 ks
koleno PVC ø75 mm, 45°			2 ks
koleno PVC ø50 mm, 90°			6 ks
spojovací materiál z nerezoceli a těsnění pro spoje včetně lepených spojů potrubí, montážního materiálu a příslušenství					1 kpl
</t>
  </si>
  <si>
    <t>286r2</t>
  </si>
  <si>
    <t>2.13. Potrubí PVC ø125 – potrubí sání vzduchu pro vývěvy</t>
  </si>
  <si>
    <t>1204881185</t>
  </si>
  <si>
    <t xml:space="preserve">
2.13	Potrubí PVC ø125 – potrubí sání vzduchu pro vývěvy
potrubí PVC ø110						3 m
potrubí PVC ø125						0,5 m
příruba otočná PVC ø125					1 ks
lemový nákružek PVC ø125					1 ks
T kus PVC ø125						4 ks
záslepka potrubí PVC ø125					2 ks
potrubí PVC ø63						1 m
T kus PVC ø63						3 ks
záslepka potrubí PVC ø63					3 ks
filtr vzduchový PVC ø50					3 ks
spoj. materiál z nerezoceli a těsnění pro přírubový spoj DN 125, PN 10	1 kpl
včetně lepených spojů potrubí, montážního materiálu a příslušenství pro připojení 2 ks vakuového čerpadla							1 kpl
</t>
  </si>
  <si>
    <t>286r5</t>
  </si>
  <si>
    <t>Instalace a dodávka monitoringu pro podtlakovou kanalizaci (komplet pro VS1 a VS2)</t>
  </si>
  <si>
    <t>1810859225</t>
  </si>
  <si>
    <t xml:space="preserve">Instalace a dodávka monitoringu pro podtlakovou kanalizaci (komplet pro VS1 a VS2)			
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</si>
</sst>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2.67" style="1" customWidth="1"/>
    <col min="5" max="5" width="2.67" style="1" customWidth="1"/>
    <col min="6" max="6" width="2.67" style="1" customWidth="1"/>
    <col min="7" max="7" width="2.67" style="1" customWidth="1"/>
    <col min="8" max="8" width="2.67" style="1" customWidth="1"/>
    <col min="9" max="9" width="2.67" style="1" customWidth="1"/>
    <col min="10" max="10" width="2.67" style="1" customWidth="1"/>
    <col min="11" max="11" width="2.67" style="1" customWidth="1"/>
    <col min="12" max="12" width="2.67" style="1" customWidth="1"/>
    <col min="13" max="13" width="2.67" style="1" customWidth="1"/>
    <col min="14" max="14" width="2.67" style="1" customWidth="1"/>
    <col min="15" max="15" width="2.67" style="1" customWidth="1"/>
    <col min="16" max="16" width="2.67" style="1" customWidth="1"/>
    <col min="17" max="17" width="2.67" style="1" customWidth="1"/>
    <col min="18" max="18" width="2.67" style="1" customWidth="1"/>
    <col min="19" max="19" width="2.67" style="1" customWidth="1"/>
    <col min="20" max="20" width="2.67" style="1" customWidth="1"/>
    <col min="21" max="21" width="2.67" style="1" customWidth="1"/>
    <col min="22" max="22" width="2.67" style="1" customWidth="1"/>
    <col min="23" max="23" width="2.67" style="1" customWidth="1"/>
    <col min="24" max="24" width="2.67" style="1" customWidth="1"/>
    <col min="25" max="25" width="2.67" style="1" customWidth="1"/>
    <col min="26" max="26" width="2.67" style="1" customWidth="1"/>
    <col min="27" max="27" width="2.67" style="1" customWidth="1"/>
    <col min="28" max="28" width="2.67" style="1" customWidth="1"/>
    <col min="29" max="29" width="2.67" style="1" customWidth="1"/>
    <col min="30" max="30" width="2.67" style="1" customWidth="1"/>
    <col min="31" max="31" width="2.67" style="1" customWidth="1"/>
    <col min="32" max="32" width="2.67" style="1" customWidth="1"/>
    <col min="33" max="33" width="2.67" style="1" customWidth="1"/>
    <col min="34" max="34" width="3.33" style="1" customWidth="1"/>
    <col min="35" max="35" width="31.67" style="1" customWidth="1"/>
    <col min="36" max="36" width="2.5" style="1" customWidth="1"/>
    <col min="37" max="37" width="2.5" style="1" customWidth="1"/>
    <col min="38" max="38" width="8.33" style="1" customWidth="1"/>
    <col min="39" max="39" width="3.33" style="1" customWidth="1"/>
    <col min="40" max="40" width="13.33" style="1" customWidth="1"/>
    <col min="41" max="41" width="7.5" style="1" customWidth="1"/>
    <col min="42" max="42" width="4.17" style="1" customWidth="1"/>
    <col min="43" max="43" width="15.67" style="1" hidden="1" customWidth="1"/>
    <col min="44" max="44" width="13.67" style="1" customWidth="1"/>
    <col min="45" max="45" width="25.83" style="1" hidden="1" customWidth="1"/>
    <col min="46" max="46" width="25.83" style="1" hidden="1" customWidth="1"/>
    <col min="47" max="47" width="25.83" style="1" hidden="1" customWidth="1"/>
    <col min="48" max="48" width="21.67" style="1" hidden="1" customWidth="1"/>
    <col min="49" max="49" width="21.67" style="1" hidden="1" customWidth="1"/>
    <col min="50" max="50" width="25" style="1" hidden="1" customWidth="1"/>
    <col min="51" max="51" width="25" style="1" hidden="1" customWidth="1"/>
    <col min="52" max="52" width="21.67" style="1" hidden="1" customWidth="1"/>
    <col min="53" max="53" width="19.17" style="1" hidden="1" customWidth="1"/>
    <col min="54" max="54" width="25" style="1" hidden="1" customWidth="1"/>
    <col min="55" max="55" width="21.67" style="1" hidden="1" customWidth="1"/>
    <col min="56" max="56" width="19.17" style="1" hidden="1" customWidth="1"/>
    <col min="57" max="57" width="66.5" style="1" customWidth="1"/>
    <col min="71" max="71" width="9.33" style="1" hidden="1"/>
    <col min="72" max="72" width="9.33" style="1" hidden="1"/>
    <col min="73" max="73" width="9.33" style="1" hidden="1"/>
    <col min="74" max="74" width="9.33" style="1" hidden="1"/>
    <col min="75" max="75" width="9.33" style="1" hidden="1"/>
    <col min="76" max="76" width="9.33" style="1" hidden="1"/>
    <col min="77" max="77" width="9.33" style="1" hidden="1"/>
    <col min="78" max="78" width="9.33" style="1" hidden="1"/>
    <col min="79" max="79" width="9.33" style="1" hidden="1"/>
    <col min="80" max="80" width="9.33" style="1" hidden="1"/>
    <col min="81" max="81" width="9.33" style="1" hidden="1"/>
    <col min="82" max="82" width="9.33" style="1" hidden="1"/>
    <col min="83" max="83" width="9.33" style="1" hidden="1"/>
    <col min="84" max="84" width="9.33" style="1" hidden="1"/>
    <col min="85" max="85" width="9.33" style="1" hidden="1"/>
    <col min="86" max="86" width="9.33" style="1" hidden="1"/>
    <col min="87" max="87" width="9.33" style="1" hidden="1"/>
    <col min="88" max="88" width="9.33" style="1" hidden="1"/>
    <col min="89" max="89" width="9.33" style="1" hidden="1"/>
    <col min="90" max="90" width="9.33" style="1" hidden="1"/>
    <col min="91" max="91" width="9.33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21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24</v>
      </c>
      <c r="AL8" s="21"/>
      <c r="AM8" s="21"/>
      <c r="AN8" s="32" t="s">
        <v>25</v>
      </c>
      <c r="AO8" s="21"/>
      <c r="AP8" s="21"/>
      <c r="AQ8" s="21"/>
      <c r="AR8" s="19"/>
      <c r="BE8" s="30"/>
      <c r="BS8" s="16" t="s">
        <v>6</v>
      </c>
    </row>
    <row r="9" s="1" customFormat="1" ht="29.28" customHeight="1">
      <c r="B9" s="20"/>
      <c r="C9" s="21"/>
      <c r="D9" s="25" t="s">
        <v>26</v>
      </c>
      <c r="E9" s="21"/>
      <c r="F9" s="21"/>
      <c r="G9" s="21"/>
      <c r="H9" s="21"/>
      <c r="I9" s="21"/>
      <c r="J9" s="21"/>
      <c r="K9" s="33" t="s">
        <v>27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5" t="s">
        <v>28</v>
      </c>
      <c r="AL9" s="21"/>
      <c r="AM9" s="21"/>
      <c r="AN9" s="33" t="s">
        <v>29</v>
      </c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31</v>
      </c>
      <c r="AL10" s="21"/>
      <c r="AM10" s="21"/>
      <c r="AN10" s="26" t="s">
        <v>32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33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34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31</v>
      </c>
      <c r="AL13" s="21"/>
      <c r="AM13" s="21"/>
      <c r="AN13" s="34" t="s">
        <v>36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4" t="s">
        <v>36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1" t="s">
        <v>34</v>
      </c>
      <c r="AL14" s="21"/>
      <c r="AM14" s="21"/>
      <c r="AN14" s="34" t="s">
        <v>36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31</v>
      </c>
      <c r="AL16" s="21"/>
      <c r="AM16" s="21"/>
      <c r="AN16" s="26" t="s">
        <v>38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34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40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41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31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42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34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40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43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51" customHeight="1">
      <c r="B23" s="20"/>
      <c r="C23" s="21"/>
      <c r="D23" s="21"/>
      <c r="E23" s="36" t="s">
        <v>44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1"/>
      <c r="AQ25" s="21"/>
      <c r="AR25" s="19"/>
      <c r="BE25" s="30"/>
    </row>
    <row r="26" s="2" customFormat="1" ht="25.92" customHeight="1">
      <c r="A26" s="38"/>
      <c r="B26" s="39"/>
      <c r="C26" s="40"/>
      <c r="D26" s="41" t="s">
        <v>45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0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0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48</v>
      </c>
      <c r="AL28" s="45"/>
      <c r="AM28" s="45"/>
      <c r="AN28" s="45"/>
      <c r="AO28" s="45"/>
      <c r="AP28" s="40"/>
      <c r="AQ28" s="40"/>
      <c r="AR28" s="44"/>
      <c r="BE28" s="30"/>
    </row>
    <row r="29" s="3" customFormat="1" ht="14.4" customHeight="1">
      <c r="A29" s="3"/>
      <c r="B29" s="46"/>
      <c r="C29" s="47"/>
      <c r="D29" s="31" t="s">
        <v>49</v>
      </c>
      <c r="E29" s="47"/>
      <c r="F29" s="31" t="s">
        <v>50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1" t="s">
        <v>51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1" t="s">
        <v>52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1" t="s">
        <v>53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1" t="s">
        <v>54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0"/>
    </row>
    <row r="35" s="2" customFormat="1" ht="25.92" customHeight="1">
      <c r="A35" s="38"/>
      <c r="B35" s="39"/>
      <c r="C35" s="52"/>
      <c r="D35" s="53" t="s">
        <v>55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56</v>
      </c>
      <c r="U35" s="54"/>
      <c r="V35" s="54"/>
      <c r="W35" s="54"/>
      <c r="X35" s="56" t="s">
        <v>57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9"/>
      <c r="C49" s="60"/>
      <c r="D49" s="61" t="s">
        <v>58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8"/>
      <c r="B60" s="39"/>
      <c r="C60" s="40"/>
      <c r="D60" s="64" t="s">
        <v>60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61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60</v>
      </c>
      <c r="AI60" s="42"/>
      <c r="AJ60" s="42"/>
      <c r="AK60" s="42"/>
      <c r="AL60" s="42"/>
      <c r="AM60" s="64" t="s">
        <v>61</v>
      </c>
      <c r="AN60" s="42"/>
      <c r="AO60" s="42"/>
      <c r="AP60" s="40"/>
      <c r="AQ60" s="40"/>
      <c r="AR60" s="44"/>
      <c r="BE60" s="38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8"/>
      <c r="B64" s="39"/>
      <c r="C64" s="40"/>
      <c r="D64" s="61" t="s">
        <v>62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63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8"/>
      <c r="B75" s="39"/>
      <c r="C75" s="40"/>
      <c r="D75" s="64" t="s">
        <v>60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61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60</v>
      </c>
      <c r="AI75" s="42"/>
      <c r="AJ75" s="42"/>
      <c r="AK75" s="42"/>
      <c r="AL75" s="42"/>
      <c r="AM75" s="64" t="s">
        <v>61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2" t="s">
        <v>64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1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2019_01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Kanalizace Stříbrná Skalice - III.etapa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1" t="s">
        <v>22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Stříbrná Skalice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1" t="s">
        <v>24</v>
      </c>
      <c r="AJ87" s="40"/>
      <c r="AK87" s="40"/>
      <c r="AL87" s="40"/>
      <c r="AM87" s="79" t="str">
        <f>IF(AN8= "","",AN8)</f>
        <v>30. 1. 2019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7.9" customHeight="1">
      <c r="A89" s="38"/>
      <c r="B89" s="39"/>
      <c r="C89" s="31" t="s">
        <v>30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Stříbrná Skalice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1" t="s">
        <v>37</v>
      </c>
      <c r="AJ89" s="40"/>
      <c r="AK89" s="40"/>
      <c r="AL89" s="40"/>
      <c r="AM89" s="80" t="str">
        <f>IF(E17="","",E17)</f>
        <v>Vodohospodářský rozvoj a výstavba a.s.</v>
      </c>
      <c r="AN89" s="71"/>
      <c r="AO89" s="71"/>
      <c r="AP89" s="71"/>
      <c r="AQ89" s="40"/>
      <c r="AR89" s="44"/>
      <c r="AS89" s="81" t="s">
        <v>65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1" t="s">
        <v>35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1" t="s">
        <v>41</v>
      </c>
      <c r="AJ90" s="40"/>
      <c r="AK90" s="40"/>
      <c r="AL90" s="40"/>
      <c r="AM90" s="80" t="str">
        <f>IF(E20="","",E20)</f>
        <v>Dvořák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66</v>
      </c>
      <c r="D92" s="94"/>
      <c r="E92" s="94"/>
      <c r="F92" s="94"/>
      <c r="G92" s="94"/>
      <c r="H92" s="95"/>
      <c r="I92" s="96" t="s">
        <v>67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68</v>
      </c>
      <c r="AH92" s="94"/>
      <c r="AI92" s="94"/>
      <c r="AJ92" s="94"/>
      <c r="AK92" s="94"/>
      <c r="AL92" s="94"/>
      <c r="AM92" s="94"/>
      <c r="AN92" s="96" t="s">
        <v>69</v>
      </c>
      <c r="AO92" s="94"/>
      <c r="AP92" s="98"/>
      <c r="AQ92" s="99" t="s">
        <v>70</v>
      </c>
      <c r="AR92" s="44"/>
      <c r="AS92" s="100" t="s">
        <v>71</v>
      </c>
      <c r="AT92" s="101" t="s">
        <v>72</v>
      </c>
      <c r="AU92" s="101" t="s">
        <v>73</v>
      </c>
      <c r="AV92" s="101" t="s">
        <v>74</v>
      </c>
      <c r="AW92" s="101" t="s">
        <v>75</v>
      </c>
      <c r="AX92" s="101" t="s">
        <v>76</v>
      </c>
      <c r="AY92" s="101" t="s">
        <v>77</v>
      </c>
      <c r="AZ92" s="101" t="s">
        <v>78</v>
      </c>
      <c r="BA92" s="101" t="s">
        <v>79</v>
      </c>
      <c r="BB92" s="101" t="s">
        <v>80</v>
      </c>
      <c r="BC92" s="101" t="s">
        <v>81</v>
      </c>
      <c r="BD92" s="102" t="s">
        <v>82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83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ROUND(AG95+AG96+AG102+AG103+SUM(AG107:AG110),2)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ROUND(AS95+AS96+AS102+AS103+SUM(AS107:AS110),2)</f>
        <v>0</v>
      </c>
      <c r="AT94" s="114">
        <f>ROUND(SUM(AV94:AW94),2)</f>
        <v>0</v>
      </c>
      <c r="AU94" s="115">
        <f>ROUND(AU95+AU96+AU102+AU103+SUM(AU107:AU110),5)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ROUND(AZ95+AZ96+AZ102+AZ103+SUM(AZ107:AZ110),2)</f>
        <v>0</v>
      </c>
      <c r="BA94" s="114">
        <f>ROUND(BA95+BA96+BA102+BA103+SUM(BA107:BA110),2)</f>
        <v>0</v>
      </c>
      <c r="BB94" s="114">
        <f>ROUND(BB95+BB96+BB102+BB103+SUM(BB107:BB110),2)</f>
        <v>0</v>
      </c>
      <c r="BC94" s="114">
        <f>ROUND(BC95+BC96+BC102+BC103+SUM(BC107:BC110),2)</f>
        <v>0</v>
      </c>
      <c r="BD94" s="116">
        <f>ROUND(BD95+BD96+BD102+BD103+SUM(BD107:BD110),2)</f>
        <v>0</v>
      </c>
      <c r="BE94" s="6"/>
      <c r="BS94" s="117" t="s">
        <v>84</v>
      </c>
      <c r="BT94" s="117" t="s">
        <v>85</v>
      </c>
      <c r="BU94" s="118" t="s">
        <v>86</v>
      </c>
      <c r="BV94" s="117" t="s">
        <v>87</v>
      </c>
      <c r="BW94" s="117" t="s">
        <v>5</v>
      </c>
      <c r="BX94" s="117" t="s">
        <v>88</v>
      </c>
      <c r="CL94" s="117" t="s">
        <v>19</v>
      </c>
    </row>
    <row r="95" s="7" customFormat="1" ht="27" customHeight="1">
      <c r="A95" s="119" t="s">
        <v>89</v>
      </c>
      <c r="B95" s="120"/>
      <c r="C95" s="121"/>
      <c r="D95" s="122" t="s">
        <v>90</v>
      </c>
      <c r="E95" s="122"/>
      <c r="F95" s="122"/>
      <c r="G95" s="122"/>
      <c r="H95" s="122"/>
      <c r="I95" s="123"/>
      <c r="J95" s="122" t="s">
        <v>91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'2019_01_000 - Soupis vedl...'!J30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92</v>
      </c>
      <c r="AR95" s="126"/>
      <c r="AS95" s="127">
        <v>0</v>
      </c>
      <c r="AT95" s="128">
        <f>ROUND(SUM(AV95:AW95),2)</f>
        <v>0</v>
      </c>
      <c r="AU95" s="129">
        <f>'2019_01_000 - Soupis vedl...'!P117</f>
        <v>0</v>
      </c>
      <c r="AV95" s="128">
        <f>'2019_01_000 - Soupis vedl...'!J33</f>
        <v>0</v>
      </c>
      <c r="AW95" s="128">
        <f>'2019_01_000 - Soupis vedl...'!J34</f>
        <v>0</v>
      </c>
      <c r="AX95" s="128">
        <f>'2019_01_000 - Soupis vedl...'!J35</f>
        <v>0</v>
      </c>
      <c r="AY95" s="128">
        <f>'2019_01_000 - Soupis vedl...'!J36</f>
        <v>0</v>
      </c>
      <c r="AZ95" s="128">
        <f>'2019_01_000 - Soupis vedl...'!F33</f>
        <v>0</v>
      </c>
      <c r="BA95" s="128">
        <f>'2019_01_000 - Soupis vedl...'!F34</f>
        <v>0</v>
      </c>
      <c r="BB95" s="128">
        <f>'2019_01_000 - Soupis vedl...'!F35</f>
        <v>0</v>
      </c>
      <c r="BC95" s="128">
        <f>'2019_01_000 - Soupis vedl...'!F36</f>
        <v>0</v>
      </c>
      <c r="BD95" s="130">
        <f>'2019_01_000 - Soupis vedl...'!F37</f>
        <v>0</v>
      </c>
      <c r="BE95" s="7"/>
      <c r="BT95" s="131" t="s">
        <v>93</v>
      </c>
      <c r="BV95" s="131" t="s">
        <v>87</v>
      </c>
      <c r="BW95" s="131" t="s">
        <v>94</v>
      </c>
      <c r="BX95" s="131" t="s">
        <v>5</v>
      </c>
      <c r="CL95" s="131" t="s">
        <v>95</v>
      </c>
      <c r="CM95" s="131" t="s">
        <v>96</v>
      </c>
    </row>
    <row r="96" s="7" customFormat="1" ht="27" customHeight="1">
      <c r="A96" s="7"/>
      <c r="B96" s="120"/>
      <c r="C96" s="121"/>
      <c r="D96" s="122" t="s">
        <v>97</v>
      </c>
      <c r="E96" s="122"/>
      <c r="F96" s="122"/>
      <c r="G96" s="122"/>
      <c r="H96" s="122"/>
      <c r="I96" s="123"/>
      <c r="J96" s="122" t="s">
        <v>98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32">
        <f>ROUND(SUM(AG97:AG101),2)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99</v>
      </c>
      <c r="AR96" s="126"/>
      <c r="AS96" s="127">
        <f>ROUND(SUM(AS97:AS101),2)</f>
        <v>0</v>
      </c>
      <c r="AT96" s="128">
        <f>ROUND(SUM(AV96:AW96),2)</f>
        <v>0</v>
      </c>
      <c r="AU96" s="129">
        <f>ROUND(SUM(AU97:AU101),5)</f>
        <v>0</v>
      </c>
      <c r="AV96" s="128">
        <f>ROUND(AZ96*L29,2)</f>
        <v>0</v>
      </c>
      <c r="AW96" s="128">
        <f>ROUND(BA96*L30,2)</f>
        <v>0</v>
      </c>
      <c r="AX96" s="128">
        <f>ROUND(BB96*L29,2)</f>
        <v>0</v>
      </c>
      <c r="AY96" s="128">
        <f>ROUND(BC96*L30,2)</f>
        <v>0</v>
      </c>
      <c r="AZ96" s="128">
        <f>ROUND(SUM(AZ97:AZ101),2)</f>
        <v>0</v>
      </c>
      <c r="BA96" s="128">
        <f>ROUND(SUM(BA97:BA101),2)</f>
        <v>0</v>
      </c>
      <c r="BB96" s="128">
        <f>ROUND(SUM(BB97:BB101),2)</f>
        <v>0</v>
      </c>
      <c r="BC96" s="128">
        <f>ROUND(SUM(BC97:BC101),2)</f>
        <v>0</v>
      </c>
      <c r="BD96" s="130">
        <f>ROUND(SUM(BD97:BD101),2)</f>
        <v>0</v>
      </c>
      <c r="BE96" s="7"/>
      <c r="BS96" s="131" t="s">
        <v>84</v>
      </c>
      <c r="BT96" s="131" t="s">
        <v>93</v>
      </c>
      <c r="BU96" s="131" t="s">
        <v>86</v>
      </c>
      <c r="BV96" s="131" t="s">
        <v>87</v>
      </c>
      <c r="BW96" s="131" t="s">
        <v>100</v>
      </c>
      <c r="BX96" s="131" t="s">
        <v>5</v>
      </c>
      <c r="CL96" s="131" t="s">
        <v>95</v>
      </c>
      <c r="CM96" s="131" t="s">
        <v>96</v>
      </c>
    </row>
    <row r="97" s="4" customFormat="1" ht="25.5" customHeight="1">
      <c r="A97" s="119" t="s">
        <v>89</v>
      </c>
      <c r="B97" s="70"/>
      <c r="C97" s="133"/>
      <c r="D97" s="133"/>
      <c r="E97" s="134" t="s">
        <v>101</v>
      </c>
      <c r="F97" s="134"/>
      <c r="G97" s="134"/>
      <c r="H97" s="134"/>
      <c r="I97" s="134"/>
      <c r="J97" s="133"/>
      <c r="K97" s="134" t="s">
        <v>102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'2019_01_01.1 - SO 1.01 Po...'!J32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103</v>
      </c>
      <c r="AR97" s="72"/>
      <c r="AS97" s="137">
        <v>0</v>
      </c>
      <c r="AT97" s="138">
        <f>ROUND(SUM(AV97:AW97),2)</f>
        <v>0</v>
      </c>
      <c r="AU97" s="139">
        <f>'2019_01_01.1 - SO 1.01 Po...'!P139</f>
        <v>0</v>
      </c>
      <c r="AV97" s="138">
        <f>'2019_01_01.1 - SO 1.01 Po...'!J35</f>
        <v>0</v>
      </c>
      <c r="AW97" s="138">
        <f>'2019_01_01.1 - SO 1.01 Po...'!J36</f>
        <v>0</v>
      </c>
      <c r="AX97" s="138">
        <f>'2019_01_01.1 - SO 1.01 Po...'!J37</f>
        <v>0</v>
      </c>
      <c r="AY97" s="138">
        <f>'2019_01_01.1 - SO 1.01 Po...'!J38</f>
        <v>0</v>
      </c>
      <c r="AZ97" s="138">
        <f>'2019_01_01.1 - SO 1.01 Po...'!F35</f>
        <v>0</v>
      </c>
      <c r="BA97" s="138">
        <f>'2019_01_01.1 - SO 1.01 Po...'!F36</f>
        <v>0</v>
      </c>
      <c r="BB97" s="138">
        <f>'2019_01_01.1 - SO 1.01 Po...'!F37</f>
        <v>0</v>
      </c>
      <c r="BC97" s="138">
        <f>'2019_01_01.1 - SO 1.01 Po...'!F38</f>
        <v>0</v>
      </c>
      <c r="BD97" s="140">
        <f>'2019_01_01.1 - SO 1.01 Po...'!F39</f>
        <v>0</v>
      </c>
      <c r="BE97" s="4"/>
      <c r="BT97" s="141" t="s">
        <v>96</v>
      </c>
      <c r="BV97" s="141" t="s">
        <v>87</v>
      </c>
      <c r="BW97" s="141" t="s">
        <v>104</v>
      </c>
      <c r="BX97" s="141" t="s">
        <v>100</v>
      </c>
      <c r="CL97" s="141" t="s">
        <v>95</v>
      </c>
    </row>
    <row r="98" s="4" customFormat="1" ht="25.5" customHeight="1">
      <c r="A98" s="119" t="s">
        <v>89</v>
      </c>
      <c r="B98" s="70"/>
      <c r="C98" s="133"/>
      <c r="D98" s="133"/>
      <c r="E98" s="134" t="s">
        <v>105</v>
      </c>
      <c r="F98" s="134"/>
      <c r="G98" s="134"/>
      <c r="H98" s="134"/>
      <c r="I98" s="134"/>
      <c r="J98" s="133"/>
      <c r="K98" s="134" t="s">
        <v>106</v>
      </c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5">
        <f>'2019_01_01.2 - SO 1.01  P...'!J32</f>
        <v>0</v>
      </c>
      <c r="AH98" s="133"/>
      <c r="AI98" s="133"/>
      <c r="AJ98" s="133"/>
      <c r="AK98" s="133"/>
      <c r="AL98" s="133"/>
      <c r="AM98" s="133"/>
      <c r="AN98" s="135">
        <f>SUM(AG98,AT98)</f>
        <v>0</v>
      </c>
      <c r="AO98" s="133"/>
      <c r="AP98" s="133"/>
      <c r="AQ98" s="136" t="s">
        <v>103</v>
      </c>
      <c r="AR98" s="72"/>
      <c r="AS98" s="137">
        <v>0</v>
      </c>
      <c r="AT98" s="138">
        <f>ROUND(SUM(AV98:AW98),2)</f>
        <v>0</v>
      </c>
      <c r="AU98" s="139">
        <f>'2019_01_01.2 - SO 1.01  P...'!P124</f>
        <v>0</v>
      </c>
      <c r="AV98" s="138">
        <f>'2019_01_01.2 - SO 1.01  P...'!J35</f>
        <v>0</v>
      </c>
      <c r="AW98" s="138">
        <f>'2019_01_01.2 - SO 1.01  P...'!J36</f>
        <v>0</v>
      </c>
      <c r="AX98" s="138">
        <f>'2019_01_01.2 - SO 1.01  P...'!J37</f>
        <v>0</v>
      </c>
      <c r="AY98" s="138">
        <f>'2019_01_01.2 - SO 1.01  P...'!J38</f>
        <v>0</v>
      </c>
      <c r="AZ98" s="138">
        <f>'2019_01_01.2 - SO 1.01  P...'!F35</f>
        <v>0</v>
      </c>
      <c r="BA98" s="138">
        <f>'2019_01_01.2 - SO 1.01  P...'!F36</f>
        <v>0</v>
      </c>
      <c r="BB98" s="138">
        <f>'2019_01_01.2 - SO 1.01  P...'!F37</f>
        <v>0</v>
      </c>
      <c r="BC98" s="138">
        <f>'2019_01_01.2 - SO 1.01  P...'!F38</f>
        <v>0</v>
      </c>
      <c r="BD98" s="140">
        <f>'2019_01_01.2 - SO 1.01  P...'!F39</f>
        <v>0</v>
      </c>
      <c r="BE98" s="4"/>
      <c r="BT98" s="141" t="s">
        <v>96</v>
      </c>
      <c r="BV98" s="141" t="s">
        <v>87</v>
      </c>
      <c r="BW98" s="141" t="s">
        <v>107</v>
      </c>
      <c r="BX98" s="141" t="s">
        <v>100</v>
      </c>
      <c r="CL98" s="141" t="s">
        <v>108</v>
      </c>
    </row>
    <row r="99" s="4" customFormat="1" ht="25.5" customHeight="1">
      <c r="A99" s="119" t="s">
        <v>89</v>
      </c>
      <c r="B99" s="70"/>
      <c r="C99" s="133"/>
      <c r="D99" s="133"/>
      <c r="E99" s="134" t="s">
        <v>109</v>
      </c>
      <c r="F99" s="134"/>
      <c r="G99" s="134"/>
      <c r="H99" s="134"/>
      <c r="I99" s="134"/>
      <c r="J99" s="133"/>
      <c r="K99" s="134" t="s">
        <v>110</v>
      </c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5">
        <f>'2019_01_01.3 - SO 1.01 Po...'!J32</f>
        <v>0</v>
      </c>
      <c r="AH99" s="133"/>
      <c r="AI99" s="133"/>
      <c r="AJ99" s="133"/>
      <c r="AK99" s="133"/>
      <c r="AL99" s="133"/>
      <c r="AM99" s="133"/>
      <c r="AN99" s="135">
        <f>SUM(AG99,AT99)</f>
        <v>0</v>
      </c>
      <c r="AO99" s="133"/>
      <c r="AP99" s="133"/>
      <c r="AQ99" s="136" t="s">
        <v>103</v>
      </c>
      <c r="AR99" s="72"/>
      <c r="AS99" s="137">
        <v>0</v>
      </c>
      <c r="AT99" s="138">
        <f>ROUND(SUM(AV99:AW99),2)</f>
        <v>0</v>
      </c>
      <c r="AU99" s="139">
        <f>'2019_01_01.3 - SO 1.01 Po...'!P133</f>
        <v>0</v>
      </c>
      <c r="AV99" s="138">
        <f>'2019_01_01.3 - SO 1.01 Po...'!J35</f>
        <v>0</v>
      </c>
      <c r="AW99" s="138">
        <f>'2019_01_01.3 - SO 1.01 Po...'!J36</f>
        <v>0</v>
      </c>
      <c r="AX99" s="138">
        <f>'2019_01_01.3 - SO 1.01 Po...'!J37</f>
        <v>0</v>
      </c>
      <c r="AY99" s="138">
        <f>'2019_01_01.3 - SO 1.01 Po...'!J38</f>
        <v>0</v>
      </c>
      <c r="AZ99" s="138">
        <f>'2019_01_01.3 - SO 1.01 Po...'!F35</f>
        <v>0</v>
      </c>
      <c r="BA99" s="138">
        <f>'2019_01_01.3 - SO 1.01 Po...'!F36</f>
        <v>0</v>
      </c>
      <c r="BB99" s="138">
        <f>'2019_01_01.3 - SO 1.01 Po...'!F37</f>
        <v>0</v>
      </c>
      <c r="BC99" s="138">
        <f>'2019_01_01.3 - SO 1.01 Po...'!F38</f>
        <v>0</v>
      </c>
      <c r="BD99" s="140">
        <f>'2019_01_01.3 - SO 1.01 Po...'!F39</f>
        <v>0</v>
      </c>
      <c r="BE99" s="4"/>
      <c r="BT99" s="141" t="s">
        <v>96</v>
      </c>
      <c r="BV99" s="141" t="s">
        <v>87</v>
      </c>
      <c r="BW99" s="141" t="s">
        <v>111</v>
      </c>
      <c r="BX99" s="141" t="s">
        <v>100</v>
      </c>
      <c r="CL99" s="141" t="s">
        <v>112</v>
      </c>
    </row>
    <row r="100" s="4" customFormat="1" ht="25.5" customHeight="1">
      <c r="A100" s="119" t="s">
        <v>89</v>
      </c>
      <c r="B100" s="70"/>
      <c r="C100" s="133"/>
      <c r="D100" s="133"/>
      <c r="E100" s="134" t="s">
        <v>113</v>
      </c>
      <c r="F100" s="134"/>
      <c r="G100" s="134"/>
      <c r="H100" s="134"/>
      <c r="I100" s="134"/>
      <c r="J100" s="133"/>
      <c r="K100" s="134" t="s">
        <v>114</v>
      </c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5">
        <f>'2019_01_01.4 - SO 1.01 Po...'!J32</f>
        <v>0</v>
      </c>
      <c r="AH100" s="133"/>
      <c r="AI100" s="133"/>
      <c r="AJ100" s="133"/>
      <c r="AK100" s="133"/>
      <c r="AL100" s="133"/>
      <c r="AM100" s="133"/>
      <c r="AN100" s="135">
        <f>SUM(AG100,AT100)</f>
        <v>0</v>
      </c>
      <c r="AO100" s="133"/>
      <c r="AP100" s="133"/>
      <c r="AQ100" s="136" t="s">
        <v>103</v>
      </c>
      <c r="AR100" s="72"/>
      <c r="AS100" s="137">
        <v>0</v>
      </c>
      <c r="AT100" s="138">
        <f>ROUND(SUM(AV100:AW100),2)</f>
        <v>0</v>
      </c>
      <c r="AU100" s="139">
        <f>'2019_01_01.4 - SO 1.01 Po...'!P126</f>
        <v>0</v>
      </c>
      <c r="AV100" s="138">
        <f>'2019_01_01.4 - SO 1.01 Po...'!J35</f>
        <v>0</v>
      </c>
      <c r="AW100" s="138">
        <f>'2019_01_01.4 - SO 1.01 Po...'!J36</f>
        <v>0</v>
      </c>
      <c r="AX100" s="138">
        <f>'2019_01_01.4 - SO 1.01 Po...'!J37</f>
        <v>0</v>
      </c>
      <c r="AY100" s="138">
        <f>'2019_01_01.4 - SO 1.01 Po...'!J38</f>
        <v>0</v>
      </c>
      <c r="AZ100" s="138">
        <f>'2019_01_01.4 - SO 1.01 Po...'!F35</f>
        <v>0</v>
      </c>
      <c r="BA100" s="138">
        <f>'2019_01_01.4 - SO 1.01 Po...'!F36</f>
        <v>0</v>
      </c>
      <c r="BB100" s="138">
        <f>'2019_01_01.4 - SO 1.01 Po...'!F37</f>
        <v>0</v>
      </c>
      <c r="BC100" s="138">
        <f>'2019_01_01.4 - SO 1.01 Po...'!F38</f>
        <v>0</v>
      </c>
      <c r="BD100" s="140">
        <f>'2019_01_01.4 - SO 1.01 Po...'!F39</f>
        <v>0</v>
      </c>
      <c r="BE100" s="4"/>
      <c r="BT100" s="141" t="s">
        <v>96</v>
      </c>
      <c r="BV100" s="141" t="s">
        <v>87</v>
      </c>
      <c r="BW100" s="141" t="s">
        <v>115</v>
      </c>
      <c r="BX100" s="141" t="s">
        <v>100</v>
      </c>
      <c r="CL100" s="141" t="s">
        <v>116</v>
      </c>
    </row>
    <row r="101" s="4" customFormat="1" ht="25.5" customHeight="1">
      <c r="A101" s="119" t="s">
        <v>89</v>
      </c>
      <c r="B101" s="70"/>
      <c r="C101" s="133"/>
      <c r="D101" s="133"/>
      <c r="E101" s="134" t="s">
        <v>117</v>
      </c>
      <c r="F101" s="134"/>
      <c r="G101" s="134"/>
      <c r="H101" s="134"/>
      <c r="I101" s="134"/>
      <c r="J101" s="133"/>
      <c r="K101" s="134" t="s">
        <v>118</v>
      </c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5">
        <f>'2019_01_01.5 - SO 1.02 Po...'!J32</f>
        <v>0</v>
      </c>
      <c r="AH101" s="133"/>
      <c r="AI101" s="133"/>
      <c r="AJ101" s="133"/>
      <c r="AK101" s="133"/>
      <c r="AL101" s="133"/>
      <c r="AM101" s="133"/>
      <c r="AN101" s="135">
        <f>SUM(AG101,AT101)</f>
        <v>0</v>
      </c>
      <c r="AO101" s="133"/>
      <c r="AP101" s="133"/>
      <c r="AQ101" s="136" t="s">
        <v>103</v>
      </c>
      <c r="AR101" s="72"/>
      <c r="AS101" s="137">
        <v>0</v>
      </c>
      <c r="AT101" s="138">
        <f>ROUND(SUM(AV101:AW101),2)</f>
        <v>0</v>
      </c>
      <c r="AU101" s="139">
        <f>'2019_01_01.5 - SO 1.02 Po...'!P127</f>
        <v>0</v>
      </c>
      <c r="AV101" s="138">
        <f>'2019_01_01.5 - SO 1.02 Po...'!J35</f>
        <v>0</v>
      </c>
      <c r="AW101" s="138">
        <f>'2019_01_01.5 - SO 1.02 Po...'!J36</f>
        <v>0</v>
      </c>
      <c r="AX101" s="138">
        <f>'2019_01_01.5 - SO 1.02 Po...'!J37</f>
        <v>0</v>
      </c>
      <c r="AY101" s="138">
        <f>'2019_01_01.5 - SO 1.02 Po...'!J38</f>
        <v>0</v>
      </c>
      <c r="AZ101" s="138">
        <f>'2019_01_01.5 - SO 1.02 Po...'!F35</f>
        <v>0</v>
      </c>
      <c r="BA101" s="138">
        <f>'2019_01_01.5 - SO 1.02 Po...'!F36</f>
        <v>0</v>
      </c>
      <c r="BB101" s="138">
        <f>'2019_01_01.5 - SO 1.02 Po...'!F37</f>
        <v>0</v>
      </c>
      <c r="BC101" s="138">
        <f>'2019_01_01.5 - SO 1.02 Po...'!F38</f>
        <v>0</v>
      </c>
      <c r="BD101" s="140">
        <f>'2019_01_01.5 - SO 1.02 Po...'!F39</f>
        <v>0</v>
      </c>
      <c r="BE101" s="4"/>
      <c r="BT101" s="141" t="s">
        <v>96</v>
      </c>
      <c r="BV101" s="141" t="s">
        <v>87</v>
      </c>
      <c r="BW101" s="141" t="s">
        <v>119</v>
      </c>
      <c r="BX101" s="141" t="s">
        <v>100</v>
      </c>
      <c r="CL101" s="141" t="s">
        <v>116</v>
      </c>
    </row>
    <row r="102" s="7" customFormat="1" ht="27" customHeight="1">
      <c r="A102" s="119" t="s">
        <v>89</v>
      </c>
      <c r="B102" s="120"/>
      <c r="C102" s="121"/>
      <c r="D102" s="122" t="s">
        <v>120</v>
      </c>
      <c r="E102" s="122"/>
      <c r="F102" s="122"/>
      <c r="G102" s="122"/>
      <c r="H102" s="122"/>
      <c r="I102" s="123"/>
      <c r="J102" s="122" t="s">
        <v>121</v>
      </c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4">
        <f>'2019_01_03 - SO 1.01 Podt...'!J30</f>
        <v>0</v>
      </c>
      <c r="AH102" s="123"/>
      <c r="AI102" s="123"/>
      <c r="AJ102" s="123"/>
      <c r="AK102" s="123"/>
      <c r="AL102" s="123"/>
      <c r="AM102" s="123"/>
      <c r="AN102" s="124">
        <f>SUM(AG102,AT102)</f>
        <v>0</v>
      </c>
      <c r="AO102" s="123"/>
      <c r="AP102" s="123"/>
      <c r="AQ102" s="125" t="s">
        <v>99</v>
      </c>
      <c r="AR102" s="126"/>
      <c r="AS102" s="127">
        <v>0</v>
      </c>
      <c r="AT102" s="128">
        <f>ROUND(SUM(AV102:AW102),2)</f>
        <v>0</v>
      </c>
      <c r="AU102" s="129">
        <f>'2019_01_03 - SO 1.01 Podt...'!P121</f>
        <v>0</v>
      </c>
      <c r="AV102" s="128">
        <f>'2019_01_03 - SO 1.01 Podt...'!J33</f>
        <v>0</v>
      </c>
      <c r="AW102" s="128">
        <f>'2019_01_03 - SO 1.01 Podt...'!J34</f>
        <v>0</v>
      </c>
      <c r="AX102" s="128">
        <f>'2019_01_03 - SO 1.01 Podt...'!J35</f>
        <v>0</v>
      </c>
      <c r="AY102" s="128">
        <f>'2019_01_03 - SO 1.01 Podt...'!J36</f>
        <v>0</v>
      </c>
      <c r="AZ102" s="128">
        <f>'2019_01_03 - SO 1.01 Podt...'!F33</f>
        <v>0</v>
      </c>
      <c r="BA102" s="128">
        <f>'2019_01_03 - SO 1.01 Podt...'!F34</f>
        <v>0</v>
      </c>
      <c r="BB102" s="128">
        <f>'2019_01_03 - SO 1.01 Podt...'!F35</f>
        <v>0</v>
      </c>
      <c r="BC102" s="128">
        <f>'2019_01_03 - SO 1.01 Podt...'!F36</f>
        <v>0</v>
      </c>
      <c r="BD102" s="130">
        <f>'2019_01_03 - SO 1.01 Podt...'!F37</f>
        <v>0</v>
      </c>
      <c r="BE102" s="7"/>
      <c r="BT102" s="131" t="s">
        <v>93</v>
      </c>
      <c r="BV102" s="131" t="s">
        <v>87</v>
      </c>
      <c r="BW102" s="131" t="s">
        <v>122</v>
      </c>
      <c r="BX102" s="131" t="s">
        <v>5</v>
      </c>
      <c r="CL102" s="131" t="s">
        <v>95</v>
      </c>
      <c r="CM102" s="131" t="s">
        <v>96</v>
      </c>
    </row>
    <row r="103" s="7" customFormat="1" ht="27" customHeight="1">
      <c r="A103" s="7"/>
      <c r="B103" s="120"/>
      <c r="C103" s="121"/>
      <c r="D103" s="122" t="s">
        <v>123</v>
      </c>
      <c r="E103" s="122"/>
      <c r="F103" s="122"/>
      <c r="G103" s="122"/>
      <c r="H103" s="122"/>
      <c r="I103" s="123"/>
      <c r="J103" s="122" t="s">
        <v>124</v>
      </c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32">
        <f>ROUND(SUM(AG104:AG106),2)</f>
        <v>0</v>
      </c>
      <c r="AH103" s="123"/>
      <c r="AI103" s="123"/>
      <c r="AJ103" s="123"/>
      <c r="AK103" s="123"/>
      <c r="AL103" s="123"/>
      <c r="AM103" s="123"/>
      <c r="AN103" s="124">
        <f>SUM(AG103,AT103)</f>
        <v>0</v>
      </c>
      <c r="AO103" s="123"/>
      <c r="AP103" s="123"/>
      <c r="AQ103" s="125" t="s">
        <v>125</v>
      </c>
      <c r="AR103" s="126"/>
      <c r="AS103" s="127">
        <f>ROUND(SUM(AS104:AS106),2)</f>
        <v>0</v>
      </c>
      <c r="AT103" s="128">
        <f>ROUND(SUM(AV103:AW103),2)</f>
        <v>0</v>
      </c>
      <c r="AU103" s="129">
        <f>ROUND(SUM(AU104:AU106),5)</f>
        <v>0</v>
      </c>
      <c r="AV103" s="128">
        <f>ROUND(AZ103*L29,2)</f>
        <v>0</v>
      </c>
      <c r="AW103" s="128">
        <f>ROUND(BA103*L30,2)</f>
        <v>0</v>
      </c>
      <c r="AX103" s="128">
        <f>ROUND(BB103*L29,2)</f>
        <v>0</v>
      </c>
      <c r="AY103" s="128">
        <f>ROUND(BC103*L30,2)</f>
        <v>0</v>
      </c>
      <c r="AZ103" s="128">
        <f>ROUND(SUM(AZ104:AZ106),2)</f>
        <v>0</v>
      </c>
      <c r="BA103" s="128">
        <f>ROUND(SUM(BA104:BA106),2)</f>
        <v>0</v>
      </c>
      <c r="BB103" s="128">
        <f>ROUND(SUM(BB104:BB106),2)</f>
        <v>0</v>
      </c>
      <c r="BC103" s="128">
        <f>ROUND(SUM(BC104:BC106),2)</f>
        <v>0</v>
      </c>
      <c r="BD103" s="130">
        <f>ROUND(SUM(BD104:BD106),2)</f>
        <v>0</v>
      </c>
      <c r="BE103" s="7"/>
      <c r="BS103" s="131" t="s">
        <v>84</v>
      </c>
      <c r="BT103" s="131" t="s">
        <v>93</v>
      </c>
      <c r="BU103" s="131" t="s">
        <v>86</v>
      </c>
      <c r="BV103" s="131" t="s">
        <v>87</v>
      </c>
      <c r="BW103" s="131" t="s">
        <v>126</v>
      </c>
      <c r="BX103" s="131" t="s">
        <v>5</v>
      </c>
      <c r="CL103" s="131" t="s">
        <v>95</v>
      </c>
      <c r="CM103" s="131" t="s">
        <v>96</v>
      </c>
    </row>
    <row r="104" s="4" customFormat="1" ht="25.5" customHeight="1">
      <c r="A104" s="119" t="s">
        <v>89</v>
      </c>
      <c r="B104" s="70"/>
      <c r="C104" s="133"/>
      <c r="D104" s="133"/>
      <c r="E104" s="134" t="s">
        <v>127</v>
      </c>
      <c r="F104" s="134"/>
      <c r="G104" s="134"/>
      <c r="H104" s="134"/>
      <c r="I104" s="134"/>
      <c r="J104" s="133"/>
      <c r="K104" s="134" t="s">
        <v>128</v>
      </c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5">
        <f>'2019_01_0.1.1 - IO 01.1. ...'!J32</f>
        <v>0</v>
      </c>
      <c r="AH104" s="133"/>
      <c r="AI104" s="133"/>
      <c r="AJ104" s="133"/>
      <c r="AK104" s="133"/>
      <c r="AL104" s="133"/>
      <c r="AM104" s="133"/>
      <c r="AN104" s="135">
        <f>SUM(AG104,AT104)</f>
        <v>0</v>
      </c>
      <c r="AO104" s="133"/>
      <c r="AP104" s="133"/>
      <c r="AQ104" s="136" t="s">
        <v>103</v>
      </c>
      <c r="AR104" s="72"/>
      <c r="AS104" s="137">
        <v>0</v>
      </c>
      <c r="AT104" s="138">
        <f>ROUND(SUM(AV104:AW104),2)</f>
        <v>0</v>
      </c>
      <c r="AU104" s="139">
        <f>'2019_01_0.1.1 - IO 01.1. ...'!P134</f>
        <v>0</v>
      </c>
      <c r="AV104" s="138">
        <f>'2019_01_0.1.1 - IO 01.1. ...'!J35</f>
        <v>0</v>
      </c>
      <c r="AW104" s="138">
        <f>'2019_01_0.1.1 - IO 01.1. ...'!J36</f>
        <v>0</v>
      </c>
      <c r="AX104" s="138">
        <f>'2019_01_0.1.1 - IO 01.1. ...'!J37</f>
        <v>0</v>
      </c>
      <c r="AY104" s="138">
        <f>'2019_01_0.1.1 - IO 01.1. ...'!J38</f>
        <v>0</v>
      </c>
      <c r="AZ104" s="138">
        <f>'2019_01_0.1.1 - IO 01.1. ...'!F35</f>
        <v>0</v>
      </c>
      <c r="BA104" s="138">
        <f>'2019_01_0.1.1 - IO 01.1. ...'!F36</f>
        <v>0</v>
      </c>
      <c r="BB104" s="138">
        <f>'2019_01_0.1.1 - IO 01.1. ...'!F37</f>
        <v>0</v>
      </c>
      <c r="BC104" s="138">
        <f>'2019_01_0.1.1 - IO 01.1. ...'!F38</f>
        <v>0</v>
      </c>
      <c r="BD104" s="140">
        <f>'2019_01_0.1.1 - IO 01.1. ...'!F39</f>
        <v>0</v>
      </c>
      <c r="BE104" s="4"/>
      <c r="BT104" s="141" t="s">
        <v>96</v>
      </c>
      <c r="BV104" s="141" t="s">
        <v>87</v>
      </c>
      <c r="BW104" s="141" t="s">
        <v>129</v>
      </c>
      <c r="BX104" s="141" t="s">
        <v>126</v>
      </c>
      <c r="CL104" s="141" t="s">
        <v>95</v>
      </c>
    </row>
    <row r="105" s="4" customFormat="1" ht="25.5" customHeight="1">
      <c r="A105" s="119" t="s">
        <v>89</v>
      </c>
      <c r="B105" s="70"/>
      <c r="C105" s="133"/>
      <c r="D105" s="133"/>
      <c r="E105" s="134" t="s">
        <v>130</v>
      </c>
      <c r="F105" s="134"/>
      <c r="G105" s="134"/>
      <c r="H105" s="134"/>
      <c r="I105" s="134"/>
      <c r="J105" s="133"/>
      <c r="K105" s="134" t="s">
        <v>131</v>
      </c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5">
        <f>'2019_01_01.2. - IO 01.1. ...'!J32</f>
        <v>0</v>
      </c>
      <c r="AH105" s="133"/>
      <c r="AI105" s="133"/>
      <c r="AJ105" s="133"/>
      <c r="AK105" s="133"/>
      <c r="AL105" s="133"/>
      <c r="AM105" s="133"/>
      <c r="AN105" s="135">
        <f>SUM(AG105,AT105)</f>
        <v>0</v>
      </c>
      <c r="AO105" s="133"/>
      <c r="AP105" s="133"/>
      <c r="AQ105" s="136" t="s">
        <v>103</v>
      </c>
      <c r="AR105" s="72"/>
      <c r="AS105" s="137">
        <v>0</v>
      </c>
      <c r="AT105" s="138">
        <f>ROUND(SUM(AV105:AW105),2)</f>
        <v>0</v>
      </c>
      <c r="AU105" s="139">
        <f>'2019_01_01.2. - IO 01.1. ...'!P135</f>
        <v>0</v>
      </c>
      <c r="AV105" s="138">
        <f>'2019_01_01.2. - IO 01.1. ...'!J35</f>
        <v>0</v>
      </c>
      <c r="AW105" s="138">
        <f>'2019_01_01.2. - IO 01.1. ...'!J36</f>
        <v>0</v>
      </c>
      <c r="AX105" s="138">
        <f>'2019_01_01.2. - IO 01.1. ...'!J37</f>
        <v>0</v>
      </c>
      <c r="AY105" s="138">
        <f>'2019_01_01.2. - IO 01.1. ...'!J38</f>
        <v>0</v>
      </c>
      <c r="AZ105" s="138">
        <f>'2019_01_01.2. - IO 01.1. ...'!F35</f>
        <v>0</v>
      </c>
      <c r="BA105" s="138">
        <f>'2019_01_01.2. - IO 01.1. ...'!F36</f>
        <v>0</v>
      </c>
      <c r="BB105" s="138">
        <f>'2019_01_01.2. - IO 01.1. ...'!F37</f>
        <v>0</v>
      </c>
      <c r="BC105" s="138">
        <f>'2019_01_01.2. - IO 01.1. ...'!F38</f>
        <v>0</v>
      </c>
      <c r="BD105" s="140">
        <f>'2019_01_01.2. - IO 01.1. ...'!F39</f>
        <v>0</v>
      </c>
      <c r="BE105" s="4"/>
      <c r="BT105" s="141" t="s">
        <v>96</v>
      </c>
      <c r="BV105" s="141" t="s">
        <v>87</v>
      </c>
      <c r="BW105" s="141" t="s">
        <v>132</v>
      </c>
      <c r="BX105" s="141" t="s">
        <v>126</v>
      </c>
      <c r="CL105" s="141" t="s">
        <v>95</v>
      </c>
    </row>
    <row r="106" s="4" customFormat="1" ht="25.5" customHeight="1">
      <c r="A106" s="119" t="s">
        <v>89</v>
      </c>
      <c r="B106" s="70"/>
      <c r="C106" s="133"/>
      <c r="D106" s="133"/>
      <c r="E106" s="134" t="s">
        <v>133</v>
      </c>
      <c r="F106" s="134"/>
      <c r="G106" s="134"/>
      <c r="H106" s="134"/>
      <c r="I106" s="134"/>
      <c r="J106" s="133"/>
      <c r="K106" s="134" t="s">
        <v>134</v>
      </c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5">
        <f>'2019_01_0.1.3 - IO 01.1. ...'!J32</f>
        <v>0</v>
      </c>
      <c r="AH106" s="133"/>
      <c r="AI106" s="133"/>
      <c r="AJ106" s="133"/>
      <c r="AK106" s="133"/>
      <c r="AL106" s="133"/>
      <c r="AM106" s="133"/>
      <c r="AN106" s="135">
        <f>SUM(AG106,AT106)</f>
        <v>0</v>
      </c>
      <c r="AO106" s="133"/>
      <c r="AP106" s="133"/>
      <c r="AQ106" s="136" t="s">
        <v>103</v>
      </c>
      <c r="AR106" s="72"/>
      <c r="AS106" s="137">
        <v>0</v>
      </c>
      <c r="AT106" s="138">
        <f>ROUND(SUM(AV106:AW106),2)</f>
        <v>0</v>
      </c>
      <c r="AU106" s="139">
        <f>'2019_01_0.1.3 - IO 01.1. ...'!P134</f>
        <v>0</v>
      </c>
      <c r="AV106" s="138">
        <f>'2019_01_0.1.3 - IO 01.1. ...'!J35</f>
        <v>0</v>
      </c>
      <c r="AW106" s="138">
        <f>'2019_01_0.1.3 - IO 01.1. ...'!J36</f>
        <v>0</v>
      </c>
      <c r="AX106" s="138">
        <f>'2019_01_0.1.3 - IO 01.1. ...'!J37</f>
        <v>0</v>
      </c>
      <c r="AY106" s="138">
        <f>'2019_01_0.1.3 - IO 01.1. ...'!J38</f>
        <v>0</v>
      </c>
      <c r="AZ106" s="138">
        <f>'2019_01_0.1.3 - IO 01.1. ...'!F35</f>
        <v>0</v>
      </c>
      <c r="BA106" s="138">
        <f>'2019_01_0.1.3 - IO 01.1. ...'!F36</f>
        <v>0</v>
      </c>
      <c r="BB106" s="138">
        <f>'2019_01_0.1.3 - IO 01.1. ...'!F37</f>
        <v>0</v>
      </c>
      <c r="BC106" s="138">
        <f>'2019_01_0.1.3 - IO 01.1. ...'!F38</f>
        <v>0</v>
      </c>
      <c r="BD106" s="140">
        <f>'2019_01_0.1.3 - IO 01.1. ...'!F39</f>
        <v>0</v>
      </c>
      <c r="BE106" s="4"/>
      <c r="BT106" s="141" t="s">
        <v>96</v>
      </c>
      <c r="BV106" s="141" t="s">
        <v>87</v>
      </c>
      <c r="BW106" s="141" t="s">
        <v>135</v>
      </c>
      <c r="BX106" s="141" t="s">
        <v>126</v>
      </c>
      <c r="CL106" s="141" t="s">
        <v>95</v>
      </c>
    </row>
    <row r="107" s="7" customFormat="1" ht="27" customHeight="1">
      <c r="A107" s="119" t="s">
        <v>89</v>
      </c>
      <c r="B107" s="120"/>
      <c r="C107" s="121"/>
      <c r="D107" s="122" t="s">
        <v>136</v>
      </c>
      <c r="E107" s="122"/>
      <c r="F107" s="122"/>
      <c r="G107" s="122"/>
      <c r="H107" s="122"/>
      <c r="I107" s="123"/>
      <c r="J107" s="122" t="s">
        <v>137</v>
      </c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4">
        <f>'2019_01_0.1.5 - IO 01.5 V...'!J30</f>
        <v>0</v>
      </c>
      <c r="AH107" s="123"/>
      <c r="AI107" s="123"/>
      <c r="AJ107" s="123"/>
      <c r="AK107" s="123"/>
      <c r="AL107" s="123"/>
      <c r="AM107" s="123"/>
      <c r="AN107" s="124">
        <f>SUM(AG107,AT107)</f>
        <v>0</v>
      </c>
      <c r="AO107" s="123"/>
      <c r="AP107" s="123"/>
      <c r="AQ107" s="125" t="s">
        <v>125</v>
      </c>
      <c r="AR107" s="126"/>
      <c r="AS107" s="127">
        <v>0</v>
      </c>
      <c r="AT107" s="128">
        <f>ROUND(SUM(AV107:AW107),2)</f>
        <v>0</v>
      </c>
      <c r="AU107" s="129">
        <f>'2019_01_0.1.5 - IO 01.5 V...'!P130</f>
        <v>0</v>
      </c>
      <c r="AV107" s="128">
        <f>'2019_01_0.1.5 - IO 01.5 V...'!J33</f>
        <v>0</v>
      </c>
      <c r="AW107" s="128">
        <f>'2019_01_0.1.5 - IO 01.5 V...'!J34</f>
        <v>0</v>
      </c>
      <c r="AX107" s="128">
        <f>'2019_01_0.1.5 - IO 01.5 V...'!J35</f>
        <v>0</v>
      </c>
      <c r="AY107" s="128">
        <f>'2019_01_0.1.5 - IO 01.5 V...'!J36</f>
        <v>0</v>
      </c>
      <c r="AZ107" s="128">
        <f>'2019_01_0.1.5 - IO 01.5 V...'!F33</f>
        <v>0</v>
      </c>
      <c r="BA107" s="128">
        <f>'2019_01_0.1.5 - IO 01.5 V...'!F34</f>
        <v>0</v>
      </c>
      <c r="BB107" s="128">
        <f>'2019_01_0.1.5 - IO 01.5 V...'!F35</f>
        <v>0</v>
      </c>
      <c r="BC107" s="128">
        <f>'2019_01_0.1.5 - IO 01.5 V...'!F36</f>
        <v>0</v>
      </c>
      <c r="BD107" s="130">
        <f>'2019_01_0.1.5 - IO 01.5 V...'!F37</f>
        <v>0</v>
      </c>
      <c r="BE107" s="7"/>
      <c r="BT107" s="131" t="s">
        <v>93</v>
      </c>
      <c r="BV107" s="131" t="s">
        <v>87</v>
      </c>
      <c r="BW107" s="131" t="s">
        <v>138</v>
      </c>
      <c r="BX107" s="131" t="s">
        <v>5</v>
      </c>
      <c r="CL107" s="131" t="s">
        <v>95</v>
      </c>
      <c r="CM107" s="131" t="s">
        <v>96</v>
      </c>
    </row>
    <row r="108" s="7" customFormat="1" ht="27" customHeight="1">
      <c r="A108" s="119" t="s">
        <v>89</v>
      </c>
      <c r="B108" s="120"/>
      <c r="C108" s="121"/>
      <c r="D108" s="122" t="s">
        <v>139</v>
      </c>
      <c r="E108" s="122"/>
      <c r="F108" s="122"/>
      <c r="G108" s="122"/>
      <c r="H108" s="122"/>
      <c r="I108" s="123"/>
      <c r="J108" s="122" t="s">
        <v>140</v>
      </c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4">
        <f>'2019_01_0.1.5.1 - IO 01.5...'!J30</f>
        <v>0</v>
      </c>
      <c r="AH108" s="123"/>
      <c r="AI108" s="123"/>
      <c r="AJ108" s="123"/>
      <c r="AK108" s="123"/>
      <c r="AL108" s="123"/>
      <c r="AM108" s="123"/>
      <c r="AN108" s="124">
        <f>SUM(AG108,AT108)</f>
        <v>0</v>
      </c>
      <c r="AO108" s="123"/>
      <c r="AP108" s="123"/>
      <c r="AQ108" s="125" t="s">
        <v>125</v>
      </c>
      <c r="AR108" s="126"/>
      <c r="AS108" s="127">
        <v>0</v>
      </c>
      <c r="AT108" s="128">
        <f>ROUND(SUM(AV108:AW108),2)</f>
        <v>0</v>
      </c>
      <c r="AU108" s="129">
        <f>'2019_01_0.1.5.1 - IO 01.5...'!P127</f>
        <v>0</v>
      </c>
      <c r="AV108" s="128">
        <f>'2019_01_0.1.5.1 - IO 01.5...'!J33</f>
        <v>0</v>
      </c>
      <c r="AW108" s="128">
        <f>'2019_01_0.1.5.1 - IO 01.5...'!J34</f>
        <v>0</v>
      </c>
      <c r="AX108" s="128">
        <f>'2019_01_0.1.5.1 - IO 01.5...'!J35</f>
        <v>0</v>
      </c>
      <c r="AY108" s="128">
        <f>'2019_01_0.1.5.1 - IO 01.5...'!J36</f>
        <v>0</v>
      </c>
      <c r="AZ108" s="128">
        <f>'2019_01_0.1.5.1 - IO 01.5...'!F33</f>
        <v>0</v>
      </c>
      <c r="BA108" s="128">
        <f>'2019_01_0.1.5.1 - IO 01.5...'!F34</f>
        <v>0</v>
      </c>
      <c r="BB108" s="128">
        <f>'2019_01_0.1.5.1 - IO 01.5...'!F35</f>
        <v>0</v>
      </c>
      <c r="BC108" s="128">
        <f>'2019_01_0.1.5.1 - IO 01.5...'!F36</f>
        <v>0</v>
      </c>
      <c r="BD108" s="130">
        <f>'2019_01_0.1.5.1 - IO 01.5...'!F37</f>
        <v>0</v>
      </c>
      <c r="BE108" s="7"/>
      <c r="BT108" s="131" t="s">
        <v>93</v>
      </c>
      <c r="BV108" s="131" t="s">
        <v>87</v>
      </c>
      <c r="BW108" s="131" t="s">
        <v>141</v>
      </c>
      <c r="BX108" s="131" t="s">
        <v>5</v>
      </c>
      <c r="CL108" s="131" t="s">
        <v>95</v>
      </c>
      <c r="CM108" s="131" t="s">
        <v>96</v>
      </c>
    </row>
    <row r="109" s="7" customFormat="1" ht="27" customHeight="1">
      <c r="A109" s="119" t="s">
        <v>89</v>
      </c>
      <c r="B109" s="120"/>
      <c r="C109" s="121"/>
      <c r="D109" s="122" t="s">
        <v>142</v>
      </c>
      <c r="E109" s="122"/>
      <c r="F109" s="122"/>
      <c r="G109" s="122"/>
      <c r="H109" s="122"/>
      <c r="I109" s="123"/>
      <c r="J109" s="122" t="s">
        <v>143</v>
      </c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4">
        <f>'2019_01_01_6 - IO 1.06 Po...'!J30</f>
        <v>0</v>
      </c>
      <c r="AH109" s="123"/>
      <c r="AI109" s="123"/>
      <c r="AJ109" s="123"/>
      <c r="AK109" s="123"/>
      <c r="AL109" s="123"/>
      <c r="AM109" s="123"/>
      <c r="AN109" s="124">
        <f>SUM(AG109,AT109)</f>
        <v>0</v>
      </c>
      <c r="AO109" s="123"/>
      <c r="AP109" s="123"/>
      <c r="AQ109" s="125" t="s">
        <v>125</v>
      </c>
      <c r="AR109" s="126"/>
      <c r="AS109" s="127">
        <v>0</v>
      </c>
      <c r="AT109" s="128">
        <f>ROUND(SUM(AV109:AW109),2)</f>
        <v>0</v>
      </c>
      <c r="AU109" s="129">
        <f>'2019_01_01_6 - IO 1.06 Po...'!P124</f>
        <v>0</v>
      </c>
      <c r="AV109" s="128">
        <f>'2019_01_01_6 - IO 1.06 Po...'!J33</f>
        <v>0</v>
      </c>
      <c r="AW109" s="128">
        <f>'2019_01_01_6 - IO 1.06 Po...'!J34</f>
        <v>0</v>
      </c>
      <c r="AX109" s="128">
        <f>'2019_01_01_6 - IO 1.06 Po...'!J35</f>
        <v>0</v>
      </c>
      <c r="AY109" s="128">
        <f>'2019_01_01_6 - IO 1.06 Po...'!J36</f>
        <v>0</v>
      </c>
      <c r="AZ109" s="128">
        <f>'2019_01_01_6 - IO 1.06 Po...'!F33</f>
        <v>0</v>
      </c>
      <c r="BA109" s="128">
        <f>'2019_01_01_6 - IO 1.06 Po...'!F34</f>
        <v>0</v>
      </c>
      <c r="BB109" s="128">
        <f>'2019_01_01_6 - IO 1.06 Po...'!F35</f>
        <v>0</v>
      </c>
      <c r="BC109" s="128">
        <f>'2019_01_01_6 - IO 1.06 Po...'!F36</f>
        <v>0</v>
      </c>
      <c r="BD109" s="130">
        <f>'2019_01_01_6 - IO 1.06 Po...'!F37</f>
        <v>0</v>
      </c>
      <c r="BE109" s="7"/>
      <c r="BT109" s="131" t="s">
        <v>93</v>
      </c>
      <c r="BV109" s="131" t="s">
        <v>87</v>
      </c>
      <c r="BW109" s="131" t="s">
        <v>144</v>
      </c>
      <c r="BX109" s="131" t="s">
        <v>5</v>
      </c>
      <c r="CL109" s="131" t="s">
        <v>95</v>
      </c>
      <c r="CM109" s="131" t="s">
        <v>96</v>
      </c>
    </row>
    <row r="110" s="7" customFormat="1" ht="40.5" customHeight="1">
      <c r="A110" s="119" t="s">
        <v>89</v>
      </c>
      <c r="B110" s="120"/>
      <c r="C110" s="121"/>
      <c r="D110" s="122" t="s">
        <v>145</v>
      </c>
      <c r="E110" s="122"/>
      <c r="F110" s="122"/>
      <c r="G110" s="122"/>
      <c r="H110" s="122"/>
      <c r="I110" s="123"/>
      <c r="J110" s="122" t="s">
        <v>146</v>
      </c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4">
        <f>'2019_01__1.01_P - PS 1.01...'!J30</f>
        <v>0</v>
      </c>
      <c r="AH110" s="123"/>
      <c r="AI110" s="123"/>
      <c r="AJ110" s="123"/>
      <c r="AK110" s="123"/>
      <c r="AL110" s="123"/>
      <c r="AM110" s="123"/>
      <c r="AN110" s="124">
        <f>SUM(AG110,AT110)</f>
        <v>0</v>
      </c>
      <c r="AO110" s="123"/>
      <c r="AP110" s="123"/>
      <c r="AQ110" s="125" t="s">
        <v>147</v>
      </c>
      <c r="AR110" s="126"/>
      <c r="AS110" s="142">
        <v>0</v>
      </c>
      <c r="AT110" s="143">
        <f>ROUND(SUM(AV110:AW110),2)</f>
        <v>0</v>
      </c>
      <c r="AU110" s="144">
        <f>'2019_01__1.01_P - PS 1.01...'!P115</f>
        <v>0</v>
      </c>
      <c r="AV110" s="143">
        <f>'2019_01__1.01_P - PS 1.01...'!J33</f>
        <v>0</v>
      </c>
      <c r="AW110" s="143">
        <f>'2019_01__1.01_P - PS 1.01...'!J34</f>
        <v>0</v>
      </c>
      <c r="AX110" s="143">
        <f>'2019_01__1.01_P - PS 1.01...'!J35</f>
        <v>0</v>
      </c>
      <c r="AY110" s="143">
        <f>'2019_01__1.01_P - PS 1.01...'!J36</f>
        <v>0</v>
      </c>
      <c r="AZ110" s="143">
        <f>'2019_01__1.01_P - PS 1.01...'!F33</f>
        <v>0</v>
      </c>
      <c r="BA110" s="143">
        <f>'2019_01__1.01_P - PS 1.01...'!F34</f>
        <v>0</v>
      </c>
      <c r="BB110" s="143">
        <f>'2019_01__1.01_P - PS 1.01...'!F35</f>
        <v>0</v>
      </c>
      <c r="BC110" s="143">
        <f>'2019_01__1.01_P - PS 1.01...'!F36</f>
        <v>0</v>
      </c>
      <c r="BD110" s="145">
        <f>'2019_01__1.01_P - PS 1.01...'!F37</f>
        <v>0</v>
      </c>
      <c r="BE110" s="7"/>
      <c r="BT110" s="131" t="s">
        <v>93</v>
      </c>
      <c r="BV110" s="131" t="s">
        <v>87</v>
      </c>
      <c r="BW110" s="131" t="s">
        <v>148</v>
      </c>
      <c r="BX110" s="131" t="s">
        <v>5</v>
      </c>
      <c r="CL110" s="131" t="s">
        <v>95</v>
      </c>
      <c r="CM110" s="131" t="s">
        <v>96</v>
      </c>
    </row>
    <row r="111" s="2" customFormat="1" ht="30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4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44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</row>
  </sheetData>
  <sheetProtection sheet="1" formatColumns="0" formatRows="0" objects="1" scenarios="1" spinCount="100000" saltValue="Ja3o9kf1xDNBkPZaxFteHljhbFjnFrvwtuLjAuQD9vgWfKHtRU8qhWwypwn7GFJNxNRrRsyZcGZ4WKLsiPqUVQ==" hashValue="qXIrhS+1bcHi8iAF5CcAehGRqNpgfoaQH/o/A9JO1iG/nC4XyNi56B54iHqFaRqS5MsQVApl09a9NM0uiezNQQ==" algorithmName="SHA-512" password="CC35"/>
  <mergeCells count="10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101:AP101"/>
    <mergeCell ref="AN98:AP98"/>
    <mergeCell ref="AN99:AP99"/>
    <mergeCell ref="AN100:AP100"/>
    <mergeCell ref="AN102:AP102"/>
    <mergeCell ref="AN103:AP103"/>
    <mergeCell ref="AN104:AP104"/>
    <mergeCell ref="AN105:AP105"/>
    <mergeCell ref="AN106:AP106"/>
    <mergeCell ref="AN107:AP107"/>
    <mergeCell ref="AN108:AP108"/>
    <mergeCell ref="AN109:AP109"/>
    <mergeCell ref="AN110:AP110"/>
    <mergeCell ref="D102:H102"/>
    <mergeCell ref="D95:H95"/>
    <mergeCell ref="D96:H96"/>
    <mergeCell ref="E97:I97"/>
    <mergeCell ref="E98:I98"/>
    <mergeCell ref="E99:I99"/>
    <mergeCell ref="E100:I100"/>
    <mergeCell ref="E101:I101"/>
    <mergeCell ref="D103:H103"/>
    <mergeCell ref="E104:I104"/>
    <mergeCell ref="E105:I105"/>
    <mergeCell ref="E106:I106"/>
    <mergeCell ref="D107:H107"/>
    <mergeCell ref="D108:H108"/>
    <mergeCell ref="D109:H109"/>
    <mergeCell ref="D110:H110"/>
    <mergeCell ref="AG104:AM104"/>
    <mergeCell ref="AG103:AM103"/>
    <mergeCell ref="AG105:AM105"/>
    <mergeCell ref="AG106:AM106"/>
    <mergeCell ref="AG107:AM107"/>
    <mergeCell ref="AG108:AM108"/>
    <mergeCell ref="AG109:AM109"/>
    <mergeCell ref="AG110:AM110"/>
    <mergeCell ref="J109:AF109"/>
    <mergeCell ref="J108:AF108"/>
    <mergeCell ref="J110:AF11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AG94:AM94"/>
    <mergeCell ref="AN94:AP94"/>
    <mergeCell ref="C92:G92"/>
    <mergeCell ref="I92:AF92"/>
    <mergeCell ref="J95:AF95"/>
    <mergeCell ref="J96:AF96"/>
    <mergeCell ref="K97:AF97"/>
    <mergeCell ref="K98:AF98"/>
    <mergeCell ref="K99:AF99"/>
    <mergeCell ref="K100:AF100"/>
    <mergeCell ref="K101:AF101"/>
    <mergeCell ref="J102:AF102"/>
    <mergeCell ref="J103:AF103"/>
    <mergeCell ref="K104:AF104"/>
    <mergeCell ref="K105:AF105"/>
    <mergeCell ref="K106:AF106"/>
    <mergeCell ref="J107:AF107"/>
  </mergeCells>
  <hyperlinks>
    <hyperlink ref="A95" location="'2019_01_000 - Soupis vedl...'!C2" display="/"/>
    <hyperlink ref="A97" location="'2019_01_01.1 - SO 1.01 Po...'!C2" display="/"/>
    <hyperlink ref="A98" location="'2019_01_01.2 - SO 1.01  P...'!C2" display="/"/>
    <hyperlink ref="A99" location="'2019_01_01.3 - SO 1.01 Po...'!C2" display="/"/>
    <hyperlink ref="A100" location="'2019_01_01.4 - SO 1.01 Po...'!C2" display="/"/>
    <hyperlink ref="A101" location="'2019_01_01.5 - SO 1.02 Po...'!C2" display="/"/>
    <hyperlink ref="A102" location="'2019_01_03 - SO 1.01 Podt...'!C2" display="/"/>
    <hyperlink ref="A104" location="'2019_01_0.1.1 - IO 01.1. ...'!C2" display="/"/>
    <hyperlink ref="A105" location="'2019_01_01.2. - IO 01.1. ...'!C2" display="/"/>
    <hyperlink ref="A106" location="'2019_01_0.1.3 - IO 01.1. ...'!C2" display="/"/>
    <hyperlink ref="A107" location="'2019_01_0.1.5 - IO 01.5 V...'!C2" display="/"/>
    <hyperlink ref="A108" location="'2019_01_0.1.5.1 - IO 01.5...'!C2" display="/"/>
    <hyperlink ref="A109" location="'2019_01_01_6 - IO 1.06 Po...'!C2" display="/"/>
    <hyperlink ref="A110" location="'2019_01__1.01_P - PS 1.01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2486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ROUND((SUM(BE135:BE1287)),  2)</f>
        <v>0</v>
      </c>
      <c r="G35" s="38"/>
      <c r="H35" s="38"/>
      <c r="I35" s="174">
        <v>0.20999999999999999</v>
      </c>
      <c r="J35" s="173">
        <f>ROUND(((SUM(BE135:BE1287))*I35),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ROUND((SUM(BF135:BF1287)),  2)</f>
        <v>0</v>
      </c>
      <c r="G36" s="38"/>
      <c r="H36" s="38"/>
      <c r="I36" s="174">
        <v>0.14999999999999999</v>
      </c>
      <c r="J36" s="173">
        <f>ROUND(((SUM(BF135:BF1287))*I36),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ROUND((SUM(BG135:BG1287)),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ROUND((SUM(BH135:BH1287)),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ROUND((SUM(BI135:BI1287)),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2019_01_01.2. - IO 01.1. Stoková síť podtlakové kanalizace - stoky B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J136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J137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2487</v>
      </c>
      <c r="E101" s="214"/>
      <c r="F101" s="214"/>
      <c r="G101" s="214"/>
      <c r="H101" s="214"/>
      <c r="I101" s="215"/>
      <c r="J101" s="216">
        <f>J547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256</v>
      </c>
      <c r="E102" s="214"/>
      <c r="F102" s="214"/>
      <c r="G102" s="214"/>
      <c r="H102" s="214"/>
      <c r="I102" s="215"/>
      <c r="J102" s="216">
        <f>J548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J552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259</v>
      </c>
      <c r="E104" s="214"/>
      <c r="F104" s="214"/>
      <c r="G104" s="214"/>
      <c r="H104" s="214"/>
      <c r="I104" s="215"/>
      <c r="J104" s="216">
        <f>J570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962</v>
      </c>
      <c r="E105" s="214"/>
      <c r="F105" s="214"/>
      <c r="G105" s="214"/>
      <c r="H105" s="214"/>
      <c r="I105" s="215"/>
      <c r="J105" s="216">
        <f>J637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261</v>
      </c>
      <c r="E106" s="214"/>
      <c r="F106" s="214"/>
      <c r="G106" s="214"/>
      <c r="H106" s="214"/>
      <c r="I106" s="215"/>
      <c r="J106" s="216">
        <f>J1186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212"/>
      <c r="C107" s="133"/>
      <c r="D107" s="213" t="s">
        <v>913</v>
      </c>
      <c r="E107" s="214"/>
      <c r="F107" s="214"/>
      <c r="G107" s="214"/>
      <c r="H107" s="214"/>
      <c r="I107" s="215"/>
      <c r="J107" s="216">
        <f>J1227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963</v>
      </c>
      <c r="E108" s="214"/>
      <c r="F108" s="214"/>
      <c r="G108" s="214"/>
      <c r="H108" s="214"/>
      <c r="I108" s="215"/>
      <c r="J108" s="216">
        <f>J1236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1159</v>
      </c>
      <c r="E109" s="214"/>
      <c r="F109" s="214"/>
      <c r="G109" s="214"/>
      <c r="H109" s="214"/>
      <c r="I109" s="215"/>
      <c r="J109" s="216">
        <f>J1260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262</v>
      </c>
      <c r="E110" s="208"/>
      <c r="F110" s="208"/>
      <c r="G110" s="208"/>
      <c r="H110" s="208"/>
      <c r="I110" s="209"/>
      <c r="J110" s="210">
        <f>J1264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1531</v>
      </c>
      <c r="E111" s="214"/>
      <c r="F111" s="214"/>
      <c r="G111" s="214"/>
      <c r="H111" s="214"/>
      <c r="I111" s="215"/>
      <c r="J111" s="216">
        <f>J1265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205"/>
      <c r="C112" s="206"/>
      <c r="D112" s="207" t="s">
        <v>964</v>
      </c>
      <c r="E112" s="208"/>
      <c r="F112" s="208"/>
      <c r="G112" s="208"/>
      <c r="H112" s="208"/>
      <c r="I112" s="209"/>
      <c r="J112" s="210">
        <f>J1269</f>
        <v>0</v>
      </c>
      <c r="K112" s="206"/>
      <c r="L112" s="211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212"/>
      <c r="C113" s="133"/>
      <c r="D113" s="213" t="s">
        <v>1532</v>
      </c>
      <c r="E113" s="214"/>
      <c r="F113" s="214"/>
      <c r="G113" s="214"/>
      <c r="H113" s="214"/>
      <c r="I113" s="215"/>
      <c r="J113" s="216">
        <f>J1270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6"/>
      <c r="C115" s="67"/>
      <c r="D115" s="67"/>
      <c r="E115" s="67"/>
      <c r="F115" s="67"/>
      <c r="G115" s="67"/>
      <c r="H115" s="67"/>
      <c r="I115" s="195"/>
      <c r="J115" s="67"/>
      <c r="K115" s="67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8"/>
      <c r="C119" s="69"/>
      <c r="D119" s="69"/>
      <c r="E119" s="69"/>
      <c r="F119" s="69"/>
      <c r="G119" s="69"/>
      <c r="H119" s="69"/>
      <c r="I119" s="198"/>
      <c r="J119" s="69"/>
      <c r="K119" s="69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2" t="s">
        <v>164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1" t="s">
        <v>16</v>
      </c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40"/>
      <c r="D123" s="40"/>
      <c r="E123" s="199" t="str">
        <f>E7</f>
        <v>Kanalizace Stříbrná Skalice - III.etapa</v>
      </c>
      <c r="F123" s="31"/>
      <c r="G123" s="31"/>
      <c r="H123" s="31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" customFormat="1" ht="12" customHeight="1">
      <c r="B124" s="20"/>
      <c r="C124" s="31" t="s">
        <v>150</v>
      </c>
      <c r="D124" s="21"/>
      <c r="E124" s="21"/>
      <c r="F124" s="21"/>
      <c r="G124" s="21"/>
      <c r="H124" s="21"/>
      <c r="I124" s="146"/>
      <c r="J124" s="21"/>
      <c r="K124" s="21"/>
      <c r="L124" s="19"/>
    </row>
    <row r="125" s="2" customFormat="1" ht="16.5" customHeight="1">
      <c r="A125" s="38"/>
      <c r="B125" s="39"/>
      <c r="C125" s="40"/>
      <c r="D125" s="40"/>
      <c r="E125" s="199" t="s">
        <v>1529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248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27" customHeight="1">
      <c r="A127" s="38"/>
      <c r="B127" s="39"/>
      <c r="C127" s="40"/>
      <c r="D127" s="40"/>
      <c r="E127" s="76" t="str">
        <f>E11</f>
        <v>2019_01_01.2. - IO 01.1. Stoková síť podtlakové kanalizace - stoky B</v>
      </c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1" t="s">
        <v>22</v>
      </c>
      <c r="D129" s="40"/>
      <c r="E129" s="40"/>
      <c r="F129" s="26" t="str">
        <f>F14</f>
        <v>Stříbrná Skalice</v>
      </c>
      <c r="G129" s="40"/>
      <c r="H129" s="40"/>
      <c r="I129" s="156" t="s">
        <v>24</v>
      </c>
      <c r="J129" s="79" t="str">
        <f>IF(J14="","",J14)</f>
        <v>30. 1. 2019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30</v>
      </c>
      <c r="D131" s="40"/>
      <c r="E131" s="40"/>
      <c r="F131" s="26" t="str">
        <f>E17</f>
        <v>Obec Stříbrná Skalice</v>
      </c>
      <c r="G131" s="40"/>
      <c r="H131" s="40"/>
      <c r="I131" s="156" t="s">
        <v>37</v>
      </c>
      <c r="J131" s="36" t="str">
        <f>E23</f>
        <v>VRV a.s.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1" t="s">
        <v>35</v>
      </c>
      <c r="D132" s="40"/>
      <c r="E132" s="40"/>
      <c r="F132" s="26" t="str">
        <f>IF(E20="","",E20)</f>
        <v>Vyplň údaj</v>
      </c>
      <c r="G132" s="40"/>
      <c r="H132" s="40"/>
      <c r="I132" s="156" t="s">
        <v>41</v>
      </c>
      <c r="J132" s="36" t="str">
        <f>E26</f>
        <v>Dvořák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40"/>
      <c r="D133" s="40"/>
      <c r="E133" s="40"/>
      <c r="F133" s="40"/>
      <c r="G133" s="40"/>
      <c r="H133" s="40"/>
      <c r="I133" s="154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218"/>
      <c r="B134" s="219"/>
      <c r="C134" s="220" t="s">
        <v>165</v>
      </c>
      <c r="D134" s="221" t="s">
        <v>70</v>
      </c>
      <c r="E134" s="221" t="s">
        <v>66</v>
      </c>
      <c r="F134" s="221" t="s">
        <v>67</v>
      </c>
      <c r="G134" s="221" t="s">
        <v>166</v>
      </c>
      <c r="H134" s="221" t="s">
        <v>167</v>
      </c>
      <c r="I134" s="222" t="s">
        <v>168</v>
      </c>
      <c r="J134" s="221" t="s">
        <v>159</v>
      </c>
      <c r="K134" s="223" t="s">
        <v>169</v>
      </c>
      <c r="L134" s="224"/>
      <c r="M134" s="100" t="s">
        <v>1</v>
      </c>
      <c r="N134" s="101" t="s">
        <v>49</v>
      </c>
      <c r="O134" s="101" t="s">
        <v>170</v>
      </c>
      <c r="P134" s="101" t="s">
        <v>171</v>
      </c>
      <c r="Q134" s="101" t="s">
        <v>172</v>
      </c>
      <c r="R134" s="101" t="s">
        <v>173</v>
      </c>
      <c r="S134" s="101" t="s">
        <v>174</v>
      </c>
      <c r="T134" s="102" t="s">
        <v>175</v>
      </c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</row>
    <row r="135" s="2" customFormat="1" ht="22.8" customHeight="1">
      <c r="A135" s="38"/>
      <c r="B135" s="39"/>
      <c r="C135" s="107" t="s">
        <v>176</v>
      </c>
      <c r="D135" s="40"/>
      <c r="E135" s="40"/>
      <c r="F135" s="40"/>
      <c r="G135" s="40"/>
      <c r="H135" s="40"/>
      <c r="I135" s="154"/>
      <c r="J135" s="225">
        <f>BK135</f>
        <v>0</v>
      </c>
      <c r="K135" s="40"/>
      <c r="L135" s="44"/>
      <c r="M135" s="103"/>
      <c r="N135" s="226"/>
      <c r="O135" s="104"/>
      <c r="P135" s="227">
        <f>P136+P1264+P1269</f>
        <v>0</v>
      </c>
      <c r="Q135" s="104"/>
      <c r="R135" s="227">
        <f>R136+R1264+R1269</f>
        <v>3110.6437015000001</v>
      </c>
      <c r="S135" s="104"/>
      <c r="T135" s="228">
        <f>T136+T1264+T1269</f>
        <v>1090.0155999999997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84</v>
      </c>
      <c r="AU135" s="16" t="s">
        <v>161</v>
      </c>
      <c r="BK135" s="229">
        <f>BK136+BK1264+BK1269</f>
        <v>0</v>
      </c>
    </row>
    <row r="136" s="12" customFormat="1" ht="25.92" customHeight="1">
      <c r="A136" s="12"/>
      <c r="B136" s="230"/>
      <c r="C136" s="231"/>
      <c r="D136" s="232" t="s">
        <v>84</v>
      </c>
      <c r="E136" s="233" t="s">
        <v>274</v>
      </c>
      <c r="F136" s="233" t="s">
        <v>275</v>
      </c>
      <c r="G136" s="231"/>
      <c r="H136" s="231"/>
      <c r="I136" s="234"/>
      <c r="J136" s="235">
        <f>BK136</f>
        <v>0</v>
      </c>
      <c r="K136" s="231"/>
      <c r="L136" s="236"/>
      <c r="M136" s="237"/>
      <c r="N136" s="238"/>
      <c r="O136" s="238"/>
      <c r="P136" s="239">
        <f>P137+P548+P552+P570+P637+P1186+P1236+P1260</f>
        <v>0</v>
      </c>
      <c r="Q136" s="238"/>
      <c r="R136" s="239">
        <f>R137+R548+R552+R570+R637+R1186+R1236+R1260</f>
        <v>3092.6627014999999</v>
      </c>
      <c r="S136" s="238"/>
      <c r="T136" s="240">
        <f>T137+T548+T552+T570+T637+T1186+T1236+T1260</f>
        <v>1090.0155999999997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85</v>
      </c>
      <c r="AY136" s="241" t="s">
        <v>180</v>
      </c>
      <c r="BK136" s="243">
        <f>BK137+BK548+BK552+BK570+BK637+BK1186+BK1236+BK1260</f>
        <v>0</v>
      </c>
    </row>
    <row r="137" s="12" customFormat="1" ht="22.8" customHeight="1">
      <c r="A137" s="12"/>
      <c r="B137" s="230"/>
      <c r="C137" s="231"/>
      <c r="D137" s="232" t="s">
        <v>84</v>
      </c>
      <c r="E137" s="244" t="s">
        <v>93</v>
      </c>
      <c r="F137" s="244" t="s">
        <v>276</v>
      </c>
      <c r="G137" s="231"/>
      <c r="H137" s="231"/>
      <c r="I137" s="234"/>
      <c r="J137" s="245">
        <f>BK137</f>
        <v>0</v>
      </c>
      <c r="K137" s="231"/>
      <c r="L137" s="236"/>
      <c r="M137" s="237"/>
      <c r="N137" s="238"/>
      <c r="O137" s="238"/>
      <c r="P137" s="239">
        <f>SUM(P138:P547)</f>
        <v>0</v>
      </c>
      <c r="Q137" s="238"/>
      <c r="R137" s="239">
        <f>SUM(R138:R547)</f>
        <v>2005.8037200000001</v>
      </c>
      <c r="S137" s="238"/>
      <c r="T137" s="240">
        <f>SUM(T138:T547)</f>
        <v>1090.0155999999997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41" t="s">
        <v>93</v>
      </c>
      <c r="AT137" s="242" t="s">
        <v>84</v>
      </c>
      <c r="AU137" s="242" t="s">
        <v>93</v>
      </c>
      <c r="AY137" s="241" t="s">
        <v>180</v>
      </c>
      <c r="BK137" s="243">
        <f>SUM(BK138:BK547)</f>
        <v>0</v>
      </c>
    </row>
    <row r="138" s="2" customFormat="1" ht="24" customHeight="1">
      <c r="A138" s="38"/>
      <c r="B138" s="39"/>
      <c r="C138" s="246" t="s">
        <v>2056</v>
      </c>
      <c r="D138" s="246" t="s">
        <v>181</v>
      </c>
      <c r="E138" s="247" t="s">
        <v>2488</v>
      </c>
      <c r="F138" s="248" t="s">
        <v>2489</v>
      </c>
      <c r="G138" s="249" t="s">
        <v>327</v>
      </c>
      <c r="H138" s="250">
        <v>158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0.42499999999999999</v>
      </c>
      <c r="T138" s="256">
        <f>S138*H138</f>
        <v>67.149999999999991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2490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2491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2492</v>
      </c>
      <c r="G140" s="268"/>
      <c r="H140" s="271">
        <v>158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96</v>
      </c>
      <c r="D141" s="246" t="s">
        <v>181</v>
      </c>
      <c r="E141" s="247" t="s">
        <v>1538</v>
      </c>
      <c r="F141" s="248" t="s">
        <v>1539</v>
      </c>
      <c r="G141" s="249" t="s">
        <v>327</v>
      </c>
      <c r="H141" s="250">
        <v>918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0.28999999999999998</v>
      </c>
      <c r="T141" s="256">
        <f>S141*H141</f>
        <v>266.21999999999997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2493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1541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2494</v>
      </c>
      <c r="G143" s="268"/>
      <c r="H143" s="271">
        <v>297.60000000000002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2495</v>
      </c>
      <c r="G144" s="268"/>
      <c r="H144" s="271">
        <v>4.7999999999999998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2496</v>
      </c>
      <c r="G145" s="268"/>
      <c r="H145" s="271">
        <v>296.80000000000001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2497</v>
      </c>
      <c r="G146" s="268"/>
      <c r="H146" s="271">
        <v>28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2498</v>
      </c>
      <c r="G147" s="268"/>
      <c r="H147" s="271">
        <v>51.200000000000003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2499</v>
      </c>
      <c r="G148" s="268"/>
      <c r="H148" s="271">
        <v>45.600000000000001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2500</v>
      </c>
      <c r="G149" s="268"/>
      <c r="H149" s="271">
        <v>62.399999999999999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2501</v>
      </c>
      <c r="G150" s="268"/>
      <c r="H150" s="271">
        <v>131.59999999999999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2" customFormat="1" ht="24" customHeight="1">
      <c r="A151" s="38"/>
      <c r="B151" s="39"/>
      <c r="C151" s="246" t="s">
        <v>193</v>
      </c>
      <c r="D151" s="246" t="s">
        <v>181</v>
      </c>
      <c r="E151" s="247" t="s">
        <v>1554</v>
      </c>
      <c r="F151" s="248" t="s">
        <v>1555</v>
      </c>
      <c r="G151" s="249" t="s">
        <v>327</v>
      </c>
      <c r="H151" s="250">
        <v>1320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0.44</v>
      </c>
      <c r="T151" s="256">
        <f>S151*H151</f>
        <v>580.79999999999995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2502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1555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2503</v>
      </c>
      <c r="G153" s="268"/>
      <c r="H153" s="271">
        <v>65.599999999999994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2504</v>
      </c>
      <c r="G154" s="268"/>
      <c r="H154" s="271">
        <v>84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13" customFormat="1">
      <c r="A155" s="13"/>
      <c r="B155" s="267"/>
      <c r="C155" s="268"/>
      <c r="D155" s="259" t="s">
        <v>293</v>
      </c>
      <c r="E155" s="269" t="s">
        <v>1</v>
      </c>
      <c r="F155" s="270" t="s">
        <v>2505</v>
      </c>
      <c r="G155" s="268"/>
      <c r="H155" s="271">
        <v>254.40000000000001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7" t="s">
        <v>293</v>
      </c>
      <c r="AU155" s="277" t="s">
        <v>96</v>
      </c>
      <c r="AV155" s="13" t="s">
        <v>96</v>
      </c>
      <c r="AW155" s="13" t="s">
        <v>40</v>
      </c>
      <c r="AX155" s="13" t="s">
        <v>85</v>
      </c>
      <c r="AY155" s="277" t="s">
        <v>180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2506</v>
      </c>
      <c r="G156" s="268"/>
      <c r="H156" s="271">
        <v>40.799999999999997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2507</v>
      </c>
      <c r="G157" s="268"/>
      <c r="H157" s="271">
        <v>23.199999999999999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2508</v>
      </c>
      <c r="G158" s="268"/>
      <c r="H158" s="271">
        <v>85.599999999999994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2509</v>
      </c>
      <c r="G159" s="268"/>
      <c r="H159" s="271">
        <v>21.600000000000001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2510</v>
      </c>
      <c r="G160" s="268"/>
      <c r="H160" s="271">
        <v>64.799999999999997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2511</v>
      </c>
      <c r="G161" s="268"/>
      <c r="H161" s="271">
        <v>454.39999999999998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2512</v>
      </c>
      <c r="G162" s="268"/>
      <c r="H162" s="271">
        <v>41.600000000000001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2513</v>
      </c>
      <c r="G163" s="268"/>
      <c r="H163" s="271">
        <v>184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2" customFormat="1" ht="24" customHeight="1">
      <c r="A164" s="38"/>
      <c r="B164" s="39"/>
      <c r="C164" s="246" t="s">
        <v>198</v>
      </c>
      <c r="D164" s="246" t="s">
        <v>181</v>
      </c>
      <c r="E164" s="247" t="s">
        <v>1604</v>
      </c>
      <c r="F164" s="248" t="s">
        <v>1605</v>
      </c>
      <c r="G164" s="249" t="s">
        <v>327</v>
      </c>
      <c r="H164" s="250">
        <v>491.39999999999998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0.22</v>
      </c>
      <c r="T164" s="256">
        <f>S164*H164</f>
        <v>108.10799999999999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2514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1607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2515</v>
      </c>
      <c r="G166" s="268"/>
      <c r="H166" s="271">
        <v>380.89999999999998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2516</v>
      </c>
      <c r="G167" s="268"/>
      <c r="H167" s="271">
        <v>7.7999999999999998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2517</v>
      </c>
      <c r="G168" s="268"/>
      <c r="H168" s="271">
        <v>11.699999999999999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85</v>
      </c>
      <c r="AY168" s="277" t="s">
        <v>180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2518</v>
      </c>
      <c r="G169" s="268"/>
      <c r="H169" s="271">
        <v>91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85</v>
      </c>
      <c r="AY169" s="277" t="s">
        <v>180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1620</v>
      </c>
      <c r="F170" s="248" t="s">
        <v>1621</v>
      </c>
      <c r="G170" s="249" t="s">
        <v>327</v>
      </c>
      <c r="H170" s="250">
        <v>529.20000000000005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9.0000000000000006E-05</v>
      </c>
      <c r="R170" s="255">
        <f>Q170*H170</f>
        <v>0.047628000000000004</v>
      </c>
      <c r="S170" s="255">
        <v>0.128</v>
      </c>
      <c r="T170" s="256">
        <f>S170*H170</f>
        <v>67.7376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2519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1623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2520</v>
      </c>
      <c r="G172" s="268"/>
      <c r="H172" s="271">
        <v>410.19999999999999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85</v>
      </c>
      <c r="AY172" s="277" t="s">
        <v>180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2521</v>
      </c>
      <c r="G173" s="268"/>
      <c r="H173" s="271">
        <v>8.4000000000000004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85</v>
      </c>
      <c r="AY173" s="277" t="s">
        <v>180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2522</v>
      </c>
      <c r="G174" s="268"/>
      <c r="H174" s="271">
        <v>12.6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85</v>
      </c>
      <c r="AY174" s="277" t="s">
        <v>180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2523</v>
      </c>
      <c r="G175" s="268"/>
      <c r="H175" s="271">
        <v>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2" customFormat="1" ht="24" customHeight="1">
      <c r="A176" s="38"/>
      <c r="B176" s="39"/>
      <c r="C176" s="246" t="s">
        <v>206</v>
      </c>
      <c r="D176" s="246" t="s">
        <v>181</v>
      </c>
      <c r="E176" s="247" t="s">
        <v>277</v>
      </c>
      <c r="F176" s="248" t="s">
        <v>278</v>
      </c>
      <c r="G176" s="249" t="s">
        <v>279</v>
      </c>
      <c r="H176" s="250">
        <v>96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2524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278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2525</v>
      </c>
      <c r="G178" s="268"/>
      <c r="H178" s="271">
        <v>96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211</v>
      </c>
      <c r="D179" s="246" t="s">
        <v>181</v>
      </c>
      <c r="E179" s="247" t="s">
        <v>283</v>
      </c>
      <c r="F179" s="248" t="s">
        <v>284</v>
      </c>
      <c r="G179" s="249" t="s">
        <v>285</v>
      </c>
      <c r="H179" s="250">
        <v>60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2526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284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614</v>
      </c>
      <c r="G181" s="268"/>
      <c r="H181" s="271">
        <v>60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93</v>
      </c>
      <c r="AY181" s="277" t="s">
        <v>180</v>
      </c>
    </row>
    <row r="182" s="2" customFormat="1" ht="24" customHeight="1">
      <c r="A182" s="38"/>
      <c r="B182" s="39"/>
      <c r="C182" s="246" t="s">
        <v>215</v>
      </c>
      <c r="D182" s="246" t="s">
        <v>181</v>
      </c>
      <c r="E182" s="247" t="s">
        <v>1639</v>
      </c>
      <c r="F182" s="248" t="s">
        <v>1640</v>
      </c>
      <c r="G182" s="249" t="s">
        <v>483</v>
      </c>
      <c r="H182" s="250">
        <v>793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0.036900000000000002</v>
      </c>
      <c r="R182" s="255">
        <f>Q182*H182</f>
        <v>29.261700000000001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96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2527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1640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96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2528</v>
      </c>
      <c r="G184" s="268"/>
      <c r="H184" s="271">
        <v>190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2529</v>
      </c>
      <c r="G185" s="268"/>
      <c r="H185" s="271">
        <v>240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2530</v>
      </c>
      <c r="G186" s="268"/>
      <c r="H186" s="271">
        <v>3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2531</v>
      </c>
      <c r="G187" s="268"/>
      <c r="H187" s="271">
        <v>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2532</v>
      </c>
      <c r="G188" s="268"/>
      <c r="H188" s="271">
        <v>2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2533</v>
      </c>
      <c r="G189" s="268"/>
      <c r="H189" s="271">
        <v>80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2534</v>
      </c>
      <c r="G190" s="268"/>
      <c r="H190" s="271">
        <v>50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2535</v>
      </c>
      <c r="G191" s="268"/>
      <c r="H191" s="271">
        <v>20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2536</v>
      </c>
      <c r="G192" s="268"/>
      <c r="H192" s="271">
        <v>20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2537</v>
      </c>
      <c r="G193" s="268"/>
      <c r="H193" s="271">
        <v>20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2538</v>
      </c>
      <c r="G194" s="268"/>
      <c r="H194" s="271">
        <v>10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2539</v>
      </c>
      <c r="G195" s="268"/>
      <c r="H195" s="271">
        <v>3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2540</v>
      </c>
      <c r="G196" s="268"/>
      <c r="H196" s="271">
        <v>150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46" t="s">
        <v>219</v>
      </c>
      <c r="D197" s="246" t="s">
        <v>181</v>
      </c>
      <c r="E197" s="247" t="s">
        <v>1569</v>
      </c>
      <c r="F197" s="248" t="s">
        <v>1570</v>
      </c>
      <c r="G197" s="249" t="s">
        <v>342</v>
      </c>
      <c r="H197" s="250">
        <v>10</v>
      </c>
      <c r="I197" s="251"/>
      <c r="J197" s="252">
        <f>ROUND(I197*H197,2)</f>
        <v>0</v>
      </c>
      <c r="K197" s="248" t="s">
        <v>280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0.00064999999999999997</v>
      </c>
      <c r="R197" s="255">
        <f>Q197*H197</f>
        <v>0.0064999999999999997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2541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1572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2" customFormat="1" ht="24" customHeight="1">
      <c r="A199" s="38"/>
      <c r="B199" s="39"/>
      <c r="C199" s="246" t="s">
        <v>223</v>
      </c>
      <c r="D199" s="246" t="s">
        <v>181</v>
      </c>
      <c r="E199" s="247" t="s">
        <v>1573</v>
      </c>
      <c r="F199" s="248" t="s">
        <v>1574</v>
      </c>
      <c r="G199" s="249" t="s">
        <v>342</v>
      </c>
      <c r="H199" s="250">
        <v>10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2542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1576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24" customHeight="1">
      <c r="A201" s="38"/>
      <c r="B201" s="39"/>
      <c r="C201" s="246" t="s">
        <v>227</v>
      </c>
      <c r="D201" s="246" t="s">
        <v>181</v>
      </c>
      <c r="E201" s="247" t="s">
        <v>1577</v>
      </c>
      <c r="F201" s="248" t="s">
        <v>1578</v>
      </c>
      <c r="G201" s="249" t="s">
        <v>327</v>
      </c>
      <c r="H201" s="250">
        <v>45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0.00064000000000000005</v>
      </c>
      <c r="R201" s="255">
        <f>Q201*H201</f>
        <v>0.028800000000000003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198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198</v>
      </c>
      <c r="BM201" s="257" t="s">
        <v>2543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1580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1581</v>
      </c>
      <c r="G203" s="268"/>
      <c r="H203" s="271">
        <v>45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231</v>
      </c>
      <c r="D204" s="246" t="s">
        <v>181</v>
      </c>
      <c r="E204" s="247" t="s">
        <v>1582</v>
      </c>
      <c r="F204" s="248" t="s">
        <v>1583</v>
      </c>
      <c r="G204" s="249" t="s">
        <v>327</v>
      </c>
      <c r="H204" s="250">
        <v>45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2544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1585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1581</v>
      </c>
      <c r="G206" s="268"/>
      <c r="H206" s="271">
        <v>45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24" customHeight="1">
      <c r="A207" s="38"/>
      <c r="B207" s="39"/>
      <c r="C207" s="246" t="s">
        <v>235</v>
      </c>
      <c r="D207" s="246" t="s">
        <v>181</v>
      </c>
      <c r="E207" s="247" t="s">
        <v>1586</v>
      </c>
      <c r="F207" s="248" t="s">
        <v>1587</v>
      </c>
      <c r="G207" s="249" t="s">
        <v>290</v>
      </c>
      <c r="H207" s="250">
        <v>634.39999999999998</v>
      </c>
      <c r="I207" s="251"/>
      <c r="J207" s="252">
        <f>ROUND(I207*H207,2)</f>
        <v>0</v>
      </c>
      <c r="K207" s="248" t="s">
        <v>280</v>
      </c>
      <c r="L207" s="44"/>
      <c r="M207" s="253" t="s">
        <v>1</v>
      </c>
      <c r="N207" s="254" t="s">
        <v>50</v>
      </c>
      <c r="O207" s="91"/>
      <c r="P207" s="255">
        <f>O207*H207</f>
        <v>0</v>
      </c>
      <c r="Q207" s="255">
        <v>0</v>
      </c>
      <c r="R207" s="255">
        <f>Q207*H207</f>
        <v>0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198</v>
      </c>
      <c r="AT207" s="257" t="s">
        <v>181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198</v>
      </c>
      <c r="BM207" s="257" t="s">
        <v>2545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1589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2546</v>
      </c>
      <c r="G209" s="268"/>
      <c r="H209" s="271">
        <v>634.39999999999998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16.5" customHeight="1">
      <c r="A210" s="38"/>
      <c r="B210" s="39"/>
      <c r="C210" s="246" t="s">
        <v>239</v>
      </c>
      <c r="D210" s="246" t="s">
        <v>181</v>
      </c>
      <c r="E210" s="247" t="s">
        <v>1591</v>
      </c>
      <c r="F210" s="248" t="s">
        <v>1592</v>
      </c>
      <c r="G210" s="249" t="s">
        <v>290</v>
      </c>
      <c r="H210" s="250">
        <v>52.399999999999999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2547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1592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2548</v>
      </c>
      <c r="G212" s="268"/>
      <c r="H212" s="271">
        <v>52.399999999999999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2" customFormat="1" ht="24" customHeight="1">
      <c r="A213" s="38"/>
      <c r="B213" s="39"/>
      <c r="C213" s="246" t="s">
        <v>8</v>
      </c>
      <c r="D213" s="246" t="s">
        <v>181</v>
      </c>
      <c r="E213" s="247" t="s">
        <v>1650</v>
      </c>
      <c r="F213" s="248" t="s">
        <v>1651</v>
      </c>
      <c r="G213" s="249" t="s">
        <v>290</v>
      </c>
      <c r="H213" s="250">
        <v>259.70800000000003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2549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1653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2550</v>
      </c>
      <c r="G215" s="268"/>
      <c r="H215" s="271">
        <v>32.271999999999998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2551</v>
      </c>
      <c r="G216" s="268"/>
      <c r="H216" s="271">
        <v>62.240000000000002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2552</v>
      </c>
      <c r="G217" s="268"/>
      <c r="H217" s="271">
        <v>9.7680000000000007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2553</v>
      </c>
      <c r="G218" s="268"/>
      <c r="H218" s="271">
        <v>58.015999999999998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2554</v>
      </c>
      <c r="G219" s="268"/>
      <c r="H219" s="271">
        <v>4.8959999999999999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2555</v>
      </c>
      <c r="G220" s="268"/>
      <c r="H220" s="271">
        <v>3.0800000000000001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2556</v>
      </c>
      <c r="G221" s="268"/>
      <c r="H221" s="271">
        <v>5.6319999999999997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2557</v>
      </c>
      <c r="G222" s="268"/>
      <c r="H222" s="271">
        <v>2.3199999999999998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2558</v>
      </c>
      <c r="G223" s="268"/>
      <c r="H223" s="271">
        <v>8.5600000000000005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2559</v>
      </c>
      <c r="G224" s="268"/>
      <c r="H224" s="271">
        <v>5.016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2560</v>
      </c>
      <c r="G225" s="268"/>
      <c r="H225" s="271">
        <v>6.8639999999999999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2561</v>
      </c>
      <c r="G226" s="268"/>
      <c r="H226" s="271">
        <v>2.484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2562</v>
      </c>
      <c r="G227" s="268"/>
      <c r="H227" s="271">
        <v>6.4800000000000004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2563</v>
      </c>
      <c r="G228" s="268"/>
      <c r="H228" s="271">
        <v>47.712000000000003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85</v>
      </c>
      <c r="AY228" s="277" t="s">
        <v>180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2564</v>
      </c>
      <c r="G229" s="268"/>
      <c r="H229" s="271">
        <v>4.3680000000000003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85</v>
      </c>
      <c r="AY229" s="277" t="s">
        <v>180</v>
      </c>
    </row>
    <row r="230" s="2" customFormat="1" ht="24" customHeight="1">
      <c r="A230" s="38"/>
      <c r="B230" s="39"/>
      <c r="C230" s="246" t="s">
        <v>368</v>
      </c>
      <c r="D230" s="246" t="s">
        <v>181</v>
      </c>
      <c r="E230" s="247" t="s">
        <v>1278</v>
      </c>
      <c r="F230" s="248" t="s">
        <v>1279</v>
      </c>
      <c r="G230" s="249" t="s">
        <v>290</v>
      </c>
      <c r="H230" s="250">
        <v>141.85400000000001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0</v>
      </c>
      <c r="R230" s="255">
        <f>Q230*H230</f>
        <v>0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2565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1279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2566</v>
      </c>
      <c r="G232" s="268"/>
      <c r="H232" s="271">
        <v>28.135999999999999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2567</v>
      </c>
      <c r="G233" s="268"/>
      <c r="H233" s="271">
        <v>31.120000000000001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2568</v>
      </c>
      <c r="G234" s="268"/>
      <c r="H234" s="271">
        <v>4.8840000000000003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2569</v>
      </c>
      <c r="G235" s="268"/>
      <c r="H235" s="271">
        <v>29.007999999999999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2570</v>
      </c>
      <c r="G236" s="268"/>
      <c r="H236" s="271">
        <v>2.448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2571</v>
      </c>
      <c r="G237" s="268"/>
      <c r="H237" s="271">
        <v>1.54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2572</v>
      </c>
      <c r="G238" s="268"/>
      <c r="H238" s="271">
        <v>2.8159999999999998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2573</v>
      </c>
      <c r="G239" s="268"/>
      <c r="H239" s="271">
        <v>1.1599999999999999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2574</v>
      </c>
      <c r="G240" s="268"/>
      <c r="H240" s="271">
        <v>4.2800000000000002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2575</v>
      </c>
      <c r="G241" s="268"/>
      <c r="H241" s="271">
        <v>2.508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2576</v>
      </c>
      <c r="G242" s="268"/>
      <c r="H242" s="271">
        <v>3.4319999999999999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9" t="s">
        <v>1</v>
      </c>
      <c r="F243" s="270" t="s">
        <v>2577</v>
      </c>
      <c r="G243" s="268"/>
      <c r="H243" s="271">
        <v>1.242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40</v>
      </c>
      <c r="AX243" s="13" t="s">
        <v>85</v>
      </c>
      <c r="AY243" s="277" t="s">
        <v>180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2578</v>
      </c>
      <c r="G244" s="268"/>
      <c r="H244" s="271">
        <v>3.2400000000000002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2579</v>
      </c>
      <c r="G245" s="268"/>
      <c r="H245" s="271">
        <v>23.856000000000002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2580</v>
      </c>
      <c r="G246" s="268"/>
      <c r="H246" s="271">
        <v>2.1840000000000002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2" customFormat="1" ht="24" customHeight="1">
      <c r="A247" s="38"/>
      <c r="B247" s="39"/>
      <c r="C247" s="246" t="s">
        <v>374</v>
      </c>
      <c r="D247" s="246" t="s">
        <v>181</v>
      </c>
      <c r="E247" s="247" t="s">
        <v>1679</v>
      </c>
      <c r="F247" s="248" t="s">
        <v>1680</v>
      </c>
      <c r="G247" s="249" t="s">
        <v>290</v>
      </c>
      <c r="H247" s="250">
        <v>916.83199999999999</v>
      </c>
      <c r="I247" s="251"/>
      <c r="J247" s="252">
        <f>ROUND(I247*H247,2)</f>
        <v>0</v>
      </c>
      <c r="K247" s="248" t="s">
        <v>280</v>
      </c>
      <c r="L247" s="44"/>
      <c r="M247" s="253" t="s">
        <v>1</v>
      </c>
      <c r="N247" s="254" t="s">
        <v>50</v>
      </c>
      <c r="O247" s="91"/>
      <c r="P247" s="255">
        <f>O247*H247</f>
        <v>0</v>
      </c>
      <c r="Q247" s="255">
        <v>0</v>
      </c>
      <c r="R247" s="255">
        <f>Q247*H247</f>
        <v>0</v>
      </c>
      <c r="S247" s="255">
        <v>0</v>
      </c>
      <c r="T247" s="25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57" t="s">
        <v>198</v>
      </c>
      <c r="AT247" s="257" t="s">
        <v>181</v>
      </c>
      <c r="AU247" s="257" t="s">
        <v>96</v>
      </c>
      <c r="AY247" s="16" t="s">
        <v>180</v>
      </c>
      <c r="BE247" s="258">
        <f>IF(N247="základní",J247,0)</f>
        <v>0</v>
      </c>
      <c r="BF247" s="258">
        <f>IF(N247="snížená",J247,0)</f>
        <v>0</v>
      </c>
      <c r="BG247" s="258">
        <f>IF(N247="zákl. přenesená",J247,0)</f>
        <v>0</v>
      </c>
      <c r="BH247" s="258">
        <f>IF(N247="sníž. přenesená",J247,0)</f>
        <v>0</v>
      </c>
      <c r="BI247" s="258">
        <f>IF(N247="nulová",J247,0)</f>
        <v>0</v>
      </c>
      <c r="BJ247" s="16" t="s">
        <v>93</v>
      </c>
      <c r="BK247" s="258">
        <f>ROUND(I247*H247,2)</f>
        <v>0</v>
      </c>
      <c r="BL247" s="16" t="s">
        <v>198</v>
      </c>
      <c r="BM247" s="257" t="s">
        <v>2581</v>
      </c>
    </row>
    <row r="248" s="2" customFormat="1">
      <c r="A248" s="38"/>
      <c r="B248" s="39"/>
      <c r="C248" s="40"/>
      <c r="D248" s="259" t="s">
        <v>187</v>
      </c>
      <c r="E248" s="40"/>
      <c r="F248" s="260" t="s">
        <v>1682</v>
      </c>
      <c r="G248" s="40"/>
      <c r="H248" s="40"/>
      <c r="I248" s="154"/>
      <c r="J248" s="40"/>
      <c r="K248" s="40"/>
      <c r="L248" s="44"/>
      <c r="M248" s="261"/>
      <c r="N248" s="262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6" t="s">
        <v>187</v>
      </c>
      <c r="AU248" s="16" t="s">
        <v>96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2582</v>
      </c>
      <c r="G249" s="268"/>
      <c r="H249" s="271">
        <v>-50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2583</v>
      </c>
      <c r="G250" s="268"/>
      <c r="H250" s="271">
        <v>57.088000000000001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2584</v>
      </c>
      <c r="G251" s="268"/>
      <c r="H251" s="271">
        <v>248.96000000000001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2585</v>
      </c>
      <c r="G252" s="268"/>
      <c r="H252" s="271">
        <v>39.072000000000003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2586</v>
      </c>
      <c r="G253" s="268"/>
      <c r="H253" s="271">
        <v>232.06399999999999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2587</v>
      </c>
      <c r="G254" s="268"/>
      <c r="H254" s="271">
        <v>19.584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2588</v>
      </c>
      <c r="G255" s="268"/>
      <c r="H255" s="271">
        <v>12.32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2589</v>
      </c>
      <c r="G256" s="268"/>
      <c r="H256" s="271">
        <v>22.527999999999999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2590</v>
      </c>
      <c r="G257" s="268"/>
      <c r="H257" s="271">
        <v>9.2799999999999994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13" customFormat="1">
      <c r="A258" s="13"/>
      <c r="B258" s="267"/>
      <c r="C258" s="268"/>
      <c r="D258" s="259" t="s">
        <v>293</v>
      </c>
      <c r="E258" s="269" t="s">
        <v>1</v>
      </c>
      <c r="F258" s="270" t="s">
        <v>2591</v>
      </c>
      <c r="G258" s="268"/>
      <c r="H258" s="271">
        <v>34.240000000000002</v>
      </c>
      <c r="I258" s="272"/>
      <c r="J258" s="268"/>
      <c r="K258" s="268"/>
      <c r="L258" s="273"/>
      <c r="M258" s="274"/>
      <c r="N258" s="275"/>
      <c r="O258" s="275"/>
      <c r="P258" s="275"/>
      <c r="Q258" s="275"/>
      <c r="R258" s="275"/>
      <c r="S258" s="275"/>
      <c r="T258" s="27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7" t="s">
        <v>293</v>
      </c>
      <c r="AU258" s="277" t="s">
        <v>96</v>
      </c>
      <c r="AV258" s="13" t="s">
        <v>96</v>
      </c>
      <c r="AW258" s="13" t="s">
        <v>40</v>
      </c>
      <c r="AX258" s="13" t="s">
        <v>85</v>
      </c>
      <c r="AY258" s="277" t="s">
        <v>180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2592</v>
      </c>
      <c r="G259" s="268"/>
      <c r="H259" s="271">
        <v>20.064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2593</v>
      </c>
      <c r="G260" s="268"/>
      <c r="H260" s="271">
        <v>27.456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2594</v>
      </c>
      <c r="G261" s="268"/>
      <c r="H261" s="271">
        <v>9.9359999999999999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2595</v>
      </c>
      <c r="G262" s="268"/>
      <c r="H262" s="271">
        <v>25.920000000000002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2596</v>
      </c>
      <c r="G263" s="268"/>
      <c r="H263" s="271">
        <v>190.84800000000001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2597</v>
      </c>
      <c r="G264" s="268"/>
      <c r="H264" s="271">
        <v>17.472000000000001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2" customFormat="1" ht="24" customHeight="1">
      <c r="A265" s="38"/>
      <c r="B265" s="39"/>
      <c r="C265" s="246" t="s">
        <v>380</v>
      </c>
      <c r="D265" s="246" t="s">
        <v>181</v>
      </c>
      <c r="E265" s="247" t="s">
        <v>1696</v>
      </c>
      <c r="F265" s="248" t="s">
        <v>1697</v>
      </c>
      <c r="G265" s="249" t="s">
        <v>290</v>
      </c>
      <c r="H265" s="250">
        <v>495.416</v>
      </c>
      <c r="I265" s="251"/>
      <c r="J265" s="252">
        <f>ROUND(I265*H265,2)</f>
        <v>0</v>
      </c>
      <c r="K265" s="248" t="s">
        <v>280</v>
      </c>
      <c r="L265" s="44"/>
      <c r="M265" s="253" t="s">
        <v>1</v>
      </c>
      <c r="N265" s="254" t="s">
        <v>50</v>
      </c>
      <c r="O265" s="91"/>
      <c r="P265" s="255">
        <f>O265*H265</f>
        <v>0</v>
      </c>
      <c r="Q265" s="255">
        <v>0</v>
      </c>
      <c r="R265" s="255">
        <f>Q265*H265</f>
        <v>0</v>
      </c>
      <c r="S265" s="255">
        <v>0</v>
      </c>
      <c r="T265" s="25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57" t="s">
        <v>198</v>
      </c>
      <c r="AT265" s="257" t="s">
        <v>181</v>
      </c>
      <c r="AU265" s="257" t="s">
        <v>96</v>
      </c>
      <c r="AY265" s="16" t="s">
        <v>180</v>
      </c>
      <c r="BE265" s="258">
        <f>IF(N265="základní",J265,0)</f>
        <v>0</v>
      </c>
      <c r="BF265" s="258">
        <f>IF(N265="snížená",J265,0)</f>
        <v>0</v>
      </c>
      <c r="BG265" s="258">
        <f>IF(N265="zákl. přenesená",J265,0)</f>
        <v>0</v>
      </c>
      <c r="BH265" s="258">
        <f>IF(N265="sníž. přenesená",J265,0)</f>
        <v>0</v>
      </c>
      <c r="BI265" s="258">
        <f>IF(N265="nulová",J265,0)</f>
        <v>0</v>
      </c>
      <c r="BJ265" s="16" t="s">
        <v>93</v>
      </c>
      <c r="BK265" s="258">
        <f>ROUND(I265*H265,2)</f>
        <v>0</v>
      </c>
      <c r="BL265" s="16" t="s">
        <v>198</v>
      </c>
      <c r="BM265" s="257" t="s">
        <v>2598</v>
      </c>
    </row>
    <row r="266" s="2" customFormat="1">
      <c r="A266" s="38"/>
      <c r="B266" s="39"/>
      <c r="C266" s="40"/>
      <c r="D266" s="259" t="s">
        <v>187</v>
      </c>
      <c r="E266" s="40"/>
      <c r="F266" s="260" t="s">
        <v>1697</v>
      </c>
      <c r="G266" s="40"/>
      <c r="H266" s="40"/>
      <c r="I266" s="154"/>
      <c r="J266" s="40"/>
      <c r="K266" s="40"/>
      <c r="L266" s="44"/>
      <c r="M266" s="261"/>
      <c r="N266" s="262"/>
      <c r="O266" s="91"/>
      <c r="P266" s="91"/>
      <c r="Q266" s="91"/>
      <c r="R266" s="91"/>
      <c r="S266" s="91"/>
      <c r="T266" s="92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6" t="s">
        <v>187</v>
      </c>
      <c r="AU266" s="16" t="s">
        <v>96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2599</v>
      </c>
      <c r="G267" s="268"/>
      <c r="H267" s="271">
        <v>40.543999999999997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2600</v>
      </c>
      <c r="G268" s="268"/>
      <c r="H268" s="271">
        <v>124.48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2601</v>
      </c>
      <c r="G269" s="268"/>
      <c r="H269" s="271">
        <v>19.536000000000001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2602</v>
      </c>
      <c r="G270" s="268"/>
      <c r="H270" s="271">
        <v>116.032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2603</v>
      </c>
      <c r="G271" s="268"/>
      <c r="H271" s="271">
        <v>9.7919999999999998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13" customFormat="1">
      <c r="A272" s="13"/>
      <c r="B272" s="267"/>
      <c r="C272" s="268"/>
      <c r="D272" s="259" t="s">
        <v>293</v>
      </c>
      <c r="E272" s="269" t="s">
        <v>1</v>
      </c>
      <c r="F272" s="270" t="s">
        <v>2604</v>
      </c>
      <c r="G272" s="268"/>
      <c r="H272" s="271">
        <v>6.1600000000000001</v>
      </c>
      <c r="I272" s="272"/>
      <c r="J272" s="268"/>
      <c r="K272" s="268"/>
      <c r="L272" s="273"/>
      <c r="M272" s="274"/>
      <c r="N272" s="275"/>
      <c r="O272" s="275"/>
      <c r="P272" s="275"/>
      <c r="Q272" s="275"/>
      <c r="R272" s="275"/>
      <c r="S272" s="275"/>
      <c r="T272" s="27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7" t="s">
        <v>293</v>
      </c>
      <c r="AU272" s="277" t="s">
        <v>96</v>
      </c>
      <c r="AV272" s="13" t="s">
        <v>96</v>
      </c>
      <c r="AW272" s="13" t="s">
        <v>40</v>
      </c>
      <c r="AX272" s="13" t="s">
        <v>85</v>
      </c>
      <c r="AY272" s="277" t="s">
        <v>180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2605</v>
      </c>
      <c r="G273" s="268"/>
      <c r="H273" s="271">
        <v>11.263999999999999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2606</v>
      </c>
      <c r="G274" s="268"/>
      <c r="H274" s="271">
        <v>4.6399999999999997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2607</v>
      </c>
      <c r="G275" s="268"/>
      <c r="H275" s="271">
        <v>17.120000000000001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2608</v>
      </c>
      <c r="G276" s="268"/>
      <c r="H276" s="271">
        <v>10.032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2609</v>
      </c>
      <c r="G277" s="268"/>
      <c r="H277" s="271">
        <v>13.728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2610</v>
      </c>
      <c r="G278" s="268"/>
      <c r="H278" s="271">
        <v>4.968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2611</v>
      </c>
      <c r="G279" s="268"/>
      <c r="H279" s="271">
        <v>12.960000000000001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2612</v>
      </c>
      <c r="G280" s="268"/>
      <c r="H280" s="271">
        <v>95.424000000000007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2613</v>
      </c>
      <c r="G281" s="268"/>
      <c r="H281" s="271">
        <v>8.7360000000000007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2" customFormat="1" ht="24" customHeight="1">
      <c r="A282" s="38"/>
      <c r="B282" s="39"/>
      <c r="C282" s="246" t="s">
        <v>385</v>
      </c>
      <c r="D282" s="246" t="s">
        <v>181</v>
      </c>
      <c r="E282" s="247" t="s">
        <v>1700</v>
      </c>
      <c r="F282" s="248" t="s">
        <v>1701</v>
      </c>
      <c r="G282" s="249" t="s">
        <v>290</v>
      </c>
      <c r="H282" s="250">
        <v>50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96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2614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1703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96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555</v>
      </c>
      <c r="G284" s="268"/>
      <c r="H284" s="271">
        <v>50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93</v>
      </c>
      <c r="AY284" s="277" t="s">
        <v>180</v>
      </c>
    </row>
    <row r="285" s="2" customFormat="1" ht="16.5" customHeight="1">
      <c r="A285" s="38"/>
      <c r="B285" s="39"/>
      <c r="C285" s="246" t="s">
        <v>391</v>
      </c>
      <c r="D285" s="246" t="s">
        <v>181</v>
      </c>
      <c r="E285" s="247" t="s">
        <v>1704</v>
      </c>
      <c r="F285" s="248" t="s">
        <v>1705</v>
      </c>
      <c r="G285" s="249" t="s">
        <v>290</v>
      </c>
      <c r="H285" s="250">
        <v>1182.54</v>
      </c>
      <c r="I285" s="251"/>
      <c r="J285" s="252">
        <f>ROUND(I285*H285,2)</f>
        <v>0</v>
      </c>
      <c r="K285" s="248" t="s">
        <v>280</v>
      </c>
      <c r="L285" s="44"/>
      <c r="M285" s="253" t="s">
        <v>1</v>
      </c>
      <c r="N285" s="254" t="s">
        <v>50</v>
      </c>
      <c r="O285" s="91"/>
      <c r="P285" s="255">
        <f>O285*H285</f>
        <v>0</v>
      </c>
      <c r="Q285" s="255">
        <v>0.0103</v>
      </c>
      <c r="R285" s="255">
        <f>Q285*H285</f>
        <v>12.180161999999999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198</v>
      </c>
      <c r="AT285" s="257" t="s">
        <v>181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2615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1707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2616</v>
      </c>
      <c r="G287" s="268"/>
      <c r="H287" s="271">
        <v>-20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2617</v>
      </c>
      <c r="G288" s="268"/>
      <c r="H288" s="271">
        <v>65.359999999999999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85</v>
      </c>
      <c r="AY288" s="277" t="s">
        <v>180</v>
      </c>
    </row>
    <row r="289" s="13" customFormat="1">
      <c r="A289" s="13"/>
      <c r="B289" s="267"/>
      <c r="C289" s="268"/>
      <c r="D289" s="259" t="s">
        <v>293</v>
      </c>
      <c r="E289" s="269" t="s">
        <v>1</v>
      </c>
      <c r="F289" s="270" t="s">
        <v>2618</v>
      </c>
      <c r="G289" s="268"/>
      <c r="H289" s="271">
        <v>311.19999999999999</v>
      </c>
      <c r="I289" s="272"/>
      <c r="J289" s="268"/>
      <c r="K289" s="268"/>
      <c r="L289" s="273"/>
      <c r="M289" s="274"/>
      <c r="N289" s="275"/>
      <c r="O289" s="275"/>
      <c r="P289" s="275"/>
      <c r="Q289" s="275"/>
      <c r="R289" s="275"/>
      <c r="S289" s="275"/>
      <c r="T289" s="27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7" t="s">
        <v>293</v>
      </c>
      <c r="AU289" s="277" t="s">
        <v>96</v>
      </c>
      <c r="AV289" s="13" t="s">
        <v>96</v>
      </c>
      <c r="AW289" s="13" t="s">
        <v>40</v>
      </c>
      <c r="AX289" s="13" t="s">
        <v>85</v>
      </c>
      <c r="AY289" s="277" t="s">
        <v>180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2619</v>
      </c>
      <c r="G290" s="268"/>
      <c r="H290" s="271">
        <v>48.840000000000003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2620</v>
      </c>
      <c r="G291" s="268"/>
      <c r="H291" s="271">
        <v>290.07999999999998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2621</v>
      </c>
      <c r="G292" s="268"/>
      <c r="H292" s="271">
        <v>24.48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2622</v>
      </c>
      <c r="G293" s="268"/>
      <c r="H293" s="271">
        <v>15.4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2623</v>
      </c>
      <c r="G294" s="268"/>
      <c r="H294" s="271">
        <v>28.16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2624</v>
      </c>
      <c r="G295" s="268"/>
      <c r="H295" s="271">
        <v>11.6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2625</v>
      </c>
      <c r="G296" s="268"/>
      <c r="H296" s="271">
        <v>42.799999999999997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2626</v>
      </c>
      <c r="G297" s="268"/>
      <c r="H297" s="271">
        <v>25.079999999999998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2627</v>
      </c>
      <c r="G298" s="268"/>
      <c r="H298" s="271">
        <v>34.32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2628</v>
      </c>
      <c r="G299" s="268"/>
      <c r="H299" s="271">
        <v>12.42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2629</v>
      </c>
      <c r="G300" s="268"/>
      <c r="H300" s="271">
        <v>32.399999999999999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2630</v>
      </c>
      <c r="G301" s="268"/>
      <c r="H301" s="271">
        <v>238.56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2631</v>
      </c>
      <c r="G302" s="268"/>
      <c r="H302" s="271">
        <v>21.84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2" customFormat="1" ht="16.5" customHeight="1">
      <c r="A303" s="38"/>
      <c r="B303" s="39"/>
      <c r="C303" s="246" t="s">
        <v>7</v>
      </c>
      <c r="D303" s="246" t="s">
        <v>181</v>
      </c>
      <c r="E303" s="247" t="s">
        <v>1721</v>
      </c>
      <c r="F303" s="248" t="s">
        <v>1722</v>
      </c>
      <c r="G303" s="249" t="s">
        <v>290</v>
      </c>
      <c r="H303" s="250">
        <v>50</v>
      </c>
      <c r="I303" s="251"/>
      <c r="J303" s="252">
        <f>ROUND(I303*H303,2)</f>
        <v>0</v>
      </c>
      <c r="K303" s="248" t="s">
        <v>280</v>
      </c>
      <c r="L303" s="44"/>
      <c r="M303" s="253" t="s">
        <v>1</v>
      </c>
      <c r="N303" s="254" t="s">
        <v>50</v>
      </c>
      <c r="O303" s="91"/>
      <c r="P303" s="255">
        <f>O303*H303</f>
        <v>0</v>
      </c>
      <c r="Q303" s="255">
        <v>0.017080000000000001</v>
      </c>
      <c r="R303" s="255">
        <f>Q303*H303</f>
        <v>0.85400000000000009</v>
      </c>
      <c r="S303" s="255">
        <v>0</v>
      </c>
      <c r="T303" s="25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57" t="s">
        <v>198</v>
      </c>
      <c r="AT303" s="257" t="s">
        <v>181</v>
      </c>
      <c r="AU303" s="257" t="s">
        <v>96</v>
      </c>
      <c r="AY303" s="16" t="s">
        <v>180</v>
      </c>
      <c r="BE303" s="258">
        <f>IF(N303="základní",J303,0)</f>
        <v>0</v>
      </c>
      <c r="BF303" s="258">
        <f>IF(N303="snížená",J303,0)</f>
        <v>0</v>
      </c>
      <c r="BG303" s="258">
        <f>IF(N303="zákl. přenesená",J303,0)</f>
        <v>0</v>
      </c>
      <c r="BH303" s="258">
        <f>IF(N303="sníž. přenesená",J303,0)</f>
        <v>0</v>
      </c>
      <c r="BI303" s="258">
        <f>IF(N303="nulová",J303,0)</f>
        <v>0</v>
      </c>
      <c r="BJ303" s="16" t="s">
        <v>93</v>
      </c>
      <c r="BK303" s="258">
        <f>ROUND(I303*H303,2)</f>
        <v>0</v>
      </c>
      <c r="BL303" s="16" t="s">
        <v>198</v>
      </c>
      <c r="BM303" s="257" t="s">
        <v>2632</v>
      </c>
    </row>
    <row r="304" s="2" customFormat="1">
      <c r="A304" s="38"/>
      <c r="B304" s="39"/>
      <c r="C304" s="40"/>
      <c r="D304" s="259" t="s">
        <v>187</v>
      </c>
      <c r="E304" s="40"/>
      <c r="F304" s="260" t="s">
        <v>1724</v>
      </c>
      <c r="G304" s="40"/>
      <c r="H304" s="40"/>
      <c r="I304" s="154"/>
      <c r="J304" s="40"/>
      <c r="K304" s="40"/>
      <c r="L304" s="44"/>
      <c r="M304" s="261"/>
      <c r="N304" s="262"/>
      <c r="O304" s="91"/>
      <c r="P304" s="91"/>
      <c r="Q304" s="91"/>
      <c r="R304" s="91"/>
      <c r="S304" s="91"/>
      <c r="T304" s="92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6" t="s">
        <v>187</v>
      </c>
      <c r="AU304" s="16" t="s">
        <v>96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555</v>
      </c>
      <c r="G305" s="268"/>
      <c r="H305" s="271">
        <v>50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93</v>
      </c>
      <c r="AY305" s="277" t="s">
        <v>180</v>
      </c>
    </row>
    <row r="306" s="2" customFormat="1" ht="16.5" customHeight="1">
      <c r="A306" s="38"/>
      <c r="B306" s="39"/>
      <c r="C306" s="246" t="s">
        <v>399</v>
      </c>
      <c r="D306" s="246" t="s">
        <v>181</v>
      </c>
      <c r="E306" s="247" t="s">
        <v>1726</v>
      </c>
      <c r="F306" s="248" t="s">
        <v>1727</v>
      </c>
      <c r="G306" s="249" t="s">
        <v>327</v>
      </c>
      <c r="H306" s="250">
        <v>4069.5</v>
      </c>
      <c r="I306" s="251"/>
      <c r="J306" s="252">
        <f>ROUND(I306*H306,2)</f>
        <v>0</v>
      </c>
      <c r="K306" s="248" t="s">
        <v>280</v>
      </c>
      <c r="L306" s="44"/>
      <c r="M306" s="253" t="s">
        <v>1</v>
      </c>
      <c r="N306" s="254" t="s">
        <v>50</v>
      </c>
      <c r="O306" s="91"/>
      <c r="P306" s="255">
        <f>O306*H306</f>
        <v>0</v>
      </c>
      <c r="Q306" s="255">
        <v>0.00084000000000000003</v>
      </c>
      <c r="R306" s="255">
        <f>Q306*H306</f>
        <v>3.41838</v>
      </c>
      <c r="S306" s="255">
        <v>0</v>
      </c>
      <c r="T306" s="25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57" t="s">
        <v>198</v>
      </c>
      <c r="AT306" s="257" t="s">
        <v>181</v>
      </c>
      <c r="AU306" s="257" t="s">
        <v>96</v>
      </c>
      <c r="AY306" s="16" t="s">
        <v>180</v>
      </c>
      <c r="BE306" s="258">
        <f>IF(N306="základní",J306,0)</f>
        <v>0</v>
      </c>
      <c r="BF306" s="258">
        <f>IF(N306="snížená",J306,0)</f>
        <v>0</v>
      </c>
      <c r="BG306" s="258">
        <f>IF(N306="zákl. přenesená",J306,0)</f>
        <v>0</v>
      </c>
      <c r="BH306" s="258">
        <f>IF(N306="sníž. přenesená",J306,0)</f>
        <v>0</v>
      </c>
      <c r="BI306" s="258">
        <f>IF(N306="nulová",J306,0)</f>
        <v>0</v>
      </c>
      <c r="BJ306" s="16" t="s">
        <v>93</v>
      </c>
      <c r="BK306" s="258">
        <f>ROUND(I306*H306,2)</f>
        <v>0</v>
      </c>
      <c r="BL306" s="16" t="s">
        <v>198</v>
      </c>
      <c r="BM306" s="257" t="s">
        <v>2633</v>
      </c>
    </row>
    <row r="307" s="2" customFormat="1">
      <c r="A307" s="38"/>
      <c r="B307" s="39"/>
      <c r="C307" s="40"/>
      <c r="D307" s="259" t="s">
        <v>187</v>
      </c>
      <c r="E307" s="40"/>
      <c r="F307" s="260" t="s">
        <v>1729</v>
      </c>
      <c r="G307" s="40"/>
      <c r="H307" s="40"/>
      <c r="I307" s="154"/>
      <c r="J307" s="40"/>
      <c r="K307" s="40"/>
      <c r="L307" s="44"/>
      <c r="M307" s="261"/>
      <c r="N307" s="262"/>
      <c r="O307" s="91"/>
      <c r="P307" s="91"/>
      <c r="Q307" s="91"/>
      <c r="R307" s="91"/>
      <c r="S307" s="91"/>
      <c r="T307" s="92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6" t="s">
        <v>187</v>
      </c>
      <c r="AU307" s="16" t="s">
        <v>96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2634</v>
      </c>
      <c r="G308" s="268"/>
      <c r="H308" s="271">
        <v>512.85000000000002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2635</v>
      </c>
      <c r="G309" s="268"/>
      <c r="H309" s="271">
        <v>966.60000000000002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2636</v>
      </c>
      <c r="G310" s="268"/>
      <c r="H310" s="271">
        <v>155.40000000000001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2637</v>
      </c>
      <c r="G311" s="268"/>
      <c r="H311" s="271">
        <v>895.70000000000005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2638</v>
      </c>
      <c r="G312" s="268"/>
      <c r="H312" s="271">
        <v>76.5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2639</v>
      </c>
      <c r="G313" s="268"/>
      <c r="H313" s="271">
        <v>45.5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2640</v>
      </c>
      <c r="G314" s="268"/>
      <c r="H314" s="271">
        <v>83.200000000000003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2641</v>
      </c>
      <c r="G315" s="268"/>
      <c r="H315" s="271">
        <v>37.700000000000003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2642</v>
      </c>
      <c r="G316" s="268"/>
      <c r="H316" s="271">
        <v>139.09999999999999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2643</v>
      </c>
      <c r="G317" s="268"/>
      <c r="H317" s="271">
        <v>74.099999999999994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2644</v>
      </c>
      <c r="G318" s="268"/>
      <c r="H318" s="271">
        <v>101.40000000000001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2645</v>
      </c>
      <c r="G319" s="268"/>
      <c r="H319" s="271">
        <v>39.149999999999999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2646</v>
      </c>
      <c r="G320" s="268"/>
      <c r="H320" s="271">
        <v>105.3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2647</v>
      </c>
      <c r="G321" s="268"/>
      <c r="H321" s="271">
        <v>766.79999999999995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2648</v>
      </c>
      <c r="G322" s="268"/>
      <c r="H322" s="271">
        <v>70.200000000000003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2" customFormat="1" ht="24" customHeight="1">
      <c r="A323" s="38"/>
      <c r="B323" s="39"/>
      <c r="C323" s="246" t="s">
        <v>404</v>
      </c>
      <c r="D323" s="246" t="s">
        <v>181</v>
      </c>
      <c r="E323" s="247" t="s">
        <v>1742</v>
      </c>
      <c r="F323" s="248" t="s">
        <v>1743</v>
      </c>
      <c r="G323" s="249" t="s">
        <v>327</v>
      </c>
      <c r="H323" s="250">
        <v>4069.5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198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198</v>
      </c>
      <c r="BM323" s="257" t="s">
        <v>2649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1745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2634</v>
      </c>
      <c r="G325" s="268"/>
      <c r="H325" s="271">
        <v>512.85000000000002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2635</v>
      </c>
      <c r="G326" s="268"/>
      <c r="H326" s="271">
        <v>966.60000000000002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2636</v>
      </c>
      <c r="G327" s="268"/>
      <c r="H327" s="271">
        <v>155.40000000000001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2637</v>
      </c>
      <c r="G328" s="268"/>
      <c r="H328" s="271">
        <v>895.70000000000005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2638</v>
      </c>
      <c r="G329" s="268"/>
      <c r="H329" s="271">
        <v>76.5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2639</v>
      </c>
      <c r="G330" s="268"/>
      <c r="H330" s="271">
        <v>45.5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2640</v>
      </c>
      <c r="G331" s="268"/>
      <c r="H331" s="271">
        <v>83.200000000000003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2641</v>
      </c>
      <c r="G332" s="268"/>
      <c r="H332" s="271">
        <v>37.700000000000003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2642</v>
      </c>
      <c r="G333" s="268"/>
      <c r="H333" s="271">
        <v>139.09999999999999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2643</v>
      </c>
      <c r="G334" s="268"/>
      <c r="H334" s="271">
        <v>74.099999999999994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2644</v>
      </c>
      <c r="G335" s="268"/>
      <c r="H335" s="271">
        <v>101.40000000000001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2645</v>
      </c>
      <c r="G336" s="268"/>
      <c r="H336" s="271">
        <v>39.149999999999999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2646</v>
      </c>
      <c r="G337" s="268"/>
      <c r="H337" s="271">
        <v>105.3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2647</v>
      </c>
      <c r="G338" s="268"/>
      <c r="H338" s="271">
        <v>766.79999999999995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2648</v>
      </c>
      <c r="G339" s="268"/>
      <c r="H339" s="271">
        <v>70.200000000000003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2" customFormat="1" ht="24" customHeight="1">
      <c r="A340" s="38"/>
      <c r="B340" s="39"/>
      <c r="C340" s="246" t="s">
        <v>409</v>
      </c>
      <c r="D340" s="246" t="s">
        <v>181</v>
      </c>
      <c r="E340" s="247" t="s">
        <v>982</v>
      </c>
      <c r="F340" s="248" t="s">
        <v>983</v>
      </c>
      <c r="G340" s="249" t="s">
        <v>290</v>
      </c>
      <c r="H340" s="250">
        <v>375.13999999999999</v>
      </c>
      <c r="I340" s="251"/>
      <c r="J340" s="252">
        <f>ROUND(I340*H340,2)</f>
        <v>0</v>
      </c>
      <c r="K340" s="248" t="s">
        <v>280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</v>
      </c>
      <c r="R340" s="255">
        <f>Q340*H340</f>
        <v>0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198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198</v>
      </c>
      <c r="BM340" s="257" t="s">
        <v>2650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983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2651</v>
      </c>
      <c r="G342" s="268"/>
      <c r="H342" s="271">
        <v>18.48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2652</v>
      </c>
      <c r="G343" s="268"/>
      <c r="H343" s="271">
        <v>100.24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2653</v>
      </c>
      <c r="G344" s="268"/>
      <c r="H344" s="271">
        <v>17.760000000000002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2654</v>
      </c>
      <c r="G345" s="268"/>
      <c r="H345" s="271">
        <v>82.680000000000007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2655</v>
      </c>
      <c r="G346" s="268"/>
      <c r="H346" s="271">
        <v>10.199999999999999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2656</v>
      </c>
      <c r="G347" s="268"/>
      <c r="H347" s="271">
        <v>4.2000000000000002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2657</v>
      </c>
      <c r="G348" s="268"/>
      <c r="H348" s="271">
        <v>7.6799999999999997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2658</v>
      </c>
      <c r="G349" s="268"/>
      <c r="H349" s="271">
        <v>3.48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2659</v>
      </c>
      <c r="G350" s="268"/>
      <c r="H350" s="271">
        <v>12.84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2660</v>
      </c>
      <c r="G351" s="268"/>
      <c r="H351" s="271">
        <v>6.8399999999999999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2661</v>
      </c>
      <c r="G352" s="268"/>
      <c r="H352" s="271">
        <v>9.3599999999999994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2662</v>
      </c>
      <c r="G353" s="268"/>
      <c r="H353" s="271">
        <v>4.8600000000000003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2663</v>
      </c>
      <c r="G354" s="268"/>
      <c r="H354" s="271">
        <v>9.7200000000000006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2664</v>
      </c>
      <c r="G355" s="268"/>
      <c r="H355" s="271">
        <v>79.519999999999996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2665</v>
      </c>
      <c r="G356" s="268"/>
      <c r="H356" s="271">
        <v>7.2800000000000002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2" customFormat="1" ht="24" customHeight="1">
      <c r="A357" s="38"/>
      <c r="B357" s="39"/>
      <c r="C357" s="246" t="s">
        <v>414</v>
      </c>
      <c r="D357" s="246" t="s">
        <v>181</v>
      </c>
      <c r="E357" s="247" t="s">
        <v>986</v>
      </c>
      <c r="F357" s="248" t="s">
        <v>987</v>
      </c>
      <c r="G357" s="249" t="s">
        <v>290</v>
      </c>
      <c r="H357" s="250">
        <v>405.13999999999999</v>
      </c>
      <c r="I357" s="251"/>
      <c r="J357" s="252">
        <f>ROUND(I357*H357,2)</f>
        <v>0</v>
      </c>
      <c r="K357" s="248" t="s">
        <v>280</v>
      </c>
      <c r="L357" s="44"/>
      <c r="M357" s="253" t="s">
        <v>1</v>
      </c>
      <c r="N357" s="254" t="s">
        <v>50</v>
      </c>
      <c r="O357" s="91"/>
      <c r="P357" s="255">
        <f>O357*H357</f>
        <v>0</v>
      </c>
      <c r="Q357" s="255">
        <v>0</v>
      </c>
      <c r="R357" s="255">
        <f>Q357*H357</f>
        <v>0</v>
      </c>
      <c r="S357" s="255">
        <v>0</v>
      </c>
      <c r="T357" s="25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57" t="s">
        <v>198</v>
      </c>
      <c r="AT357" s="257" t="s">
        <v>181</v>
      </c>
      <c r="AU357" s="257" t="s">
        <v>96</v>
      </c>
      <c r="AY357" s="16" t="s">
        <v>180</v>
      </c>
      <c r="BE357" s="258">
        <f>IF(N357="základní",J357,0)</f>
        <v>0</v>
      </c>
      <c r="BF357" s="258">
        <f>IF(N357="snížená",J357,0)</f>
        <v>0</v>
      </c>
      <c r="BG357" s="258">
        <f>IF(N357="zákl. přenesená",J357,0)</f>
        <v>0</v>
      </c>
      <c r="BH357" s="258">
        <f>IF(N357="sníž. přenesená",J357,0)</f>
        <v>0</v>
      </c>
      <c r="BI357" s="258">
        <f>IF(N357="nulová",J357,0)</f>
        <v>0</v>
      </c>
      <c r="BJ357" s="16" t="s">
        <v>93</v>
      </c>
      <c r="BK357" s="258">
        <f>ROUND(I357*H357,2)</f>
        <v>0</v>
      </c>
      <c r="BL357" s="16" t="s">
        <v>198</v>
      </c>
      <c r="BM357" s="257" t="s">
        <v>2666</v>
      </c>
    </row>
    <row r="358" s="2" customFormat="1">
      <c r="A358" s="38"/>
      <c r="B358" s="39"/>
      <c r="C358" s="40"/>
      <c r="D358" s="259" t="s">
        <v>187</v>
      </c>
      <c r="E358" s="40"/>
      <c r="F358" s="260" t="s">
        <v>1761</v>
      </c>
      <c r="G358" s="40"/>
      <c r="H358" s="40"/>
      <c r="I358" s="154"/>
      <c r="J358" s="40"/>
      <c r="K358" s="40"/>
      <c r="L358" s="44"/>
      <c r="M358" s="261"/>
      <c r="N358" s="262"/>
      <c r="O358" s="91"/>
      <c r="P358" s="91"/>
      <c r="Q358" s="91"/>
      <c r="R358" s="91"/>
      <c r="S358" s="91"/>
      <c r="T358" s="92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6" t="s">
        <v>187</v>
      </c>
      <c r="AU358" s="16" t="s">
        <v>96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2667</v>
      </c>
      <c r="G359" s="268"/>
      <c r="H359" s="271">
        <v>30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2651</v>
      </c>
      <c r="G360" s="268"/>
      <c r="H360" s="271">
        <v>18.48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2652</v>
      </c>
      <c r="G361" s="268"/>
      <c r="H361" s="271">
        <v>100.24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2653</v>
      </c>
      <c r="G362" s="268"/>
      <c r="H362" s="271">
        <v>17.760000000000002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2654</v>
      </c>
      <c r="G363" s="268"/>
      <c r="H363" s="271">
        <v>82.680000000000007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2655</v>
      </c>
      <c r="G364" s="268"/>
      <c r="H364" s="271">
        <v>10.199999999999999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2656</v>
      </c>
      <c r="G365" s="268"/>
      <c r="H365" s="271">
        <v>4.2000000000000002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2657</v>
      </c>
      <c r="G366" s="268"/>
      <c r="H366" s="271">
        <v>7.6799999999999997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2658</v>
      </c>
      <c r="G367" s="268"/>
      <c r="H367" s="271">
        <v>3.48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2659</v>
      </c>
      <c r="G368" s="268"/>
      <c r="H368" s="271">
        <v>12.84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2660</v>
      </c>
      <c r="G369" s="268"/>
      <c r="H369" s="271">
        <v>6.8399999999999999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85</v>
      </c>
      <c r="AY369" s="277" t="s">
        <v>180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2661</v>
      </c>
      <c r="G370" s="268"/>
      <c r="H370" s="271">
        <v>9.3599999999999994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2662</v>
      </c>
      <c r="G371" s="268"/>
      <c r="H371" s="271">
        <v>4.8600000000000003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2663</v>
      </c>
      <c r="G372" s="268"/>
      <c r="H372" s="271">
        <v>9.7200000000000006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2664</v>
      </c>
      <c r="G373" s="268"/>
      <c r="H373" s="271">
        <v>79.519999999999996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2665</v>
      </c>
      <c r="G374" s="268"/>
      <c r="H374" s="271">
        <v>7.2800000000000002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2" customFormat="1" ht="24" customHeight="1">
      <c r="A375" s="38"/>
      <c r="B375" s="39"/>
      <c r="C375" s="246" t="s">
        <v>421</v>
      </c>
      <c r="D375" s="246" t="s">
        <v>181</v>
      </c>
      <c r="E375" s="247" t="s">
        <v>1000</v>
      </c>
      <c r="F375" s="248" t="s">
        <v>1001</v>
      </c>
      <c r="G375" s="249" t="s">
        <v>290</v>
      </c>
      <c r="H375" s="250">
        <v>2381.0799999999999</v>
      </c>
      <c r="I375" s="251"/>
      <c r="J375" s="252">
        <f>ROUND(I375*H375,2)</f>
        <v>0</v>
      </c>
      <c r="K375" s="248" t="s">
        <v>280</v>
      </c>
      <c r="L375" s="44"/>
      <c r="M375" s="253" t="s">
        <v>1</v>
      </c>
      <c r="N375" s="254" t="s">
        <v>50</v>
      </c>
      <c r="O375" s="91"/>
      <c r="P375" s="255">
        <f>O375*H375</f>
        <v>0</v>
      </c>
      <c r="Q375" s="255">
        <v>0</v>
      </c>
      <c r="R375" s="255">
        <f>Q375*H375</f>
        <v>0</v>
      </c>
      <c r="S375" s="255">
        <v>0</v>
      </c>
      <c r="T375" s="25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57" t="s">
        <v>198</v>
      </c>
      <c r="AT375" s="257" t="s">
        <v>181</v>
      </c>
      <c r="AU375" s="257" t="s">
        <v>96</v>
      </c>
      <c r="AY375" s="16" t="s">
        <v>180</v>
      </c>
      <c r="BE375" s="258">
        <f>IF(N375="základní",J375,0)</f>
        <v>0</v>
      </c>
      <c r="BF375" s="258">
        <f>IF(N375="snížená",J375,0)</f>
        <v>0</v>
      </c>
      <c r="BG375" s="258">
        <f>IF(N375="zákl. přenesená",J375,0)</f>
        <v>0</v>
      </c>
      <c r="BH375" s="258">
        <f>IF(N375="sníž. přenesená",J375,0)</f>
        <v>0</v>
      </c>
      <c r="BI375" s="258">
        <f>IF(N375="nulová",J375,0)</f>
        <v>0</v>
      </c>
      <c r="BJ375" s="16" t="s">
        <v>93</v>
      </c>
      <c r="BK375" s="258">
        <f>ROUND(I375*H375,2)</f>
        <v>0</v>
      </c>
      <c r="BL375" s="16" t="s">
        <v>198</v>
      </c>
      <c r="BM375" s="257" t="s">
        <v>2668</v>
      </c>
    </row>
    <row r="376" s="2" customFormat="1">
      <c r="A376" s="38"/>
      <c r="B376" s="39"/>
      <c r="C376" s="40"/>
      <c r="D376" s="259" t="s">
        <v>187</v>
      </c>
      <c r="E376" s="40"/>
      <c r="F376" s="260" t="s">
        <v>1764</v>
      </c>
      <c r="G376" s="40"/>
      <c r="H376" s="40"/>
      <c r="I376" s="154"/>
      <c r="J376" s="40"/>
      <c r="K376" s="40"/>
      <c r="L376" s="44"/>
      <c r="M376" s="261"/>
      <c r="N376" s="262"/>
      <c r="O376" s="91"/>
      <c r="P376" s="91"/>
      <c r="Q376" s="91"/>
      <c r="R376" s="91"/>
      <c r="S376" s="91"/>
      <c r="T376" s="92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6" t="s">
        <v>187</v>
      </c>
      <c r="AU376" s="16" t="s">
        <v>96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2669</v>
      </c>
      <c r="G377" s="268"/>
      <c r="H377" s="271">
        <v>106.72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2670</v>
      </c>
      <c r="G378" s="268"/>
      <c r="H378" s="271">
        <v>622.39999999999998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2671</v>
      </c>
      <c r="G379" s="268"/>
      <c r="H379" s="271">
        <v>97.680000000000007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2672</v>
      </c>
      <c r="G380" s="268"/>
      <c r="H380" s="271">
        <v>580.15999999999997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2673</v>
      </c>
      <c r="G381" s="268"/>
      <c r="H381" s="271">
        <v>48.960000000000001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2674</v>
      </c>
      <c r="G382" s="268"/>
      <c r="H382" s="271">
        <v>30.800000000000001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2675</v>
      </c>
      <c r="G383" s="268"/>
      <c r="H383" s="271">
        <v>56.32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2676</v>
      </c>
      <c r="G384" s="268"/>
      <c r="H384" s="271">
        <v>23.199999999999999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2677</v>
      </c>
      <c r="G385" s="268"/>
      <c r="H385" s="271">
        <v>85.599999999999994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85</v>
      </c>
      <c r="AY385" s="277" t="s">
        <v>180</v>
      </c>
    </row>
    <row r="386" s="13" customFormat="1">
      <c r="A386" s="13"/>
      <c r="B386" s="267"/>
      <c r="C386" s="268"/>
      <c r="D386" s="259" t="s">
        <v>293</v>
      </c>
      <c r="E386" s="269" t="s">
        <v>1</v>
      </c>
      <c r="F386" s="270" t="s">
        <v>2678</v>
      </c>
      <c r="G386" s="268"/>
      <c r="H386" s="271">
        <v>50.159999999999997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77" t="s">
        <v>293</v>
      </c>
      <c r="AU386" s="277" t="s">
        <v>96</v>
      </c>
      <c r="AV386" s="13" t="s">
        <v>96</v>
      </c>
      <c r="AW386" s="13" t="s">
        <v>40</v>
      </c>
      <c r="AX386" s="13" t="s">
        <v>85</v>
      </c>
      <c r="AY386" s="277" t="s">
        <v>180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2679</v>
      </c>
      <c r="G387" s="268"/>
      <c r="H387" s="271">
        <v>68.640000000000001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2680</v>
      </c>
      <c r="G388" s="268"/>
      <c r="H388" s="271">
        <v>24.84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2681</v>
      </c>
      <c r="G389" s="268"/>
      <c r="H389" s="271">
        <v>64.799999999999997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2682</v>
      </c>
      <c r="G390" s="268"/>
      <c r="H390" s="271">
        <v>477.12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2683</v>
      </c>
      <c r="G391" s="268"/>
      <c r="H391" s="271">
        <v>43.68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2" customFormat="1" ht="24" customHeight="1">
      <c r="A392" s="38"/>
      <c r="B392" s="39"/>
      <c r="C392" s="246" t="s">
        <v>426</v>
      </c>
      <c r="D392" s="246" t="s">
        <v>181</v>
      </c>
      <c r="E392" s="247" t="s">
        <v>1005</v>
      </c>
      <c r="F392" s="248" t="s">
        <v>1006</v>
      </c>
      <c r="G392" s="249" t="s">
        <v>290</v>
      </c>
      <c r="H392" s="250">
        <v>1232.54</v>
      </c>
      <c r="I392" s="251"/>
      <c r="J392" s="252">
        <f>ROUND(I392*H392,2)</f>
        <v>0</v>
      </c>
      <c r="K392" s="248" t="s">
        <v>280</v>
      </c>
      <c r="L392" s="44"/>
      <c r="M392" s="253" t="s">
        <v>1</v>
      </c>
      <c r="N392" s="254" t="s">
        <v>50</v>
      </c>
      <c r="O392" s="91"/>
      <c r="P392" s="255">
        <f>O392*H392</f>
        <v>0</v>
      </c>
      <c r="Q392" s="255">
        <v>0</v>
      </c>
      <c r="R392" s="255">
        <f>Q392*H392</f>
        <v>0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198</v>
      </c>
      <c r="AT392" s="257" t="s">
        <v>181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2684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1008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2685</v>
      </c>
      <c r="G394" s="268"/>
      <c r="H394" s="271">
        <v>30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2617</v>
      </c>
      <c r="G395" s="268"/>
      <c r="H395" s="271">
        <v>65.359999999999999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2618</v>
      </c>
      <c r="G396" s="268"/>
      <c r="H396" s="271">
        <v>311.19999999999999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2619</v>
      </c>
      <c r="G397" s="268"/>
      <c r="H397" s="271">
        <v>48.840000000000003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2620</v>
      </c>
      <c r="G398" s="268"/>
      <c r="H398" s="271">
        <v>290.07999999999998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2621</v>
      </c>
      <c r="G399" s="268"/>
      <c r="H399" s="271">
        <v>24.48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2622</v>
      </c>
      <c r="G400" s="268"/>
      <c r="H400" s="271">
        <v>15.4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2623</v>
      </c>
      <c r="G401" s="268"/>
      <c r="H401" s="271">
        <v>28.16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2624</v>
      </c>
      <c r="G402" s="268"/>
      <c r="H402" s="271">
        <v>11.6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2625</v>
      </c>
      <c r="G403" s="268"/>
      <c r="H403" s="271">
        <v>42.799999999999997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2626</v>
      </c>
      <c r="G404" s="268"/>
      <c r="H404" s="271">
        <v>25.079999999999998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2627</v>
      </c>
      <c r="G405" s="268"/>
      <c r="H405" s="271">
        <v>34.32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2628</v>
      </c>
      <c r="G406" s="268"/>
      <c r="H406" s="271">
        <v>12.42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2629</v>
      </c>
      <c r="G407" s="268"/>
      <c r="H407" s="271">
        <v>32.399999999999999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2630</v>
      </c>
      <c r="G408" s="268"/>
      <c r="H408" s="271">
        <v>238.56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2631</v>
      </c>
      <c r="G409" s="268"/>
      <c r="H409" s="271">
        <v>21.84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2" customFormat="1" ht="24" customHeight="1">
      <c r="A410" s="38"/>
      <c r="B410" s="39"/>
      <c r="C410" s="246" t="s">
        <v>435</v>
      </c>
      <c r="D410" s="246" t="s">
        <v>181</v>
      </c>
      <c r="E410" s="247" t="s">
        <v>1009</v>
      </c>
      <c r="F410" s="248" t="s">
        <v>1010</v>
      </c>
      <c r="G410" s="249" t="s">
        <v>290</v>
      </c>
      <c r="H410" s="250">
        <v>1232.54</v>
      </c>
      <c r="I410" s="251"/>
      <c r="J410" s="252">
        <f>ROUND(I410*H410,2)</f>
        <v>0</v>
      </c>
      <c r="K410" s="248" t="s">
        <v>280</v>
      </c>
      <c r="L410" s="44"/>
      <c r="M410" s="253" t="s">
        <v>1</v>
      </c>
      <c r="N410" s="254" t="s">
        <v>50</v>
      </c>
      <c r="O410" s="91"/>
      <c r="P410" s="255">
        <f>O410*H410</f>
        <v>0</v>
      </c>
      <c r="Q410" s="255">
        <v>0</v>
      </c>
      <c r="R410" s="255">
        <f>Q410*H410</f>
        <v>0</v>
      </c>
      <c r="S410" s="255">
        <v>0</v>
      </c>
      <c r="T410" s="256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57" t="s">
        <v>198</v>
      </c>
      <c r="AT410" s="257" t="s">
        <v>181</v>
      </c>
      <c r="AU410" s="257" t="s">
        <v>96</v>
      </c>
      <c r="AY410" s="16" t="s">
        <v>180</v>
      </c>
      <c r="BE410" s="258">
        <f>IF(N410="základní",J410,0)</f>
        <v>0</v>
      </c>
      <c r="BF410" s="258">
        <f>IF(N410="snížená",J410,0)</f>
        <v>0</v>
      </c>
      <c r="BG410" s="258">
        <f>IF(N410="zákl. přenesená",J410,0)</f>
        <v>0</v>
      </c>
      <c r="BH410" s="258">
        <f>IF(N410="sníž. přenesená",J410,0)</f>
        <v>0</v>
      </c>
      <c r="BI410" s="258">
        <f>IF(N410="nulová",J410,0)</f>
        <v>0</v>
      </c>
      <c r="BJ410" s="16" t="s">
        <v>93</v>
      </c>
      <c r="BK410" s="258">
        <f>ROUND(I410*H410,2)</f>
        <v>0</v>
      </c>
      <c r="BL410" s="16" t="s">
        <v>198</v>
      </c>
      <c r="BM410" s="257" t="s">
        <v>2686</v>
      </c>
    </row>
    <row r="411" s="2" customFormat="1">
      <c r="A411" s="38"/>
      <c r="B411" s="39"/>
      <c r="C411" s="40"/>
      <c r="D411" s="259" t="s">
        <v>187</v>
      </c>
      <c r="E411" s="40"/>
      <c r="F411" s="260" t="s">
        <v>1012</v>
      </c>
      <c r="G411" s="40"/>
      <c r="H411" s="40"/>
      <c r="I411" s="154"/>
      <c r="J411" s="40"/>
      <c r="K411" s="40"/>
      <c r="L411" s="44"/>
      <c r="M411" s="261"/>
      <c r="N411" s="262"/>
      <c r="O411" s="91"/>
      <c r="P411" s="91"/>
      <c r="Q411" s="91"/>
      <c r="R411" s="91"/>
      <c r="S411" s="91"/>
      <c r="T411" s="92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6" t="s">
        <v>187</v>
      </c>
      <c r="AU411" s="16" t="s">
        <v>96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2685</v>
      </c>
      <c r="G412" s="268"/>
      <c r="H412" s="271">
        <v>30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2617</v>
      </c>
      <c r="G413" s="268"/>
      <c r="H413" s="271">
        <v>65.359999999999999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2618</v>
      </c>
      <c r="G414" s="268"/>
      <c r="H414" s="271">
        <v>311.19999999999999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2619</v>
      </c>
      <c r="G415" s="268"/>
      <c r="H415" s="271">
        <v>48.840000000000003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2620</v>
      </c>
      <c r="G416" s="268"/>
      <c r="H416" s="271">
        <v>290.07999999999998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2621</v>
      </c>
      <c r="G417" s="268"/>
      <c r="H417" s="271">
        <v>24.48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2622</v>
      </c>
      <c r="G418" s="268"/>
      <c r="H418" s="271">
        <v>15.4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2623</v>
      </c>
      <c r="G419" s="268"/>
      <c r="H419" s="271">
        <v>28.16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2624</v>
      </c>
      <c r="G420" s="268"/>
      <c r="H420" s="271">
        <v>11.6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2625</v>
      </c>
      <c r="G421" s="268"/>
      <c r="H421" s="271">
        <v>42.799999999999997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2626</v>
      </c>
      <c r="G422" s="268"/>
      <c r="H422" s="271">
        <v>25.079999999999998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2627</v>
      </c>
      <c r="G423" s="268"/>
      <c r="H423" s="271">
        <v>34.32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2628</v>
      </c>
      <c r="G424" s="268"/>
      <c r="H424" s="271">
        <v>12.42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2629</v>
      </c>
      <c r="G425" s="268"/>
      <c r="H425" s="271">
        <v>32.399999999999999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2630</v>
      </c>
      <c r="G426" s="268"/>
      <c r="H426" s="271">
        <v>238.56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2631</v>
      </c>
      <c r="G427" s="268"/>
      <c r="H427" s="271">
        <v>21.84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2" customFormat="1" ht="24" customHeight="1">
      <c r="A428" s="38"/>
      <c r="B428" s="39"/>
      <c r="C428" s="246" t="s">
        <v>441</v>
      </c>
      <c r="D428" s="246" t="s">
        <v>181</v>
      </c>
      <c r="E428" s="247" t="s">
        <v>1014</v>
      </c>
      <c r="F428" s="248" t="s">
        <v>1015</v>
      </c>
      <c r="G428" s="249" t="s">
        <v>290</v>
      </c>
      <c r="H428" s="250">
        <v>2465.0799999999999</v>
      </c>
      <c r="I428" s="251"/>
      <c r="J428" s="252">
        <f>ROUND(I428*H428,2)</f>
        <v>0</v>
      </c>
      <c r="K428" s="248" t="s">
        <v>280</v>
      </c>
      <c r="L428" s="44"/>
      <c r="M428" s="253" t="s">
        <v>1</v>
      </c>
      <c r="N428" s="254" t="s">
        <v>50</v>
      </c>
      <c r="O428" s="91"/>
      <c r="P428" s="255">
        <f>O428*H428</f>
        <v>0</v>
      </c>
      <c r="Q428" s="255">
        <v>0</v>
      </c>
      <c r="R428" s="255">
        <f>Q428*H428</f>
        <v>0</v>
      </c>
      <c r="S428" s="255">
        <v>0</v>
      </c>
      <c r="T428" s="256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57" t="s">
        <v>198</v>
      </c>
      <c r="AT428" s="257" t="s">
        <v>181</v>
      </c>
      <c r="AU428" s="257" t="s">
        <v>96</v>
      </c>
      <c r="AY428" s="16" t="s">
        <v>180</v>
      </c>
      <c r="BE428" s="258">
        <f>IF(N428="základní",J428,0)</f>
        <v>0</v>
      </c>
      <c r="BF428" s="258">
        <f>IF(N428="snížená",J428,0)</f>
        <v>0</v>
      </c>
      <c r="BG428" s="258">
        <f>IF(N428="zákl. přenesená",J428,0)</f>
        <v>0</v>
      </c>
      <c r="BH428" s="258">
        <f>IF(N428="sníž. přenesená",J428,0)</f>
        <v>0</v>
      </c>
      <c r="BI428" s="258">
        <f>IF(N428="nulová",J428,0)</f>
        <v>0</v>
      </c>
      <c r="BJ428" s="16" t="s">
        <v>93</v>
      </c>
      <c r="BK428" s="258">
        <f>ROUND(I428*H428,2)</f>
        <v>0</v>
      </c>
      <c r="BL428" s="16" t="s">
        <v>198</v>
      </c>
      <c r="BM428" s="257" t="s">
        <v>2687</v>
      </c>
    </row>
    <row r="429" s="2" customFormat="1">
      <c r="A429" s="38"/>
      <c r="B429" s="39"/>
      <c r="C429" s="40"/>
      <c r="D429" s="259" t="s">
        <v>187</v>
      </c>
      <c r="E429" s="40"/>
      <c r="F429" s="260" t="s">
        <v>1017</v>
      </c>
      <c r="G429" s="40"/>
      <c r="H429" s="40"/>
      <c r="I429" s="154"/>
      <c r="J429" s="40"/>
      <c r="K429" s="40"/>
      <c r="L429" s="44"/>
      <c r="M429" s="261"/>
      <c r="N429" s="262"/>
      <c r="O429" s="91"/>
      <c r="P429" s="91"/>
      <c r="Q429" s="91"/>
      <c r="R429" s="91"/>
      <c r="S429" s="91"/>
      <c r="T429" s="92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6" t="s">
        <v>187</v>
      </c>
      <c r="AU429" s="16" t="s">
        <v>96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2688</v>
      </c>
      <c r="G430" s="268"/>
      <c r="H430" s="271">
        <v>2465.0799999999999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2" customFormat="1" ht="16.5" customHeight="1">
      <c r="A431" s="38"/>
      <c r="B431" s="39"/>
      <c r="C431" s="246" t="s">
        <v>447</v>
      </c>
      <c r="D431" s="246" t="s">
        <v>181</v>
      </c>
      <c r="E431" s="247" t="s">
        <v>310</v>
      </c>
      <c r="F431" s="248" t="s">
        <v>311</v>
      </c>
      <c r="G431" s="249" t="s">
        <v>290</v>
      </c>
      <c r="H431" s="250">
        <v>1202.54</v>
      </c>
      <c r="I431" s="251"/>
      <c r="J431" s="252">
        <f>ROUND(I431*H431,2)</f>
        <v>0</v>
      </c>
      <c r="K431" s="248" t="s">
        <v>280</v>
      </c>
      <c r="L431" s="44"/>
      <c r="M431" s="253" t="s">
        <v>1</v>
      </c>
      <c r="N431" s="254" t="s">
        <v>50</v>
      </c>
      <c r="O431" s="91"/>
      <c r="P431" s="255">
        <f>O431*H431</f>
        <v>0</v>
      </c>
      <c r="Q431" s="255">
        <v>0</v>
      </c>
      <c r="R431" s="255">
        <f>Q431*H431</f>
        <v>0</v>
      </c>
      <c r="S431" s="255">
        <v>0</v>
      </c>
      <c r="T431" s="256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57" t="s">
        <v>198</v>
      </c>
      <c r="AT431" s="257" t="s">
        <v>181</v>
      </c>
      <c r="AU431" s="257" t="s">
        <v>96</v>
      </c>
      <c r="AY431" s="16" t="s">
        <v>180</v>
      </c>
      <c r="BE431" s="258">
        <f>IF(N431="základní",J431,0)</f>
        <v>0</v>
      </c>
      <c r="BF431" s="258">
        <f>IF(N431="snížená",J431,0)</f>
        <v>0</v>
      </c>
      <c r="BG431" s="258">
        <f>IF(N431="zákl. přenesená",J431,0)</f>
        <v>0</v>
      </c>
      <c r="BH431" s="258">
        <f>IF(N431="sníž. přenesená",J431,0)</f>
        <v>0</v>
      </c>
      <c r="BI431" s="258">
        <f>IF(N431="nulová",J431,0)</f>
        <v>0</v>
      </c>
      <c r="BJ431" s="16" t="s">
        <v>93</v>
      </c>
      <c r="BK431" s="258">
        <f>ROUND(I431*H431,2)</f>
        <v>0</v>
      </c>
      <c r="BL431" s="16" t="s">
        <v>198</v>
      </c>
      <c r="BM431" s="257" t="s">
        <v>2689</v>
      </c>
    </row>
    <row r="432" s="2" customFormat="1">
      <c r="A432" s="38"/>
      <c r="B432" s="39"/>
      <c r="C432" s="40"/>
      <c r="D432" s="259" t="s">
        <v>187</v>
      </c>
      <c r="E432" s="40"/>
      <c r="F432" s="260" t="s">
        <v>314</v>
      </c>
      <c r="G432" s="40"/>
      <c r="H432" s="40"/>
      <c r="I432" s="154"/>
      <c r="J432" s="40"/>
      <c r="K432" s="40"/>
      <c r="L432" s="44"/>
      <c r="M432" s="261"/>
      <c r="N432" s="262"/>
      <c r="O432" s="91"/>
      <c r="P432" s="91"/>
      <c r="Q432" s="91"/>
      <c r="R432" s="91"/>
      <c r="S432" s="91"/>
      <c r="T432" s="92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6" t="s">
        <v>187</v>
      </c>
      <c r="AU432" s="16" t="s">
        <v>96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2617</v>
      </c>
      <c r="G433" s="268"/>
      <c r="H433" s="271">
        <v>65.359999999999999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2618</v>
      </c>
      <c r="G434" s="268"/>
      <c r="H434" s="271">
        <v>311.19999999999999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2619</v>
      </c>
      <c r="G435" s="268"/>
      <c r="H435" s="271">
        <v>48.840000000000003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2620</v>
      </c>
      <c r="G436" s="268"/>
      <c r="H436" s="271">
        <v>290.07999999999998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2621</v>
      </c>
      <c r="G437" s="268"/>
      <c r="H437" s="271">
        <v>24.48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2622</v>
      </c>
      <c r="G438" s="268"/>
      <c r="H438" s="271">
        <v>15.4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2623</v>
      </c>
      <c r="G439" s="268"/>
      <c r="H439" s="271">
        <v>28.16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2624</v>
      </c>
      <c r="G440" s="268"/>
      <c r="H440" s="271">
        <v>11.6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2625</v>
      </c>
      <c r="G441" s="268"/>
      <c r="H441" s="271">
        <v>42.799999999999997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2626</v>
      </c>
      <c r="G442" s="268"/>
      <c r="H442" s="271">
        <v>25.079999999999998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2627</v>
      </c>
      <c r="G443" s="268"/>
      <c r="H443" s="271">
        <v>34.32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2628</v>
      </c>
      <c r="G444" s="268"/>
      <c r="H444" s="271">
        <v>12.42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2629</v>
      </c>
      <c r="G445" s="268"/>
      <c r="H445" s="271">
        <v>32.399999999999999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2630</v>
      </c>
      <c r="G446" s="268"/>
      <c r="H446" s="271">
        <v>238.56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2631</v>
      </c>
      <c r="G447" s="268"/>
      <c r="H447" s="271">
        <v>21.84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2" customFormat="1" ht="16.5" customHeight="1">
      <c r="A448" s="38"/>
      <c r="B448" s="39"/>
      <c r="C448" s="246" t="s">
        <v>452</v>
      </c>
      <c r="D448" s="246" t="s">
        <v>181</v>
      </c>
      <c r="E448" s="247" t="s">
        <v>1783</v>
      </c>
      <c r="F448" s="248" t="s">
        <v>1784</v>
      </c>
      <c r="G448" s="249" t="s">
        <v>290</v>
      </c>
      <c r="H448" s="250">
        <v>1232.54</v>
      </c>
      <c r="I448" s="251"/>
      <c r="J448" s="252">
        <f>ROUND(I448*H448,2)</f>
        <v>0</v>
      </c>
      <c r="K448" s="248" t="s">
        <v>280</v>
      </c>
      <c r="L448" s="44"/>
      <c r="M448" s="253" t="s">
        <v>1</v>
      </c>
      <c r="N448" s="254" t="s">
        <v>50</v>
      </c>
      <c r="O448" s="91"/>
      <c r="P448" s="255">
        <f>O448*H448</f>
        <v>0</v>
      </c>
      <c r="Q448" s="255">
        <v>0</v>
      </c>
      <c r="R448" s="255">
        <f>Q448*H448</f>
        <v>0</v>
      </c>
      <c r="S448" s="255">
        <v>0</v>
      </c>
      <c r="T448" s="25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57" t="s">
        <v>198</v>
      </c>
      <c r="AT448" s="257" t="s">
        <v>181</v>
      </c>
      <c r="AU448" s="257" t="s">
        <v>96</v>
      </c>
      <c r="AY448" s="16" t="s">
        <v>180</v>
      </c>
      <c r="BE448" s="258">
        <f>IF(N448="základní",J448,0)</f>
        <v>0</v>
      </c>
      <c r="BF448" s="258">
        <f>IF(N448="snížená",J448,0)</f>
        <v>0</v>
      </c>
      <c r="BG448" s="258">
        <f>IF(N448="zákl. přenesená",J448,0)</f>
        <v>0</v>
      </c>
      <c r="BH448" s="258">
        <f>IF(N448="sníž. přenesená",J448,0)</f>
        <v>0</v>
      </c>
      <c r="BI448" s="258">
        <f>IF(N448="nulová",J448,0)</f>
        <v>0</v>
      </c>
      <c r="BJ448" s="16" t="s">
        <v>93</v>
      </c>
      <c r="BK448" s="258">
        <f>ROUND(I448*H448,2)</f>
        <v>0</v>
      </c>
      <c r="BL448" s="16" t="s">
        <v>198</v>
      </c>
      <c r="BM448" s="257" t="s">
        <v>2690</v>
      </c>
    </row>
    <row r="449" s="2" customFormat="1">
      <c r="A449" s="38"/>
      <c r="B449" s="39"/>
      <c r="C449" s="40"/>
      <c r="D449" s="259" t="s">
        <v>187</v>
      </c>
      <c r="E449" s="40"/>
      <c r="F449" s="260" t="s">
        <v>1786</v>
      </c>
      <c r="G449" s="40"/>
      <c r="H449" s="40"/>
      <c r="I449" s="154"/>
      <c r="J449" s="40"/>
      <c r="K449" s="40"/>
      <c r="L449" s="44"/>
      <c r="M449" s="261"/>
      <c r="N449" s="262"/>
      <c r="O449" s="91"/>
      <c r="P449" s="91"/>
      <c r="Q449" s="91"/>
      <c r="R449" s="91"/>
      <c r="S449" s="91"/>
      <c r="T449" s="92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6" t="s">
        <v>187</v>
      </c>
      <c r="AU449" s="16" t="s">
        <v>96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2685</v>
      </c>
      <c r="G450" s="268"/>
      <c r="H450" s="271">
        <v>30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2617</v>
      </c>
      <c r="G451" s="268"/>
      <c r="H451" s="271">
        <v>65.359999999999999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2618</v>
      </c>
      <c r="G452" s="268"/>
      <c r="H452" s="271">
        <v>311.19999999999999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2619</v>
      </c>
      <c r="G453" s="268"/>
      <c r="H453" s="271">
        <v>48.840000000000003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2620</v>
      </c>
      <c r="G454" s="268"/>
      <c r="H454" s="271">
        <v>290.07999999999998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2621</v>
      </c>
      <c r="G455" s="268"/>
      <c r="H455" s="271">
        <v>24.48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2622</v>
      </c>
      <c r="G456" s="268"/>
      <c r="H456" s="271">
        <v>15.4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2623</v>
      </c>
      <c r="G457" s="268"/>
      <c r="H457" s="271">
        <v>28.16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2624</v>
      </c>
      <c r="G458" s="268"/>
      <c r="H458" s="271">
        <v>11.6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2625</v>
      </c>
      <c r="G459" s="268"/>
      <c r="H459" s="271">
        <v>42.799999999999997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2626</v>
      </c>
      <c r="G460" s="268"/>
      <c r="H460" s="271">
        <v>25.079999999999998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2627</v>
      </c>
      <c r="G461" s="268"/>
      <c r="H461" s="271">
        <v>34.32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2628</v>
      </c>
      <c r="G462" s="268"/>
      <c r="H462" s="271">
        <v>12.42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2629</v>
      </c>
      <c r="G463" s="268"/>
      <c r="H463" s="271">
        <v>32.399999999999999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2630</v>
      </c>
      <c r="G464" s="268"/>
      <c r="H464" s="271">
        <v>238.56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2631</v>
      </c>
      <c r="G465" s="268"/>
      <c r="H465" s="271">
        <v>21.84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2" customFormat="1" ht="16.5" customHeight="1">
      <c r="A466" s="38"/>
      <c r="B466" s="39"/>
      <c r="C466" s="246" t="s">
        <v>459</v>
      </c>
      <c r="D466" s="246" t="s">
        <v>181</v>
      </c>
      <c r="E466" s="247" t="s">
        <v>316</v>
      </c>
      <c r="F466" s="248" t="s">
        <v>317</v>
      </c>
      <c r="G466" s="249" t="s">
        <v>290</v>
      </c>
      <c r="H466" s="250">
        <v>1232.54</v>
      </c>
      <c r="I466" s="251"/>
      <c r="J466" s="252">
        <f>ROUND(I466*H466,2)</f>
        <v>0</v>
      </c>
      <c r="K466" s="248" t="s">
        <v>280</v>
      </c>
      <c r="L466" s="44"/>
      <c r="M466" s="253" t="s">
        <v>1</v>
      </c>
      <c r="N466" s="254" t="s">
        <v>50</v>
      </c>
      <c r="O466" s="91"/>
      <c r="P466" s="255">
        <f>O466*H466</f>
        <v>0</v>
      </c>
      <c r="Q466" s="255">
        <v>0</v>
      </c>
      <c r="R466" s="255">
        <f>Q466*H466</f>
        <v>0</v>
      </c>
      <c r="S466" s="255">
        <v>0</v>
      </c>
      <c r="T466" s="256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57" t="s">
        <v>198</v>
      </c>
      <c r="AT466" s="257" t="s">
        <v>181</v>
      </c>
      <c r="AU466" s="257" t="s">
        <v>96</v>
      </c>
      <c r="AY466" s="16" t="s">
        <v>180</v>
      </c>
      <c r="BE466" s="258">
        <f>IF(N466="základní",J466,0)</f>
        <v>0</v>
      </c>
      <c r="BF466" s="258">
        <f>IF(N466="snížená",J466,0)</f>
        <v>0</v>
      </c>
      <c r="BG466" s="258">
        <f>IF(N466="zákl. přenesená",J466,0)</f>
        <v>0</v>
      </c>
      <c r="BH466" s="258">
        <f>IF(N466="sníž. přenesená",J466,0)</f>
        <v>0</v>
      </c>
      <c r="BI466" s="258">
        <f>IF(N466="nulová",J466,0)</f>
        <v>0</v>
      </c>
      <c r="BJ466" s="16" t="s">
        <v>93</v>
      </c>
      <c r="BK466" s="258">
        <f>ROUND(I466*H466,2)</f>
        <v>0</v>
      </c>
      <c r="BL466" s="16" t="s">
        <v>198</v>
      </c>
      <c r="BM466" s="257" t="s">
        <v>2691</v>
      </c>
    </row>
    <row r="467" s="2" customFormat="1">
      <c r="A467" s="38"/>
      <c r="B467" s="39"/>
      <c r="C467" s="40"/>
      <c r="D467" s="259" t="s">
        <v>187</v>
      </c>
      <c r="E467" s="40"/>
      <c r="F467" s="260" t="s">
        <v>317</v>
      </c>
      <c r="G467" s="40"/>
      <c r="H467" s="40"/>
      <c r="I467" s="154"/>
      <c r="J467" s="40"/>
      <c r="K467" s="40"/>
      <c r="L467" s="44"/>
      <c r="M467" s="261"/>
      <c r="N467" s="262"/>
      <c r="O467" s="91"/>
      <c r="P467" s="91"/>
      <c r="Q467" s="91"/>
      <c r="R467" s="91"/>
      <c r="S467" s="91"/>
      <c r="T467" s="92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6" t="s">
        <v>187</v>
      </c>
      <c r="AU467" s="16" t="s">
        <v>96</v>
      </c>
    </row>
    <row r="468" s="13" customFormat="1">
      <c r="A468" s="13"/>
      <c r="B468" s="267"/>
      <c r="C468" s="268"/>
      <c r="D468" s="259" t="s">
        <v>293</v>
      </c>
      <c r="E468" s="269" t="s">
        <v>1</v>
      </c>
      <c r="F468" s="270" t="s">
        <v>2685</v>
      </c>
      <c r="G468" s="268"/>
      <c r="H468" s="271">
        <v>30</v>
      </c>
      <c r="I468" s="272"/>
      <c r="J468" s="268"/>
      <c r="K468" s="268"/>
      <c r="L468" s="273"/>
      <c r="M468" s="274"/>
      <c r="N468" s="275"/>
      <c r="O468" s="275"/>
      <c r="P468" s="275"/>
      <c r="Q468" s="275"/>
      <c r="R468" s="275"/>
      <c r="S468" s="275"/>
      <c r="T468" s="27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77" t="s">
        <v>293</v>
      </c>
      <c r="AU468" s="277" t="s">
        <v>96</v>
      </c>
      <c r="AV468" s="13" t="s">
        <v>96</v>
      </c>
      <c r="AW468" s="13" t="s">
        <v>40</v>
      </c>
      <c r="AX468" s="13" t="s">
        <v>85</v>
      </c>
      <c r="AY468" s="277" t="s">
        <v>180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2617</v>
      </c>
      <c r="G469" s="268"/>
      <c r="H469" s="271">
        <v>65.359999999999999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2618</v>
      </c>
      <c r="G470" s="268"/>
      <c r="H470" s="271">
        <v>311.19999999999999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2619</v>
      </c>
      <c r="G471" s="268"/>
      <c r="H471" s="271">
        <v>48.840000000000003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2620</v>
      </c>
      <c r="G472" s="268"/>
      <c r="H472" s="271">
        <v>290.07999999999998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2621</v>
      </c>
      <c r="G473" s="268"/>
      <c r="H473" s="271">
        <v>24.48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2622</v>
      </c>
      <c r="G474" s="268"/>
      <c r="H474" s="271">
        <v>15.4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2623</v>
      </c>
      <c r="G475" s="268"/>
      <c r="H475" s="271">
        <v>28.16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2624</v>
      </c>
      <c r="G476" s="268"/>
      <c r="H476" s="271">
        <v>11.6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2625</v>
      </c>
      <c r="G477" s="268"/>
      <c r="H477" s="271">
        <v>42.799999999999997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2626</v>
      </c>
      <c r="G478" s="268"/>
      <c r="H478" s="271">
        <v>25.079999999999998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2627</v>
      </c>
      <c r="G479" s="268"/>
      <c r="H479" s="271">
        <v>34.32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2628</v>
      </c>
      <c r="G480" s="268"/>
      <c r="H480" s="271">
        <v>12.42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2629</v>
      </c>
      <c r="G481" s="268"/>
      <c r="H481" s="271">
        <v>32.399999999999999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2630</v>
      </c>
      <c r="G482" s="268"/>
      <c r="H482" s="271">
        <v>238.56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2631</v>
      </c>
      <c r="G483" s="268"/>
      <c r="H483" s="271">
        <v>21.84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2" customFormat="1" ht="24" customHeight="1">
      <c r="A484" s="38"/>
      <c r="B484" s="39"/>
      <c r="C484" s="246" t="s">
        <v>470</v>
      </c>
      <c r="D484" s="246" t="s">
        <v>181</v>
      </c>
      <c r="E484" s="247" t="s">
        <v>320</v>
      </c>
      <c r="F484" s="248" t="s">
        <v>321</v>
      </c>
      <c r="G484" s="249" t="s">
        <v>322</v>
      </c>
      <c r="H484" s="250">
        <v>2465.0799999999999</v>
      </c>
      <c r="I484" s="251"/>
      <c r="J484" s="252">
        <f>ROUND(I484*H484,2)</f>
        <v>0</v>
      </c>
      <c r="K484" s="248" t="s">
        <v>280</v>
      </c>
      <c r="L484" s="44"/>
      <c r="M484" s="253" t="s">
        <v>1</v>
      </c>
      <c r="N484" s="254" t="s">
        <v>50</v>
      </c>
      <c r="O484" s="91"/>
      <c r="P484" s="255">
        <f>O484*H484</f>
        <v>0</v>
      </c>
      <c r="Q484" s="255">
        <v>0</v>
      </c>
      <c r="R484" s="255">
        <f>Q484*H484</f>
        <v>0</v>
      </c>
      <c r="S484" s="255">
        <v>0</v>
      </c>
      <c r="T484" s="256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57" t="s">
        <v>198</v>
      </c>
      <c r="AT484" s="257" t="s">
        <v>181</v>
      </c>
      <c r="AU484" s="257" t="s">
        <v>96</v>
      </c>
      <c r="AY484" s="16" t="s">
        <v>180</v>
      </c>
      <c r="BE484" s="258">
        <f>IF(N484="základní",J484,0)</f>
        <v>0</v>
      </c>
      <c r="BF484" s="258">
        <f>IF(N484="snížená",J484,0)</f>
        <v>0</v>
      </c>
      <c r="BG484" s="258">
        <f>IF(N484="zákl. přenesená",J484,0)</f>
        <v>0</v>
      </c>
      <c r="BH484" s="258">
        <f>IF(N484="sníž. přenesená",J484,0)</f>
        <v>0</v>
      </c>
      <c r="BI484" s="258">
        <f>IF(N484="nulová",J484,0)</f>
        <v>0</v>
      </c>
      <c r="BJ484" s="16" t="s">
        <v>93</v>
      </c>
      <c r="BK484" s="258">
        <f>ROUND(I484*H484,2)</f>
        <v>0</v>
      </c>
      <c r="BL484" s="16" t="s">
        <v>198</v>
      </c>
      <c r="BM484" s="257" t="s">
        <v>2692</v>
      </c>
    </row>
    <row r="485" s="2" customFormat="1">
      <c r="A485" s="38"/>
      <c r="B485" s="39"/>
      <c r="C485" s="40"/>
      <c r="D485" s="259" t="s">
        <v>187</v>
      </c>
      <c r="E485" s="40"/>
      <c r="F485" s="260" t="s">
        <v>321</v>
      </c>
      <c r="G485" s="40"/>
      <c r="H485" s="40"/>
      <c r="I485" s="154"/>
      <c r="J485" s="40"/>
      <c r="K485" s="40"/>
      <c r="L485" s="44"/>
      <c r="M485" s="261"/>
      <c r="N485" s="262"/>
      <c r="O485" s="91"/>
      <c r="P485" s="91"/>
      <c r="Q485" s="91"/>
      <c r="R485" s="91"/>
      <c r="S485" s="91"/>
      <c r="T485" s="92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6" t="s">
        <v>187</v>
      </c>
      <c r="AU485" s="16" t="s">
        <v>96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2688</v>
      </c>
      <c r="G486" s="268"/>
      <c r="H486" s="271">
        <v>2465.0799999999999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2" customFormat="1" ht="24" customHeight="1">
      <c r="A487" s="38"/>
      <c r="B487" s="39"/>
      <c r="C487" s="246" t="s">
        <v>475</v>
      </c>
      <c r="D487" s="246" t="s">
        <v>181</v>
      </c>
      <c r="E487" s="247" t="s">
        <v>1021</v>
      </c>
      <c r="F487" s="248" t="s">
        <v>1022</v>
      </c>
      <c r="G487" s="249" t="s">
        <v>290</v>
      </c>
      <c r="H487" s="250">
        <v>1429.9670000000001</v>
      </c>
      <c r="I487" s="251"/>
      <c r="J487" s="252">
        <f>ROUND(I487*H487,2)</f>
        <v>0</v>
      </c>
      <c r="K487" s="248" t="s">
        <v>280</v>
      </c>
      <c r="L487" s="44"/>
      <c r="M487" s="253" t="s">
        <v>1</v>
      </c>
      <c r="N487" s="254" t="s">
        <v>50</v>
      </c>
      <c r="O487" s="91"/>
      <c r="P487" s="255">
        <f>O487*H487</f>
        <v>0</v>
      </c>
      <c r="Q487" s="255">
        <v>0</v>
      </c>
      <c r="R487" s="255">
        <f>Q487*H487</f>
        <v>0</v>
      </c>
      <c r="S487" s="255">
        <v>0</v>
      </c>
      <c r="T487" s="256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57" t="s">
        <v>198</v>
      </c>
      <c r="AT487" s="257" t="s">
        <v>181</v>
      </c>
      <c r="AU487" s="257" t="s">
        <v>96</v>
      </c>
      <c r="AY487" s="16" t="s">
        <v>180</v>
      </c>
      <c r="BE487" s="258">
        <f>IF(N487="základní",J487,0)</f>
        <v>0</v>
      </c>
      <c r="BF487" s="258">
        <f>IF(N487="snížená",J487,0)</f>
        <v>0</v>
      </c>
      <c r="BG487" s="258">
        <f>IF(N487="zákl. přenesená",J487,0)</f>
        <v>0</v>
      </c>
      <c r="BH487" s="258">
        <f>IF(N487="sníž. přenesená",J487,0)</f>
        <v>0</v>
      </c>
      <c r="BI487" s="258">
        <f>IF(N487="nulová",J487,0)</f>
        <v>0</v>
      </c>
      <c r="BJ487" s="16" t="s">
        <v>93</v>
      </c>
      <c r="BK487" s="258">
        <f>ROUND(I487*H487,2)</f>
        <v>0</v>
      </c>
      <c r="BL487" s="16" t="s">
        <v>198</v>
      </c>
      <c r="BM487" s="257" t="s">
        <v>2693</v>
      </c>
    </row>
    <row r="488" s="2" customFormat="1">
      <c r="A488" s="38"/>
      <c r="B488" s="39"/>
      <c r="C488" s="40"/>
      <c r="D488" s="259" t="s">
        <v>187</v>
      </c>
      <c r="E488" s="40"/>
      <c r="F488" s="260" t="s">
        <v>1022</v>
      </c>
      <c r="G488" s="40"/>
      <c r="H488" s="40"/>
      <c r="I488" s="154"/>
      <c r="J488" s="40"/>
      <c r="K488" s="40"/>
      <c r="L488" s="44"/>
      <c r="M488" s="261"/>
      <c r="N488" s="262"/>
      <c r="O488" s="91"/>
      <c r="P488" s="91"/>
      <c r="Q488" s="91"/>
      <c r="R488" s="91"/>
      <c r="S488" s="91"/>
      <c r="T488" s="92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T488" s="16" t="s">
        <v>187</v>
      </c>
      <c r="AU488" s="16" t="s">
        <v>96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2694</v>
      </c>
      <c r="G489" s="268"/>
      <c r="H489" s="271">
        <v>170.88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2695</v>
      </c>
      <c r="G490" s="268"/>
      <c r="H490" s="271">
        <v>386.88799999999998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2696</v>
      </c>
      <c r="G491" s="268"/>
      <c r="H491" s="271">
        <v>52.176000000000002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2697</v>
      </c>
      <c r="G492" s="268"/>
      <c r="H492" s="271">
        <v>305.50299999999999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2698</v>
      </c>
      <c r="G493" s="268"/>
      <c r="H493" s="271">
        <v>28.559999999999999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2699</v>
      </c>
      <c r="G494" s="268"/>
      <c r="H494" s="271">
        <v>16.800000000000001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2700</v>
      </c>
      <c r="G495" s="268"/>
      <c r="H495" s="271">
        <v>30.719999999999999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2701</v>
      </c>
      <c r="G496" s="268"/>
      <c r="H496" s="271">
        <v>11.6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2702</v>
      </c>
      <c r="G497" s="268"/>
      <c r="H497" s="271">
        <v>42.799999999999997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2703</v>
      </c>
      <c r="G498" s="268"/>
      <c r="H498" s="271">
        <v>27.359999999999999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2704</v>
      </c>
      <c r="G499" s="268"/>
      <c r="H499" s="271">
        <v>37.439999999999998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2705</v>
      </c>
      <c r="G500" s="268"/>
      <c r="H500" s="271">
        <v>14.039999999999999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2706</v>
      </c>
      <c r="G501" s="268"/>
      <c r="H501" s="271">
        <v>32.399999999999999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2707</v>
      </c>
      <c r="G502" s="268"/>
      <c r="H502" s="271">
        <v>249.91999999999999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2708</v>
      </c>
      <c r="G503" s="268"/>
      <c r="H503" s="271">
        <v>22.879999999999999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2" customFormat="1" ht="16.5" customHeight="1">
      <c r="A504" s="38"/>
      <c r="B504" s="39"/>
      <c r="C504" s="278" t="s">
        <v>480</v>
      </c>
      <c r="D504" s="278" t="s">
        <v>334</v>
      </c>
      <c r="E504" s="279" t="s">
        <v>1803</v>
      </c>
      <c r="F504" s="280" t="s">
        <v>1804</v>
      </c>
      <c r="G504" s="281" t="s">
        <v>322</v>
      </c>
      <c r="H504" s="282">
        <v>1960</v>
      </c>
      <c r="I504" s="283"/>
      <c r="J504" s="284">
        <f>ROUND(I504*H504,2)</f>
        <v>0</v>
      </c>
      <c r="K504" s="280" t="s">
        <v>312</v>
      </c>
      <c r="L504" s="285"/>
      <c r="M504" s="286" t="s">
        <v>1</v>
      </c>
      <c r="N504" s="287" t="s">
        <v>50</v>
      </c>
      <c r="O504" s="91"/>
      <c r="P504" s="255">
        <f>O504*H504</f>
        <v>0</v>
      </c>
      <c r="Q504" s="255">
        <v>1</v>
      </c>
      <c r="R504" s="255">
        <f>Q504*H504</f>
        <v>1960</v>
      </c>
      <c r="S504" s="255">
        <v>0</v>
      </c>
      <c r="T504" s="256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57" t="s">
        <v>215</v>
      </c>
      <c r="AT504" s="257" t="s">
        <v>334</v>
      </c>
      <c r="AU504" s="257" t="s">
        <v>96</v>
      </c>
      <c r="AY504" s="16" t="s">
        <v>180</v>
      </c>
      <c r="BE504" s="258">
        <f>IF(N504="základní",J504,0)</f>
        <v>0</v>
      </c>
      <c r="BF504" s="258">
        <f>IF(N504="snížená",J504,0)</f>
        <v>0</v>
      </c>
      <c r="BG504" s="258">
        <f>IF(N504="zákl. přenesená",J504,0)</f>
        <v>0</v>
      </c>
      <c r="BH504" s="258">
        <f>IF(N504="sníž. přenesená",J504,0)</f>
        <v>0</v>
      </c>
      <c r="BI504" s="258">
        <f>IF(N504="nulová",J504,0)</f>
        <v>0</v>
      </c>
      <c r="BJ504" s="16" t="s">
        <v>93</v>
      </c>
      <c r="BK504" s="258">
        <f>ROUND(I504*H504,2)</f>
        <v>0</v>
      </c>
      <c r="BL504" s="16" t="s">
        <v>198</v>
      </c>
      <c r="BM504" s="257" t="s">
        <v>2709</v>
      </c>
    </row>
    <row r="505" s="2" customFormat="1">
      <c r="A505" s="38"/>
      <c r="B505" s="39"/>
      <c r="C505" s="40"/>
      <c r="D505" s="259" t="s">
        <v>187</v>
      </c>
      <c r="E505" s="40"/>
      <c r="F505" s="260" t="s">
        <v>1804</v>
      </c>
      <c r="G505" s="40"/>
      <c r="H505" s="40"/>
      <c r="I505" s="154"/>
      <c r="J505" s="40"/>
      <c r="K505" s="40"/>
      <c r="L505" s="44"/>
      <c r="M505" s="261"/>
      <c r="N505" s="262"/>
      <c r="O505" s="91"/>
      <c r="P505" s="91"/>
      <c r="Q505" s="91"/>
      <c r="R505" s="91"/>
      <c r="S505" s="91"/>
      <c r="T505" s="92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T505" s="16" t="s">
        <v>187</v>
      </c>
      <c r="AU505" s="16" t="s">
        <v>96</v>
      </c>
    </row>
    <row r="506" s="13" customFormat="1">
      <c r="A506" s="13"/>
      <c r="B506" s="267"/>
      <c r="C506" s="268"/>
      <c r="D506" s="259" t="s">
        <v>293</v>
      </c>
      <c r="E506" s="269" t="s">
        <v>1</v>
      </c>
      <c r="F506" s="270" t="s">
        <v>2710</v>
      </c>
      <c r="G506" s="268"/>
      <c r="H506" s="271">
        <v>458.24000000000001</v>
      </c>
      <c r="I506" s="272"/>
      <c r="J506" s="268"/>
      <c r="K506" s="268"/>
      <c r="L506" s="273"/>
      <c r="M506" s="274"/>
      <c r="N506" s="275"/>
      <c r="O506" s="275"/>
      <c r="P506" s="275"/>
      <c r="Q506" s="275"/>
      <c r="R506" s="275"/>
      <c r="S506" s="275"/>
      <c r="T506" s="27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77" t="s">
        <v>293</v>
      </c>
      <c r="AU506" s="277" t="s">
        <v>96</v>
      </c>
      <c r="AV506" s="13" t="s">
        <v>96</v>
      </c>
      <c r="AW506" s="13" t="s">
        <v>40</v>
      </c>
      <c r="AX506" s="13" t="s">
        <v>85</v>
      </c>
      <c r="AY506" s="277" t="s">
        <v>180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2711</v>
      </c>
      <c r="G507" s="268"/>
      <c r="H507" s="271">
        <v>71.040000000000006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2712</v>
      </c>
      <c r="G508" s="268"/>
      <c r="H508" s="271">
        <v>440.95999999999998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2713</v>
      </c>
      <c r="G509" s="268"/>
      <c r="H509" s="271">
        <v>32.640000000000001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2714</v>
      </c>
      <c r="G510" s="268"/>
      <c r="H510" s="271">
        <v>22.399999999999999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13" customFormat="1">
      <c r="A511" s="13"/>
      <c r="B511" s="267"/>
      <c r="C511" s="268"/>
      <c r="D511" s="259" t="s">
        <v>293</v>
      </c>
      <c r="E511" s="269" t="s">
        <v>1</v>
      </c>
      <c r="F511" s="270" t="s">
        <v>2715</v>
      </c>
      <c r="G511" s="268"/>
      <c r="H511" s="271">
        <v>40.960000000000001</v>
      </c>
      <c r="I511" s="272"/>
      <c r="J511" s="268"/>
      <c r="K511" s="268"/>
      <c r="L511" s="273"/>
      <c r="M511" s="274"/>
      <c r="N511" s="275"/>
      <c r="O511" s="275"/>
      <c r="P511" s="275"/>
      <c r="Q511" s="275"/>
      <c r="R511" s="275"/>
      <c r="S511" s="275"/>
      <c r="T511" s="276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77" t="s">
        <v>293</v>
      </c>
      <c r="AU511" s="277" t="s">
        <v>96</v>
      </c>
      <c r="AV511" s="13" t="s">
        <v>96</v>
      </c>
      <c r="AW511" s="13" t="s">
        <v>40</v>
      </c>
      <c r="AX511" s="13" t="s">
        <v>85</v>
      </c>
      <c r="AY511" s="277" t="s">
        <v>180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2716</v>
      </c>
      <c r="G512" s="268"/>
      <c r="H512" s="271">
        <v>18.559999999999999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2717</v>
      </c>
      <c r="G513" s="268"/>
      <c r="H513" s="271">
        <v>68.480000000000004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2718</v>
      </c>
      <c r="G514" s="268"/>
      <c r="H514" s="271">
        <v>36.479999999999997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2719</v>
      </c>
      <c r="G515" s="268"/>
      <c r="H515" s="271">
        <v>49.920000000000002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2720</v>
      </c>
      <c r="G516" s="268"/>
      <c r="H516" s="271">
        <v>17.280000000000001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2721</v>
      </c>
      <c r="G517" s="268"/>
      <c r="H517" s="271">
        <v>51.840000000000003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2722</v>
      </c>
      <c r="G518" s="268"/>
      <c r="H518" s="271">
        <v>365.44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2723</v>
      </c>
      <c r="G519" s="268"/>
      <c r="H519" s="271">
        <v>33.280000000000001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2724</v>
      </c>
      <c r="G520" s="268"/>
      <c r="H520" s="271">
        <v>252.47999999999999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2" customFormat="1" ht="24" customHeight="1">
      <c r="A521" s="38"/>
      <c r="B521" s="39"/>
      <c r="C521" s="246" t="s">
        <v>486</v>
      </c>
      <c r="D521" s="246" t="s">
        <v>181</v>
      </c>
      <c r="E521" s="247" t="s">
        <v>1373</v>
      </c>
      <c r="F521" s="248" t="s">
        <v>1374</v>
      </c>
      <c r="G521" s="249" t="s">
        <v>290</v>
      </c>
      <c r="H521" s="250">
        <v>980</v>
      </c>
      <c r="I521" s="251"/>
      <c r="J521" s="252">
        <f>ROUND(I521*H521,2)</f>
        <v>0</v>
      </c>
      <c r="K521" s="248" t="s">
        <v>312</v>
      </c>
      <c r="L521" s="44"/>
      <c r="M521" s="253" t="s">
        <v>1</v>
      </c>
      <c r="N521" s="254" t="s">
        <v>50</v>
      </c>
      <c r="O521" s="91"/>
      <c r="P521" s="255">
        <f>O521*H521</f>
        <v>0</v>
      </c>
      <c r="Q521" s="255">
        <v>0</v>
      </c>
      <c r="R521" s="255">
        <f>Q521*H521</f>
        <v>0</v>
      </c>
      <c r="S521" s="255">
        <v>0</v>
      </c>
      <c r="T521" s="256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57" t="s">
        <v>198</v>
      </c>
      <c r="AT521" s="257" t="s">
        <v>181</v>
      </c>
      <c r="AU521" s="257" t="s">
        <v>96</v>
      </c>
      <c r="AY521" s="16" t="s">
        <v>180</v>
      </c>
      <c r="BE521" s="258">
        <f>IF(N521="základní",J521,0)</f>
        <v>0</v>
      </c>
      <c r="BF521" s="258">
        <f>IF(N521="snížená",J521,0)</f>
        <v>0</v>
      </c>
      <c r="BG521" s="258">
        <f>IF(N521="zákl. přenesená",J521,0)</f>
        <v>0</v>
      </c>
      <c r="BH521" s="258">
        <f>IF(N521="sníž. přenesená",J521,0)</f>
        <v>0</v>
      </c>
      <c r="BI521" s="258">
        <f>IF(N521="nulová",J521,0)</f>
        <v>0</v>
      </c>
      <c r="BJ521" s="16" t="s">
        <v>93</v>
      </c>
      <c r="BK521" s="258">
        <f>ROUND(I521*H521,2)</f>
        <v>0</v>
      </c>
      <c r="BL521" s="16" t="s">
        <v>198</v>
      </c>
      <c r="BM521" s="257" t="s">
        <v>2725</v>
      </c>
    </row>
    <row r="522" s="2" customFormat="1">
      <c r="A522" s="38"/>
      <c r="B522" s="39"/>
      <c r="C522" s="40"/>
      <c r="D522" s="259" t="s">
        <v>187</v>
      </c>
      <c r="E522" s="40"/>
      <c r="F522" s="260" t="s">
        <v>1374</v>
      </c>
      <c r="G522" s="40"/>
      <c r="H522" s="40"/>
      <c r="I522" s="154"/>
      <c r="J522" s="40"/>
      <c r="K522" s="40"/>
      <c r="L522" s="44"/>
      <c r="M522" s="261"/>
      <c r="N522" s="262"/>
      <c r="O522" s="91"/>
      <c r="P522" s="91"/>
      <c r="Q522" s="91"/>
      <c r="R522" s="91"/>
      <c r="S522" s="91"/>
      <c r="T522" s="92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6" t="s">
        <v>187</v>
      </c>
      <c r="AU522" s="16" t="s">
        <v>96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2726</v>
      </c>
      <c r="G523" s="268"/>
      <c r="H523" s="271">
        <v>229.12000000000001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3" customFormat="1">
      <c r="A524" s="13"/>
      <c r="B524" s="267"/>
      <c r="C524" s="268"/>
      <c r="D524" s="259" t="s">
        <v>293</v>
      </c>
      <c r="E524" s="269" t="s">
        <v>1</v>
      </c>
      <c r="F524" s="270" t="s">
        <v>2727</v>
      </c>
      <c r="G524" s="268"/>
      <c r="H524" s="271">
        <v>35.520000000000003</v>
      </c>
      <c r="I524" s="272"/>
      <c r="J524" s="268"/>
      <c r="K524" s="268"/>
      <c r="L524" s="273"/>
      <c r="M524" s="274"/>
      <c r="N524" s="275"/>
      <c r="O524" s="275"/>
      <c r="P524" s="275"/>
      <c r="Q524" s="275"/>
      <c r="R524" s="275"/>
      <c r="S524" s="275"/>
      <c r="T524" s="27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77" t="s">
        <v>293</v>
      </c>
      <c r="AU524" s="277" t="s">
        <v>96</v>
      </c>
      <c r="AV524" s="13" t="s">
        <v>96</v>
      </c>
      <c r="AW524" s="13" t="s">
        <v>40</v>
      </c>
      <c r="AX524" s="13" t="s">
        <v>85</v>
      </c>
      <c r="AY524" s="277" t="s">
        <v>180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2728</v>
      </c>
      <c r="G525" s="268"/>
      <c r="H525" s="271">
        <v>220.47999999999999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2729</v>
      </c>
      <c r="G526" s="268"/>
      <c r="H526" s="271">
        <v>16.32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2730</v>
      </c>
      <c r="G527" s="268"/>
      <c r="H527" s="271">
        <v>11.199999999999999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2731</v>
      </c>
      <c r="G528" s="268"/>
      <c r="H528" s="271">
        <v>20.48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2732</v>
      </c>
      <c r="G529" s="268"/>
      <c r="H529" s="271">
        <v>9.2799999999999994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2733</v>
      </c>
      <c r="G530" s="268"/>
      <c r="H530" s="271">
        <v>34.240000000000002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2734</v>
      </c>
      <c r="G531" s="268"/>
      <c r="H531" s="271">
        <v>18.239999999999998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2735</v>
      </c>
      <c r="G532" s="268"/>
      <c r="H532" s="271">
        <v>24.960000000000001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2736</v>
      </c>
      <c r="G533" s="268"/>
      <c r="H533" s="271">
        <v>8.6400000000000006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2737</v>
      </c>
      <c r="G534" s="268"/>
      <c r="H534" s="271">
        <v>25.920000000000002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2738</v>
      </c>
      <c r="G535" s="268"/>
      <c r="H535" s="271">
        <v>182.72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2739</v>
      </c>
      <c r="G536" s="268"/>
      <c r="H536" s="271">
        <v>16.640000000000001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2740</v>
      </c>
      <c r="G537" s="268"/>
      <c r="H537" s="271">
        <v>126.24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2" customFormat="1" ht="24" customHeight="1">
      <c r="A538" s="38"/>
      <c r="B538" s="39"/>
      <c r="C538" s="246" t="s">
        <v>492</v>
      </c>
      <c r="D538" s="246" t="s">
        <v>181</v>
      </c>
      <c r="E538" s="247" t="s">
        <v>325</v>
      </c>
      <c r="F538" s="248" t="s">
        <v>326</v>
      </c>
      <c r="G538" s="249" t="s">
        <v>327</v>
      </c>
      <c r="H538" s="250">
        <v>262</v>
      </c>
      <c r="I538" s="251"/>
      <c r="J538" s="252">
        <f>ROUND(I538*H538,2)</f>
        <v>0</v>
      </c>
      <c r="K538" s="248" t="s">
        <v>280</v>
      </c>
      <c r="L538" s="44"/>
      <c r="M538" s="253" t="s">
        <v>1</v>
      </c>
      <c r="N538" s="254" t="s">
        <v>50</v>
      </c>
      <c r="O538" s="91"/>
      <c r="P538" s="255">
        <f>O538*H538</f>
        <v>0</v>
      </c>
      <c r="Q538" s="255">
        <v>0</v>
      </c>
      <c r="R538" s="255">
        <f>Q538*H538</f>
        <v>0</v>
      </c>
      <c r="S538" s="255">
        <v>0</v>
      </c>
      <c r="T538" s="256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257" t="s">
        <v>198</v>
      </c>
      <c r="AT538" s="257" t="s">
        <v>181</v>
      </c>
      <c r="AU538" s="257" t="s">
        <v>96</v>
      </c>
      <c r="AY538" s="16" t="s">
        <v>180</v>
      </c>
      <c r="BE538" s="258">
        <f>IF(N538="základní",J538,0)</f>
        <v>0</v>
      </c>
      <c r="BF538" s="258">
        <f>IF(N538="snížená",J538,0)</f>
        <v>0</v>
      </c>
      <c r="BG538" s="258">
        <f>IF(N538="zákl. přenesená",J538,0)</f>
        <v>0</v>
      </c>
      <c r="BH538" s="258">
        <f>IF(N538="sníž. přenesená",J538,0)</f>
        <v>0</v>
      </c>
      <c r="BI538" s="258">
        <f>IF(N538="nulová",J538,0)</f>
        <v>0</v>
      </c>
      <c r="BJ538" s="16" t="s">
        <v>93</v>
      </c>
      <c r="BK538" s="258">
        <f>ROUND(I538*H538,2)</f>
        <v>0</v>
      </c>
      <c r="BL538" s="16" t="s">
        <v>198</v>
      </c>
      <c r="BM538" s="257" t="s">
        <v>2741</v>
      </c>
    </row>
    <row r="539" s="2" customFormat="1">
      <c r="A539" s="38"/>
      <c r="B539" s="39"/>
      <c r="C539" s="40"/>
      <c r="D539" s="259" t="s">
        <v>187</v>
      </c>
      <c r="E539" s="40"/>
      <c r="F539" s="260" t="s">
        <v>326</v>
      </c>
      <c r="G539" s="40"/>
      <c r="H539" s="40"/>
      <c r="I539" s="154"/>
      <c r="J539" s="40"/>
      <c r="K539" s="40"/>
      <c r="L539" s="44"/>
      <c r="M539" s="261"/>
      <c r="N539" s="262"/>
      <c r="O539" s="91"/>
      <c r="P539" s="91"/>
      <c r="Q539" s="91"/>
      <c r="R539" s="91"/>
      <c r="S539" s="91"/>
      <c r="T539" s="92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T539" s="16" t="s">
        <v>187</v>
      </c>
      <c r="AU539" s="16" t="s">
        <v>96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2742</v>
      </c>
      <c r="G540" s="268"/>
      <c r="H540" s="271">
        <v>262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497</v>
      </c>
      <c r="D541" s="246" t="s">
        <v>181</v>
      </c>
      <c r="E541" s="247" t="s">
        <v>330</v>
      </c>
      <c r="F541" s="248" t="s">
        <v>331</v>
      </c>
      <c r="G541" s="249" t="s">
        <v>327</v>
      </c>
      <c r="H541" s="250">
        <v>262</v>
      </c>
      <c r="I541" s="251"/>
      <c r="J541" s="252">
        <f>ROUND(I541*H541,2)</f>
        <v>0</v>
      </c>
      <c r="K541" s="248" t="s">
        <v>280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2743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333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2742</v>
      </c>
      <c r="G543" s="268"/>
      <c r="H543" s="271">
        <v>262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2" customFormat="1" ht="16.5" customHeight="1">
      <c r="A544" s="38"/>
      <c r="B544" s="39"/>
      <c r="C544" s="278" t="s">
        <v>504</v>
      </c>
      <c r="D544" s="278" t="s">
        <v>334</v>
      </c>
      <c r="E544" s="279" t="s">
        <v>335</v>
      </c>
      <c r="F544" s="280" t="s">
        <v>336</v>
      </c>
      <c r="G544" s="281" t="s">
        <v>337</v>
      </c>
      <c r="H544" s="282">
        <v>6.5499999999999998</v>
      </c>
      <c r="I544" s="283"/>
      <c r="J544" s="284">
        <f>ROUND(I544*H544,2)</f>
        <v>0</v>
      </c>
      <c r="K544" s="280" t="s">
        <v>280</v>
      </c>
      <c r="L544" s="285"/>
      <c r="M544" s="286" t="s">
        <v>1</v>
      </c>
      <c r="N544" s="287" t="s">
        <v>50</v>
      </c>
      <c r="O544" s="91"/>
      <c r="P544" s="255">
        <f>O544*H544</f>
        <v>0</v>
      </c>
      <c r="Q544" s="255">
        <v>0.001</v>
      </c>
      <c r="R544" s="255">
        <f>Q544*H544</f>
        <v>0.0065500000000000003</v>
      </c>
      <c r="S544" s="255">
        <v>0</v>
      </c>
      <c r="T544" s="256">
        <f>S544*H544</f>
        <v>0</v>
      </c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R544" s="257" t="s">
        <v>215</v>
      </c>
      <c r="AT544" s="257" t="s">
        <v>334</v>
      </c>
      <c r="AU544" s="257" t="s">
        <v>96</v>
      </c>
      <c r="AY544" s="16" t="s">
        <v>180</v>
      </c>
      <c r="BE544" s="258">
        <f>IF(N544="základní",J544,0)</f>
        <v>0</v>
      </c>
      <c r="BF544" s="258">
        <f>IF(N544="snížená",J544,0)</f>
        <v>0</v>
      </c>
      <c r="BG544" s="258">
        <f>IF(N544="zákl. přenesená",J544,0)</f>
        <v>0</v>
      </c>
      <c r="BH544" s="258">
        <f>IF(N544="sníž. přenesená",J544,0)</f>
        <v>0</v>
      </c>
      <c r="BI544" s="258">
        <f>IF(N544="nulová",J544,0)</f>
        <v>0</v>
      </c>
      <c r="BJ544" s="16" t="s">
        <v>93</v>
      </c>
      <c r="BK544" s="258">
        <f>ROUND(I544*H544,2)</f>
        <v>0</v>
      </c>
      <c r="BL544" s="16" t="s">
        <v>198</v>
      </c>
      <c r="BM544" s="257" t="s">
        <v>2744</v>
      </c>
    </row>
    <row r="545" s="2" customFormat="1">
      <c r="A545" s="38"/>
      <c r="B545" s="39"/>
      <c r="C545" s="40"/>
      <c r="D545" s="259" t="s">
        <v>187</v>
      </c>
      <c r="E545" s="40"/>
      <c r="F545" s="260" t="s">
        <v>336</v>
      </c>
      <c r="G545" s="40"/>
      <c r="H545" s="40"/>
      <c r="I545" s="154"/>
      <c r="J545" s="40"/>
      <c r="K545" s="40"/>
      <c r="L545" s="44"/>
      <c r="M545" s="261"/>
      <c r="N545" s="262"/>
      <c r="O545" s="91"/>
      <c r="P545" s="91"/>
      <c r="Q545" s="91"/>
      <c r="R545" s="91"/>
      <c r="S545" s="91"/>
      <c r="T545" s="92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T545" s="16" t="s">
        <v>187</v>
      </c>
      <c r="AU545" s="16" t="s">
        <v>96</v>
      </c>
    </row>
    <row r="546" s="13" customFormat="1">
      <c r="A546" s="13"/>
      <c r="B546" s="267"/>
      <c r="C546" s="268"/>
      <c r="D546" s="259" t="s">
        <v>293</v>
      </c>
      <c r="E546" s="268"/>
      <c r="F546" s="270" t="s">
        <v>2745</v>
      </c>
      <c r="G546" s="268"/>
      <c r="H546" s="271">
        <v>6.5499999999999998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</v>
      </c>
      <c r="AX546" s="13" t="s">
        <v>93</v>
      </c>
      <c r="AY546" s="277" t="s">
        <v>180</v>
      </c>
    </row>
    <row r="547" s="12" customFormat="1" ht="20.88" customHeight="1">
      <c r="A547" s="12"/>
      <c r="B547" s="230"/>
      <c r="C547" s="231"/>
      <c r="D547" s="232" t="s">
        <v>84</v>
      </c>
      <c r="E547" s="244" t="s">
        <v>231</v>
      </c>
      <c r="F547" s="244" t="s">
        <v>2746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v>0</v>
      </c>
      <c r="Q547" s="238"/>
      <c r="R547" s="239">
        <v>0</v>
      </c>
      <c r="S547" s="238"/>
      <c r="T547" s="240"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96</v>
      </c>
      <c r="AY547" s="241" t="s">
        <v>180</v>
      </c>
      <c r="BK547" s="243">
        <v>0</v>
      </c>
    </row>
    <row r="548" s="12" customFormat="1" ht="22.8" customHeight="1">
      <c r="A548" s="12"/>
      <c r="B548" s="230"/>
      <c r="C548" s="231"/>
      <c r="D548" s="232" t="s">
        <v>84</v>
      </c>
      <c r="E548" s="244" t="s">
        <v>96</v>
      </c>
      <c r="F548" s="244" t="s">
        <v>362</v>
      </c>
      <c r="G548" s="231"/>
      <c r="H548" s="231"/>
      <c r="I548" s="234"/>
      <c r="J548" s="245">
        <f>BK548</f>
        <v>0</v>
      </c>
      <c r="K548" s="231"/>
      <c r="L548" s="236"/>
      <c r="M548" s="237"/>
      <c r="N548" s="238"/>
      <c r="O548" s="238"/>
      <c r="P548" s="239">
        <f>SUM(P549:P551)</f>
        <v>0</v>
      </c>
      <c r="Q548" s="238"/>
      <c r="R548" s="239">
        <f>SUM(R549:R551)</f>
        <v>113.285</v>
      </c>
      <c r="S548" s="238"/>
      <c r="T548" s="240">
        <f>SUM(T549:T551)</f>
        <v>0</v>
      </c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R548" s="241" t="s">
        <v>93</v>
      </c>
      <c r="AT548" s="242" t="s">
        <v>84</v>
      </c>
      <c r="AU548" s="242" t="s">
        <v>93</v>
      </c>
      <c r="AY548" s="241" t="s">
        <v>180</v>
      </c>
      <c r="BK548" s="243">
        <f>SUM(BK549:BK551)</f>
        <v>0</v>
      </c>
    </row>
    <row r="549" s="2" customFormat="1" ht="24" customHeight="1">
      <c r="A549" s="38"/>
      <c r="B549" s="39"/>
      <c r="C549" s="246" t="s">
        <v>509</v>
      </c>
      <c r="D549" s="246" t="s">
        <v>181</v>
      </c>
      <c r="E549" s="247" t="s">
        <v>1844</v>
      </c>
      <c r="F549" s="248" t="s">
        <v>1845</v>
      </c>
      <c r="G549" s="249" t="s">
        <v>483</v>
      </c>
      <c r="H549" s="250">
        <v>500</v>
      </c>
      <c r="I549" s="251"/>
      <c r="J549" s="252">
        <f>ROUND(I549*H549,2)</f>
        <v>0</v>
      </c>
      <c r="K549" s="248" t="s">
        <v>280</v>
      </c>
      <c r="L549" s="44"/>
      <c r="M549" s="253" t="s">
        <v>1</v>
      </c>
      <c r="N549" s="254" t="s">
        <v>50</v>
      </c>
      <c r="O549" s="91"/>
      <c r="P549" s="255">
        <f>O549*H549</f>
        <v>0</v>
      </c>
      <c r="Q549" s="255">
        <v>0.22656999999999999</v>
      </c>
      <c r="R549" s="255">
        <f>Q549*H549</f>
        <v>113.285</v>
      </c>
      <c r="S549" s="255">
        <v>0</v>
      </c>
      <c r="T549" s="256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57" t="s">
        <v>198</v>
      </c>
      <c r="AT549" s="257" t="s">
        <v>181</v>
      </c>
      <c r="AU549" s="257" t="s">
        <v>96</v>
      </c>
      <c r="AY549" s="16" t="s">
        <v>180</v>
      </c>
      <c r="BE549" s="258">
        <f>IF(N549="základní",J549,0)</f>
        <v>0</v>
      </c>
      <c r="BF549" s="258">
        <f>IF(N549="snížená",J549,0)</f>
        <v>0</v>
      </c>
      <c r="BG549" s="258">
        <f>IF(N549="zákl. přenesená",J549,0)</f>
        <v>0</v>
      </c>
      <c r="BH549" s="258">
        <f>IF(N549="sníž. přenesená",J549,0)</f>
        <v>0</v>
      </c>
      <c r="BI549" s="258">
        <f>IF(N549="nulová",J549,0)</f>
        <v>0</v>
      </c>
      <c r="BJ549" s="16" t="s">
        <v>93</v>
      </c>
      <c r="BK549" s="258">
        <f>ROUND(I549*H549,2)</f>
        <v>0</v>
      </c>
      <c r="BL549" s="16" t="s">
        <v>198</v>
      </c>
      <c r="BM549" s="257" t="s">
        <v>2747</v>
      </c>
    </row>
    <row r="550" s="2" customFormat="1">
      <c r="A550" s="38"/>
      <c r="B550" s="39"/>
      <c r="C550" s="40"/>
      <c r="D550" s="259" t="s">
        <v>187</v>
      </c>
      <c r="E550" s="40"/>
      <c r="F550" s="260" t="s">
        <v>1845</v>
      </c>
      <c r="G550" s="40"/>
      <c r="H550" s="40"/>
      <c r="I550" s="154"/>
      <c r="J550" s="40"/>
      <c r="K550" s="40"/>
      <c r="L550" s="44"/>
      <c r="M550" s="261"/>
      <c r="N550" s="262"/>
      <c r="O550" s="91"/>
      <c r="P550" s="91"/>
      <c r="Q550" s="91"/>
      <c r="R550" s="91"/>
      <c r="S550" s="91"/>
      <c r="T550" s="92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T550" s="16" t="s">
        <v>187</v>
      </c>
      <c r="AU550" s="16" t="s">
        <v>96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2748</v>
      </c>
      <c r="G551" s="268"/>
      <c r="H551" s="271">
        <v>500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93</v>
      </c>
      <c r="AY551" s="277" t="s">
        <v>180</v>
      </c>
    </row>
    <row r="552" s="12" customFormat="1" ht="22.8" customHeight="1">
      <c r="A552" s="12"/>
      <c r="B552" s="230"/>
      <c r="C552" s="231"/>
      <c r="D552" s="232" t="s">
        <v>84</v>
      </c>
      <c r="E552" s="244" t="s">
        <v>198</v>
      </c>
      <c r="F552" s="244" t="s">
        <v>420</v>
      </c>
      <c r="G552" s="231"/>
      <c r="H552" s="231"/>
      <c r="I552" s="234"/>
      <c r="J552" s="245">
        <f>BK552</f>
        <v>0</v>
      </c>
      <c r="K552" s="231"/>
      <c r="L552" s="236"/>
      <c r="M552" s="237"/>
      <c r="N552" s="238"/>
      <c r="O552" s="238"/>
      <c r="P552" s="239">
        <f>SUM(P553:P569)</f>
        <v>0</v>
      </c>
      <c r="Q552" s="238"/>
      <c r="R552" s="239">
        <f>SUM(R553:R569)</f>
        <v>0</v>
      </c>
      <c r="S552" s="238"/>
      <c r="T552" s="240">
        <f>SUM(T553:T569)</f>
        <v>0</v>
      </c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R552" s="241" t="s">
        <v>93</v>
      </c>
      <c r="AT552" s="242" t="s">
        <v>84</v>
      </c>
      <c r="AU552" s="242" t="s">
        <v>93</v>
      </c>
      <c r="AY552" s="241" t="s">
        <v>180</v>
      </c>
      <c r="BK552" s="243">
        <f>SUM(BK553:BK569)</f>
        <v>0</v>
      </c>
    </row>
    <row r="553" s="2" customFormat="1" ht="16.5" customHeight="1">
      <c r="A553" s="38"/>
      <c r="B553" s="39"/>
      <c r="C553" s="246" t="s">
        <v>515</v>
      </c>
      <c r="D553" s="246" t="s">
        <v>181</v>
      </c>
      <c r="E553" s="247" t="s">
        <v>1064</v>
      </c>
      <c r="F553" s="248" t="s">
        <v>1065</v>
      </c>
      <c r="G553" s="249" t="s">
        <v>290</v>
      </c>
      <c r="H553" s="250">
        <v>244.75999999999999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</v>
      </c>
      <c r="R553" s="255">
        <f>Q553*H553</f>
        <v>0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2749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1067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2750</v>
      </c>
      <c r="G555" s="268"/>
      <c r="H555" s="271">
        <v>57.280000000000001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2751</v>
      </c>
      <c r="G556" s="268"/>
      <c r="H556" s="271">
        <v>8.8800000000000008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2752</v>
      </c>
      <c r="G557" s="268"/>
      <c r="H557" s="271">
        <v>55.119999999999997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2753</v>
      </c>
      <c r="G558" s="268"/>
      <c r="H558" s="271">
        <v>4.0800000000000001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2754</v>
      </c>
      <c r="G559" s="268"/>
      <c r="H559" s="271">
        <v>2.7999999999999998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2755</v>
      </c>
      <c r="G560" s="268"/>
      <c r="H560" s="271">
        <v>5.1200000000000001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2756</v>
      </c>
      <c r="G561" s="268"/>
      <c r="H561" s="271">
        <v>2.3199999999999998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2757</v>
      </c>
      <c r="G562" s="268"/>
      <c r="H562" s="271">
        <v>8.5600000000000005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2758</v>
      </c>
      <c r="G563" s="268"/>
      <c r="H563" s="271">
        <v>4.5599999999999996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2759</v>
      </c>
      <c r="G564" s="268"/>
      <c r="H564" s="271">
        <v>6.2400000000000002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2760</v>
      </c>
      <c r="G565" s="268"/>
      <c r="H565" s="271">
        <v>2.1600000000000001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2761</v>
      </c>
      <c r="G566" s="268"/>
      <c r="H566" s="271">
        <v>6.4800000000000004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2762</v>
      </c>
      <c r="G567" s="268"/>
      <c r="H567" s="271">
        <v>45.439999999999998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2763</v>
      </c>
      <c r="G568" s="268"/>
      <c r="H568" s="271">
        <v>4.1600000000000001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2764</v>
      </c>
      <c r="G569" s="268"/>
      <c r="H569" s="271">
        <v>31.559999999999999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2" customFormat="1" ht="22.8" customHeight="1">
      <c r="A570" s="12"/>
      <c r="B570" s="230"/>
      <c r="C570" s="231"/>
      <c r="D570" s="232" t="s">
        <v>84</v>
      </c>
      <c r="E570" s="244" t="s">
        <v>179</v>
      </c>
      <c r="F570" s="244" t="s">
        <v>440</v>
      </c>
      <c r="G570" s="231"/>
      <c r="H570" s="231"/>
      <c r="I570" s="234"/>
      <c r="J570" s="245">
        <f>BK570</f>
        <v>0</v>
      </c>
      <c r="K570" s="231"/>
      <c r="L570" s="236"/>
      <c r="M570" s="237"/>
      <c r="N570" s="238"/>
      <c r="O570" s="238"/>
      <c r="P570" s="239">
        <f>SUM(P571:P636)</f>
        <v>0</v>
      </c>
      <c r="Q570" s="238"/>
      <c r="R570" s="239">
        <f>SUM(R571:R636)</f>
        <v>947.71661399999994</v>
      </c>
      <c r="S570" s="238"/>
      <c r="T570" s="240">
        <f>SUM(T571:T636)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241" t="s">
        <v>93</v>
      </c>
      <c r="AT570" s="242" t="s">
        <v>84</v>
      </c>
      <c r="AU570" s="242" t="s">
        <v>93</v>
      </c>
      <c r="AY570" s="241" t="s">
        <v>180</v>
      </c>
      <c r="BK570" s="243">
        <f>SUM(BK571:BK636)</f>
        <v>0</v>
      </c>
    </row>
    <row r="571" s="2" customFormat="1" ht="16.5" customHeight="1">
      <c r="A571" s="38"/>
      <c r="B571" s="39"/>
      <c r="C571" s="246" t="s">
        <v>2062</v>
      </c>
      <c r="D571" s="246" t="s">
        <v>181</v>
      </c>
      <c r="E571" s="247" t="s">
        <v>2765</v>
      </c>
      <c r="F571" s="248" t="s">
        <v>2766</v>
      </c>
      <c r="G571" s="249" t="s">
        <v>327</v>
      </c>
      <c r="H571" s="250">
        <v>634.79999999999995</v>
      </c>
      <c r="I571" s="251"/>
      <c r="J571" s="252">
        <f>ROUND(I571*H571,2)</f>
        <v>0</v>
      </c>
      <c r="K571" s="248" t="s">
        <v>280</v>
      </c>
      <c r="L571" s="44"/>
      <c r="M571" s="253" t="s">
        <v>1</v>
      </c>
      <c r="N571" s="254" t="s">
        <v>50</v>
      </c>
      <c r="O571" s="91"/>
      <c r="P571" s="255">
        <f>O571*H571</f>
        <v>0</v>
      </c>
      <c r="Q571" s="255">
        <v>0</v>
      </c>
      <c r="R571" s="255">
        <f>Q571*H571</f>
        <v>0</v>
      </c>
      <c r="S571" s="255">
        <v>0</v>
      </c>
      <c r="T571" s="256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57" t="s">
        <v>198</v>
      </c>
      <c r="AT571" s="257" t="s">
        <v>181</v>
      </c>
      <c r="AU571" s="257" t="s">
        <v>96</v>
      </c>
      <c r="AY571" s="16" t="s">
        <v>180</v>
      </c>
      <c r="BE571" s="258">
        <f>IF(N571="základní",J571,0)</f>
        <v>0</v>
      </c>
      <c r="BF571" s="258">
        <f>IF(N571="snížená",J571,0)</f>
        <v>0</v>
      </c>
      <c r="BG571" s="258">
        <f>IF(N571="zákl. přenesená",J571,0)</f>
        <v>0</v>
      </c>
      <c r="BH571" s="258">
        <f>IF(N571="sníž. přenesená",J571,0)</f>
        <v>0</v>
      </c>
      <c r="BI571" s="258">
        <f>IF(N571="nulová",J571,0)</f>
        <v>0</v>
      </c>
      <c r="BJ571" s="16" t="s">
        <v>93</v>
      </c>
      <c r="BK571" s="258">
        <f>ROUND(I571*H571,2)</f>
        <v>0</v>
      </c>
      <c r="BL571" s="16" t="s">
        <v>198</v>
      </c>
      <c r="BM571" s="257" t="s">
        <v>2767</v>
      </c>
    </row>
    <row r="572" s="2" customFormat="1">
      <c r="A572" s="38"/>
      <c r="B572" s="39"/>
      <c r="C572" s="40"/>
      <c r="D572" s="259" t="s">
        <v>187</v>
      </c>
      <c r="E572" s="40"/>
      <c r="F572" s="260" t="s">
        <v>2768</v>
      </c>
      <c r="G572" s="40"/>
      <c r="H572" s="40"/>
      <c r="I572" s="154"/>
      <c r="J572" s="40"/>
      <c r="K572" s="40"/>
      <c r="L572" s="44"/>
      <c r="M572" s="261"/>
      <c r="N572" s="262"/>
      <c r="O572" s="91"/>
      <c r="P572" s="91"/>
      <c r="Q572" s="91"/>
      <c r="R572" s="91"/>
      <c r="S572" s="91"/>
      <c r="T572" s="92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6" t="s">
        <v>187</v>
      </c>
      <c r="AU572" s="16" t="s">
        <v>96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2769</v>
      </c>
      <c r="G573" s="268"/>
      <c r="H573" s="271">
        <v>158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2770</v>
      </c>
      <c r="G574" s="268"/>
      <c r="H574" s="271">
        <v>289.60000000000002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2497</v>
      </c>
      <c r="G575" s="268"/>
      <c r="H575" s="271">
        <v>28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2498</v>
      </c>
      <c r="G576" s="268"/>
      <c r="H576" s="271">
        <v>51.200000000000003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2499</v>
      </c>
      <c r="G577" s="268"/>
      <c r="H577" s="271">
        <v>45.600000000000001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2500</v>
      </c>
      <c r="G578" s="268"/>
      <c r="H578" s="271">
        <v>62.399999999999999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2" customFormat="1" ht="16.5" customHeight="1">
      <c r="A579" s="38"/>
      <c r="B579" s="39"/>
      <c r="C579" s="278" t="s">
        <v>2109</v>
      </c>
      <c r="D579" s="278" t="s">
        <v>334</v>
      </c>
      <c r="E579" s="279" t="s">
        <v>2771</v>
      </c>
      <c r="F579" s="280" t="s">
        <v>2772</v>
      </c>
      <c r="G579" s="281" t="s">
        <v>342</v>
      </c>
      <c r="H579" s="282">
        <v>30</v>
      </c>
      <c r="I579" s="283"/>
      <c r="J579" s="284">
        <f>ROUND(I579*H579,2)</f>
        <v>0</v>
      </c>
      <c r="K579" s="280" t="s">
        <v>2773</v>
      </c>
      <c r="L579" s="285"/>
      <c r="M579" s="286" t="s">
        <v>1</v>
      </c>
      <c r="N579" s="287" t="s">
        <v>50</v>
      </c>
      <c r="O579" s="91"/>
      <c r="P579" s="255">
        <f>O579*H579</f>
        <v>0</v>
      </c>
      <c r="Q579" s="255">
        <v>0.75</v>
      </c>
      <c r="R579" s="255">
        <f>Q579*H579</f>
        <v>22.5</v>
      </c>
      <c r="S579" s="255">
        <v>0</v>
      </c>
      <c r="T579" s="256">
        <f>S579*H579</f>
        <v>0</v>
      </c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R579" s="257" t="s">
        <v>215</v>
      </c>
      <c r="AT579" s="257" t="s">
        <v>334</v>
      </c>
      <c r="AU579" s="257" t="s">
        <v>96</v>
      </c>
      <c r="AY579" s="16" t="s">
        <v>180</v>
      </c>
      <c r="BE579" s="258">
        <f>IF(N579="základní",J579,0)</f>
        <v>0</v>
      </c>
      <c r="BF579" s="258">
        <f>IF(N579="snížená",J579,0)</f>
        <v>0</v>
      </c>
      <c r="BG579" s="258">
        <f>IF(N579="zákl. přenesená",J579,0)</f>
        <v>0</v>
      </c>
      <c r="BH579" s="258">
        <f>IF(N579="sníž. přenesená",J579,0)</f>
        <v>0</v>
      </c>
      <c r="BI579" s="258">
        <f>IF(N579="nulová",J579,0)</f>
        <v>0</v>
      </c>
      <c r="BJ579" s="16" t="s">
        <v>93</v>
      </c>
      <c r="BK579" s="258">
        <f>ROUND(I579*H579,2)</f>
        <v>0</v>
      </c>
      <c r="BL579" s="16" t="s">
        <v>198</v>
      </c>
      <c r="BM579" s="257" t="s">
        <v>2774</v>
      </c>
    </row>
    <row r="580" s="2" customFormat="1">
      <c r="A580" s="38"/>
      <c r="B580" s="39"/>
      <c r="C580" s="40"/>
      <c r="D580" s="259" t="s">
        <v>187</v>
      </c>
      <c r="E580" s="40"/>
      <c r="F580" s="260" t="s">
        <v>2775</v>
      </c>
      <c r="G580" s="40"/>
      <c r="H580" s="40"/>
      <c r="I580" s="154"/>
      <c r="J580" s="40"/>
      <c r="K580" s="40"/>
      <c r="L580" s="44"/>
      <c r="M580" s="261"/>
      <c r="N580" s="262"/>
      <c r="O580" s="91"/>
      <c r="P580" s="91"/>
      <c r="Q580" s="91"/>
      <c r="R580" s="91"/>
      <c r="S580" s="91"/>
      <c r="T580" s="92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T580" s="16" t="s">
        <v>187</v>
      </c>
      <c r="AU580" s="16" t="s">
        <v>96</v>
      </c>
    </row>
    <row r="581" s="13" customFormat="1">
      <c r="A581" s="13"/>
      <c r="B581" s="267"/>
      <c r="C581" s="268"/>
      <c r="D581" s="259" t="s">
        <v>293</v>
      </c>
      <c r="E581" s="269" t="s">
        <v>1</v>
      </c>
      <c r="F581" s="270" t="s">
        <v>2776</v>
      </c>
      <c r="G581" s="268"/>
      <c r="H581" s="271">
        <v>30</v>
      </c>
      <c r="I581" s="272"/>
      <c r="J581" s="268"/>
      <c r="K581" s="268"/>
      <c r="L581" s="273"/>
      <c r="M581" s="274"/>
      <c r="N581" s="275"/>
      <c r="O581" s="275"/>
      <c r="P581" s="275"/>
      <c r="Q581" s="275"/>
      <c r="R581" s="275"/>
      <c r="S581" s="275"/>
      <c r="T581" s="27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77" t="s">
        <v>293</v>
      </c>
      <c r="AU581" s="277" t="s">
        <v>96</v>
      </c>
      <c r="AV581" s="13" t="s">
        <v>96</v>
      </c>
      <c r="AW581" s="13" t="s">
        <v>40</v>
      </c>
      <c r="AX581" s="13" t="s">
        <v>93</v>
      </c>
      <c r="AY581" s="277" t="s">
        <v>180</v>
      </c>
    </row>
    <row r="582" s="2" customFormat="1" ht="16.5" customHeight="1">
      <c r="A582" s="38"/>
      <c r="B582" s="39"/>
      <c r="C582" s="246" t="s">
        <v>520</v>
      </c>
      <c r="D582" s="246" t="s">
        <v>181</v>
      </c>
      <c r="E582" s="247" t="s">
        <v>1861</v>
      </c>
      <c r="F582" s="248" t="s">
        <v>1862</v>
      </c>
      <c r="G582" s="249" t="s">
        <v>327</v>
      </c>
      <c r="H582" s="250">
        <v>1622.4000000000001</v>
      </c>
      <c r="I582" s="251"/>
      <c r="J582" s="252">
        <f>ROUND(I582*H582,2)</f>
        <v>0</v>
      </c>
      <c r="K582" s="248" t="s">
        <v>280</v>
      </c>
      <c r="L582" s="44"/>
      <c r="M582" s="253" t="s">
        <v>1</v>
      </c>
      <c r="N582" s="254" t="s">
        <v>50</v>
      </c>
      <c r="O582" s="91"/>
      <c r="P582" s="255">
        <f>O582*H582</f>
        <v>0</v>
      </c>
      <c r="Q582" s="255">
        <v>0.56699999999999995</v>
      </c>
      <c r="R582" s="255">
        <f>Q582*H582</f>
        <v>919.9008</v>
      </c>
      <c r="S582" s="255">
        <v>0</v>
      </c>
      <c r="T582" s="256">
        <f>S582*H582</f>
        <v>0</v>
      </c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R582" s="257" t="s">
        <v>198</v>
      </c>
      <c r="AT582" s="257" t="s">
        <v>181</v>
      </c>
      <c r="AU582" s="257" t="s">
        <v>96</v>
      </c>
      <c r="AY582" s="16" t="s">
        <v>180</v>
      </c>
      <c r="BE582" s="258">
        <f>IF(N582="základní",J582,0)</f>
        <v>0</v>
      </c>
      <c r="BF582" s="258">
        <f>IF(N582="snížená",J582,0)</f>
        <v>0</v>
      </c>
      <c r="BG582" s="258">
        <f>IF(N582="zákl. přenesená",J582,0)</f>
        <v>0</v>
      </c>
      <c r="BH582" s="258">
        <f>IF(N582="sníž. přenesená",J582,0)</f>
        <v>0</v>
      </c>
      <c r="BI582" s="258">
        <f>IF(N582="nulová",J582,0)</f>
        <v>0</v>
      </c>
      <c r="BJ582" s="16" t="s">
        <v>93</v>
      </c>
      <c r="BK582" s="258">
        <f>ROUND(I582*H582,2)</f>
        <v>0</v>
      </c>
      <c r="BL582" s="16" t="s">
        <v>198</v>
      </c>
      <c r="BM582" s="257" t="s">
        <v>2777</v>
      </c>
    </row>
    <row r="583" s="2" customFormat="1">
      <c r="A583" s="38"/>
      <c r="B583" s="39"/>
      <c r="C583" s="40"/>
      <c r="D583" s="259" t="s">
        <v>187</v>
      </c>
      <c r="E583" s="40"/>
      <c r="F583" s="260" t="s">
        <v>1864</v>
      </c>
      <c r="G583" s="40"/>
      <c r="H583" s="40"/>
      <c r="I583" s="154"/>
      <c r="J583" s="40"/>
      <c r="K583" s="40"/>
      <c r="L583" s="44"/>
      <c r="M583" s="261"/>
      <c r="N583" s="262"/>
      <c r="O583" s="91"/>
      <c r="P583" s="91"/>
      <c r="Q583" s="91"/>
      <c r="R583" s="91"/>
      <c r="S583" s="91"/>
      <c r="T583" s="92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T583" s="16" t="s">
        <v>187</v>
      </c>
      <c r="AU583" s="16" t="s">
        <v>96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2778</v>
      </c>
      <c r="G584" s="268"/>
      <c r="H584" s="271">
        <v>300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2779</v>
      </c>
      <c r="G585" s="268"/>
      <c r="H585" s="271">
        <v>88.799999999999997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2780</v>
      </c>
      <c r="G586" s="268"/>
      <c r="H586" s="271">
        <v>261.60000000000002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2506</v>
      </c>
      <c r="G587" s="268"/>
      <c r="H587" s="271">
        <v>40.799999999999997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2507</v>
      </c>
      <c r="G588" s="268"/>
      <c r="H588" s="271">
        <v>23.199999999999999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2508</v>
      </c>
      <c r="G589" s="268"/>
      <c r="H589" s="271">
        <v>85.599999999999994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2509</v>
      </c>
      <c r="G590" s="268"/>
      <c r="H590" s="271">
        <v>21.600000000000001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2510</v>
      </c>
      <c r="G591" s="268"/>
      <c r="H591" s="271">
        <v>64.799999999999997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2511</v>
      </c>
      <c r="G592" s="268"/>
      <c r="H592" s="271">
        <v>454.39999999999998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2512</v>
      </c>
      <c r="G593" s="268"/>
      <c r="H593" s="271">
        <v>41.600000000000001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2781</v>
      </c>
      <c r="G594" s="268"/>
      <c r="H594" s="271">
        <v>240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524</v>
      </c>
      <c r="D595" s="246" t="s">
        <v>181</v>
      </c>
      <c r="E595" s="247" t="s">
        <v>1867</v>
      </c>
      <c r="F595" s="248" t="s">
        <v>1868</v>
      </c>
      <c r="G595" s="249" t="s">
        <v>327</v>
      </c>
      <c r="H595" s="250">
        <v>302.39999999999998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2782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1870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2783</v>
      </c>
      <c r="G597" s="268"/>
      <c r="H597" s="271">
        <v>234.40000000000001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2495</v>
      </c>
      <c r="G598" s="268"/>
      <c r="H598" s="271">
        <v>4.7999999999999998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2784</v>
      </c>
      <c r="G599" s="268"/>
      <c r="H599" s="271">
        <v>7.2000000000000002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2785</v>
      </c>
      <c r="G600" s="268"/>
      <c r="H600" s="271">
        <v>56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2" customFormat="1" ht="24" customHeight="1">
      <c r="A601" s="38"/>
      <c r="B601" s="39"/>
      <c r="C601" s="246" t="s">
        <v>530</v>
      </c>
      <c r="D601" s="246" t="s">
        <v>181</v>
      </c>
      <c r="E601" s="247" t="s">
        <v>1873</v>
      </c>
      <c r="F601" s="248" t="s">
        <v>1874</v>
      </c>
      <c r="G601" s="249" t="s">
        <v>327</v>
      </c>
      <c r="H601" s="250">
        <v>302.39999999999998</v>
      </c>
      <c r="I601" s="251"/>
      <c r="J601" s="252">
        <f>ROUND(I601*H601,2)</f>
        <v>0</v>
      </c>
      <c r="K601" s="248" t="s">
        <v>280</v>
      </c>
      <c r="L601" s="44"/>
      <c r="M601" s="253" t="s">
        <v>1</v>
      </c>
      <c r="N601" s="254" t="s">
        <v>50</v>
      </c>
      <c r="O601" s="91"/>
      <c r="P601" s="255">
        <f>O601*H601</f>
        <v>0</v>
      </c>
      <c r="Q601" s="255">
        <v>0.0065199999999999998</v>
      </c>
      <c r="R601" s="255">
        <f>Q601*H601</f>
        <v>1.9716479999999999</v>
      </c>
      <c r="S601" s="255">
        <v>0</v>
      </c>
      <c r="T601" s="256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57" t="s">
        <v>198</v>
      </c>
      <c r="AT601" s="257" t="s">
        <v>181</v>
      </c>
      <c r="AU601" s="257" t="s">
        <v>96</v>
      </c>
      <c r="AY601" s="16" t="s">
        <v>180</v>
      </c>
      <c r="BE601" s="258">
        <f>IF(N601="základní",J601,0)</f>
        <v>0</v>
      </c>
      <c r="BF601" s="258">
        <f>IF(N601="snížená",J601,0)</f>
        <v>0</v>
      </c>
      <c r="BG601" s="258">
        <f>IF(N601="zákl. přenesená",J601,0)</f>
        <v>0</v>
      </c>
      <c r="BH601" s="258">
        <f>IF(N601="sníž. přenesená",J601,0)</f>
        <v>0</v>
      </c>
      <c r="BI601" s="258">
        <f>IF(N601="nulová",J601,0)</f>
        <v>0</v>
      </c>
      <c r="BJ601" s="16" t="s">
        <v>93</v>
      </c>
      <c r="BK601" s="258">
        <f>ROUND(I601*H601,2)</f>
        <v>0</v>
      </c>
      <c r="BL601" s="16" t="s">
        <v>198</v>
      </c>
      <c r="BM601" s="257" t="s">
        <v>2786</v>
      </c>
    </row>
    <row r="602" s="2" customFormat="1">
      <c r="A602" s="38"/>
      <c r="B602" s="39"/>
      <c r="C602" s="40"/>
      <c r="D602" s="259" t="s">
        <v>187</v>
      </c>
      <c r="E602" s="40"/>
      <c r="F602" s="260" t="s">
        <v>1876</v>
      </c>
      <c r="G602" s="40"/>
      <c r="H602" s="40"/>
      <c r="I602" s="154"/>
      <c r="J602" s="40"/>
      <c r="K602" s="40"/>
      <c r="L602" s="44"/>
      <c r="M602" s="261"/>
      <c r="N602" s="262"/>
      <c r="O602" s="91"/>
      <c r="P602" s="91"/>
      <c r="Q602" s="91"/>
      <c r="R602" s="91"/>
      <c r="S602" s="91"/>
      <c r="T602" s="92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T602" s="16" t="s">
        <v>187</v>
      </c>
      <c r="AU602" s="16" t="s">
        <v>96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2783</v>
      </c>
      <c r="G603" s="268"/>
      <c r="H603" s="271">
        <v>234.40000000000001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2495</v>
      </c>
      <c r="G604" s="268"/>
      <c r="H604" s="271">
        <v>4.7999999999999998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2784</v>
      </c>
      <c r="G605" s="268"/>
      <c r="H605" s="271">
        <v>7.2000000000000002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2785</v>
      </c>
      <c r="G606" s="268"/>
      <c r="H606" s="271">
        <v>56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2" customFormat="1" ht="24" customHeight="1">
      <c r="A607" s="38"/>
      <c r="B607" s="39"/>
      <c r="C607" s="246" t="s">
        <v>536</v>
      </c>
      <c r="D607" s="246" t="s">
        <v>181</v>
      </c>
      <c r="E607" s="247" t="s">
        <v>1877</v>
      </c>
      <c r="F607" s="248" t="s">
        <v>1878</v>
      </c>
      <c r="G607" s="249" t="s">
        <v>327</v>
      </c>
      <c r="H607" s="250">
        <v>1020.6</v>
      </c>
      <c r="I607" s="251"/>
      <c r="J607" s="252">
        <f>ROUND(I607*H607,2)</f>
        <v>0</v>
      </c>
      <c r="K607" s="248" t="s">
        <v>280</v>
      </c>
      <c r="L607" s="44"/>
      <c r="M607" s="253" t="s">
        <v>1</v>
      </c>
      <c r="N607" s="254" t="s">
        <v>50</v>
      </c>
      <c r="O607" s="91"/>
      <c r="P607" s="255">
        <f>O607*H607</f>
        <v>0</v>
      </c>
      <c r="Q607" s="255">
        <v>0.00060999999999999997</v>
      </c>
      <c r="R607" s="255">
        <f>Q607*H607</f>
        <v>0.62256599999999995</v>
      </c>
      <c r="S607" s="255">
        <v>0</v>
      </c>
      <c r="T607" s="256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57" t="s">
        <v>198</v>
      </c>
      <c r="AT607" s="257" t="s">
        <v>181</v>
      </c>
      <c r="AU607" s="257" t="s">
        <v>96</v>
      </c>
      <c r="AY607" s="16" t="s">
        <v>180</v>
      </c>
      <c r="BE607" s="258">
        <f>IF(N607="základní",J607,0)</f>
        <v>0</v>
      </c>
      <c r="BF607" s="258">
        <f>IF(N607="snížená",J607,0)</f>
        <v>0</v>
      </c>
      <c r="BG607" s="258">
        <f>IF(N607="zákl. přenesená",J607,0)</f>
        <v>0</v>
      </c>
      <c r="BH607" s="258">
        <f>IF(N607="sníž. přenesená",J607,0)</f>
        <v>0</v>
      </c>
      <c r="BI607" s="258">
        <f>IF(N607="nulová",J607,0)</f>
        <v>0</v>
      </c>
      <c r="BJ607" s="16" t="s">
        <v>93</v>
      </c>
      <c r="BK607" s="258">
        <f>ROUND(I607*H607,2)</f>
        <v>0</v>
      </c>
      <c r="BL607" s="16" t="s">
        <v>198</v>
      </c>
      <c r="BM607" s="257" t="s">
        <v>2787</v>
      </c>
    </row>
    <row r="608" s="2" customFormat="1">
      <c r="A608" s="38"/>
      <c r="B608" s="39"/>
      <c r="C608" s="40"/>
      <c r="D608" s="259" t="s">
        <v>187</v>
      </c>
      <c r="E608" s="40"/>
      <c r="F608" s="260" t="s">
        <v>1880</v>
      </c>
      <c r="G608" s="40"/>
      <c r="H608" s="40"/>
      <c r="I608" s="154"/>
      <c r="J608" s="40"/>
      <c r="K608" s="40"/>
      <c r="L608" s="44"/>
      <c r="M608" s="261"/>
      <c r="N608" s="262"/>
      <c r="O608" s="91"/>
      <c r="P608" s="91"/>
      <c r="Q608" s="91"/>
      <c r="R608" s="91"/>
      <c r="S608" s="91"/>
      <c r="T608" s="92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T608" s="16" t="s">
        <v>187</v>
      </c>
      <c r="AU608" s="16" t="s">
        <v>96</v>
      </c>
    </row>
    <row r="609" s="13" customFormat="1">
      <c r="A609" s="13"/>
      <c r="B609" s="267"/>
      <c r="C609" s="268"/>
      <c r="D609" s="259" t="s">
        <v>293</v>
      </c>
      <c r="E609" s="269" t="s">
        <v>1</v>
      </c>
      <c r="F609" s="270" t="s">
        <v>2788</v>
      </c>
      <c r="G609" s="268"/>
      <c r="H609" s="271">
        <v>791.10000000000002</v>
      </c>
      <c r="I609" s="272"/>
      <c r="J609" s="268"/>
      <c r="K609" s="268"/>
      <c r="L609" s="273"/>
      <c r="M609" s="274"/>
      <c r="N609" s="275"/>
      <c r="O609" s="275"/>
      <c r="P609" s="275"/>
      <c r="Q609" s="275"/>
      <c r="R609" s="275"/>
      <c r="S609" s="275"/>
      <c r="T609" s="27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77" t="s">
        <v>293</v>
      </c>
      <c r="AU609" s="277" t="s">
        <v>96</v>
      </c>
      <c r="AV609" s="13" t="s">
        <v>96</v>
      </c>
      <c r="AW609" s="13" t="s">
        <v>40</v>
      </c>
      <c r="AX609" s="13" t="s">
        <v>85</v>
      </c>
      <c r="AY609" s="277" t="s">
        <v>180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2789</v>
      </c>
      <c r="G610" s="268"/>
      <c r="H610" s="271">
        <v>16.199999999999999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2790</v>
      </c>
      <c r="G611" s="268"/>
      <c r="H611" s="271">
        <v>24.300000000000001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2791</v>
      </c>
      <c r="G612" s="268"/>
      <c r="H612" s="271">
        <v>189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2" customFormat="1" ht="24" customHeight="1">
      <c r="A613" s="38"/>
      <c r="B613" s="39"/>
      <c r="C613" s="246" t="s">
        <v>544</v>
      </c>
      <c r="D613" s="246" t="s">
        <v>181</v>
      </c>
      <c r="E613" s="247" t="s">
        <v>1893</v>
      </c>
      <c r="F613" s="248" t="s">
        <v>1894</v>
      </c>
      <c r="G613" s="249" t="s">
        <v>327</v>
      </c>
      <c r="H613" s="250">
        <v>1020.6</v>
      </c>
      <c r="I613" s="251"/>
      <c r="J613" s="252">
        <f>ROUND(I613*H613,2)</f>
        <v>0</v>
      </c>
      <c r="K613" s="248" t="s">
        <v>280</v>
      </c>
      <c r="L613" s="44"/>
      <c r="M613" s="253" t="s">
        <v>1</v>
      </c>
      <c r="N613" s="254" t="s">
        <v>50</v>
      </c>
      <c r="O613" s="91"/>
      <c r="P613" s="255">
        <f>O613*H613</f>
        <v>0</v>
      </c>
      <c r="Q613" s="255">
        <v>0</v>
      </c>
      <c r="R613" s="255">
        <f>Q613*H613</f>
        <v>0</v>
      </c>
      <c r="S613" s="255">
        <v>0</v>
      </c>
      <c r="T613" s="256">
        <f>S613*H613</f>
        <v>0</v>
      </c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R613" s="257" t="s">
        <v>198</v>
      </c>
      <c r="AT613" s="257" t="s">
        <v>181</v>
      </c>
      <c r="AU613" s="257" t="s">
        <v>96</v>
      </c>
      <c r="AY613" s="16" t="s">
        <v>180</v>
      </c>
      <c r="BE613" s="258">
        <f>IF(N613="základní",J613,0)</f>
        <v>0</v>
      </c>
      <c r="BF613" s="258">
        <f>IF(N613="snížená",J613,0)</f>
        <v>0</v>
      </c>
      <c r="BG613" s="258">
        <f>IF(N613="zákl. přenesená",J613,0)</f>
        <v>0</v>
      </c>
      <c r="BH613" s="258">
        <f>IF(N613="sníž. přenesená",J613,0)</f>
        <v>0</v>
      </c>
      <c r="BI613" s="258">
        <f>IF(N613="nulová",J613,0)</f>
        <v>0</v>
      </c>
      <c r="BJ613" s="16" t="s">
        <v>93</v>
      </c>
      <c r="BK613" s="258">
        <f>ROUND(I613*H613,2)</f>
        <v>0</v>
      </c>
      <c r="BL613" s="16" t="s">
        <v>198</v>
      </c>
      <c r="BM613" s="257" t="s">
        <v>2792</v>
      </c>
    </row>
    <row r="614" s="2" customFormat="1">
      <c r="A614" s="38"/>
      <c r="B614" s="39"/>
      <c r="C614" s="40"/>
      <c r="D614" s="259" t="s">
        <v>187</v>
      </c>
      <c r="E614" s="40"/>
      <c r="F614" s="260" t="s">
        <v>1896</v>
      </c>
      <c r="G614" s="40"/>
      <c r="H614" s="40"/>
      <c r="I614" s="154"/>
      <c r="J614" s="40"/>
      <c r="K614" s="40"/>
      <c r="L614" s="44"/>
      <c r="M614" s="261"/>
      <c r="N614" s="262"/>
      <c r="O614" s="91"/>
      <c r="P614" s="91"/>
      <c r="Q614" s="91"/>
      <c r="R614" s="91"/>
      <c r="S614" s="91"/>
      <c r="T614" s="92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T614" s="16" t="s">
        <v>187</v>
      </c>
      <c r="AU614" s="16" t="s">
        <v>96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2788</v>
      </c>
      <c r="G615" s="268"/>
      <c r="H615" s="271">
        <v>791.10000000000002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2789</v>
      </c>
      <c r="G616" s="268"/>
      <c r="H616" s="271">
        <v>16.199999999999999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2790</v>
      </c>
      <c r="G617" s="268"/>
      <c r="H617" s="271">
        <v>24.300000000000001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2791</v>
      </c>
      <c r="G618" s="268"/>
      <c r="H618" s="271">
        <v>189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2" customFormat="1" ht="24" customHeight="1">
      <c r="A619" s="38"/>
      <c r="B619" s="39"/>
      <c r="C619" s="246" t="s">
        <v>549</v>
      </c>
      <c r="D619" s="246" t="s">
        <v>181</v>
      </c>
      <c r="E619" s="247" t="s">
        <v>1897</v>
      </c>
      <c r="F619" s="248" t="s">
        <v>1898</v>
      </c>
      <c r="G619" s="249" t="s">
        <v>327</v>
      </c>
      <c r="H619" s="250">
        <v>491.39999999999998</v>
      </c>
      <c r="I619" s="251"/>
      <c r="J619" s="252">
        <f>ROUND(I619*H619,2)</f>
        <v>0</v>
      </c>
      <c r="K619" s="248" t="s">
        <v>280</v>
      </c>
      <c r="L619" s="44"/>
      <c r="M619" s="253" t="s">
        <v>1</v>
      </c>
      <c r="N619" s="254" t="s">
        <v>50</v>
      </c>
      <c r="O619" s="91"/>
      <c r="P619" s="255">
        <f>O619*H619</f>
        <v>0</v>
      </c>
      <c r="Q619" s="255">
        <v>0</v>
      </c>
      <c r="R619" s="255">
        <f>Q619*H619</f>
        <v>0</v>
      </c>
      <c r="S619" s="255">
        <v>0</v>
      </c>
      <c r="T619" s="256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57" t="s">
        <v>198</v>
      </c>
      <c r="AT619" s="257" t="s">
        <v>181</v>
      </c>
      <c r="AU619" s="257" t="s">
        <v>96</v>
      </c>
      <c r="AY619" s="16" t="s">
        <v>180</v>
      </c>
      <c r="BE619" s="258">
        <f>IF(N619="základní",J619,0)</f>
        <v>0</v>
      </c>
      <c r="BF619" s="258">
        <f>IF(N619="snížená",J619,0)</f>
        <v>0</v>
      </c>
      <c r="BG619" s="258">
        <f>IF(N619="zákl. přenesená",J619,0)</f>
        <v>0</v>
      </c>
      <c r="BH619" s="258">
        <f>IF(N619="sníž. přenesená",J619,0)</f>
        <v>0</v>
      </c>
      <c r="BI619" s="258">
        <f>IF(N619="nulová",J619,0)</f>
        <v>0</v>
      </c>
      <c r="BJ619" s="16" t="s">
        <v>93</v>
      </c>
      <c r="BK619" s="258">
        <f>ROUND(I619*H619,2)</f>
        <v>0</v>
      </c>
      <c r="BL619" s="16" t="s">
        <v>198</v>
      </c>
      <c r="BM619" s="257" t="s">
        <v>2793</v>
      </c>
    </row>
    <row r="620" s="2" customFormat="1">
      <c r="A620" s="38"/>
      <c r="B620" s="39"/>
      <c r="C620" s="40"/>
      <c r="D620" s="259" t="s">
        <v>187</v>
      </c>
      <c r="E620" s="40"/>
      <c r="F620" s="260" t="s">
        <v>1900</v>
      </c>
      <c r="G620" s="40"/>
      <c r="H620" s="40"/>
      <c r="I620" s="154"/>
      <c r="J620" s="40"/>
      <c r="K620" s="40"/>
      <c r="L620" s="44"/>
      <c r="M620" s="261"/>
      <c r="N620" s="262"/>
      <c r="O620" s="91"/>
      <c r="P620" s="91"/>
      <c r="Q620" s="91"/>
      <c r="R620" s="91"/>
      <c r="S620" s="91"/>
      <c r="T620" s="92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T620" s="16" t="s">
        <v>187</v>
      </c>
      <c r="AU620" s="16" t="s">
        <v>96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2794</v>
      </c>
      <c r="G621" s="268"/>
      <c r="H621" s="271">
        <v>380.89999999999998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2795</v>
      </c>
      <c r="G622" s="268"/>
      <c r="H622" s="271">
        <v>7.7999999999999998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2796</v>
      </c>
      <c r="G623" s="268"/>
      <c r="H623" s="271">
        <v>11.699999999999999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2797</v>
      </c>
      <c r="G624" s="268"/>
      <c r="H624" s="271">
        <v>91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2" customFormat="1" ht="16.5" customHeight="1">
      <c r="A625" s="38"/>
      <c r="B625" s="39"/>
      <c r="C625" s="246" t="s">
        <v>555</v>
      </c>
      <c r="D625" s="246" t="s">
        <v>181</v>
      </c>
      <c r="E625" s="247" t="s">
        <v>1901</v>
      </c>
      <c r="F625" s="248" t="s">
        <v>1902</v>
      </c>
      <c r="G625" s="249" t="s">
        <v>483</v>
      </c>
      <c r="H625" s="250">
        <v>756</v>
      </c>
      <c r="I625" s="251"/>
      <c r="J625" s="252">
        <f>ROUND(I625*H625,2)</f>
        <v>0</v>
      </c>
      <c r="K625" s="248" t="s">
        <v>280</v>
      </c>
      <c r="L625" s="44"/>
      <c r="M625" s="253" t="s">
        <v>1</v>
      </c>
      <c r="N625" s="254" t="s">
        <v>50</v>
      </c>
      <c r="O625" s="91"/>
      <c r="P625" s="255">
        <f>O625*H625</f>
        <v>0</v>
      </c>
      <c r="Q625" s="255">
        <v>0.0035999999999999999</v>
      </c>
      <c r="R625" s="255">
        <f>Q625*H625</f>
        <v>2.7216</v>
      </c>
      <c r="S625" s="255">
        <v>0</v>
      </c>
      <c r="T625" s="256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257" t="s">
        <v>198</v>
      </c>
      <c r="AT625" s="257" t="s">
        <v>181</v>
      </c>
      <c r="AU625" s="257" t="s">
        <v>96</v>
      </c>
      <c r="AY625" s="16" t="s">
        <v>180</v>
      </c>
      <c r="BE625" s="258">
        <f>IF(N625="základní",J625,0)</f>
        <v>0</v>
      </c>
      <c r="BF625" s="258">
        <f>IF(N625="snížená",J625,0)</f>
        <v>0</v>
      </c>
      <c r="BG625" s="258">
        <f>IF(N625="zákl. přenesená",J625,0)</f>
        <v>0</v>
      </c>
      <c r="BH625" s="258">
        <f>IF(N625="sníž. přenesená",J625,0)</f>
        <v>0</v>
      </c>
      <c r="BI625" s="258">
        <f>IF(N625="nulová",J625,0)</f>
        <v>0</v>
      </c>
      <c r="BJ625" s="16" t="s">
        <v>93</v>
      </c>
      <c r="BK625" s="258">
        <f>ROUND(I625*H625,2)</f>
        <v>0</v>
      </c>
      <c r="BL625" s="16" t="s">
        <v>198</v>
      </c>
      <c r="BM625" s="257" t="s">
        <v>2798</v>
      </c>
    </row>
    <row r="626" s="2" customFormat="1">
      <c r="A626" s="38"/>
      <c r="B626" s="39"/>
      <c r="C626" s="40"/>
      <c r="D626" s="259" t="s">
        <v>187</v>
      </c>
      <c r="E626" s="40"/>
      <c r="F626" s="260" t="s">
        <v>1902</v>
      </c>
      <c r="G626" s="40"/>
      <c r="H626" s="40"/>
      <c r="I626" s="154"/>
      <c r="J626" s="40"/>
      <c r="K626" s="40"/>
      <c r="L626" s="44"/>
      <c r="M626" s="261"/>
      <c r="N626" s="262"/>
      <c r="O626" s="91"/>
      <c r="P626" s="91"/>
      <c r="Q626" s="91"/>
      <c r="R626" s="91"/>
      <c r="S626" s="91"/>
      <c r="T626" s="92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T626" s="16" t="s">
        <v>187</v>
      </c>
      <c r="AU626" s="16" t="s">
        <v>96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2799</v>
      </c>
      <c r="G627" s="268"/>
      <c r="H627" s="271">
        <v>586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2800</v>
      </c>
      <c r="G628" s="268"/>
      <c r="H628" s="271">
        <v>12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2801</v>
      </c>
      <c r="G629" s="268"/>
      <c r="H629" s="271">
        <v>18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2802</v>
      </c>
      <c r="G630" s="268"/>
      <c r="H630" s="271">
        <v>140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2" customFormat="1" ht="24" customHeight="1">
      <c r="A631" s="38"/>
      <c r="B631" s="39"/>
      <c r="C631" s="246" t="s">
        <v>560</v>
      </c>
      <c r="D631" s="246" t="s">
        <v>181</v>
      </c>
      <c r="E631" s="247" t="s">
        <v>1916</v>
      </c>
      <c r="F631" s="248" t="s">
        <v>1917</v>
      </c>
      <c r="G631" s="249" t="s">
        <v>483</v>
      </c>
      <c r="H631" s="250">
        <v>756</v>
      </c>
      <c r="I631" s="251"/>
      <c r="J631" s="252">
        <f>ROUND(I631*H631,2)</f>
        <v>0</v>
      </c>
      <c r="K631" s="248" t="s">
        <v>280</v>
      </c>
      <c r="L631" s="44"/>
      <c r="M631" s="253" t="s">
        <v>1</v>
      </c>
      <c r="N631" s="254" t="s">
        <v>50</v>
      </c>
      <c r="O631" s="91"/>
      <c r="P631" s="255">
        <f>O631*H631</f>
        <v>0</v>
      </c>
      <c r="Q631" s="255">
        <v>0</v>
      </c>
      <c r="R631" s="255">
        <f>Q631*H631</f>
        <v>0</v>
      </c>
      <c r="S631" s="255">
        <v>0</v>
      </c>
      <c r="T631" s="256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257" t="s">
        <v>198</v>
      </c>
      <c r="AT631" s="257" t="s">
        <v>181</v>
      </c>
      <c r="AU631" s="257" t="s">
        <v>96</v>
      </c>
      <c r="AY631" s="16" t="s">
        <v>180</v>
      </c>
      <c r="BE631" s="258">
        <f>IF(N631="základní",J631,0)</f>
        <v>0</v>
      </c>
      <c r="BF631" s="258">
        <f>IF(N631="snížená",J631,0)</f>
        <v>0</v>
      </c>
      <c r="BG631" s="258">
        <f>IF(N631="zákl. přenesená",J631,0)</f>
        <v>0</v>
      </c>
      <c r="BH631" s="258">
        <f>IF(N631="sníž. přenesená",J631,0)</f>
        <v>0</v>
      </c>
      <c r="BI631" s="258">
        <f>IF(N631="nulová",J631,0)</f>
        <v>0</v>
      </c>
      <c r="BJ631" s="16" t="s">
        <v>93</v>
      </c>
      <c r="BK631" s="258">
        <f>ROUND(I631*H631,2)</f>
        <v>0</v>
      </c>
      <c r="BL631" s="16" t="s">
        <v>198</v>
      </c>
      <c r="BM631" s="257" t="s">
        <v>2803</v>
      </c>
    </row>
    <row r="632" s="2" customFormat="1">
      <c r="A632" s="38"/>
      <c r="B632" s="39"/>
      <c r="C632" s="40"/>
      <c r="D632" s="259" t="s">
        <v>187</v>
      </c>
      <c r="E632" s="40"/>
      <c r="F632" s="260" t="s">
        <v>1919</v>
      </c>
      <c r="G632" s="40"/>
      <c r="H632" s="40"/>
      <c r="I632" s="154"/>
      <c r="J632" s="40"/>
      <c r="K632" s="40"/>
      <c r="L632" s="44"/>
      <c r="M632" s="261"/>
      <c r="N632" s="262"/>
      <c r="O632" s="91"/>
      <c r="P632" s="91"/>
      <c r="Q632" s="91"/>
      <c r="R632" s="91"/>
      <c r="S632" s="91"/>
      <c r="T632" s="92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T632" s="16" t="s">
        <v>187</v>
      </c>
      <c r="AU632" s="16" t="s">
        <v>96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2799</v>
      </c>
      <c r="G633" s="268"/>
      <c r="H633" s="271">
        <v>586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2800</v>
      </c>
      <c r="G634" s="268"/>
      <c r="H634" s="271">
        <v>12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2801</v>
      </c>
      <c r="G635" s="268"/>
      <c r="H635" s="271">
        <v>18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2802</v>
      </c>
      <c r="G636" s="268"/>
      <c r="H636" s="271">
        <v>140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SUM(P638:P1185)</f>
        <v>0</v>
      </c>
      <c r="Q637" s="238"/>
      <c r="R637" s="239">
        <f>SUM(R638:R1185)</f>
        <v>25.857367499999999</v>
      </c>
      <c r="S637" s="238"/>
      <c r="T637" s="240">
        <f>SUM(T638:T1185)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SUM(BK638:BK1185)</f>
        <v>0</v>
      </c>
    </row>
    <row r="638" s="2" customFormat="1" ht="16.5" customHeight="1">
      <c r="A638" s="38"/>
      <c r="B638" s="39"/>
      <c r="C638" s="278" t="s">
        <v>566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3062.5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2804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2805</v>
      </c>
      <c r="G640" s="268"/>
      <c r="H640" s="271">
        <v>716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2806</v>
      </c>
      <c r="G641" s="268"/>
      <c r="H641" s="271">
        <v>111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2807</v>
      </c>
      <c r="G642" s="268"/>
      <c r="H642" s="271">
        <v>689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2808</v>
      </c>
      <c r="G643" s="268"/>
      <c r="H643" s="271">
        <v>51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2809</v>
      </c>
      <c r="G644" s="268"/>
      <c r="H644" s="271">
        <v>35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2810</v>
      </c>
      <c r="G645" s="268"/>
      <c r="H645" s="271">
        <v>64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2811</v>
      </c>
      <c r="G646" s="268"/>
      <c r="H646" s="271">
        <v>29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2812</v>
      </c>
      <c r="G647" s="268"/>
      <c r="H647" s="271">
        <v>107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2813</v>
      </c>
      <c r="G648" s="268"/>
      <c r="H648" s="271">
        <v>57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2814</v>
      </c>
      <c r="G649" s="268"/>
      <c r="H649" s="271">
        <v>78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2815</v>
      </c>
      <c r="G650" s="268"/>
      <c r="H650" s="271">
        <v>27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2816</v>
      </c>
      <c r="G651" s="268"/>
      <c r="H651" s="271">
        <v>81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13" customFormat="1">
      <c r="A652" s="13"/>
      <c r="B652" s="267"/>
      <c r="C652" s="268"/>
      <c r="D652" s="259" t="s">
        <v>293</v>
      </c>
      <c r="E652" s="269" t="s">
        <v>1</v>
      </c>
      <c r="F652" s="270" t="s">
        <v>2817</v>
      </c>
      <c r="G652" s="268"/>
      <c r="H652" s="271">
        <v>571</v>
      </c>
      <c r="I652" s="272"/>
      <c r="J652" s="268"/>
      <c r="K652" s="268"/>
      <c r="L652" s="273"/>
      <c r="M652" s="274"/>
      <c r="N652" s="275"/>
      <c r="O652" s="275"/>
      <c r="P652" s="275"/>
      <c r="Q652" s="275"/>
      <c r="R652" s="275"/>
      <c r="S652" s="275"/>
      <c r="T652" s="276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77" t="s">
        <v>293</v>
      </c>
      <c r="AU652" s="277" t="s">
        <v>96</v>
      </c>
      <c r="AV652" s="13" t="s">
        <v>96</v>
      </c>
      <c r="AW652" s="13" t="s">
        <v>40</v>
      </c>
      <c r="AX652" s="13" t="s">
        <v>85</v>
      </c>
      <c r="AY652" s="277" t="s">
        <v>180</v>
      </c>
    </row>
    <row r="653" s="13" customFormat="1">
      <c r="A653" s="13"/>
      <c r="B653" s="267"/>
      <c r="C653" s="268"/>
      <c r="D653" s="259" t="s">
        <v>293</v>
      </c>
      <c r="E653" s="269" t="s">
        <v>1</v>
      </c>
      <c r="F653" s="270" t="s">
        <v>2818</v>
      </c>
      <c r="G653" s="268"/>
      <c r="H653" s="271">
        <v>52</v>
      </c>
      <c r="I653" s="272"/>
      <c r="J653" s="268"/>
      <c r="K653" s="268"/>
      <c r="L653" s="273"/>
      <c r="M653" s="274"/>
      <c r="N653" s="275"/>
      <c r="O653" s="275"/>
      <c r="P653" s="275"/>
      <c r="Q653" s="275"/>
      <c r="R653" s="275"/>
      <c r="S653" s="275"/>
      <c r="T653" s="276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77" t="s">
        <v>293</v>
      </c>
      <c r="AU653" s="277" t="s">
        <v>96</v>
      </c>
      <c r="AV653" s="13" t="s">
        <v>96</v>
      </c>
      <c r="AW653" s="13" t="s">
        <v>40</v>
      </c>
      <c r="AX653" s="13" t="s">
        <v>85</v>
      </c>
      <c r="AY653" s="277" t="s">
        <v>180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2819</v>
      </c>
      <c r="G654" s="268"/>
      <c r="H654" s="271">
        <v>394.5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2" customFormat="1" ht="16.5" customHeight="1">
      <c r="A655" s="38"/>
      <c r="B655" s="39"/>
      <c r="C655" s="278" t="s">
        <v>573</v>
      </c>
      <c r="D655" s="278" t="s">
        <v>334</v>
      </c>
      <c r="E655" s="279" t="s">
        <v>1935</v>
      </c>
      <c r="F655" s="280" t="s">
        <v>1936</v>
      </c>
      <c r="G655" s="281" t="s">
        <v>483</v>
      </c>
      <c r="H655" s="282">
        <v>5862.3500000000004</v>
      </c>
      <c r="I655" s="283"/>
      <c r="J655" s="284">
        <f>ROUND(I655*H655,2)</f>
        <v>0</v>
      </c>
      <c r="K655" s="280" t="s">
        <v>280</v>
      </c>
      <c r="L655" s="285"/>
      <c r="M655" s="286" t="s">
        <v>1</v>
      </c>
      <c r="N655" s="287" t="s">
        <v>50</v>
      </c>
      <c r="O655" s="91"/>
      <c r="P655" s="255">
        <f>O655*H655</f>
        <v>0</v>
      </c>
      <c r="Q655" s="255">
        <v>0.00025000000000000001</v>
      </c>
      <c r="R655" s="255">
        <f>Q655*H655</f>
        <v>1.4655875</v>
      </c>
      <c r="S655" s="255">
        <v>0</v>
      </c>
      <c r="T655" s="256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57" t="s">
        <v>1385</v>
      </c>
      <c r="AT655" s="257" t="s">
        <v>334</v>
      </c>
      <c r="AU655" s="257" t="s">
        <v>96</v>
      </c>
      <c r="AY655" s="16" t="s">
        <v>180</v>
      </c>
      <c r="BE655" s="258">
        <f>IF(N655="základní",J655,0)</f>
        <v>0</v>
      </c>
      <c r="BF655" s="258">
        <f>IF(N655="snížená",J655,0)</f>
        <v>0</v>
      </c>
      <c r="BG655" s="258">
        <f>IF(N655="zákl. přenesená",J655,0)</f>
        <v>0</v>
      </c>
      <c r="BH655" s="258">
        <f>IF(N655="sníž. přenesená",J655,0)</f>
        <v>0</v>
      </c>
      <c r="BI655" s="258">
        <f>IF(N655="nulová",J655,0)</f>
        <v>0</v>
      </c>
      <c r="BJ655" s="16" t="s">
        <v>93</v>
      </c>
      <c r="BK655" s="258">
        <f>ROUND(I655*H655,2)</f>
        <v>0</v>
      </c>
      <c r="BL655" s="16" t="s">
        <v>1385</v>
      </c>
      <c r="BM655" s="257" t="s">
        <v>2820</v>
      </c>
    </row>
    <row r="656" s="2" customFormat="1">
      <c r="A656" s="38"/>
      <c r="B656" s="39"/>
      <c r="C656" s="40"/>
      <c r="D656" s="259" t="s">
        <v>187</v>
      </c>
      <c r="E656" s="40"/>
      <c r="F656" s="260" t="s">
        <v>1936</v>
      </c>
      <c r="G656" s="40"/>
      <c r="H656" s="40"/>
      <c r="I656" s="154"/>
      <c r="J656" s="40"/>
      <c r="K656" s="40"/>
      <c r="L656" s="44"/>
      <c r="M656" s="261"/>
      <c r="N656" s="262"/>
      <c r="O656" s="91"/>
      <c r="P656" s="91"/>
      <c r="Q656" s="91"/>
      <c r="R656" s="91"/>
      <c r="S656" s="91"/>
      <c r="T656" s="92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T656" s="16" t="s">
        <v>187</v>
      </c>
      <c r="AU656" s="16" t="s">
        <v>96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1725</v>
      </c>
      <c r="G657" s="268"/>
      <c r="H657" s="271">
        <v>300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2805</v>
      </c>
      <c r="G658" s="268"/>
      <c r="H658" s="271">
        <v>716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2821</v>
      </c>
      <c r="G659" s="268"/>
      <c r="H659" s="271">
        <v>222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2822</v>
      </c>
      <c r="G660" s="268"/>
      <c r="H660" s="271">
        <v>1378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2823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2824</v>
      </c>
      <c r="G662" s="268"/>
      <c r="H662" s="271">
        <v>70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2825</v>
      </c>
      <c r="G663" s="268"/>
      <c r="H663" s="271">
        <v>128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2826</v>
      </c>
      <c r="G664" s="268"/>
      <c r="H664" s="271">
        <v>58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2827</v>
      </c>
      <c r="G665" s="268"/>
      <c r="H665" s="271">
        <v>214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2828</v>
      </c>
      <c r="G666" s="268"/>
      <c r="H666" s="271">
        <v>114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13" customFormat="1">
      <c r="A667" s="13"/>
      <c r="B667" s="267"/>
      <c r="C667" s="268"/>
      <c r="D667" s="259" t="s">
        <v>293</v>
      </c>
      <c r="E667" s="269" t="s">
        <v>1</v>
      </c>
      <c r="F667" s="270" t="s">
        <v>2829</v>
      </c>
      <c r="G667" s="268"/>
      <c r="H667" s="271">
        <v>156</v>
      </c>
      <c r="I667" s="272"/>
      <c r="J667" s="268"/>
      <c r="K667" s="268"/>
      <c r="L667" s="273"/>
      <c r="M667" s="274"/>
      <c r="N667" s="275"/>
      <c r="O667" s="275"/>
      <c r="P667" s="275"/>
      <c r="Q667" s="275"/>
      <c r="R667" s="275"/>
      <c r="S667" s="275"/>
      <c r="T667" s="276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77" t="s">
        <v>293</v>
      </c>
      <c r="AU667" s="277" t="s">
        <v>96</v>
      </c>
      <c r="AV667" s="13" t="s">
        <v>96</v>
      </c>
      <c r="AW667" s="13" t="s">
        <v>40</v>
      </c>
      <c r="AX667" s="13" t="s">
        <v>85</v>
      </c>
      <c r="AY667" s="277" t="s">
        <v>180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2830</v>
      </c>
      <c r="G668" s="268"/>
      <c r="H668" s="271">
        <v>54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85</v>
      </c>
      <c r="AY668" s="277" t="s">
        <v>180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2831</v>
      </c>
      <c r="G669" s="268"/>
      <c r="H669" s="271">
        <v>162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85</v>
      </c>
      <c r="AY669" s="277" t="s">
        <v>180</v>
      </c>
    </row>
    <row r="670" s="13" customFormat="1">
      <c r="A670" s="13"/>
      <c r="B670" s="267"/>
      <c r="C670" s="268"/>
      <c r="D670" s="259" t="s">
        <v>293</v>
      </c>
      <c r="E670" s="269" t="s">
        <v>1</v>
      </c>
      <c r="F670" s="270" t="s">
        <v>2832</v>
      </c>
      <c r="G670" s="268"/>
      <c r="H670" s="271">
        <v>1177</v>
      </c>
      <c r="I670" s="272"/>
      <c r="J670" s="268"/>
      <c r="K670" s="268"/>
      <c r="L670" s="273"/>
      <c r="M670" s="274"/>
      <c r="N670" s="275"/>
      <c r="O670" s="275"/>
      <c r="P670" s="275"/>
      <c r="Q670" s="275"/>
      <c r="R670" s="275"/>
      <c r="S670" s="275"/>
      <c r="T670" s="276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77" t="s">
        <v>293</v>
      </c>
      <c r="AU670" s="277" t="s">
        <v>96</v>
      </c>
      <c r="AV670" s="13" t="s">
        <v>96</v>
      </c>
      <c r="AW670" s="13" t="s">
        <v>40</v>
      </c>
      <c r="AX670" s="13" t="s">
        <v>85</v>
      </c>
      <c r="AY670" s="277" t="s">
        <v>180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2833</v>
      </c>
      <c r="G671" s="268"/>
      <c r="H671" s="271">
        <v>104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13" customFormat="1">
      <c r="A672" s="13"/>
      <c r="B672" s="267"/>
      <c r="C672" s="268"/>
      <c r="D672" s="259" t="s">
        <v>293</v>
      </c>
      <c r="E672" s="269" t="s">
        <v>1</v>
      </c>
      <c r="F672" s="270" t="s">
        <v>2834</v>
      </c>
      <c r="G672" s="268"/>
      <c r="H672" s="271">
        <v>907.35000000000002</v>
      </c>
      <c r="I672" s="272"/>
      <c r="J672" s="268"/>
      <c r="K672" s="268"/>
      <c r="L672" s="273"/>
      <c r="M672" s="274"/>
      <c r="N672" s="275"/>
      <c r="O672" s="275"/>
      <c r="P672" s="275"/>
      <c r="Q672" s="275"/>
      <c r="R672" s="275"/>
      <c r="S672" s="275"/>
      <c r="T672" s="27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77" t="s">
        <v>293</v>
      </c>
      <c r="AU672" s="277" t="s">
        <v>96</v>
      </c>
      <c r="AV672" s="13" t="s">
        <v>96</v>
      </c>
      <c r="AW672" s="13" t="s">
        <v>40</v>
      </c>
      <c r="AX672" s="13" t="s">
        <v>85</v>
      </c>
      <c r="AY672" s="277" t="s">
        <v>180</v>
      </c>
    </row>
    <row r="673" s="2" customFormat="1" ht="16.5" customHeight="1">
      <c r="A673" s="38"/>
      <c r="B673" s="39"/>
      <c r="C673" s="278" t="s">
        <v>579</v>
      </c>
      <c r="D673" s="278" t="s">
        <v>334</v>
      </c>
      <c r="E673" s="279" t="s">
        <v>1949</v>
      </c>
      <c r="F673" s="280" t="s">
        <v>1950</v>
      </c>
      <c r="G673" s="281" t="s">
        <v>760</v>
      </c>
      <c r="H673" s="282">
        <v>1</v>
      </c>
      <c r="I673" s="283"/>
      <c r="J673" s="284">
        <f>ROUND(I673*H673,2)</f>
        <v>0</v>
      </c>
      <c r="K673" s="280" t="s">
        <v>1</v>
      </c>
      <c r="L673" s="285"/>
      <c r="M673" s="286" t="s">
        <v>1</v>
      </c>
      <c r="N673" s="287" t="s">
        <v>50</v>
      </c>
      <c r="O673" s="91"/>
      <c r="P673" s="255">
        <f>O673*H673</f>
        <v>0</v>
      </c>
      <c r="Q673" s="255">
        <v>0.0042500000000000003</v>
      </c>
      <c r="R673" s="255">
        <f>Q673*H673</f>
        <v>0.0042500000000000003</v>
      </c>
      <c r="S673" s="255">
        <v>0</v>
      </c>
      <c r="T673" s="256">
        <f>S673*H673</f>
        <v>0</v>
      </c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R673" s="257" t="s">
        <v>215</v>
      </c>
      <c r="AT673" s="257" t="s">
        <v>334</v>
      </c>
      <c r="AU673" s="257" t="s">
        <v>96</v>
      </c>
      <c r="AY673" s="16" t="s">
        <v>180</v>
      </c>
      <c r="BE673" s="258">
        <f>IF(N673="základní",J673,0)</f>
        <v>0</v>
      </c>
      <c r="BF673" s="258">
        <f>IF(N673="snížená",J673,0)</f>
        <v>0</v>
      </c>
      <c r="BG673" s="258">
        <f>IF(N673="zákl. přenesená",J673,0)</f>
        <v>0</v>
      </c>
      <c r="BH673" s="258">
        <f>IF(N673="sníž. přenesená",J673,0)</f>
        <v>0</v>
      </c>
      <c r="BI673" s="258">
        <f>IF(N673="nulová",J673,0)</f>
        <v>0</v>
      </c>
      <c r="BJ673" s="16" t="s">
        <v>93</v>
      </c>
      <c r="BK673" s="258">
        <f>ROUND(I673*H673,2)</f>
        <v>0</v>
      </c>
      <c r="BL673" s="16" t="s">
        <v>198</v>
      </c>
      <c r="BM673" s="257" t="s">
        <v>2835</v>
      </c>
    </row>
    <row r="674" s="2" customFormat="1">
      <c r="A674" s="38"/>
      <c r="B674" s="39"/>
      <c r="C674" s="40"/>
      <c r="D674" s="259" t="s">
        <v>187</v>
      </c>
      <c r="E674" s="40"/>
      <c r="F674" s="260" t="s">
        <v>1950</v>
      </c>
      <c r="G674" s="40"/>
      <c r="H674" s="40"/>
      <c r="I674" s="154"/>
      <c r="J674" s="40"/>
      <c r="K674" s="40"/>
      <c r="L674" s="44"/>
      <c r="M674" s="261"/>
      <c r="N674" s="262"/>
      <c r="O674" s="91"/>
      <c r="P674" s="91"/>
      <c r="Q674" s="91"/>
      <c r="R674" s="91"/>
      <c r="S674" s="91"/>
      <c r="T674" s="92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T674" s="16" t="s">
        <v>187</v>
      </c>
      <c r="AU674" s="16" t="s">
        <v>96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93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93</v>
      </c>
      <c r="AY675" s="277" t="s">
        <v>180</v>
      </c>
    </row>
    <row r="676" s="2" customFormat="1" ht="16.5" customHeight="1">
      <c r="A676" s="38"/>
      <c r="B676" s="39"/>
      <c r="C676" s="246" t="s">
        <v>585</v>
      </c>
      <c r="D676" s="246" t="s">
        <v>181</v>
      </c>
      <c r="E676" s="247" t="s">
        <v>2376</v>
      </c>
      <c r="F676" s="248" t="s">
        <v>2377</v>
      </c>
      <c r="G676" s="249" t="s">
        <v>483</v>
      </c>
      <c r="H676" s="250">
        <v>30</v>
      </c>
      <c r="I676" s="251"/>
      <c r="J676" s="252">
        <f>ROUND(I676*H676,2)</f>
        <v>0</v>
      </c>
      <c r="K676" s="248" t="s">
        <v>280</v>
      </c>
      <c r="L676" s="44"/>
      <c r="M676" s="253" t="s">
        <v>1</v>
      </c>
      <c r="N676" s="254" t="s">
        <v>50</v>
      </c>
      <c r="O676" s="91"/>
      <c r="P676" s="255">
        <f>O676*H676</f>
        <v>0</v>
      </c>
      <c r="Q676" s="255">
        <v>0.0046800000000000001</v>
      </c>
      <c r="R676" s="255">
        <f>Q676*H676</f>
        <v>0.1404</v>
      </c>
      <c r="S676" s="255">
        <v>0</v>
      </c>
      <c r="T676" s="256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57" t="s">
        <v>368</v>
      </c>
      <c r="AT676" s="257" t="s">
        <v>181</v>
      </c>
      <c r="AU676" s="257" t="s">
        <v>96</v>
      </c>
      <c r="AY676" s="16" t="s">
        <v>180</v>
      </c>
      <c r="BE676" s="258">
        <f>IF(N676="základní",J676,0)</f>
        <v>0</v>
      </c>
      <c r="BF676" s="258">
        <f>IF(N676="snížená",J676,0)</f>
        <v>0</v>
      </c>
      <c r="BG676" s="258">
        <f>IF(N676="zákl. přenesená",J676,0)</f>
        <v>0</v>
      </c>
      <c r="BH676" s="258">
        <f>IF(N676="sníž. přenesená",J676,0)</f>
        <v>0</v>
      </c>
      <c r="BI676" s="258">
        <f>IF(N676="nulová",J676,0)</f>
        <v>0</v>
      </c>
      <c r="BJ676" s="16" t="s">
        <v>93</v>
      </c>
      <c r="BK676" s="258">
        <f>ROUND(I676*H676,2)</f>
        <v>0</v>
      </c>
      <c r="BL676" s="16" t="s">
        <v>368</v>
      </c>
      <c r="BM676" s="257" t="s">
        <v>2836</v>
      </c>
    </row>
    <row r="677" s="2" customFormat="1">
      <c r="A677" s="38"/>
      <c r="B677" s="39"/>
      <c r="C677" s="40"/>
      <c r="D677" s="259" t="s">
        <v>187</v>
      </c>
      <c r="E677" s="40"/>
      <c r="F677" s="260" t="s">
        <v>2379</v>
      </c>
      <c r="G677" s="40"/>
      <c r="H677" s="40"/>
      <c r="I677" s="154"/>
      <c r="J677" s="40"/>
      <c r="K677" s="40"/>
      <c r="L677" s="44"/>
      <c r="M677" s="261"/>
      <c r="N677" s="262"/>
      <c r="O677" s="91"/>
      <c r="P677" s="91"/>
      <c r="Q677" s="91"/>
      <c r="R677" s="91"/>
      <c r="S677" s="91"/>
      <c r="T677" s="92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T677" s="16" t="s">
        <v>187</v>
      </c>
      <c r="AU677" s="16" t="s">
        <v>96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441</v>
      </c>
      <c r="G678" s="268"/>
      <c r="H678" s="271">
        <v>30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93</v>
      </c>
      <c r="AY678" s="277" t="s">
        <v>180</v>
      </c>
    </row>
    <row r="679" s="2" customFormat="1" ht="24" customHeight="1">
      <c r="A679" s="38"/>
      <c r="B679" s="39"/>
      <c r="C679" s="246" t="s">
        <v>590</v>
      </c>
      <c r="D679" s="246" t="s">
        <v>181</v>
      </c>
      <c r="E679" s="247" t="s">
        <v>1995</v>
      </c>
      <c r="F679" s="248" t="s">
        <v>2837</v>
      </c>
      <c r="G679" s="249" t="s">
        <v>483</v>
      </c>
      <c r="H679" s="250">
        <v>1635</v>
      </c>
      <c r="I679" s="251"/>
      <c r="J679" s="252">
        <f>ROUND(I679*H679,2)</f>
        <v>0</v>
      </c>
      <c r="K679" s="248" t="s">
        <v>280</v>
      </c>
      <c r="L679" s="44"/>
      <c r="M679" s="253" t="s">
        <v>1</v>
      </c>
      <c r="N679" s="254" t="s">
        <v>50</v>
      </c>
      <c r="O679" s="91"/>
      <c r="P679" s="255">
        <f>O679*H679</f>
        <v>0</v>
      </c>
      <c r="Q679" s="255">
        <v>1.0000000000000001E-05</v>
      </c>
      <c r="R679" s="255">
        <f>Q679*H679</f>
        <v>0.01635</v>
      </c>
      <c r="S679" s="255">
        <v>0</v>
      </c>
      <c r="T679" s="256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57" t="s">
        <v>198</v>
      </c>
      <c r="AT679" s="257" t="s">
        <v>181</v>
      </c>
      <c r="AU679" s="257" t="s">
        <v>96</v>
      </c>
      <c r="AY679" s="16" t="s">
        <v>180</v>
      </c>
      <c r="BE679" s="258">
        <f>IF(N679="základní",J679,0)</f>
        <v>0</v>
      </c>
      <c r="BF679" s="258">
        <f>IF(N679="snížená",J679,0)</f>
        <v>0</v>
      </c>
      <c r="BG679" s="258">
        <f>IF(N679="zákl. přenesená",J679,0)</f>
        <v>0</v>
      </c>
      <c r="BH679" s="258">
        <f>IF(N679="sníž. přenesená",J679,0)</f>
        <v>0</v>
      </c>
      <c r="BI679" s="258">
        <f>IF(N679="nulová",J679,0)</f>
        <v>0</v>
      </c>
      <c r="BJ679" s="16" t="s">
        <v>93</v>
      </c>
      <c r="BK679" s="258">
        <f>ROUND(I679*H679,2)</f>
        <v>0</v>
      </c>
      <c r="BL679" s="16" t="s">
        <v>198</v>
      </c>
      <c r="BM679" s="257" t="s">
        <v>2838</v>
      </c>
    </row>
    <row r="680" s="2" customFormat="1">
      <c r="A680" s="38"/>
      <c r="B680" s="39"/>
      <c r="C680" s="40"/>
      <c r="D680" s="259" t="s">
        <v>187</v>
      </c>
      <c r="E680" s="40"/>
      <c r="F680" s="260" t="s">
        <v>2839</v>
      </c>
      <c r="G680" s="40"/>
      <c r="H680" s="40"/>
      <c r="I680" s="154"/>
      <c r="J680" s="40"/>
      <c r="K680" s="40"/>
      <c r="L680" s="44"/>
      <c r="M680" s="261"/>
      <c r="N680" s="262"/>
      <c r="O680" s="91"/>
      <c r="P680" s="91"/>
      <c r="Q680" s="91"/>
      <c r="R680" s="91"/>
      <c r="S680" s="91"/>
      <c r="T680" s="92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T680" s="16" t="s">
        <v>187</v>
      </c>
      <c r="AU680" s="16" t="s">
        <v>96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2840</v>
      </c>
      <c r="G681" s="268"/>
      <c r="H681" s="271">
        <v>202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2806</v>
      </c>
      <c r="G682" s="268"/>
      <c r="H682" s="271">
        <v>111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2841</v>
      </c>
      <c r="G683" s="268"/>
      <c r="H683" s="271">
        <v>170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2808</v>
      </c>
      <c r="G684" s="268"/>
      <c r="H684" s="271">
        <v>51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2809</v>
      </c>
      <c r="G685" s="268"/>
      <c r="H685" s="271">
        <v>35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2810</v>
      </c>
      <c r="G686" s="268"/>
      <c r="H686" s="271">
        <v>64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2811</v>
      </c>
      <c r="G687" s="268"/>
      <c r="H687" s="271">
        <v>29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2812</v>
      </c>
      <c r="G688" s="268"/>
      <c r="H688" s="271">
        <v>107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2813</v>
      </c>
      <c r="G689" s="268"/>
      <c r="H689" s="271">
        <v>57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2814</v>
      </c>
      <c r="G690" s="268"/>
      <c r="H690" s="271">
        <v>78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2815</v>
      </c>
      <c r="G691" s="268"/>
      <c r="H691" s="271">
        <v>27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2816</v>
      </c>
      <c r="G692" s="268"/>
      <c r="H692" s="271">
        <v>81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2817</v>
      </c>
      <c r="G693" s="268"/>
      <c r="H693" s="271">
        <v>571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2818</v>
      </c>
      <c r="G694" s="268"/>
      <c r="H694" s="271">
        <v>52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2" customFormat="1" ht="24" customHeight="1">
      <c r="A695" s="38"/>
      <c r="B695" s="39"/>
      <c r="C695" s="246" t="s">
        <v>596</v>
      </c>
      <c r="D695" s="246" t="s">
        <v>181</v>
      </c>
      <c r="E695" s="247" t="s">
        <v>2002</v>
      </c>
      <c r="F695" s="248" t="s">
        <v>2003</v>
      </c>
      <c r="G695" s="249" t="s">
        <v>483</v>
      </c>
      <c r="H695" s="250">
        <v>979</v>
      </c>
      <c r="I695" s="251"/>
      <c r="J695" s="252">
        <f>ROUND(I695*H695,2)</f>
        <v>0</v>
      </c>
      <c r="K695" s="248" t="s">
        <v>280</v>
      </c>
      <c r="L695" s="44"/>
      <c r="M695" s="253" t="s">
        <v>1</v>
      </c>
      <c r="N695" s="254" t="s">
        <v>50</v>
      </c>
      <c r="O695" s="91"/>
      <c r="P695" s="255">
        <f>O695*H695</f>
        <v>0</v>
      </c>
      <c r="Q695" s="255">
        <v>1.0000000000000001E-05</v>
      </c>
      <c r="R695" s="255">
        <f>Q695*H695</f>
        <v>0.0097900000000000001</v>
      </c>
      <c r="S695" s="255">
        <v>0</v>
      </c>
      <c r="T695" s="256">
        <f>S695*H695</f>
        <v>0</v>
      </c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R695" s="257" t="s">
        <v>198</v>
      </c>
      <c r="AT695" s="257" t="s">
        <v>181</v>
      </c>
      <c r="AU695" s="257" t="s">
        <v>96</v>
      </c>
      <c r="AY695" s="16" t="s">
        <v>180</v>
      </c>
      <c r="BE695" s="258">
        <f>IF(N695="základní",J695,0)</f>
        <v>0</v>
      </c>
      <c r="BF695" s="258">
        <f>IF(N695="snížená",J695,0)</f>
        <v>0</v>
      </c>
      <c r="BG695" s="258">
        <f>IF(N695="zákl. přenesená",J695,0)</f>
        <v>0</v>
      </c>
      <c r="BH695" s="258">
        <f>IF(N695="sníž. přenesená",J695,0)</f>
        <v>0</v>
      </c>
      <c r="BI695" s="258">
        <f>IF(N695="nulová",J695,0)</f>
        <v>0</v>
      </c>
      <c r="BJ695" s="16" t="s">
        <v>93</v>
      </c>
      <c r="BK695" s="258">
        <f>ROUND(I695*H695,2)</f>
        <v>0</v>
      </c>
      <c r="BL695" s="16" t="s">
        <v>198</v>
      </c>
      <c r="BM695" s="257" t="s">
        <v>2842</v>
      </c>
    </row>
    <row r="696" s="2" customFormat="1">
      <c r="A696" s="38"/>
      <c r="B696" s="39"/>
      <c r="C696" s="40"/>
      <c r="D696" s="259" t="s">
        <v>187</v>
      </c>
      <c r="E696" s="40"/>
      <c r="F696" s="260" t="s">
        <v>2005</v>
      </c>
      <c r="G696" s="40"/>
      <c r="H696" s="40"/>
      <c r="I696" s="154"/>
      <c r="J696" s="40"/>
      <c r="K696" s="40"/>
      <c r="L696" s="44"/>
      <c r="M696" s="261"/>
      <c r="N696" s="262"/>
      <c r="O696" s="91"/>
      <c r="P696" s="91"/>
      <c r="Q696" s="91"/>
      <c r="R696" s="91"/>
      <c r="S696" s="91"/>
      <c r="T696" s="92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T696" s="16" t="s">
        <v>187</v>
      </c>
      <c r="AU696" s="16" t="s">
        <v>96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2843</v>
      </c>
      <c r="G697" s="268"/>
      <c r="H697" s="271">
        <v>460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2844</v>
      </c>
      <c r="G698" s="268"/>
      <c r="H698" s="271">
        <v>519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46" t="s">
        <v>602</v>
      </c>
      <c r="D699" s="246" t="s">
        <v>181</v>
      </c>
      <c r="E699" s="247" t="s">
        <v>2012</v>
      </c>
      <c r="F699" s="248" t="s">
        <v>2845</v>
      </c>
      <c r="G699" s="249" t="s">
        <v>483</v>
      </c>
      <c r="H699" s="250">
        <v>54</v>
      </c>
      <c r="I699" s="251"/>
      <c r="J699" s="252">
        <f>ROUND(I699*H699,2)</f>
        <v>0</v>
      </c>
      <c r="K699" s="248" t="s">
        <v>280</v>
      </c>
      <c r="L699" s="44"/>
      <c r="M699" s="253" t="s">
        <v>1</v>
      </c>
      <c r="N699" s="254" t="s">
        <v>50</v>
      </c>
      <c r="O699" s="91"/>
      <c r="P699" s="255">
        <f>O699*H699</f>
        <v>0</v>
      </c>
      <c r="Q699" s="255">
        <v>1.0000000000000001E-05</v>
      </c>
      <c r="R699" s="255">
        <f>Q699*H699</f>
        <v>0.00054000000000000001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198</v>
      </c>
      <c r="AT699" s="257" t="s">
        <v>181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2846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2847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2848</v>
      </c>
      <c r="G701" s="268"/>
      <c r="H701" s="271">
        <v>54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24" customHeight="1">
      <c r="A702" s="38"/>
      <c r="B702" s="39"/>
      <c r="C702" s="246" t="s">
        <v>904</v>
      </c>
      <c r="D702" s="246" t="s">
        <v>181</v>
      </c>
      <c r="E702" s="247" t="s">
        <v>2171</v>
      </c>
      <c r="F702" s="248" t="s">
        <v>2172</v>
      </c>
      <c r="G702" s="249" t="s">
        <v>483</v>
      </c>
      <c r="H702" s="250">
        <v>394.5</v>
      </c>
      <c r="I702" s="251"/>
      <c r="J702" s="252">
        <f>ROUND(I702*H702,2)</f>
        <v>0</v>
      </c>
      <c r="K702" s="248" t="s">
        <v>1</v>
      </c>
      <c r="L702" s="44"/>
      <c r="M702" s="253" t="s">
        <v>1</v>
      </c>
      <c r="N702" s="254" t="s">
        <v>50</v>
      </c>
      <c r="O702" s="91"/>
      <c r="P702" s="255">
        <f>O702*H702</f>
        <v>0</v>
      </c>
      <c r="Q702" s="255">
        <v>0</v>
      </c>
      <c r="R702" s="255">
        <f>Q702*H702</f>
        <v>0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198</v>
      </c>
      <c r="AT702" s="257" t="s">
        <v>181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2849</v>
      </c>
    </row>
    <row r="703" s="13" customFormat="1">
      <c r="A703" s="13"/>
      <c r="B703" s="267"/>
      <c r="C703" s="268"/>
      <c r="D703" s="259" t="s">
        <v>293</v>
      </c>
      <c r="E703" s="269" t="s">
        <v>1</v>
      </c>
      <c r="F703" s="270" t="s">
        <v>2850</v>
      </c>
      <c r="G703" s="268"/>
      <c r="H703" s="271">
        <v>394.5</v>
      </c>
      <c r="I703" s="272"/>
      <c r="J703" s="268"/>
      <c r="K703" s="268"/>
      <c r="L703" s="273"/>
      <c r="M703" s="274"/>
      <c r="N703" s="275"/>
      <c r="O703" s="275"/>
      <c r="P703" s="275"/>
      <c r="Q703" s="275"/>
      <c r="R703" s="275"/>
      <c r="S703" s="275"/>
      <c r="T703" s="27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77" t="s">
        <v>293</v>
      </c>
      <c r="AU703" s="277" t="s">
        <v>96</v>
      </c>
      <c r="AV703" s="13" t="s">
        <v>96</v>
      </c>
      <c r="AW703" s="13" t="s">
        <v>40</v>
      </c>
      <c r="AX703" s="13" t="s">
        <v>93</v>
      </c>
      <c r="AY703" s="277" t="s">
        <v>180</v>
      </c>
    </row>
    <row r="704" s="2" customFormat="1" ht="16.5" customHeight="1">
      <c r="A704" s="38"/>
      <c r="B704" s="39"/>
      <c r="C704" s="246" t="s">
        <v>873</v>
      </c>
      <c r="D704" s="246" t="s">
        <v>181</v>
      </c>
      <c r="E704" s="247" t="s">
        <v>1956</v>
      </c>
      <c r="F704" s="248" t="s">
        <v>1957</v>
      </c>
      <c r="G704" s="249" t="s">
        <v>483</v>
      </c>
      <c r="H704" s="250">
        <v>3062.5</v>
      </c>
      <c r="I704" s="251"/>
      <c r="J704" s="252">
        <f>ROUND(I704*H704,2)</f>
        <v>0</v>
      </c>
      <c r="K704" s="248" t="s">
        <v>1</v>
      </c>
      <c r="L704" s="44"/>
      <c r="M704" s="253" t="s">
        <v>1</v>
      </c>
      <c r="N704" s="254" t="s">
        <v>50</v>
      </c>
      <c r="O704" s="91"/>
      <c r="P704" s="255">
        <f>O704*H704</f>
        <v>0</v>
      </c>
      <c r="Q704" s="255">
        <v>0</v>
      </c>
      <c r="R704" s="255">
        <f>Q704*H704</f>
        <v>0</v>
      </c>
      <c r="S704" s="255">
        <v>0</v>
      </c>
      <c r="T704" s="256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57" t="s">
        <v>198</v>
      </c>
      <c r="AT704" s="257" t="s">
        <v>181</v>
      </c>
      <c r="AU704" s="257" t="s">
        <v>96</v>
      </c>
      <c r="AY704" s="16" t="s">
        <v>180</v>
      </c>
      <c r="BE704" s="258">
        <f>IF(N704="základní",J704,0)</f>
        <v>0</v>
      </c>
      <c r="BF704" s="258">
        <f>IF(N704="snížená",J704,0)</f>
        <v>0</v>
      </c>
      <c r="BG704" s="258">
        <f>IF(N704="zákl. přenesená",J704,0)</f>
        <v>0</v>
      </c>
      <c r="BH704" s="258">
        <f>IF(N704="sníž. přenesená",J704,0)</f>
        <v>0</v>
      </c>
      <c r="BI704" s="258">
        <f>IF(N704="nulová",J704,0)</f>
        <v>0</v>
      </c>
      <c r="BJ704" s="16" t="s">
        <v>93</v>
      </c>
      <c r="BK704" s="258">
        <f>ROUND(I704*H704,2)</f>
        <v>0</v>
      </c>
      <c r="BL704" s="16" t="s">
        <v>198</v>
      </c>
      <c r="BM704" s="257" t="s">
        <v>2851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2805</v>
      </c>
      <c r="G705" s="268"/>
      <c r="H705" s="271">
        <v>716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2806</v>
      </c>
      <c r="G706" s="268"/>
      <c r="H706" s="271">
        <v>111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2807</v>
      </c>
      <c r="G707" s="268"/>
      <c r="H707" s="271">
        <v>689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2808</v>
      </c>
      <c r="G708" s="268"/>
      <c r="H708" s="271">
        <v>51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2809</v>
      </c>
      <c r="G709" s="268"/>
      <c r="H709" s="271">
        <v>35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2810</v>
      </c>
      <c r="G710" s="268"/>
      <c r="H710" s="271">
        <v>64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2811</v>
      </c>
      <c r="G711" s="268"/>
      <c r="H711" s="271">
        <v>29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2812</v>
      </c>
      <c r="G712" s="268"/>
      <c r="H712" s="271">
        <v>107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2813</v>
      </c>
      <c r="G713" s="268"/>
      <c r="H713" s="271">
        <v>57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2814</v>
      </c>
      <c r="G714" s="268"/>
      <c r="H714" s="271">
        <v>78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2815</v>
      </c>
      <c r="G715" s="268"/>
      <c r="H715" s="271">
        <v>27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2816</v>
      </c>
      <c r="G716" s="268"/>
      <c r="H716" s="271">
        <v>81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2817</v>
      </c>
      <c r="G717" s="268"/>
      <c r="H717" s="271">
        <v>571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2818</v>
      </c>
      <c r="G718" s="268"/>
      <c r="H718" s="271">
        <v>52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2819</v>
      </c>
      <c r="G719" s="268"/>
      <c r="H719" s="271">
        <v>394.5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2" customFormat="1" ht="24" customHeight="1">
      <c r="A720" s="38"/>
      <c r="B720" s="39"/>
      <c r="C720" s="278" t="s">
        <v>879</v>
      </c>
      <c r="D720" s="278" t="s">
        <v>334</v>
      </c>
      <c r="E720" s="279" t="s">
        <v>1960</v>
      </c>
      <c r="F720" s="280" t="s">
        <v>1961</v>
      </c>
      <c r="G720" s="281" t="s">
        <v>342</v>
      </c>
      <c r="H720" s="282">
        <v>314</v>
      </c>
      <c r="I720" s="283"/>
      <c r="J720" s="284">
        <f>ROUND(I720*H720,2)</f>
        <v>0</v>
      </c>
      <c r="K720" s="280" t="s">
        <v>1</v>
      </c>
      <c r="L720" s="285"/>
      <c r="M720" s="286" t="s">
        <v>1</v>
      </c>
      <c r="N720" s="287" t="s">
        <v>50</v>
      </c>
      <c r="O720" s="91"/>
      <c r="P720" s="255">
        <f>O720*H720</f>
        <v>0</v>
      </c>
      <c r="Q720" s="255">
        <v>0.0104</v>
      </c>
      <c r="R720" s="255">
        <f>Q720*H720</f>
        <v>3.2656000000000001</v>
      </c>
      <c r="S720" s="255">
        <v>0</v>
      </c>
      <c r="T720" s="256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57" t="s">
        <v>215</v>
      </c>
      <c r="AT720" s="257" t="s">
        <v>334</v>
      </c>
      <c r="AU720" s="257" t="s">
        <v>96</v>
      </c>
      <c r="AY720" s="16" t="s">
        <v>180</v>
      </c>
      <c r="BE720" s="258">
        <f>IF(N720="základní",J720,0)</f>
        <v>0</v>
      </c>
      <c r="BF720" s="258">
        <f>IF(N720="snížená",J720,0)</f>
        <v>0</v>
      </c>
      <c r="BG720" s="258">
        <f>IF(N720="zákl. přenesená",J720,0)</f>
        <v>0</v>
      </c>
      <c r="BH720" s="258">
        <f>IF(N720="sníž. přenesená",J720,0)</f>
        <v>0</v>
      </c>
      <c r="BI720" s="258">
        <f>IF(N720="nulová",J720,0)</f>
        <v>0</v>
      </c>
      <c r="BJ720" s="16" t="s">
        <v>93</v>
      </c>
      <c r="BK720" s="258">
        <f>ROUND(I720*H720,2)</f>
        <v>0</v>
      </c>
      <c r="BL720" s="16" t="s">
        <v>198</v>
      </c>
      <c r="BM720" s="257" t="s">
        <v>2852</v>
      </c>
    </row>
    <row r="721" s="2" customFormat="1">
      <c r="A721" s="38"/>
      <c r="B721" s="39"/>
      <c r="C721" s="40"/>
      <c r="D721" s="259" t="s">
        <v>187</v>
      </c>
      <c r="E721" s="40"/>
      <c r="F721" s="260" t="s">
        <v>1963</v>
      </c>
      <c r="G721" s="40"/>
      <c r="H721" s="40"/>
      <c r="I721" s="154"/>
      <c r="J721" s="40"/>
      <c r="K721" s="40"/>
      <c r="L721" s="44"/>
      <c r="M721" s="261"/>
      <c r="N721" s="262"/>
      <c r="O721" s="91"/>
      <c r="P721" s="91"/>
      <c r="Q721" s="91"/>
      <c r="R721" s="91"/>
      <c r="S721" s="91"/>
      <c r="T721" s="92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T721" s="16" t="s">
        <v>187</v>
      </c>
      <c r="AU721" s="16" t="s">
        <v>96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2853</v>
      </c>
      <c r="G722" s="268"/>
      <c r="H722" s="271">
        <v>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2854</v>
      </c>
      <c r="G723" s="268"/>
      <c r="H723" s="271">
        <v>36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2855</v>
      </c>
      <c r="G724" s="268"/>
      <c r="H724" s="271">
        <v>23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2856</v>
      </c>
      <c r="G725" s="268"/>
      <c r="H725" s="271">
        <v>30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2857</v>
      </c>
      <c r="G726" s="268"/>
      <c r="H726" s="271">
        <v>10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2858</v>
      </c>
      <c r="G727" s="268"/>
      <c r="H727" s="271">
        <v>7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2859</v>
      </c>
      <c r="G728" s="268"/>
      <c r="H728" s="271">
        <v>13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2860</v>
      </c>
      <c r="G729" s="268"/>
      <c r="H729" s="271">
        <v>7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13" customFormat="1">
      <c r="A730" s="13"/>
      <c r="B730" s="267"/>
      <c r="C730" s="268"/>
      <c r="D730" s="259" t="s">
        <v>293</v>
      </c>
      <c r="E730" s="269" t="s">
        <v>1</v>
      </c>
      <c r="F730" s="270" t="s">
        <v>2861</v>
      </c>
      <c r="G730" s="268"/>
      <c r="H730" s="271">
        <v>21</v>
      </c>
      <c r="I730" s="272"/>
      <c r="J730" s="268"/>
      <c r="K730" s="268"/>
      <c r="L730" s="273"/>
      <c r="M730" s="274"/>
      <c r="N730" s="275"/>
      <c r="O730" s="275"/>
      <c r="P730" s="275"/>
      <c r="Q730" s="275"/>
      <c r="R730" s="275"/>
      <c r="S730" s="275"/>
      <c r="T730" s="276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77" t="s">
        <v>293</v>
      </c>
      <c r="AU730" s="277" t="s">
        <v>96</v>
      </c>
      <c r="AV730" s="13" t="s">
        <v>96</v>
      </c>
      <c r="AW730" s="13" t="s">
        <v>40</v>
      </c>
      <c r="AX730" s="13" t="s">
        <v>85</v>
      </c>
      <c r="AY730" s="277" t="s">
        <v>180</v>
      </c>
    </row>
    <row r="731" s="13" customFormat="1">
      <c r="A731" s="13"/>
      <c r="B731" s="267"/>
      <c r="C731" s="268"/>
      <c r="D731" s="259" t="s">
        <v>293</v>
      </c>
      <c r="E731" s="269" t="s">
        <v>1</v>
      </c>
      <c r="F731" s="270" t="s">
        <v>2862</v>
      </c>
      <c r="G731" s="268"/>
      <c r="H731" s="271">
        <v>13</v>
      </c>
      <c r="I731" s="272"/>
      <c r="J731" s="268"/>
      <c r="K731" s="268"/>
      <c r="L731" s="273"/>
      <c r="M731" s="274"/>
      <c r="N731" s="275"/>
      <c r="O731" s="275"/>
      <c r="P731" s="275"/>
      <c r="Q731" s="275"/>
      <c r="R731" s="275"/>
      <c r="S731" s="275"/>
      <c r="T731" s="276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77" t="s">
        <v>293</v>
      </c>
      <c r="AU731" s="277" t="s">
        <v>96</v>
      </c>
      <c r="AV731" s="13" t="s">
        <v>96</v>
      </c>
      <c r="AW731" s="13" t="s">
        <v>40</v>
      </c>
      <c r="AX731" s="13" t="s">
        <v>85</v>
      </c>
      <c r="AY731" s="277" t="s">
        <v>180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2863</v>
      </c>
      <c r="G732" s="268"/>
      <c r="H732" s="271">
        <v>16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2864</v>
      </c>
      <c r="G733" s="268"/>
      <c r="H733" s="271">
        <v>7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2865</v>
      </c>
      <c r="G734" s="268"/>
      <c r="H734" s="271">
        <v>16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2866</v>
      </c>
      <c r="G735" s="268"/>
      <c r="H735" s="271">
        <v>103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2867</v>
      </c>
      <c r="G736" s="268"/>
      <c r="H736" s="271">
        <v>10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2" customFormat="1" ht="24" customHeight="1">
      <c r="A737" s="38"/>
      <c r="B737" s="39"/>
      <c r="C737" s="278" t="s">
        <v>886</v>
      </c>
      <c r="D737" s="278" t="s">
        <v>334</v>
      </c>
      <c r="E737" s="279" t="s">
        <v>1987</v>
      </c>
      <c r="F737" s="280" t="s">
        <v>1988</v>
      </c>
      <c r="G737" s="281" t="s">
        <v>483</v>
      </c>
      <c r="H737" s="282">
        <v>170</v>
      </c>
      <c r="I737" s="283"/>
      <c r="J737" s="284">
        <f>ROUND(I737*H737,2)</f>
        <v>0</v>
      </c>
      <c r="K737" s="280" t="s">
        <v>1</v>
      </c>
      <c r="L737" s="285"/>
      <c r="M737" s="286" t="s">
        <v>1</v>
      </c>
      <c r="N737" s="287" t="s">
        <v>50</v>
      </c>
      <c r="O737" s="91"/>
      <c r="P737" s="255">
        <f>O737*H737</f>
        <v>0</v>
      </c>
      <c r="Q737" s="255">
        <v>0.00174</v>
      </c>
      <c r="R737" s="255">
        <f>Q737*H737</f>
        <v>0.29580000000000001</v>
      </c>
      <c r="S737" s="255">
        <v>0</v>
      </c>
      <c r="T737" s="256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257" t="s">
        <v>215</v>
      </c>
      <c r="AT737" s="257" t="s">
        <v>334</v>
      </c>
      <c r="AU737" s="257" t="s">
        <v>96</v>
      </c>
      <c r="AY737" s="16" t="s">
        <v>180</v>
      </c>
      <c r="BE737" s="258">
        <f>IF(N737="základní",J737,0)</f>
        <v>0</v>
      </c>
      <c r="BF737" s="258">
        <f>IF(N737="snížená",J737,0)</f>
        <v>0</v>
      </c>
      <c r="BG737" s="258">
        <f>IF(N737="zákl. přenesená",J737,0)</f>
        <v>0</v>
      </c>
      <c r="BH737" s="258">
        <f>IF(N737="sníž. přenesená",J737,0)</f>
        <v>0</v>
      </c>
      <c r="BI737" s="258">
        <f>IF(N737="nulová",J737,0)</f>
        <v>0</v>
      </c>
      <c r="BJ737" s="16" t="s">
        <v>93</v>
      </c>
      <c r="BK737" s="258">
        <f>ROUND(I737*H737,2)</f>
        <v>0</v>
      </c>
      <c r="BL737" s="16" t="s">
        <v>198</v>
      </c>
      <c r="BM737" s="257" t="s">
        <v>2868</v>
      </c>
    </row>
    <row r="738" s="2" customFormat="1">
      <c r="A738" s="38"/>
      <c r="B738" s="39"/>
      <c r="C738" s="40"/>
      <c r="D738" s="259" t="s">
        <v>187</v>
      </c>
      <c r="E738" s="40"/>
      <c r="F738" s="260" t="s">
        <v>1988</v>
      </c>
      <c r="G738" s="40"/>
      <c r="H738" s="40"/>
      <c r="I738" s="154"/>
      <c r="J738" s="40"/>
      <c r="K738" s="40"/>
      <c r="L738" s="44"/>
      <c r="M738" s="261"/>
      <c r="N738" s="262"/>
      <c r="O738" s="91"/>
      <c r="P738" s="91"/>
      <c r="Q738" s="91"/>
      <c r="R738" s="91"/>
      <c r="S738" s="91"/>
      <c r="T738" s="92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T738" s="16" t="s">
        <v>187</v>
      </c>
      <c r="AU738" s="16" t="s">
        <v>96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2869</v>
      </c>
      <c r="G739" s="268"/>
      <c r="H739" s="271">
        <v>90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2870</v>
      </c>
      <c r="G740" s="268"/>
      <c r="H740" s="271">
        <v>80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24" customHeight="1">
      <c r="A741" s="38"/>
      <c r="B741" s="39"/>
      <c r="C741" s="278" t="s">
        <v>892</v>
      </c>
      <c r="D741" s="278" t="s">
        <v>334</v>
      </c>
      <c r="E741" s="279" t="s">
        <v>1981</v>
      </c>
      <c r="F741" s="280" t="s">
        <v>1982</v>
      </c>
      <c r="G741" s="281" t="s">
        <v>342</v>
      </c>
      <c r="H741" s="282">
        <v>11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0.0269</v>
      </c>
      <c r="R741" s="255">
        <f>Q741*H741</f>
        <v>0.2959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2871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1984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2872</v>
      </c>
      <c r="G743" s="268"/>
      <c r="H743" s="271">
        <v>11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2" customFormat="1" ht="24" customHeight="1">
      <c r="A744" s="38"/>
      <c r="B744" s="39"/>
      <c r="C744" s="278" t="s">
        <v>729</v>
      </c>
      <c r="D744" s="278" t="s">
        <v>334</v>
      </c>
      <c r="E744" s="279" t="s">
        <v>1991</v>
      </c>
      <c r="F744" s="280" t="s">
        <v>1992</v>
      </c>
      <c r="G744" s="281" t="s">
        <v>342</v>
      </c>
      <c r="H744" s="282">
        <v>73</v>
      </c>
      <c r="I744" s="283"/>
      <c r="J744" s="284">
        <f>ROUND(I744*H744,2)</f>
        <v>0</v>
      </c>
      <c r="K744" s="280" t="s">
        <v>1</v>
      </c>
      <c r="L744" s="285"/>
      <c r="M744" s="286" t="s">
        <v>1</v>
      </c>
      <c r="N744" s="287" t="s">
        <v>50</v>
      </c>
      <c r="O744" s="91"/>
      <c r="P744" s="255">
        <f>O744*H744</f>
        <v>0</v>
      </c>
      <c r="Q744" s="255">
        <v>0</v>
      </c>
      <c r="R744" s="255">
        <f>Q744*H744</f>
        <v>0</v>
      </c>
      <c r="S744" s="255">
        <v>0</v>
      </c>
      <c r="T744" s="256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57" t="s">
        <v>215</v>
      </c>
      <c r="AT744" s="257" t="s">
        <v>334</v>
      </c>
      <c r="AU744" s="257" t="s">
        <v>96</v>
      </c>
      <c r="AY744" s="16" t="s">
        <v>180</v>
      </c>
      <c r="BE744" s="258">
        <f>IF(N744="základní",J744,0)</f>
        <v>0</v>
      </c>
      <c r="BF744" s="258">
        <f>IF(N744="snížená",J744,0)</f>
        <v>0</v>
      </c>
      <c r="BG744" s="258">
        <f>IF(N744="zákl. přenesená",J744,0)</f>
        <v>0</v>
      </c>
      <c r="BH744" s="258">
        <f>IF(N744="sníž. přenesená",J744,0)</f>
        <v>0</v>
      </c>
      <c r="BI744" s="258">
        <f>IF(N744="nulová",J744,0)</f>
        <v>0</v>
      </c>
      <c r="BJ744" s="16" t="s">
        <v>93</v>
      </c>
      <c r="BK744" s="258">
        <f>ROUND(I744*H744,2)</f>
        <v>0</v>
      </c>
      <c r="BL744" s="16" t="s">
        <v>198</v>
      </c>
      <c r="BM744" s="257" t="s">
        <v>2873</v>
      </c>
    </row>
    <row r="745" s="2" customFormat="1">
      <c r="A745" s="38"/>
      <c r="B745" s="39"/>
      <c r="C745" s="40"/>
      <c r="D745" s="259" t="s">
        <v>187</v>
      </c>
      <c r="E745" s="40"/>
      <c r="F745" s="260" t="s">
        <v>1992</v>
      </c>
      <c r="G745" s="40"/>
      <c r="H745" s="40"/>
      <c r="I745" s="154"/>
      <c r="J745" s="40"/>
      <c r="K745" s="40"/>
      <c r="L745" s="44"/>
      <c r="M745" s="261"/>
      <c r="N745" s="262"/>
      <c r="O745" s="91"/>
      <c r="P745" s="91"/>
      <c r="Q745" s="91"/>
      <c r="R745" s="91"/>
      <c r="S745" s="91"/>
      <c r="T745" s="92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T745" s="16" t="s">
        <v>187</v>
      </c>
      <c r="AU745" s="16" t="s">
        <v>96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2874</v>
      </c>
      <c r="G746" s="268"/>
      <c r="H746" s="271">
        <v>73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93</v>
      </c>
      <c r="AY746" s="277" t="s">
        <v>180</v>
      </c>
    </row>
    <row r="747" s="2" customFormat="1" ht="16.5" customHeight="1">
      <c r="A747" s="38"/>
      <c r="B747" s="39"/>
      <c r="C747" s="246" t="s">
        <v>609</v>
      </c>
      <c r="D747" s="246" t="s">
        <v>181</v>
      </c>
      <c r="E747" s="247" t="s">
        <v>2040</v>
      </c>
      <c r="F747" s="248" t="s">
        <v>2041</v>
      </c>
      <c r="G747" s="249" t="s">
        <v>342</v>
      </c>
      <c r="H747" s="250">
        <v>17</v>
      </c>
      <c r="I747" s="251"/>
      <c r="J747" s="252">
        <f>ROUND(I747*H747,2)</f>
        <v>0</v>
      </c>
      <c r="K747" s="248" t="s">
        <v>280</v>
      </c>
      <c r="L747" s="44"/>
      <c r="M747" s="253" t="s">
        <v>1</v>
      </c>
      <c r="N747" s="254" t="s">
        <v>50</v>
      </c>
      <c r="O747" s="91"/>
      <c r="P747" s="255">
        <f>O747*H747</f>
        <v>0</v>
      </c>
      <c r="Q747" s="255">
        <v>0.00085999999999999998</v>
      </c>
      <c r="R747" s="255">
        <f>Q747*H747</f>
        <v>0.014619999999999999</v>
      </c>
      <c r="S747" s="255">
        <v>0</v>
      </c>
      <c r="T747" s="256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257" t="s">
        <v>198</v>
      </c>
      <c r="AT747" s="257" t="s">
        <v>181</v>
      </c>
      <c r="AU747" s="257" t="s">
        <v>96</v>
      </c>
      <c r="AY747" s="16" t="s">
        <v>180</v>
      </c>
      <c r="BE747" s="258">
        <f>IF(N747="základní",J747,0)</f>
        <v>0</v>
      </c>
      <c r="BF747" s="258">
        <f>IF(N747="snížená",J747,0)</f>
        <v>0</v>
      </c>
      <c r="BG747" s="258">
        <f>IF(N747="zákl. přenesená",J747,0)</f>
        <v>0</v>
      </c>
      <c r="BH747" s="258">
        <f>IF(N747="sníž. přenesená",J747,0)</f>
        <v>0</v>
      </c>
      <c r="BI747" s="258">
        <f>IF(N747="nulová",J747,0)</f>
        <v>0</v>
      </c>
      <c r="BJ747" s="16" t="s">
        <v>93</v>
      </c>
      <c r="BK747" s="258">
        <f>ROUND(I747*H747,2)</f>
        <v>0</v>
      </c>
      <c r="BL747" s="16" t="s">
        <v>198</v>
      </c>
      <c r="BM747" s="257" t="s">
        <v>2875</v>
      </c>
    </row>
    <row r="748" s="2" customFormat="1">
      <c r="A748" s="38"/>
      <c r="B748" s="39"/>
      <c r="C748" s="40"/>
      <c r="D748" s="259" t="s">
        <v>187</v>
      </c>
      <c r="E748" s="40"/>
      <c r="F748" s="260" t="s">
        <v>2043</v>
      </c>
      <c r="G748" s="40"/>
      <c r="H748" s="40"/>
      <c r="I748" s="154"/>
      <c r="J748" s="40"/>
      <c r="K748" s="40"/>
      <c r="L748" s="44"/>
      <c r="M748" s="261"/>
      <c r="N748" s="262"/>
      <c r="O748" s="91"/>
      <c r="P748" s="91"/>
      <c r="Q748" s="91"/>
      <c r="R748" s="91"/>
      <c r="S748" s="91"/>
      <c r="T748" s="92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T748" s="16" t="s">
        <v>187</v>
      </c>
      <c r="AU748" s="16" t="s">
        <v>96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2876</v>
      </c>
      <c r="G749" s="268"/>
      <c r="H749" s="271">
        <v>4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2877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2878</v>
      </c>
      <c r="G751" s="268"/>
      <c r="H751" s="271">
        <v>0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2879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2880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2881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13" customFormat="1">
      <c r="A755" s="13"/>
      <c r="B755" s="267"/>
      <c r="C755" s="268"/>
      <c r="D755" s="259" t="s">
        <v>293</v>
      </c>
      <c r="E755" s="269" t="s">
        <v>1</v>
      </c>
      <c r="F755" s="270" t="s">
        <v>2882</v>
      </c>
      <c r="G755" s="268"/>
      <c r="H755" s="271">
        <v>1</v>
      </c>
      <c r="I755" s="272"/>
      <c r="J755" s="268"/>
      <c r="K755" s="268"/>
      <c r="L755" s="273"/>
      <c r="M755" s="274"/>
      <c r="N755" s="275"/>
      <c r="O755" s="275"/>
      <c r="P755" s="275"/>
      <c r="Q755" s="275"/>
      <c r="R755" s="275"/>
      <c r="S755" s="275"/>
      <c r="T755" s="27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77" t="s">
        <v>293</v>
      </c>
      <c r="AU755" s="277" t="s">
        <v>96</v>
      </c>
      <c r="AV755" s="13" t="s">
        <v>96</v>
      </c>
      <c r="AW755" s="13" t="s">
        <v>40</v>
      </c>
      <c r="AX755" s="13" t="s">
        <v>85</v>
      </c>
      <c r="AY755" s="277" t="s">
        <v>180</v>
      </c>
    </row>
    <row r="756" s="13" customFormat="1">
      <c r="A756" s="13"/>
      <c r="B756" s="267"/>
      <c r="C756" s="268"/>
      <c r="D756" s="259" t="s">
        <v>293</v>
      </c>
      <c r="E756" s="269" t="s">
        <v>1</v>
      </c>
      <c r="F756" s="270" t="s">
        <v>2883</v>
      </c>
      <c r="G756" s="268"/>
      <c r="H756" s="271">
        <v>2</v>
      </c>
      <c r="I756" s="272"/>
      <c r="J756" s="268"/>
      <c r="K756" s="268"/>
      <c r="L756" s="273"/>
      <c r="M756" s="274"/>
      <c r="N756" s="275"/>
      <c r="O756" s="275"/>
      <c r="P756" s="275"/>
      <c r="Q756" s="275"/>
      <c r="R756" s="275"/>
      <c r="S756" s="275"/>
      <c r="T756" s="27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77" t="s">
        <v>293</v>
      </c>
      <c r="AU756" s="277" t="s">
        <v>96</v>
      </c>
      <c r="AV756" s="13" t="s">
        <v>96</v>
      </c>
      <c r="AW756" s="13" t="s">
        <v>40</v>
      </c>
      <c r="AX756" s="13" t="s">
        <v>85</v>
      </c>
      <c r="AY756" s="277" t="s">
        <v>180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2884</v>
      </c>
      <c r="G757" s="268"/>
      <c r="H757" s="271">
        <v>1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2885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2886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2887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2888</v>
      </c>
      <c r="G761" s="268"/>
      <c r="H761" s="271">
        <v>1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2889</v>
      </c>
      <c r="G762" s="268"/>
      <c r="H762" s="271">
        <v>1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2" customFormat="1" ht="16.5" customHeight="1">
      <c r="A763" s="38"/>
      <c r="B763" s="39"/>
      <c r="C763" s="246" t="s">
        <v>614</v>
      </c>
      <c r="D763" s="246" t="s">
        <v>181</v>
      </c>
      <c r="E763" s="247" t="s">
        <v>2057</v>
      </c>
      <c r="F763" s="248" t="s">
        <v>2058</v>
      </c>
      <c r="G763" s="249" t="s">
        <v>342</v>
      </c>
      <c r="H763" s="250">
        <v>6</v>
      </c>
      <c r="I763" s="251"/>
      <c r="J763" s="252">
        <f>ROUND(I763*H763,2)</f>
        <v>0</v>
      </c>
      <c r="K763" s="248" t="s">
        <v>280</v>
      </c>
      <c r="L763" s="44"/>
      <c r="M763" s="253" t="s">
        <v>1</v>
      </c>
      <c r="N763" s="254" t="s">
        <v>50</v>
      </c>
      <c r="O763" s="91"/>
      <c r="P763" s="255">
        <f>O763*H763</f>
        <v>0</v>
      </c>
      <c r="Q763" s="255">
        <v>0.00165</v>
      </c>
      <c r="R763" s="255">
        <f>Q763*H763</f>
        <v>0.0098999999999999991</v>
      </c>
      <c r="S763" s="255">
        <v>0</v>
      </c>
      <c r="T763" s="256">
        <f>S763*H763</f>
        <v>0</v>
      </c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R763" s="257" t="s">
        <v>198</v>
      </c>
      <c r="AT763" s="257" t="s">
        <v>181</v>
      </c>
      <c r="AU763" s="257" t="s">
        <v>96</v>
      </c>
      <c r="AY763" s="16" t="s">
        <v>180</v>
      </c>
      <c r="BE763" s="258">
        <f>IF(N763="základní",J763,0)</f>
        <v>0</v>
      </c>
      <c r="BF763" s="258">
        <f>IF(N763="snížená",J763,0)</f>
        <v>0</v>
      </c>
      <c r="BG763" s="258">
        <f>IF(N763="zákl. přenesená",J763,0)</f>
        <v>0</v>
      </c>
      <c r="BH763" s="258">
        <f>IF(N763="sníž. přenesená",J763,0)</f>
        <v>0</v>
      </c>
      <c r="BI763" s="258">
        <f>IF(N763="nulová",J763,0)</f>
        <v>0</v>
      </c>
      <c r="BJ763" s="16" t="s">
        <v>93</v>
      </c>
      <c r="BK763" s="258">
        <f>ROUND(I763*H763,2)</f>
        <v>0</v>
      </c>
      <c r="BL763" s="16" t="s">
        <v>198</v>
      </c>
      <c r="BM763" s="257" t="s">
        <v>2890</v>
      </c>
    </row>
    <row r="764" s="2" customFormat="1">
      <c r="A764" s="38"/>
      <c r="B764" s="39"/>
      <c r="C764" s="40"/>
      <c r="D764" s="259" t="s">
        <v>187</v>
      </c>
      <c r="E764" s="40"/>
      <c r="F764" s="260" t="s">
        <v>2060</v>
      </c>
      <c r="G764" s="40"/>
      <c r="H764" s="40"/>
      <c r="I764" s="154"/>
      <c r="J764" s="40"/>
      <c r="K764" s="40"/>
      <c r="L764" s="44"/>
      <c r="M764" s="261"/>
      <c r="N764" s="262"/>
      <c r="O764" s="91"/>
      <c r="P764" s="91"/>
      <c r="Q764" s="91"/>
      <c r="R764" s="91"/>
      <c r="S764" s="91"/>
      <c r="T764" s="92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T764" s="16" t="s">
        <v>187</v>
      </c>
      <c r="AU764" s="16" t="s">
        <v>96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2891</v>
      </c>
      <c r="G765" s="268"/>
      <c r="H765" s="271">
        <v>2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2892</v>
      </c>
      <c r="G766" s="268"/>
      <c r="H766" s="271">
        <v>4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2" customFormat="1" ht="16.5" customHeight="1">
      <c r="A767" s="38"/>
      <c r="B767" s="39"/>
      <c r="C767" s="246" t="s">
        <v>619</v>
      </c>
      <c r="D767" s="246" t="s">
        <v>181</v>
      </c>
      <c r="E767" s="247" t="s">
        <v>2045</v>
      </c>
      <c r="F767" s="248" t="s">
        <v>2046</v>
      </c>
      <c r="G767" s="249" t="s">
        <v>342</v>
      </c>
      <c r="H767" s="250">
        <v>2</v>
      </c>
      <c r="I767" s="251"/>
      <c r="J767" s="252">
        <f>ROUND(I767*H767,2)</f>
        <v>0</v>
      </c>
      <c r="K767" s="248" t="s">
        <v>280</v>
      </c>
      <c r="L767" s="44"/>
      <c r="M767" s="253" t="s">
        <v>1</v>
      </c>
      <c r="N767" s="254" t="s">
        <v>50</v>
      </c>
      <c r="O767" s="91"/>
      <c r="P767" s="255">
        <f>O767*H767</f>
        <v>0</v>
      </c>
      <c r="Q767" s="255">
        <v>0.00296</v>
      </c>
      <c r="R767" s="255">
        <f>Q767*H767</f>
        <v>0.0059199999999999999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198</v>
      </c>
      <c r="AT767" s="257" t="s">
        <v>181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2893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2048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2894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24" customHeight="1">
      <c r="A770" s="38"/>
      <c r="B770" s="39"/>
      <c r="C770" s="278" t="s">
        <v>624</v>
      </c>
      <c r="D770" s="278" t="s">
        <v>334</v>
      </c>
      <c r="E770" s="279" t="s">
        <v>2072</v>
      </c>
      <c r="F770" s="280" t="s">
        <v>2073</v>
      </c>
      <c r="G770" s="281" t="s">
        <v>342</v>
      </c>
      <c r="H770" s="282">
        <v>17</v>
      </c>
      <c r="I770" s="283"/>
      <c r="J770" s="284">
        <f>ROUND(I770*H770,2)</f>
        <v>0</v>
      </c>
      <c r="K770" s="280" t="s">
        <v>280</v>
      </c>
      <c r="L770" s="285"/>
      <c r="M770" s="286" t="s">
        <v>1</v>
      </c>
      <c r="N770" s="287" t="s">
        <v>50</v>
      </c>
      <c r="O770" s="91"/>
      <c r="P770" s="255">
        <f>O770*H770</f>
        <v>0</v>
      </c>
      <c r="Q770" s="255">
        <v>0.017999999999999999</v>
      </c>
      <c r="R770" s="255">
        <f>Q770*H770</f>
        <v>0.30599999999999999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215</v>
      </c>
      <c r="AT770" s="257" t="s">
        <v>334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2895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2073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2876</v>
      </c>
      <c r="G772" s="268"/>
      <c r="H772" s="271">
        <v>4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2877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2878</v>
      </c>
      <c r="G774" s="268"/>
      <c r="H774" s="271">
        <v>0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2879</v>
      </c>
      <c r="G775" s="268"/>
      <c r="H775" s="271">
        <v>1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2880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2881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2882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2883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2884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2885</v>
      </c>
      <c r="G781" s="268"/>
      <c r="H781" s="271">
        <v>1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13" customFormat="1">
      <c r="A782" s="13"/>
      <c r="B782" s="267"/>
      <c r="C782" s="268"/>
      <c r="D782" s="259" t="s">
        <v>293</v>
      </c>
      <c r="E782" s="269" t="s">
        <v>1</v>
      </c>
      <c r="F782" s="270" t="s">
        <v>2886</v>
      </c>
      <c r="G782" s="268"/>
      <c r="H782" s="271">
        <v>1</v>
      </c>
      <c r="I782" s="272"/>
      <c r="J782" s="268"/>
      <c r="K782" s="268"/>
      <c r="L782" s="273"/>
      <c r="M782" s="274"/>
      <c r="N782" s="275"/>
      <c r="O782" s="275"/>
      <c r="P782" s="275"/>
      <c r="Q782" s="275"/>
      <c r="R782" s="275"/>
      <c r="S782" s="275"/>
      <c r="T782" s="276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77" t="s">
        <v>293</v>
      </c>
      <c r="AU782" s="277" t="s">
        <v>96</v>
      </c>
      <c r="AV782" s="13" t="s">
        <v>96</v>
      </c>
      <c r="AW782" s="13" t="s">
        <v>40</v>
      </c>
      <c r="AX782" s="13" t="s">
        <v>85</v>
      </c>
      <c r="AY782" s="277" t="s">
        <v>180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2887</v>
      </c>
      <c r="G783" s="268"/>
      <c r="H783" s="271">
        <v>1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2888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2889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2" customFormat="1" ht="24" customHeight="1">
      <c r="A786" s="38"/>
      <c r="B786" s="39"/>
      <c r="C786" s="278" t="s">
        <v>628</v>
      </c>
      <c r="D786" s="278" t="s">
        <v>334</v>
      </c>
      <c r="E786" s="279" t="s">
        <v>2075</v>
      </c>
      <c r="F786" s="280" t="s">
        <v>2076</v>
      </c>
      <c r="G786" s="281" t="s">
        <v>342</v>
      </c>
      <c r="H786" s="282">
        <v>2</v>
      </c>
      <c r="I786" s="283"/>
      <c r="J786" s="284">
        <f>ROUND(I786*H786,2)</f>
        <v>0</v>
      </c>
      <c r="K786" s="280" t="s">
        <v>280</v>
      </c>
      <c r="L786" s="285"/>
      <c r="M786" s="286" t="s">
        <v>1</v>
      </c>
      <c r="N786" s="287" t="s">
        <v>50</v>
      </c>
      <c r="O786" s="91"/>
      <c r="P786" s="255">
        <f>O786*H786</f>
        <v>0</v>
      </c>
      <c r="Q786" s="255">
        <v>0.045999999999999999</v>
      </c>
      <c r="R786" s="255">
        <f>Q786*H786</f>
        <v>0.091999999999999998</v>
      </c>
      <c r="S786" s="255">
        <v>0</v>
      </c>
      <c r="T786" s="256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57" t="s">
        <v>215</v>
      </c>
      <c r="AT786" s="257" t="s">
        <v>334</v>
      </c>
      <c r="AU786" s="257" t="s">
        <v>96</v>
      </c>
      <c r="AY786" s="16" t="s">
        <v>180</v>
      </c>
      <c r="BE786" s="258">
        <f>IF(N786="základní",J786,0)</f>
        <v>0</v>
      </c>
      <c r="BF786" s="258">
        <f>IF(N786="snížená",J786,0)</f>
        <v>0</v>
      </c>
      <c r="BG786" s="258">
        <f>IF(N786="zákl. přenesená",J786,0)</f>
        <v>0</v>
      </c>
      <c r="BH786" s="258">
        <f>IF(N786="sníž. přenesená",J786,0)</f>
        <v>0</v>
      </c>
      <c r="BI786" s="258">
        <f>IF(N786="nulová",J786,0)</f>
        <v>0</v>
      </c>
      <c r="BJ786" s="16" t="s">
        <v>93</v>
      </c>
      <c r="BK786" s="258">
        <f>ROUND(I786*H786,2)</f>
        <v>0</v>
      </c>
      <c r="BL786" s="16" t="s">
        <v>198</v>
      </c>
      <c r="BM786" s="257" t="s">
        <v>2896</v>
      </c>
    </row>
    <row r="787" s="2" customFormat="1">
      <c r="A787" s="38"/>
      <c r="B787" s="39"/>
      <c r="C787" s="40"/>
      <c r="D787" s="259" t="s">
        <v>187</v>
      </c>
      <c r="E787" s="40"/>
      <c r="F787" s="260" t="s">
        <v>2076</v>
      </c>
      <c r="G787" s="40"/>
      <c r="H787" s="40"/>
      <c r="I787" s="154"/>
      <c r="J787" s="40"/>
      <c r="K787" s="40"/>
      <c r="L787" s="44"/>
      <c r="M787" s="261"/>
      <c r="N787" s="262"/>
      <c r="O787" s="91"/>
      <c r="P787" s="91"/>
      <c r="Q787" s="91"/>
      <c r="R787" s="91"/>
      <c r="S787" s="91"/>
      <c r="T787" s="92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T787" s="16" t="s">
        <v>187</v>
      </c>
      <c r="AU787" s="16" t="s">
        <v>96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2894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93</v>
      </c>
      <c r="AY788" s="277" t="s">
        <v>180</v>
      </c>
    </row>
    <row r="789" s="2" customFormat="1" ht="24" customHeight="1">
      <c r="A789" s="38"/>
      <c r="B789" s="39"/>
      <c r="C789" s="278" t="s">
        <v>632</v>
      </c>
      <c r="D789" s="278" t="s">
        <v>334</v>
      </c>
      <c r="E789" s="279" t="s">
        <v>2063</v>
      </c>
      <c r="F789" s="280" t="s">
        <v>2064</v>
      </c>
      <c r="G789" s="281" t="s">
        <v>342</v>
      </c>
      <c r="H789" s="282">
        <v>6</v>
      </c>
      <c r="I789" s="283"/>
      <c r="J789" s="284">
        <f>ROUND(I789*H789,2)</f>
        <v>0</v>
      </c>
      <c r="K789" s="280" t="s">
        <v>280</v>
      </c>
      <c r="L789" s="285"/>
      <c r="M789" s="286" t="s">
        <v>1</v>
      </c>
      <c r="N789" s="287" t="s">
        <v>50</v>
      </c>
      <c r="O789" s="91"/>
      <c r="P789" s="255">
        <f>O789*H789</f>
        <v>0</v>
      </c>
      <c r="Q789" s="255">
        <v>0.023</v>
      </c>
      <c r="R789" s="255">
        <f>Q789*H789</f>
        <v>0.13800000000000001</v>
      </c>
      <c r="S789" s="255">
        <v>0</v>
      </c>
      <c r="T789" s="256">
        <f>S789*H789</f>
        <v>0</v>
      </c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R789" s="257" t="s">
        <v>215</v>
      </c>
      <c r="AT789" s="257" t="s">
        <v>334</v>
      </c>
      <c r="AU789" s="257" t="s">
        <v>96</v>
      </c>
      <c r="AY789" s="16" t="s">
        <v>180</v>
      </c>
      <c r="BE789" s="258">
        <f>IF(N789="základní",J789,0)</f>
        <v>0</v>
      </c>
      <c r="BF789" s="258">
        <f>IF(N789="snížená",J789,0)</f>
        <v>0</v>
      </c>
      <c r="BG789" s="258">
        <f>IF(N789="zákl. přenesená",J789,0)</f>
        <v>0</v>
      </c>
      <c r="BH789" s="258">
        <f>IF(N789="sníž. přenesená",J789,0)</f>
        <v>0</v>
      </c>
      <c r="BI789" s="258">
        <f>IF(N789="nulová",J789,0)</f>
        <v>0</v>
      </c>
      <c r="BJ789" s="16" t="s">
        <v>93</v>
      </c>
      <c r="BK789" s="258">
        <f>ROUND(I789*H789,2)</f>
        <v>0</v>
      </c>
      <c r="BL789" s="16" t="s">
        <v>198</v>
      </c>
      <c r="BM789" s="257" t="s">
        <v>2897</v>
      </c>
    </row>
    <row r="790" s="2" customFormat="1">
      <c r="A790" s="38"/>
      <c r="B790" s="39"/>
      <c r="C790" s="40"/>
      <c r="D790" s="259" t="s">
        <v>187</v>
      </c>
      <c r="E790" s="40"/>
      <c r="F790" s="260" t="s">
        <v>2064</v>
      </c>
      <c r="G790" s="40"/>
      <c r="H790" s="40"/>
      <c r="I790" s="154"/>
      <c r="J790" s="40"/>
      <c r="K790" s="40"/>
      <c r="L790" s="44"/>
      <c r="M790" s="261"/>
      <c r="N790" s="262"/>
      <c r="O790" s="91"/>
      <c r="P790" s="91"/>
      <c r="Q790" s="91"/>
      <c r="R790" s="91"/>
      <c r="S790" s="91"/>
      <c r="T790" s="92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T790" s="16" t="s">
        <v>187</v>
      </c>
      <c r="AU790" s="16" t="s">
        <v>96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2891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2892</v>
      </c>
      <c r="G792" s="268"/>
      <c r="H792" s="271">
        <v>4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24" customHeight="1">
      <c r="A793" s="38"/>
      <c r="B793" s="39"/>
      <c r="C793" s="278" t="s">
        <v>636</v>
      </c>
      <c r="D793" s="278" t="s">
        <v>334</v>
      </c>
      <c r="E793" s="279" t="s">
        <v>2079</v>
      </c>
      <c r="F793" s="280" t="s">
        <v>2080</v>
      </c>
      <c r="G793" s="281" t="s">
        <v>342</v>
      </c>
      <c r="H793" s="282">
        <v>17</v>
      </c>
      <c r="I793" s="283"/>
      <c r="J793" s="284">
        <f>ROUND(I793*H793,2)</f>
        <v>0</v>
      </c>
      <c r="K793" s="280" t="s">
        <v>1</v>
      </c>
      <c r="L793" s="285"/>
      <c r="M793" s="286" t="s">
        <v>1</v>
      </c>
      <c r="N793" s="287" t="s">
        <v>50</v>
      </c>
      <c r="O793" s="91"/>
      <c r="P793" s="255">
        <f>O793*H793</f>
        <v>0</v>
      </c>
      <c r="Q793" s="255">
        <v>0.0060000000000000001</v>
      </c>
      <c r="R793" s="255">
        <f>Q793*H793</f>
        <v>0.10200000000000001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215</v>
      </c>
      <c r="AT793" s="257" t="s">
        <v>334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2898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2080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2876</v>
      </c>
      <c r="G795" s="268"/>
      <c r="H795" s="271">
        <v>4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85</v>
      </c>
      <c r="AY795" s="277" t="s">
        <v>180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2877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2878</v>
      </c>
      <c r="G797" s="268"/>
      <c r="H797" s="271">
        <v>0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2879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2880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2881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2882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2883</v>
      </c>
      <c r="G802" s="268"/>
      <c r="H802" s="271">
        <v>2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2884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2885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13" customFormat="1">
      <c r="A805" s="13"/>
      <c r="B805" s="267"/>
      <c r="C805" s="268"/>
      <c r="D805" s="259" t="s">
        <v>293</v>
      </c>
      <c r="E805" s="269" t="s">
        <v>1</v>
      </c>
      <c r="F805" s="270" t="s">
        <v>2886</v>
      </c>
      <c r="G805" s="268"/>
      <c r="H805" s="271">
        <v>1</v>
      </c>
      <c r="I805" s="272"/>
      <c r="J805" s="268"/>
      <c r="K805" s="268"/>
      <c r="L805" s="273"/>
      <c r="M805" s="274"/>
      <c r="N805" s="275"/>
      <c r="O805" s="275"/>
      <c r="P805" s="275"/>
      <c r="Q805" s="275"/>
      <c r="R805" s="275"/>
      <c r="S805" s="275"/>
      <c r="T805" s="276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77" t="s">
        <v>293</v>
      </c>
      <c r="AU805" s="277" t="s">
        <v>96</v>
      </c>
      <c r="AV805" s="13" t="s">
        <v>96</v>
      </c>
      <c r="AW805" s="13" t="s">
        <v>40</v>
      </c>
      <c r="AX805" s="13" t="s">
        <v>85</v>
      </c>
      <c r="AY805" s="277" t="s">
        <v>180</v>
      </c>
    </row>
    <row r="806" s="13" customFormat="1">
      <c r="A806" s="13"/>
      <c r="B806" s="267"/>
      <c r="C806" s="268"/>
      <c r="D806" s="259" t="s">
        <v>293</v>
      </c>
      <c r="E806" s="269" t="s">
        <v>1</v>
      </c>
      <c r="F806" s="270" t="s">
        <v>2887</v>
      </c>
      <c r="G806" s="268"/>
      <c r="H806" s="271">
        <v>1</v>
      </c>
      <c r="I806" s="272"/>
      <c r="J806" s="268"/>
      <c r="K806" s="268"/>
      <c r="L806" s="273"/>
      <c r="M806" s="274"/>
      <c r="N806" s="275"/>
      <c r="O806" s="275"/>
      <c r="P806" s="275"/>
      <c r="Q806" s="275"/>
      <c r="R806" s="275"/>
      <c r="S806" s="275"/>
      <c r="T806" s="276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77" t="s">
        <v>293</v>
      </c>
      <c r="AU806" s="277" t="s">
        <v>96</v>
      </c>
      <c r="AV806" s="13" t="s">
        <v>96</v>
      </c>
      <c r="AW806" s="13" t="s">
        <v>40</v>
      </c>
      <c r="AX806" s="13" t="s">
        <v>85</v>
      </c>
      <c r="AY806" s="277" t="s">
        <v>180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2888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85</v>
      </c>
      <c r="AY807" s="277" t="s">
        <v>180</v>
      </c>
    </row>
    <row r="808" s="13" customFormat="1">
      <c r="A808" s="13"/>
      <c r="B808" s="267"/>
      <c r="C808" s="268"/>
      <c r="D808" s="259" t="s">
        <v>293</v>
      </c>
      <c r="E808" s="269" t="s">
        <v>1</v>
      </c>
      <c r="F808" s="270" t="s">
        <v>2889</v>
      </c>
      <c r="G808" s="268"/>
      <c r="H808" s="271">
        <v>1</v>
      </c>
      <c r="I808" s="272"/>
      <c r="J808" s="268"/>
      <c r="K808" s="268"/>
      <c r="L808" s="273"/>
      <c r="M808" s="274"/>
      <c r="N808" s="275"/>
      <c r="O808" s="275"/>
      <c r="P808" s="275"/>
      <c r="Q808" s="275"/>
      <c r="R808" s="275"/>
      <c r="S808" s="275"/>
      <c r="T808" s="27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77" t="s">
        <v>293</v>
      </c>
      <c r="AU808" s="277" t="s">
        <v>96</v>
      </c>
      <c r="AV808" s="13" t="s">
        <v>96</v>
      </c>
      <c r="AW808" s="13" t="s">
        <v>40</v>
      </c>
      <c r="AX808" s="13" t="s">
        <v>85</v>
      </c>
      <c r="AY808" s="277" t="s">
        <v>180</v>
      </c>
    </row>
    <row r="809" s="2" customFormat="1" ht="24" customHeight="1">
      <c r="A809" s="38"/>
      <c r="B809" s="39"/>
      <c r="C809" s="278" t="s">
        <v>640</v>
      </c>
      <c r="D809" s="278" t="s">
        <v>334</v>
      </c>
      <c r="E809" s="279" t="s">
        <v>2082</v>
      </c>
      <c r="F809" s="280" t="s">
        <v>2083</v>
      </c>
      <c r="G809" s="281" t="s">
        <v>342</v>
      </c>
      <c r="H809" s="282">
        <v>34</v>
      </c>
      <c r="I809" s="283"/>
      <c r="J809" s="284">
        <f>ROUND(I809*H809,2)</f>
        <v>0</v>
      </c>
      <c r="K809" s="280" t="s">
        <v>1</v>
      </c>
      <c r="L809" s="285"/>
      <c r="M809" s="286" t="s">
        <v>1</v>
      </c>
      <c r="N809" s="287" t="s">
        <v>50</v>
      </c>
      <c r="O809" s="91"/>
      <c r="P809" s="255">
        <f>O809*H809</f>
        <v>0</v>
      </c>
      <c r="Q809" s="255">
        <v>0.00048000000000000001</v>
      </c>
      <c r="R809" s="255">
        <f>Q809*H809</f>
        <v>0.016320000000000001</v>
      </c>
      <c r="S809" s="255">
        <v>0</v>
      </c>
      <c r="T809" s="256">
        <f>S809*H809</f>
        <v>0</v>
      </c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R809" s="257" t="s">
        <v>215</v>
      </c>
      <c r="AT809" s="257" t="s">
        <v>334</v>
      </c>
      <c r="AU809" s="257" t="s">
        <v>96</v>
      </c>
      <c r="AY809" s="16" t="s">
        <v>180</v>
      </c>
      <c r="BE809" s="258">
        <f>IF(N809="základní",J809,0)</f>
        <v>0</v>
      </c>
      <c r="BF809" s="258">
        <f>IF(N809="snížená",J809,0)</f>
        <v>0</v>
      </c>
      <c r="BG809" s="258">
        <f>IF(N809="zákl. přenesená",J809,0)</f>
        <v>0</v>
      </c>
      <c r="BH809" s="258">
        <f>IF(N809="sníž. přenesená",J809,0)</f>
        <v>0</v>
      </c>
      <c r="BI809" s="258">
        <f>IF(N809="nulová",J809,0)</f>
        <v>0</v>
      </c>
      <c r="BJ809" s="16" t="s">
        <v>93</v>
      </c>
      <c r="BK809" s="258">
        <f>ROUND(I809*H809,2)</f>
        <v>0</v>
      </c>
      <c r="BL809" s="16" t="s">
        <v>198</v>
      </c>
      <c r="BM809" s="257" t="s">
        <v>2899</v>
      </c>
    </row>
    <row r="810" s="2" customFormat="1">
      <c r="A810" s="38"/>
      <c r="B810" s="39"/>
      <c r="C810" s="40"/>
      <c r="D810" s="259" t="s">
        <v>187</v>
      </c>
      <c r="E810" s="40"/>
      <c r="F810" s="260" t="s">
        <v>2083</v>
      </c>
      <c r="G810" s="40"/>
      <c r="H810" s="40"/>
      <c r="I810" s="154"/>
      <c r="J810" s="40"/>
      <c r="K810" s="40"/>
      <c r="L810" s="44"/>
      <c r="M810" s="261"/>
      <c r="N810" s="262"/>
      <c r="O810" s="91"/>
      <c r="P810" s="91"/>
      <c r="Q810" s="91"/>
      <c r="R810" s="91"/>
      <c r="S810" s="91"/>
      <c r="T810" s="92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T810" s="16" t="s">
        <v>187</v>
      </c>
      <c r="AU810" s="16" t="s">
        <v>96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2900</v>
      </c>
      <c r="G811" s="268"/>
      <c r="H811" s="271">
        <v>8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2901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2878</v>
      </c>
      <c r="G813" s="268"/>
      <c r="H813" s="271">
        <v>0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2902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2903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2904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2905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2906</v>
      </c>
      <c r="G818" s="268"/>
      <c r="H818" s="271">
        <v>4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2907</v>
      </c>
      <c r="G819" s="268"/>
      <c r="H819" s="271">
        <v>2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13" customFormat="1">
      <c r="A820" s="13"/>
      <c r="B820" s="267"/>
      <c r="C820" s="268"/>
      <c r="D820" s="259" t="s">
        <v>293</v>
      </c>
      <c r="E820" s="269" t="s">
        <v>1</v>
      </c>
      <c r="F820" s="270" t="s">
        <v>2908</v>
      </c>
      <c r="G820" s="268"/>
      <c r="H820" s="271">
        <v>2</v>
      </c>
      <c r="I820" s="272"/>
      <c r="J820" s="268"/>
      <c r="K820" s="268"/>
      <c r="L820" s="273"/>
      <c r="M820" s="274"/>
      <c r="N820" s="275"/>
      <c r="O820" s="275"/>
      <c r="P820" s="275"/>
      <c r="Q820" s="275"/>
      <c r="R820" s="275"/>
      <c r="S820" s="275"/>
      <c r="T820" s="276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77" t="s">
        <v>293</v>
      </c>
      <c r="AU820" s="277" t="s">
        <v>96</v>
      </c>
      <c r="AV820" s="13" t="s">
        <v>96</v>
      </c>
      <c r="AW820" s="13" t="s">
        <v>40</v>
      </c>
      <c r="AX820" s="13" t="s">
        <v>85</v>
      </c>
      <c r="AY820" s="277" t="s">
        <v>180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2909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85</v>
      </c>
      <c r="AY821" s="277" t="s">
        <v>180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2910</v>
      </c>
      <c r="G822" s="268"/>
      <c r="H822" s="271">
        <v>2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85</v>
      </c>
      <c r="AY822" s="277" t="s">
        <v>180</v>
      </c>
    </row>
    <row r="823" s="13" customFormat="1">
      <c r="A823" s="13"/>
      <c r="B823" s="267"/>
      <c r="C823" s="268"/>
      <c r="D823" s="259" t="s">
        <v>293</v>
      </c>
      <c r="E823" s="269" t="s">
        <v>1</v>
      </c>
      <c r="F823" s="270" t="s">
        <v>2911</v>
      </c>
      <c r="G823" s="268"/>
      <c r="H823" s="271">
        <v>2</v>
      </c>
      <c r="I823" s="272"/>
      <c r="J823" s="268"/>
      <c r="K823" s="268"/>
      <c r="L823" s="273"/>
      <c r="M823" s="274"/>
      <c r="N823" s="275"/>
      <c r="O823" s="275"/>
      <c r="P823" s="275"/>
      <c r="Q823" s="275"/>
      <c r="R823" s="275"/>
      <c r="S823" s="275"/>
      <c r="T823" s="27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77" t="s">
        <v>293</v>
      </c>
      <c r="AU823" s="277" t="s">
        <v>96</v>
      </c>
      <c r="AV823" s="13" t="s">
        <v>96</v>
      </c>
      <c r="AW823" s="13" t="s">
        <v>40</v>
      </c>
      <c r="AX823" s="13" t="s">
        <v>85</v>
      </c>
      <c r="AY823" s="277" t="s">
        <v>180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2912</v>
      </c>
      <c r="G824" s="268"/>
      <c r="H824" s="271">
        <v>2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16.5" customHeight="1">
      <c r="A825" s="38"/>
      <c r="B825" s="39"/>
      <c r="C825" s="278" t="s">
        <v>644</v>
      </c>
      <c r="D825" s="278" t="s">
        <v>334</v>
      </c>
      <c r="E825" s="279" t="s">
        <v>2095</v>
      </c>
      <c r="F825" s="280" t="s">
        <v>2096</v>
      </c>
      <c r="G825" s="281" t="s">
        <v>342</v>
      </c>
      <c r="H825" s="282">
        <v>34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0.0035999999999999999</v>
      </c>
      <c r="R825" s="255">
        <f>Q825*H825</f>
        <v>0.1224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2913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2098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2900</v>
      </c>
      <c r="G827" s="268"/>
      <c r="H827" s="271">
        <v>8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2901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2878</v>
      </c>
      <c r="G829" s="268"/>
      <c r="H829" s="271">
        <v>0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2902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2903</v>
      </c>
      <c r="G831" s="268"/>
      <c r="H831" s="271">
        <v>2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2904</v>
      </c>
      <c r="G832" s="268"/>
      <c r="H832" s="271">
        <v>2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2905</v>
      </c>
      <c r="G833" s="268"/>
      <c r="H833" s="271">
        <v>2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2906</v>
      </c>
      <c r="G834" s="268"/>
      <c r="H834" s="271">
        <v>4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13" customFormat="1">
      <c r="A835" s="13"/>
      <c r="B835" s="267"/>
      <c r="C835" s="268"/>
      <c r="D835" s="259" t="s">
        <v>293</v>
      </c>
      <c r="E835" s="269" t="s">
        <v>1</v>
      </c>
      <c r="F835" s="270" t="s">
        <v>2907</v>
      </c>
      <c r="G835" s="268"/>
      <c r="H835" s="271">
        <v>2</v>
      </c>
      <c r="I835" s="272"/>
      <c r="J835" s="268"/>
      <c r="K835" s="268"/>
      <c r="L835" s="273"/>
      <c r="M835" s="274"/>
      <c r="N835" s="275"/>
      <c r="O835" s="275"/>
      <c r="P835" s="275"/>
      <c r="Q835" s="275"/>
      <c r="R835" s="275"/>
      <c r="S835" s="275"/>
      <c r="T835" s="276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77" t="s">
        <v>293</v>
      </c>
      <c r="AU835" s="277" t="s">
        <v>96</v>
      </c>
      <c r="AV835" s="13" t="s">
        <v>96</v>
      </c>
      <c r="AW835" s="13" t="s">
        <v>40</v>
      </c>
      <c r="AX835" s="13" t="s">
        <v>85</v>
      </c>
      <c r="AY835" s="277" t="s">
        <v>180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2908</v>
      </c>
      <c r="G836" s="268"/>
      <c r="H836" s="271">
        <v>2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85</v>
      </c>
      <c r="AY836" s="277" t="s">
        <v>180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2909</v>
      </c>
      <c r="G837" s="268"/>
      <c r="H837" s="271">
        <v>2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2910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2911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2912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2" customFormat="1" ht="24" customHeight="1">
      <c r="A841" s="38"/>
      <c r="B841" s="39"/>
      <c r="C841" s="278" t="s">
        <v>649</v>
      </c>
      <c r="D841" s="278" t="s">
        <v>334</v>
      </c>
      <c r="E841" s="279" t="s">
        <v>2118</v>
      </c>
      <c r="F841" s="280" t="s">
        <v>2119</v>
      </c>
      <c r="G841" s="281" t="s">
        <v>342</v>
      </c>
      <c r="H841" s="282">
        <v>4</v>
      </c>
      <c r="I841" s="283"/>
      <c r="J841" s="284">
        <f>ROUND(I841*H841,2)</f>
        <v>0</v>
      </c>
      <c r="K841" s="280" t="s">
        <v>1</v>
      </c>
      <c r="L841" s="285"/>
      <c r="M841" s="286" t="s">
        <v>1</v>
      </c>
      <c r="N841" s="287" t="s">
        <v>50</v>
      </c>
      <c r="O841" s="91"/>
      <c r="P841" s="255">
        <f>O841*H841</f>
        <v>0</v>
      </c>
      <c r="Q841" s="255">
        <v>0.0013500000000000001</v>
      </c>
      <c r="R841" s="255">
        <f>Q841*H841</f>
        <v>0.0054000000000000003</v>
      </c>
      <c r="S841" s="255">
        <v>0</v>
      </c>
      <c r="T841" s="256">
        <f>S841*H841</f>
        <v>0</v>
      </c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R841" s="257" t="s">
        <v>215</v>
      </c>
      <c r="AT841" s="257" t="s">
        <v>334</v>
      </c>
      <c r="AU841" s="257" t="s">
        <v>96</v>
      </c>
      <c r="AY841" s="16" t="s">
        <v>180</v>
      </c>
      <c r="BE841" s="258">
        <f>IF(N841="základní",J841,0)</f>
        <v>0</v>
      </c>
      <c r="BF841" s="258">
        <f>IF(N841="snížená",J841,0)</f>
        <v>0</v>
      </c>
      <c r="BG841" s="258">
        <f>IF(N841="zákl. přenesená",J841,0)</f>
        <v>0</v>
      </c>
      <c r="BH841" s="258">
        <f>IF(N841="sníž. přenesená",J841,0)</f>
        <v>0</v>
      </c>
      <c r="BI841" s="258">
        <f>IF(N841="nulová",J841,0)</f>
        <v>0</v>
      </c>
      <c r="BJ841" s="16" t="s">
        <v>93</v>
      </c>
      <c r="BK841" s="258">
        <f>ROUND(I841*H841,2)</f>
        <v>0</v>
      </c>
      <c r="BL841" s="16" t="s">
        <v>198</v>
      </c>
      <c r="BM841" s="257" t="s">
        <v>2914</v>
      </c>
    </row>
    <row r="842" s="2" customFormat="1">
      <c r="A842" s="38"/>
      <c r="B842" s="39"/>
      <c r="C842" s="40"/>
      <c r="D842" s="259" t="s">
        <v>187</v>
      </c>
      <c r="E842" s="40"/>
      <c r="F842" s="260" t="s">
        <v>2119</v>
      </c>
      <c r="G842" s="40"/>
      <c r="H842" s="40"/>
      <c r="I842" s="154"/>
      <c r="J842" s="40"/>
      <c r="K842" s="40"/>
      <c r="L842" s="44"/>
      <c r="M842" s="261"/>
      <c r="N842" s="262"/>
      <c r="O842" s="91"/>
      <c r="P842" s="91"/>
      <c r="Q842" s="91"/>
      <c r="R842" s="91"/>
      <c r="S842" s="91"/>
      <c r="T842" s="92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T842" s="16" t="s">
        <v>187</v>
      </c>
      <c r="AU842" s="16" t="s">
        <v>96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2915</v>
      </c>
      <c r="G843" s="268"/>
      <c r="H843" s="271">
        <v>4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93</v>
      </c>
      <c r="AY843" s="277" t="s">
        <v>180</v>
      </c>
    </row>
    <row r="844" s="2" customFormat="1" ht="16.5" customHeight="1">
      <c r="A844" s="38"/>
      <c r="B844" s="39"/>
      <c r="C844" s="278" t="s">
        <v>655</v>
      </c>
      <c r="D844" s="278" t="s">
        <v>334</v>
      </c>
      <c r="E844" s="279" t="s">
        <v>2122</v>
      </c>
      <c r="F844" s="280" t="s">
        <v>2123</v>
      </c>
      <c r="G844" s="281" t="s">
        <v>342</v>
      </c>
      <c r="H844" s="282">
        <v>4</v>
      </c>
      <c r="I844" s="283"/>
      <c r="J844" s="284">
        <f>ROUND(I844*H844,2)</f>
        <v>0</v>
      </c>
      <c r="K844" s="280" t="s">
        <v>1</v>
      </c>
      <c r="L844" s="285"/>
      <c r="M844" s="286" t="s">
        <v>1</v>
      </c>
      <c r="N844" s="287" t="s">
        <v>50</v>
      </c>
      <c r="O844" s="91"/>
      <c r="P844" s="255">
        <f>O844*H844</f>
        <v>0</v>
      </c>
      <c r="Q844" s="255">
        <v>0.0040000000000000001</v>
      </c>
      <c r="R844" s="255">
        <f>Q844*H844</f>
        <v>0.016</v>
      </c>
      <c r="S844" s="255">
        <v>0</v>
      </c>
      <c r="T844" s="256">
        <f>S844*H844</f>
        <v>0</v>
      </c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R844" s="257" t="s">
        <v>215</v>
      </c>
      <c r="AT844" s="257" t="s">
        <v>334</v>
      </c>
      <c r="AU844" s="257" t="s">
        <v>96</v>
      </c>
      <c r="AY844" s="16" t="s">
        <v>180</v>
      </c>
      <c r="BE844" s="258">
        <f>IF(N844="základní",J844,0)</f>
        <v>0</v>
      </c>
      <c r="BF844" s="258">
        <f>IF(N844="snížená",J844,0)</f>
        <v>0</v>
      </c>
      <c r="BG844" s="258">
        <f>IF(N844="zákl. přenesená",J844,0)</f>
        <v>0</v>
      </c>
      <c r="BH844" s="258">
        <f>IF(N844="sníž. přenesená",J844,0)</f>
        <v>0</v>
      </c>
      <c r="BI844" s="258">
        <f>IF(N844="nulová",J844,0)</f>
        <v>0</v>
      </c>
      <c r="BJ844" s="16" t="s">
        <v>93</v>
      </c>
      <c r="BK844" s="258">
        <f>ROUND(I844*H844,2)</f>
        <v>0</v>
      </c>
      <c r="BL844" s="16" t="s">
        <v>198</v>
      </c>
      <c r="BM844" s="257" t="s">
        <v>2916</v>
      </c>
    </row>
    <row r="845" s="2" customFormat="1">
      <c r="A845" s="38"/>
      <c r="B845" s="39"/>
      <c r="C845" s="40"/>
      <c r="D845" s="259" t="s">
        <v>187</v>
      </c>
      <c r="E845" s="40"/>
      <c r="F845" s="260" t="s">
        <v>2123</v>
      </c>
      <c r="G845" s="40"/>
      <c r="H845" s="40"/>
      <c r="I845" s="154"/>
      <c r="J845" s="40"/>
      <c r="K845" s="40"/>
      <c r="L845" s="44"/>
      <c r="M845" s="261"/>
      <c r="N845" s="262"/>
      <c r="O845" s="91"/>
      <c r="P845" s="91"/>
      <c r="Q845" s="91"/>
      <c r="R845" s="91"/>
      <c r="S845" s="91"/>
      <c r="T845" s="92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T845" s="16" t="s">
        <v>187</v>
      </c>
      <c r="AU845" s="16" t="s">
        <v>96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2915</v>
      </c>
      <c r="G846" s="268"/>
      <c r="H846" s="271">
        <v>4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93</v>
      </c>
      <c r="AY846" s="277" t="s">
        <v>180</v>
      </c>
    </row>
    <row r="847" s="2" customFormat="1" ht="16.5" customHeight="1">
      <c r="A847" s="38"/>
      <c r="B847" s="39"/>
      <c r="C847" s="278" t="s">
        <v>660</v>
      </c>
      <c r="D847" s="278" t="s">
        <v>334</v>
      </c>
      <c r="E847" s="279" t="s">
        <v>2110</v>
      </c>
      <c r="F847" s="280" t="s">
        <v>2111</v>
      </c>
      <c r="G847" s="281" t="s">
        <v>342</v>
      </c>
      <c r="H847" s="282">
        <v>12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0.0040000000000000001</v>
      </c>
      <c r="R847" s="255">
        <f>Q847*H847</f>
        <v>0.048000000000000001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2917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2111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2918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2919</v>
      </c>
      <c r="G850" s="268"/>
      <c r="H850" s="271">
        <v>8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24" customHeight="1">
      <c r="A851" s="38"/>
      <c r="B851" s="39"/>
      <c r="C851" s="278" t="s">
        <v>664</v>
      </c>
      <c r="D851" s="278" t="s">
        <v>334</v>
      </c>
      <c r="E851" s="279" t="s">
        <v>2115</v>
      </c>
      <c r="F851" s="280" t="s">
        <v>2116</v>
      </c>
      <c r="G851" s="281" t="s">
        <v>342</v>
      </c>
      <c r="H851" s="282">
        <v>12</v>
      </c>
      <c r="I851" s="283"/>
      <c r="J851" s="284">
        <f>ROUND(I851*H851,2)</f>
        <v>0</v>
      </c>
      <c r="K851" s="280" t="s">
        <v>1</v>
      </c>
      <c r="L851" s="285"/>
      <c r="M851" s="286" t="s">
        <v>1</v>
      </c>
      <c r="N851" s="287" t="s">
        <v>50</v>
      </c>
      <c r="O851" s="91"/>
      <c r="P851" s="255">
        <f>O851*H851</f>
        <v>0</v>
      </c>
      <c r="Q851" s="255">
        <v>0.00056999999999999998</v>
      </c>
      <c r="R851" s="255">
        <f>Q851*H851</f>
        <v>0.0068399999999999997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215</v>
      </c>
      <c r="AT851" s="257" t="s">
        <v>334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2920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2116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2918</v>
      </c>
      <c r="G853" s="268"/>
      <c r="H853" s="271">
        <v>4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2919</v>
      </c>
      <c r="G854" s="268"/>
      <c r="H854" s="271">
        <v>8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2" customFormat="1" ht="24" customHeight="1">
      <c r="A855" s="38"/>
      <c r="B855" s="39"/>
      <c r="C855" s="278" t="s">
        <v>669</v>
      </c>
      <c r="D855" s="278" t="s">
        <v>334</v>
      </c>
      <c r="E855" s="279" t="s">
        <v>2125</v>
      </c>
      <c r="F855" s="280" t="s">
        <v>2126</v>
      </c>
      <c r="G855" s="281" t="s">
        <v>342</v>
      </c>
      <c r="H855" s="282">
        <v>8</v>
      </c>
      <c r="I855" s="283"/>
      <c r="J855" s="284">
        <f>ROUND(I855*H855,2)</f>
        <v>0</v>
      </c>
      <c r="K855" s="280" t="s">
        <v>1</v>
      </c>
      <c r="L855" s="285"/>
      <c r="M855" s="286" t="s">
        <v>1</v>
      </c>
      <c r="N855" s="287" t="s">
        <v>50</v>
      </c>
      <c r="O855" s="91"/>
      <c r="P855" s="255">
        <f>O855*H855</f>
        <v>0</v>
      </c>
      <c r="Q855" s="255">
        <v>0.0060000000000000001</v>
      </c>
      <c r="R855" s="255">
        <f>Q855*H855</f>
        <v>0.048000000000000001</v>
      </c>
      <c r="S855" s="255">
        <v>0</v>
      </c>
      <c r="T855" s="256">
        <f>S855*H855</f>
        <v>0</v>
      </c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R855" s="257" t="s">
        <v>215</v>
      </c>
      <c r="AT855" s="257" t="s">
        <v>334</v>
      </c>
      <c r="AU855" s="257" t="s">
        <v>96</v>
      </c>
      <c r="AY855" s="16" t="s">
        <v>180</v>
      </c>
      <c r="BE855" s="258">
        <f>IF(N855="základní",J855,0)</f>
        <v>0</v>
      </c>
      <c r="BF855" s="258">
        <f>IF(N855="snížená",J855,0)</f>
        <v>0</v>
      </c>
      <c r="BG855" s="258">
        <f>IF(N855="zákl. přenesená",J855,0)</f>
        <v>0</v>
      </c>
      <c r="BH855" s="258">
        <f>IF(N855="sníž. přenesená",J855,0)</f>
        <v>0</v>
      </c>
      <c r="BI855" s="258">
        <f>IF(N855="nulová",J855,0)</f>
        <v>0</v>
      </c>
      <c r="BJ855" s="16" t="s">
        <v>93</v>
      </c>
      <c r="BK855" s="258">
        <f>ROUND(I855*H855,2)</f>
        <v>0</v>
      </c>
      <c r="BL855" s="16" t="s">
        <v>198</v>
      </c>
      <c r="BM855" s="257" t="s">
        <v>2921</v>
      </c>
    </row>
    <row r="856" s="2" customFormat="1">
      <c r="A856" s="38"/>
      <c r="B856" s="39"/>
      <c r="C856" s="40"/>
      <c r="D856" s="259" t="s">
        <v>187</v>
      </c>
      <c r="E856" s="40"/>
      <c r="F856" s="260" t="s">
        <v>2126</v>
      </c>
      <c r="G856" s="40"/>
      <c r="H856" s="40"/>
      <c r="I856" s="154"/>
      <c r="J856" s="40"/>
      <c r="K856" s="40"/>
      <c r="L856" s="44"/>
      <c r="M856" s="261"/>
      <c r="N856" s="262"/>
      <c r="O856" s="91"/>
      <c r="P856" s="91"/>
      <c r="Q856" s="91"/>
      <c r="R856" s="91"/>
      <c r="S856" s="91"/>
      <c r="T856" s="92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T856" s="16" t="s">
        <v>187</v>
      </c>
      <c r="AU856" s="16" t="s">
        <v>96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2922</v>
      </c>
      <c r="G857" s="268"/>
      <c r="H857" s="271">
        <v>3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2923</v>
      </c>
      <c r="G858" s="268"/>
      <c r="H858" s="271">
        <v>1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2892</v>
      </c>
      <c r="G859" s="268"/>
      <c r="H859" s="271">
        <v>4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85</v>
      </c>
      <c r="AY859" s="277" t="s">
        <v>180</v>
      </c>
    </row>
    <row r="860" s="2" customFormat="1" ht="16.5" customHeight="1">
      <c r="A860" s="38"/>
      <c r="B860" s="39"/>
      <c r="C860" s="246" t="s">
        <v>675</v>
      </c>
      <c r="D860" s="246" t="s">
        <v>181</v>
      </c>
      <c r="E860" s="247" t="s">
        <v>2018</v>
      </c>
      <c r="F860" s="248" t="s">
        <v>2019</v>
      </c>
      <c r="G860" s="249" t="s">
        <v>342</v>
      </c>
      <c r="H860" s="250">
        <v>25</v>
      </c>
      <c r="I860" s="251"/>
      <c r="J860" s="252">
        <f>ROUND(I860*H860,2)</f>
        <v>0</v>
      </c>
      <c r="K860" s="248" t="s">
        <v>280</v>
      </c>
      <c r="L860" s="44"/>
      <c r="M860" s="253" t="s">
        <v>1</v>
      </c>
      <c r="N860" s="254" t="s">
        <v>50</v>
      </c>
      <c r="O860" s="91"/>
      <c r="P860" s="255">
        <f>O860*H860</f>
        <v>0</v>
      </c>
      <c r="Q860" s="255">
        <v>0.12303</v>
      </c>
      <c r="R860" s="255">
        <f>Q860*H860</f>
        <v>3.0757500000000002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198</v>
      </c>
      <c r="AT860" s="257" t="s">
        <v>181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2924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2019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2894</v>
      </c>
      <c r="G862" s="268"/>
      <c r="H862" s="271">
        <v>2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85</v>
      </c>
      <c r="AY862" s="277" t="s">
        <v>180</v>
      </c>
    </row>
    <row r="863" s="13" customFormat="1">
      <c r="A863" s="13"/>
      <c r="B863" s="267"/>
      <c r="C863" s="268"/>
      <c r="D863" s="259" t="s">
        <v>293</v>
      </c>
      <c r="E863" s="269" t="s">
        <v>1</v>
      </c>
      <c r="F863" s="270" t="s">
        <v>2925</v>
      </c>
      <c r="G863" s="268"/>
      <c r="H863" s="271">
        <v>5</v>
      </c>
      <c r="I863" s="272"/>
      <c r="J863" s="268"/>
      <c r="K863" s="268"/>
      <c r="L863" s="273"/>
      <c r="M863" s="274"/>
      <c r="N863" s="275"/>
      <c r="O863" s="275"/>
      <c r="P863" s="275"/>
      <c r="Q863" s="275"/>
      <c r="R863" s="275"/>
      <c r="S863" s="275"/>
      <c r="T863" s="276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77" t="s">
        <v>293</v>
      </c>
      <c r="AU863" s="277" t="s">
        <v>96</v>
      </c>
      <c r="AV863" s="13" t="s">
        <v>96</v>
      </c>
      <c r="AW863" s="13" t="s">
        <v>40</v>
      </c>
      <c r="AX863" s="13" t="s">
        <v>85</v>
      </c>
      <c r="AY863" s="277" t="s">
        <v>180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2877</v>
      </c>
      <c r="G864" s="268"/>
      <c r="H864" s="271">
        <v>1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85</v>
      </c>
      <c r="AY864" s="277" t="s">
        <v>180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2878</v>
      </c>
      <c r="G865" s="268"/>
      <c r="H865" s="271">
        <v>0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85</v>
      </c>
      <c r="AY865" s="277" t="s">
        <v>180</v>
      </c>
    </row>
    <row r="866" s="13" customFormat="1">
      <c r="A866" s="13"/>
      <c r="B866" s="267"/>
      <c r="C866" s="268"/>
      <c r="D866" s="259" t="s">
        <v>293</v>
      </c>
      <c r="E866" s="269" t="s">
        <v>1</v>
      </c>
      <c r="F866" s="270" t="s">
        <v>2879</v>
      </c>
      <c r="G866" s="268"/>
      <c r="H866" s="271">
        <v>1</v>
      </c>
      <c r="I866" s="272"/>
      <c r="J866" s="268"/>
      <c r="K866" s="268"/>
      <c r="L866" s="273"/>
      <c r="M866" s="274"/>
      <c r="N866" s="275"/>
      <c r="O866" s="275"/>
      <c r="P866" s="275"/>
      <c r="Q866" s="275"/>
      <c r="R866" s="275"/>
      <c r="S866" s="275"/>
      <c r="T866" s="27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77" t="s">
        <v>293</v>
      </c>
      <c r="AU866" s="277" t="s">
        <v>96</v>
      </c>
      <c r="AV866" s="13" t="s">
        <v>96</v>
      </c>
      <c r="AW866" s="13" t="s">
        <v>40</v>
      </c>
      <c r="AX866" s="13" t="s">
        <v>85</v>
      </c>
      <c r="AY866" s="277" t="s">
        <v>180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2880</v>
      </c>
      <c r="G867" s="268"/>
      <c r="H867" s="271">
        <v>1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2881</v>
      </c>
      <c r="G868" s="268"/>
      <c r="H868" s="271">
        <v>1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85</v>
      </c>
      <c r="AY868" s="277" t="s">
        <v>180</v>
      </c>
    </row>
    <row r="869" s="13" customFormat="1">
      <c r="A869" s="13"/>
      <c r="B869" s="267"/>
      <c r="C869" s="268"/>
      <c r="D869" s="259" t="s">
        <v>293</v>
      </c>
      <c r="E869" s="269" t="s">
        <v>1</v>
      </c>
      <c r="F869" s="270" t="s">
        <v>2882</v>
      </c>
      <c r="G869" s="268"/>
      <c r="H869" s="271">
        <v>1</v>
      </c>
      <c r="I869" s="272"/>
      <c r="J869" s="268"/>
      <c r="K869" s="268"/>
      <c r="L869" s="273"/>
      <c r="M869" s="274"/>
      <c r="N869" s="275"/>
      <c r="O869" s="275"/>
      <c r="P869" s="275"/>
      <c r="Q869" s="275"/>
      <c r="R869" s="275"/>
      <c r="S869" s="275"/>
      <c r="T869" s="276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77" t="s">
        <v>293</v>
      </c>
      <c r="AU869" s="277" t="s">
        <v>96</v>
      </c>
      <c r="AV869" s="13" t="s">
        <v>96</v>
      </c>
      <c r="AW869" s="13" t="s">
        <v>40</v>
      </c>
      <c r="AX869" s="13" t="s">
        <v>85</v>
      </c>
      <c r="AY869" s="277" t="s">
        <v>180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2883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2884</v>
      </c>
      <c r="G871" s="268"/>
      <c r="H871" s="271">
        <v>1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85</v>
      </c>
      <c r="AY871" s="277" t="s">
        <v>180</v>
      </c>
    </row>
    <row r="872" s="13" customFormat="1">
      <c r="A872" s="13"/>
      <c r="B872" s="267"/>
      <c r="C872" s="268"/>
      <c r="D872" s="259" t="s">
        <v>293</v>
      </c>
      <c r="E872" s="269" t="s">
        <v>1</v>
      </c>
      <c r="F872" s="270" t="s">
        <v>2885</v>
      </c>
      <c r="G872" s="268"/>
      <c r="H872" s="271">
        <v>1</v>
      </c>
      <c r="I872" s="272"/>
      <c r="J872" s="268"/>
      <c r="K872" s="268"/>
      <c r="L872" s="273"/>
      <c r="M872" s="274"/>
      <c r="N872" s="275"/>
      <c r="O872" s="275"/>
      <c r="P872" s="275"/>
      <c r="Q872" s="275"/>
      <c r="R872" s="275"/>
      <c r="S872" s="275"/>
      <c r="T872" s="276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77" t="s">
        <v>293</v>
      </c>
      <c r="AU872" s="277" t="s">
        <v>96</v>
      </c>
      <c r="AV872" s="13" t="s">
        <v>96</v>
      </c>
      <c r="AW872" s="13" t="s">
        <v>40</v>
      </c>
      <c r="AX872" s="13" t="s">
        <v>85</v>
      </c>
      <c r="AY872" s="277" t="s">
        <v>180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2886</v>
      </c>
      <c r="G873" s="268"/>
      <c r="H873" s="271">
        <v>1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85</v>
      </c>
      <c r="AY873" s="277" t="s">
        <v>180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2887</v>
      </c>
      <c r="G874" s="268"/>
      <c r="H874" s="271">
        <v>1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13" customFormat="1">
      <c r="A875" s="13"/>
      <c r="B875" s="267"/>
      <c r="C875" s="268"/>
      <c r="D875" s="259" t="s">
        <v>293</v>
      </c>
      <c r="E875" s="269" t="s">
        <v>1</v>
      </c>
      <c r="F875" s="270" t="s">
        <v>2888</v>
      </c>
      <c r="G875" s="268"/>
      <c r="H875" s="271">
        <v>1</v>
      </c>
      <c r="I875" s="272"/>
      <c r="J875" s="268"/>
      <c r="K875" s="268"/>
      <c r="L875" s="273"/>
      <c r="M875" s="274"/>
      <c r="N875" s="275"/>
      <c r="O875" s="275"/>
      <c r="P875" s="275"/>
      <c r="Q875" s="275"/>
      <c r="R875" s="275"/>
      <c r="S875" s="275"/>
      <c r="T875" s="276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77" t="s">
        <v>293</v>
      </c>
      <c r="AU875" s="277" t="s">
        <v>96</v>
      </c>
      <c r="AV875" s="13" t="s">
        <v>96</v>
      </c>
      <c r="AW875" s="13" t="s">
        <v>40</v>
      </c>
      <c r="AX875" s="13" t="s">
        <v>85</v>
      </c>
      <c r="AY875" s="277" t="s">
        <v>180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2889</v>
      </c>
      <c r="G876" s="268"/>
      <c r="H876" s="271">
        <v>1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85</v>
      </c>
      <c r="AY876" s="277" t="s">
        <v>180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2923</v>
      </c>
      <c r="G877" s="268"/>
      <c r="H877" s="271">
        <v>1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13" customFormat="1">
      <c r="A878" s="13"/>
      <c r="B878" s="267"/>
      <c r="C878" s="268"/>
      <c r="D878" s="259" t="s">
        <v>293</v>
      </c>
      <c r="E878" s="269" t="s">
        <v>1</v>
      </c>
      <c r="F878" s="270" t="s">
        <v>2892</v>
      </c>
      <c r="G878" s="268"/>
      <c r="H878" s="271">
        <v>4</v>
      </c>
      <c r="I878" s="272"/>
      <c r="J878" s="268"/>
      <c r="K878" s="268"/>
      <c r="L878" s="273"/>
      <c r="M878" s="274"/>
      <c r="N878" s="275"/>
      <c r="O878" s="275"/>
      <c r="P878" s="275"/>
      <c r="Q878" s="275"/>
      <c r="R878" s="275"/>
      <c r="S878" s="275"/>
      <c r="T878" s="276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77" t="s">
        <v>293</v>
      </c>
      <c r="AU878" s="277" t="s">
        <v>96</v>
      </c>
      <c r="AV878" s="13" t="s">
        <v>96</v>
      </c>
      <c r="AW878" s="13" t="s">
        <v>40</v>
      </c>
      <c r="AX878" s="13" t="s">
        <v>85</v>
      </c>
      <c r="AY878" s="277" t="s">
        <v>180</v>
      </c>
    </row>
    <row r="879" s="2" customFormat="1" ht="16.5" customHeight="1">
      <c r="A879" s="38"/>
      <c r="B879" s="39"/>
      <c r="C879" s="278" t="s">
        <v>681</v>
      </c>
      <c r="D879" s="278" t="s">
        <v>334</v>
      </c>
      <c r="E879" s="279" t="s">
        <v>2032</v>
      </c>
      <c r="F879" s="280" t="s">
        <v>2033</v>
      </c>
      <c r="G879" s="281" t="s">
        <v>342</v>
      </c>
      <c r="H879" s="282">
        <v>25</v>
      </c>
      <c r="I879" s="283"/>
      <c r="J879" s="284">
        <f>ROUND(I879*H879,2)</f>
        <v>0</v>
      </c>
      <c r="K879" s="280" t="s">
        <v>312</v>
      </c>
      <c r="L879" s="285"/>
      <c r="M879" s="286" t="s">
        <v>1</v>
      </c>
      <c r="N879" s="287" t="s">
        <v>50</v>
      </c>
      <c r="O879" s="91"/>
      <c r="P879" s="255">
        <f>O879*H879</f>
        <v>0</v>
      </c>
      <c r="Q879" s="255">
        <v>0.013299999999999999</v>
      </c>
      <c r="R879" s="255">
        <f>Q879*H879</f>
        <v>0.33249999999999996</v>
      </c>
      <c r="S879" s="255">
        <v>0</v>
      </c>
      <c r="T879" s="256">
        <f>S879*H879</f>
        <v>0</v>
      </c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R879" s="257" t="s">
        <v>215</v>
      </c>
      <c r="AT879" s="257" t="s">
        <v>334</v>
      </c>
      <c r="AU879" s="257" t="s">
        <v>96</v>
      </c>
      <c r="AY879" s="16" t="s">
        <v>180</v>
      </c>
      <c r="BE879" s="258">
        <f>IF(N879="základní",J879,0)</f>
        <v>0</v>
      </c>
      <c r="BF879" s="258">
        <f>IF(N879="snížená",J879,0)</f>
        <v>0</v>
      </c>
      <c r="BG879" s="258">
        <f>IF(N879="zákl. přenesená",J879,0)</f>
        <v>0</v>
      </c>
      <c r="BH879" s="258">
        <f>IF(N879="sníž. přenesená",J879,0)</f>
        <v>0</v>
      </c>
      <c r="BI879" s="258">
        <f>IF(N879="nulová",J879,0)</f>
        <v>0</v>
      </c>
      <c r="BJ879" s="16" t="s">
        <v>93</v>
      </c>
      <c r="BK879" s="258">
        <f>ROUND(I879*H879,2)</f>
        <v>0</v>
      </c>
      <c r="BL879" s="16" t="s">
        <v>198</v>
      </c>
      <c r="BM879" s="257" t="s">
        <v>2926</v>
      </c>
    </row>
    <row r="880" s="2" customFormat="1">
      <c r="A880" s="38"/>
      <c r="B880" s="39"/>
      <c r="C880" s="40"/>
      <c r="D880" s="259" t="s">
        <v>187</v>
      </c>
      <c r="E880" s="40"/>
      <c r="F880" s="260" t="s">
        <v>2035</v>
      </c>
      <c r="G880" s="40"/>
      <c r="H880" s="40"/>
      <c r="I880" s="154"/>
      <c r="J880" s="40"/>
      <c r="K880" s="40"/>
      <c r="L880" s="44"/>
      <c r="M880" s="261"/>
      <c r="N880" s="262"/>
      <c r="O880" s="91"/>
      <c r="P880" s="91"/>
      <c r="Q880" s="91"/>
      <c r="R880" s="91"/>
      <c r="S880" s="91"/>
      <c r="T880" s="92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T880" s="16" t="s">
        <v>187</v>
      </c>
      <c r="AU880" s="16" t="s">
        <v>96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2894</v>
      </c>
      <c r="G881" s="268"/>
      <c r="H881" s="271">
        <v>2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2925</v>
      </c>
      <c r="G882" s="268"/>
      <c r="H882" s="271">
        <v>5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2877</v>
      </c>
      <c r="G883" s="268"/>
      <c r="H883" s="271">
        <v>1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2878</v>
      </c>
      <c r="G884" s="268"/>
      <c r="H884" s="271">
        <v>0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2879</v>
      </c>
      <c r="G885" s="268"/>
      <c r="H885" s="271">
        <v>1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2880</v>
      </c>
      <c r="G886" s="268"/>
      <c r="H886" s="271">
        <v>1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2881</v>
      </c>
      <c r="G887" s="268"/>
      <c r="H887" s="271">
        <v>1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2882</v>
      </c>
      <c r="G888" s="268"/>
      <c r="H888" s="271">
        <v>1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2883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2884</v>
      </c>
      <c r="G890" s="268"/>
      <c r="H890" s="271">
        <v>1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2885</v>
      </c>
      <c r="G891" s="268"/>
      <c r="H891" s="271">
        <v>1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2886</v>
      </c>
      <c r="G892" s="268"/>
      <c r="H892" s="271">
        <v>1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2887</v>
      </c>
      <c r="G893" s="268"/>
      <c r="H893" s="271">
        <v>1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13" customFormat="1">
      <c r="A894" s="13"/>
      <c r="B894" s="267"/>
      <c r="C894" s="268"/>
      <c r="D894" s="259" t="s">
        <v>293</v>
      </c>
      <c r="E894" s="269" t="s">
        <v>1</v>
      </c>
      <c r="F894" s="270" t="s">
        <v>2888</v>
      </c>
      <c r="G894" s="268"/>
      <c r="H894" s="271">
        <v>1</v>
      </c>
      <c r="I894" s="272"/>
      <c r="J894" s="268"/>
      <c r="K894" s="268"/>
      <c r="L894" s="273"/>
      <c r="M894" s="274"/>
      <c r="N894" s="275"/>
      <c r="O894" s="275"/>
      <c r="P894" s="275"/>
      <c r="Q894" s="275"/>
      <c r="R894" s="275"/>
      <c r="S894" s="275"/>
      <c r="T894" s="276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77" t="s">
        <v>293</v>
      </c>
      <c r="AU894" s="277" t="s">
        <v>96</v>
      </c>
      <c r="AV894" s="13" t="s">
        <v>96</v>
      </c>
      <c r="AW894" s="13" t="s">
        <v>40</v>
      </c>
      <c r="AX894" s="13" t="s">
        <v>85</v>
      </c>
      <c r="AY894" s="277" t="s">
        <v>180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2889</v>
      </c>
      <c r="G895" s="268"/>
      <c r="H895" s="271">
        <v>1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85</v>
      </c>
      <c r="AY895" s="277" t="s">
        <v>180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2923</v>
      </c>
      <c r="G896" s="268"/>
      <c r="H896" s="271">
        <v>1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2892</v>
      </c>
      <c r="G897" s="268"/>
      <c r="H897" s="271">
        <v>4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2" customFormat="1" ht="16.5" customHeight="1">
      <c r="A898" s="38"/>
      <c r="B898" s="39"/>
      <c r="C898" s="278" t="s">
        <v>687</v>
      </c>
      <c r="D898" s="278" t="s">
        <v>334</v>
      </c>
      <c r="E898" s="279" t="s">
        <v>2036</v>
      </c>
      <c r="F898" s="280" t="s">
        <v>2037</v>
      </c>
      <c r="G898" s="281" t="s">
        <v>342</v>
      </c>
      <c r="H898" s="282">
        <v>25</v>
      </c>
      <c r="I898" s="283"/>
      <c r="J898" s="284">
        <f>ROUND(I898*H898,2)</f>
        <v>0</v>
      </c>
      <c r="K898" s="280" t="s">
        <v>1</v>
      </c>
      <c r="L898" s="285"/>
      <c r="M898" s="286" t="s">
        <v>1</v>
      </c>
      <c r="N898" s="287" t="s">
        <v>50</v>
      </c>
      <c r="O898" s="91"/>
      <c r="P898" s="255">
        <f>O898*H898</f>
        <v>0</v>
      </c>
      <c r="Q898" s="255">
        <v>0.00064999999999999997</v>
      </c>
      <c r="R898" s="255">
        <f>Q898*H898</f>
        <v>0.016250000000000001</v>
      </c>
      <c r="S898" s="255">
        <v>0</v>
      </c>
      <c r="T898" s="256">
        <f>S898*H898</f>
        <v>0</v>
      </c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R898" s="257" t="s">
        <v>215</v>
      </c>
      <c r="AT898" s="257" t="s">
        <v>334</v>
      </c>
      <c r="AU898" s="257" t="s">
        <v>96</v>
      </c>
      <c r="AY898" s="16" t="s">
        <v>180</v>
      </c>
      <c r="BE898" s="258">
        <f>IF(N898="základní",J898,0)</f>
        <v>0</v>
      </c>
      <c r="BF898" s="258">
        <f>IF(N898="snížená",J898,0)</f>
        <v>0</v>
      </c>
      <c r="BG898" s="258">
        <f>IF(N898="zákl. přenesená",J898,0)</f>
        <v>0</v>
      </c>
      <c r="BH898" s="258">
        <f>IF(N898="sníž. přenesená",J898,0)</f>
        <v>0</v>
      </c>
      <c r="BI898" s="258">
        <f>IF(N898="nulová",J898,0)</f>
        <v>0</v>
      </c>
      <c r="BJ898" s="16" t="s">
        <v>93</v>
      </c>
      <c r="BK898" s="258">
        <f>ROUND(I898*H898,2)</f>
        <v>0</v>
      </c>
      <c r="BL898" s="16" t="s">
        <v>198</v>
      </c>
      <c r="BM898" s="257" t="s">
        <v>2927</v>
      </c>
    </row>
    <row r="899" s="2" customFormat="1">
      <c r="A899" s="38"/>
      <c r="B899" s="39"/>
      <c r="C899" s="40"/>
      <c r="D899" s="259" t="s">
        <v>187</v>
      </c>
      <c r="E899" s="40"/>
      <c r="F899" s="260" t="s">
        <v>2039</v>
      </c>
      <c r="G899" s="40"/>
      <c r="H899" s="40"/>
      <c r="I899" s="154"/>
      <c r="J899" s="40"/>
      <c r="K899" s="40"/>
      <c r="L899" s="44"/>
      <c r="M899" s="261"/>
      <c r="N899" s="262"/>
      <c r="O899" s="91"/>
      <c r="P899" s="91"/>
      <c r="Q899" s="91"/>
      <c r="R899" s="91"/>
      <c r="S899" s="91"/>
      <c r="T899" s="92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T899" s="16" t="s">
        <v>187</v>
      </c>
      <c r="AU899" s="16" t="s">
        <v>96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2894</v>
      </c>
      <c r="G900" s="268"/>
      <c r="H900" s="271">
        <v>2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2925</v>
      </c>
      <c r="G901" s="268"/>
      <c r="H901" s="271">
        <v>5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2877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2878</v>
      </c>
      <c r="G903" s="268"/>
      <c r="H903" s="271">
        <v>0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2879</v>
      </c>
      <c r="G904" s="268"/>
      <c r="H904" s="271">
        <v>1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2880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2881</v>
      </c>
      <c r="G906" s="268"/>
      <c r="H906" s="271">
        <v>1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2882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2883</v>
      </c>
      <c r="G908" s="268"/>
      <c r="H908" s="271">
        <v>2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2884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2885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2886</v>
      </c>
      <c r="G911" s="268"/>
      <c r="H911" s="271">
        <v>1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2887</v>
      </c>
      <c r="G912" s="268"/>
      <c r="H912" s="271">
        <v>1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2888</v>
      </c>
      <c r="G913" s="268"/>
      <c r="H913" s="271">
        <v>1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2889</v>
      </c>
      <c r="G914" s="268"/>
      <c r="H914" s="271">
        <v>1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2923</v>
      </c>
      <c r="G915" s="268"/>
      <c r="H915" s="271">
        <v>1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2892</v>
      </c>
      <c r="G916" s="268"/>
      <c r="H916" s="271">
        <v>4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2" customFormat="1" ht="16.5" customHeight="1">
      <c r="A917" s="38"/>
      <c r="B917" s="39"/>
      <c r="C917" s="246" t="s">
        <v>693</v>
      </c>
      <c r="D917" s="246" t="s">
        <v>181</v>
      </c>
      <c r="E917" s="247" t="s">
        <v>2143</v>
      </c>
      <c r="F917" s="248" t="s">
        <v>2144</v>
      </c>
      <c r="G917" s="249" t="s">
        <v>342</v>
      </c>
      <c r="H917" s="250">
        <v>43</v>
      </c>
      <c r="I917" s="251"/>
      <c r="J917" s="252">
        <f>ROUND(I917*H917,2)</f>
        <v>0</v>
      </c>
      <c r="K917" s="248" t="s">
        <v>280</v>
      </c>
      <c r="L917" s="44"/>
      <c r="M917" s="253" t="s">
        <v>1</v>
      </c>
      <c r="N917" s="254" t="s">
        <v>50</v>
      </c>
      <c r="O917" s="91"/>
      <c r="P917" s="255">
        <f>O917*H917</f>
        <v>0</v>
      </c>
      <c r="Q917" s="255">
        <v>0.32906000000000002</v>
      </c>
      <c r="R917" s="255">
        <f>Q917*H917</f>
        <v>14.14958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198</v>
      </c>
      <c r="AT917" s="257" t="s">
        <v>181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2928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2144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2929</v>
      </c>
      <c r="G919" s="268"/>
      <c r="H919" s="271">
        <v>8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13" customFormat="1">
      <c r="A920" s="13"/>
      <c r="B920" s="267"/>
      <c r="C920" s="268"/>
      <c r="D920" s="259" t="s">
        <v>293</v>
      </c>
      <c r="E920" s="269" t="s">
        <v>1</v>
      </c>
      <c r="F920" s="270" t="s">
        <v>2930</v>
      </c>
      <c r="G920" s="268"/>
      <c r="H920" s="271">
        <v>2</v>
      </c>
      <c r="I920" s="272"/>
      <c r="J920" s="268"/>
      <c r="K920" s="268"/>
      <c r="L920" s="273"/>
      <c r="M920" s="274"/>
      <c r="N920" s="275"/>
      <c r="O920" s="275"/>
      <c r="P920" s="275"/>
      <c r="Q920" s="275"/>
      <c r="R920" s="275"/>
      <c r="S920" s="275"/>
      <c r="T920" s="276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77" t="s">
        <v>293</v>
      </c>
      <c r="AU920" s="277" t="s">
        <v>96</v>
      </c>
      <c r="AV920" s="13" t="s">
        <v>96</v>
      </c>
      <c r="AW920" s="13" t="s">
        <v>40</v>
      </c>
      <c r="AX920" s="13" t="s">
        <v>85</v>
      </c>
      <c r="AY920" s="277" t="s">
        <v>180</v>
      </c>
    </row>
    <row r="921" s="13" customFormat="1">
      <c r="A921" s="13"/>
      <c r="B921" s="267"/>
      <c r="C921" s="268"/>
      <c r="D921" s="259" t="s">
        <v>293</v>
      </c>
      <c r="E921" s="269" t="s">
        <v>1</v>
      </c>
      <c r="F921" s="270" t="s">
        <v>2931</v>
      </c>
      <c r="G921" s="268"/>
      <c r="H921" s="271">
        <v>7</v>
      </c>
      <c r="I921" s="272"/>
      <c r="J921" s="268"/>
      <c r="K921" s="268"/>
      <c r="L921" s="273"/>
      <c r="M921" s="274"/>
      <c r="N921" s="275"/>
      <c r="O921" s="275"/>
      <c r="P921" s="275"/>
      <c r="Q921" s="275"/>
      <c r="R921" s="275"/>
      <c r="S921" s="275"/>
      <c r="T921" s="276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77" t="s">
        <v>293</v>
      </c>
      <c r="AU921" s="277" t="s">
        <v>96</v>
      </c>
      <c r="AV921" s="13" t="s">
        <v>96</v>
      </c>
      <c r="AW921" s="13" t="s">
        <v>40</v>
      </c>
      <c r="AX921" s="13" t="s">
        <v>85</v>
      </c>
      <c r="AY921" s="277" t="s">
        <v>180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2932</v>
      </c>
      <c r="G922" s="268"/>
      <c r="H922" s="271">
        <v>2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2933</v>
      </c>
      <c r="G923" s="268"/>
      <c r="H923" s="271">
        <v>2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2934</v>
      </c>
      <c r="G924" s="268"/>
      <c r="H924" s="271">
        <v>2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2532</v>
      </c>
      <c r="G925" s="268"/>
      <c r="H925" s="271">
        <v>2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2883</v>
      </c>
      <c r="G926" s="268"/>
      <c r="H926" s="271">
        <v>2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2935</v>
      </c>
      <c r="G927" s="268"/>
      <c r="H927" s="271">
        <v>2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2936</v>
      </c>
      <c r="G928" s="268"/>
      <c r="H928" s="271">
        <v>2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2937</v>
      </c>
      <c r="G929" s="268"/>
      <c r="H929" s="271">
        <v>2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2887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2938</v>
      </c>
      <c r="G931" s="268"/>
      <c r="H931" s="271">
        <v>7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2939</v>
      </c>
      <c r="G932" s="268"/>
      <c r="H932" s="271">
        <v>2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16.5" customHeight="1">
      <c r="A933" s="38"/>
      <c r="B933" s="39"/>
      <c r="C933" s="278" t="s">
        <v>699</v>
      </c>
      <c r="D933" s="278" t="s">
        <v>334</v>
      </c>
      <c r="E933" s="279" t="s">
        <v>2130</v>
      </c>
      <c r="F933" s="280" t="s">
        <v>2131</v>
      </c>
      <c r="G933" s="281" t="s">
        <v>342</v>
      </c>
      <c r="H933" s="282">
        <v>43</v>
      </c>
      <c r="I933" s="283"/>
      <c r="J933" s="284">
        <f>ROUND(I933*H933,2)</f>
        <v>0</v>
      </c>
      <c r="K933" s="280" t="s">
        <v>280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0.029499999999999998</v>
      </c>
      <c r="R933" s="255">
        <f>Q933*H933</f>
        <v>1.2685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2940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2131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2929</v>
      </c>
      <c r="G935" s="268"/>
      <c r="H935" s="271">
        <v>8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85</v>
      </c>
      <c r="AY935" s="277" t="s">
        <v>180</v>
      </c>
    </row>
    <row r="936" s="13" customFormat="1">
      <c r="A936" s="13"/>
      <c r="B936" s="267"/>
      <c r="C936" s="268"/>
      <c r="D936" s="259" t="s">
        <v>293</v>
      </c>
      <c r="E936" s="269" t="s">
        <v>1</v>
      </c>
      <c r="F936" s="270" t="s">
        <v>2930</v>
      </c>
      <c r="G936" s="268"/>
      <c r="H936" s="271">
        <v>2</v>
      </c>
      <c r="I936" s="272"/>
      <c r="J936" s="268"/>
      <c r="K936" s="268"/>
      <c r="L936" s="273"/>
      <c r="M936" s="274"/>
      <c r="N936" s="275"/>
      <c r="O936" s="275"/>
      <c r="P936" s="275"/>
      <c r="Q936" s="275"/>
      <c r="R936" s="275"/>
      <c r="S936" s="275"/>
      <c r="T936" s="276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77" t="s">
        <v>293</v>
      </c>
      <c r="AU936" s="277" t="s">
        <v>96</v>
      </c>
      <c r="AV936" s="13" t="s">
        <v>96</v>
      </c>
      <c r="AW936" s="13" t="s">
        <v>40</v>
      </c>
      <c r="AX936" s="13" t="s">
        <v>85</v>
      </c>
      <c r="AY936" s="277" t="s">
        <v>180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2931</v>
      </c>
      <c r="G937" s="268"/>
      <c r="H937" s="271">
        <v>7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2932</v>
      </c>
      <c r="G938" s="268"/>
      <c r="H938" s="271">
        <v>2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13" customFormat="1">
      <c r="A939" s="13"/>
      <c r="B939" s="267"/>
      <c r="C939" s="268"/>
      <c r="D939" s="259" t="s">
        <v>293</v>
      </c>
      <c r="E939" s="269" t="s">
        <v>1</v>
      </c>
      <c r="F939" s="270" t="s">
        <v>2933</v>
      </c>
      <c r="G939" s="268"/>
      <c r="H939" s="271">
        <v>2</v>
      </c>
      <c r="I939" s="272"/>
      <c r="J939" s="268"/>
      <c r="K939" s="268"/>
      <c r="L939" s="273"/>
      <c r="M939" s="274"/>
      <c r="N939" s="275"/>
      <c r="O939" s="275"/>
      <c r="P939" s="275"/>
      <c r="Q939" s="275"/>
      <c r="R939" s="275"/>
      <c r="S939" s="275"/>
      <c r="T939" s="27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77" t="s">
        <v>293</v>
      </c>
      <c r="AU939" s="277" t="s">
        <v>96</v>
      </c>
      <c r="AV939" s="13" t="s">
        <v>96</v>
      </c>
      <c r="AW939" s="13" t="s">
        <v>40</v>
      </c>
      <c r="AX939" s="13" t="s">
        <v>85</v>
      </c>
      <c r="AY939" s="277" t="s">
        <v>180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2934</v>
      </c>
      <c r="G940" s="268"/>
      <c r="H940" s="271">
        <v>2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2532</v>
      </c>
      <c r="G941" s="268"/>
      <c r="H941" s="271">
        <v>2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13" customFormat="1">
      <c r="A942" s="13"/>
      <c r="B942" s="267"/>
      <c r="C942" s="268"/>
      <c r="D942" s="259" t="s">
        <v>293</v>
      </c>
      <c r="E942" s="269" t="s">
        <v>1</v>
      </c>
      <c r="F942" s="270" t="s">
        <v>2883</v>
      </c>
      <c r="G942" s="268"/>
      <c r="H942" s="271">
        <v>2</v>
      </c>
      <c r="I942" s="272"/>
      <c r="J942" s="268"/>
      <c r="K942" s="268"/>
      <c r="L942" s="273"/>
      <c r="M942" s="274"/>
      <c r="N942" s="275"/>
      <c r="O942" s="275"/>
      <c r="P942" s="275"/>
      <c r="Q942" s="275"/>
      <c r="R942" s="275"/>
      <c r="S942" s="275"/>
      <c r="T942" s="276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77" t="s">
        <v>293</v>
      </c>
      <c r="AU942" s="277" t="s">
        <v>96</v>
      </c>
      <c r="AV942" s="13" t="s">
        <v>96</v>
      </c>
      <c r="AW942" s="13" t="s">
        <v>40</v>
      </c>
      <c r="AX942" s="13" t="s">
        <v>85</v>
      </c>
      <c r="AY942" s="277" t="s">
        <v>180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2935</v>
      </c>
      <c r="G943" s="268"/>
      <c r="H943" s="271">
        <v>2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13" customFormat="1">
      <c r="A944" s="13"/>
      <c r="B944" s="267"/>
      <c r="C944" s="268"/>
      <c r="D944" s="259" t="s">
        <v>293</v>
      </c>
      <c r="E944" s="269" t="s">
        <v>1</v>
      </c>
      <c r="F944" s="270" t="s">
        <v>2936</v>
      </c>
      <c r="G944" s="268"/>
      <c r="H944" s="271">
        <v>2</v>
      </c>
      <c r="I944" s="272"/>
      <c r="J944" s="268"/>
      <c r="K944" s="268"/>
      <c r="L944" s="273"/>
      <c r="M944" s="274"/>
      <c r="N944" s="275"/>
      <c r="O944" s="275"/>
      <c r="P944" s="275"/>
      <c r="Q944" s="275"/>
      <c r="R944" s="275"/>
      <c r="S944" s="275"/>
      <c r="T944" s="276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77" t="s">
        <v>293</v>
      </c>
      <c r="AU944" s="277" t="s">
        <v>96</v>
      </c>
      <c r="AV944" s="13" t="s">
        <v>96</v>
      </c>
      <c r="AW944" s="13" t="s">
        <v>40</v>
      </c>
      <c r="AX944" s="13" t="s">
        <v>85</v>
      </c>
      <c r="AY944" s="277" t="s">
        <v>180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2937</v>
      </c>
      <c r="G945" s="268"/>
      <c r="H945" s="271">
        <v>2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85</v>
      </c>
      <c r="AY945" s="277" t="s">
        <v>180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2887</v>
      </c>
      <c r="G946" s="268"/>
      <c r="H946" s="271">
        <v>1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2938</v>
      </c>
      <c r="G947" s="268"/>
      <c r="H947" s="271">
        <v>7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2939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2" customFormat="1" ht="24" customHeight="1">
      <c r="A949" s="38"/>
      <c r="B949" s="39"/>
      <c r="C949" s="278" t="s">
        <v>704</v>
      </c>
      <c r="D949" s="278" t="s">
        <v>334</v>
      </c>
      <c r="E949" s="279" t="s">
        <v>2146</v>
      </c>
      <c r="F949" s="280" t="s">
        <v>2147</v>
      </c>
      <c r="G949" s="281" t="s">
        <v>342</v>
      </c>
      <c r="H949" s="282">
        <v>32</v>
      </c>
      <c r="I949" s="283"/>
      <c r="J949" s="284">
        <f>ROUND(I949*H949,2)</f>
        <v>0</v>
      </c>
      <c r="K949" s="280" t="s">
        <v>1</v>
      </c>
      <c r="L949" s="285"/>
      <c r="M949" s="286" t="s">
        <v>1</v>
      </c>
      <c r="N949" s="287" t="s">
        <v>50</v>
      </c>
      <c r="O949" s="91"/>
      <c r="P949" s="255">
        <f>O949*H949</f>
        <v>0</v>
      </c>
      <c r="Q949" s="255">
        <v>0.00018000000000000001</v>
      </c>
      <c r="R949" s="255">
        <f>Q949*H949</f>
        <v>0.0057600000000000004</v>
      </c>
      <c r="S949" s="255">
        <v>0</v>
      </c>
      <c r="T949" s="256">
        <f>S949*H949</f>
        <v>0</v>
      </c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R949" s="257" t="s">
        <v>215</v>
      </c>
      <c r="AT949" s="257" t="s">
        <v>334</v>
      </c>
      <c r="AU949" s="257" t="s">
        <v>96</v>
      </c>
      <c r="AY949" s="16" t="s">
        <v>180</v>
      </c>
      <c r="BE949" s="258">
        <f>IF(N949="základní",J949,0)</f>
        <v>0</v>
      </c>
      <c r="BF949" s="258">
        <f>IF(N949="snížená",J949,0)</f>
        <v>0</v>
      </c>
      <c r="BG949" s="258">
        <f>IF(N949="zákl. přenesená",J949,0)</f>
        <v>0</v>
      </c>
      <c r="BH949" s="258">
        <f>IF(N949="sníž. přenesená",J949,0)</f>
        <v>0</v>
      </c>
      <c r="BI949" s="258">
        <f>IF(N949="nulová",J949,0)</f>
        <v>0</v>
      </c>
      <c r="BJ949" s="16" t="s">
        <v>93</v>
      </c>
      <c r="BK949" s="258">
        <f>ROUND(I949*H949,2)</f>
        <v>0</v>
      </c>
      <c r="BL949" s="16" t="s">
        <v>198</v>
      </c>
      <c r="BM949" s="257" t="s">
        <v>2941</v>
      </c>
    </row>
    <row r="950" s="2" customFormat="1">
      <c r="A950" s="38"/>
      <c r="B950" s="39"/>
      <c r="C950" s="40"/>
      <c r="D950" s="259" t="s">
        <v>187</v>
      </c>
      <c r="E950" s="40"/>
      <c r="F950" s="260" t="s">
        <v>2147</v>
      </c>
      <c r="G950" s="40"/>
      <c r="H950" s="40"/>
      <c r="I950" s="154"/>
      <c r="J950" s="40"/>
      <c r="K950" s="40"/>
      <c r="L950" s="44"/>
      <c r="M950" s="261"/>
      <c r="N950" s="262"/>
      <c r="O950" s="91"/>
      <c r="P950" s="91"/>
      <c r="Q950" s="91"/>
      <c r="R950" s="91"/>
      <c r="S950" s="91"/>
      <c r="T950" s="92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T950" s="16" t="s">
        <v>187</v>
      </c>
      <c r="AU950" s="16" t="s">
        <v>96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2891</v>
      </c>
      <c r="G951" s="268"/>
      <c r="H951" s="271">
        <v>2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13" customFormat="1">
      <c r="A952" s="13"/>
      <c r="B952" s="267"/>
      <c r="C952" s="268"/>
      <c r="D952" s="259" t="s">
        <v>293</v>
      </c>
      <c r="E952" s="269" t="s">
        <v>1</v>
      </c>
      <c r="F952" s="270" t="s">
        <v>2930</v>
      </c>
      <c r="G952" s="268"/>
      <c r="H952" s="271">
        <v>2</v>
      </c>
      <c r="I952" s="272"/>
      <c r="J952" s="268"/>
      <c r="K952" s="268"/>
      <c r="L952" s="273"/>
      <c r="M952" s="274"/>
      <c r="N952" s="275"/>
      <c r="O952" s="275"/>
      <c r="P952" s="275"/>
      <c r="Q952" s="275"/>
      <c r="R952" s="275"/>
      <c r="S952" s="275"/>
      <c r="T952" s="27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77" t="s">
        <v>293</v>
      </c>
      <c r="AU952" s="277" t="s">
        <v>96</v>
      </c>
      <c r="AV952" s="13" t="s">
        <v>96</v>
      </c>
      <c r="AW952" s="13" t="s">
        <v>40</v>
      </c>
      <c r="AX952" s="13" t="s">
        <v>85</v>
      </c>
      <c r="AY952" s="277" t="s">
        <v>180</v>
      </c>
    </row>
    <row r="953" s="13" customFormat="1">
      <c r="A953" s="13"/>
      <c r="B953" s="267"/>
      <c r="C953" s="268"/>
      <c r="D953" s="259" t="s">
        <v>293</v>
      </c>
      <c r="E953" s="269" t="s">
        <v>1</v>
      </c>
      <c r="F953" s="270" t="s">
        <v>2942</v>
      </c>
      <c r="G953" s="268"/>
      <c r="H953" s="271">
        <v>2</v>
      </c>
      <c r="I953" s="272"/>
      <c r="J953" s="268"/>
      <c r="K953" s="268"/>
      <c r="L953" s="273"/>
      <c r="M953" s="274"/>
      <c r="N953" s="275"/>
      <c r="O953" s="275"/>
      <c r="P953" s="275"/>
      <c r="Q953" s="275"/>
      <c r="R953" s="275"/>
      <c r="S953" s="275"/>
      <c r="T953" s="27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77" t="s">
        <v>293</v>
      </c>
      <c r="AU953" s="277" t="s">
        <v>96</v>
      </c>
      <c r="AV953" s="13" t="s">
        <v>96</v>
      </c>
      <c r="AW953" s="13" t="s">
        <v>40</v>
      </c>
      <c r="AX953" s="13" t="s">
        <v>85</v>
      </c>
      <c r="AY953" s="277" t="s">
        <v>180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2932</v>
      </c>
      <c r="G954" s="268"/>
      <c r="H954" s="271">
        <v>2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13" customFormat="1">
      <c r="A955" s="13"/>
      <c r="B955" s="267"/>
      <c r="C955" s="268"/>
      <c r="D955" s="259" t="s">
        <v>293</v>
      </c>
      <c r="E955" s="269" t="s">
        <v>1</v>
      </c>
      <c r="F955" s="270" t="s">
        <v>2933</v>
      </c>
      <c r="G955" s="268"/>
      <c r="H955" s="271">
        <v>2</v>
      </c>
      <c r="I955" s="272"/>
      <c r="J955" s="268"/>
      <c r="K955" s="268"/>
      <c r="L955" s="273"/>
      <c r="M955" s="274"/>
      <c r="N955" s="275"/>
      <c r="O955" s="275"/>
      <c r="P955" s="275"/>
      <c r="Q955" s="275"/>
      <c r="R955" s="275"/>
      <c r="S955" s="275"/>
      <c r="T955" s="27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77" t="s">
        <v>293</v>
      </c>
      <c r="AU955" s="277" t="s">
        <v>96</v>
      </c>
      <c r="AV955" s="13" t="s">
        <v>96</v>
      </c>
      <c r="AW955" s="13" t="s">
        <v>40</v>
      </c>
      <c r="AX955" s="13" t="s">
        <v>85</v>
      </c>
      <c r="AY955" s="277" t="s">
        <v>180</v>
      </c>
    </row>
    <row r="956" s="13" customFormat="1">
      <c r="A956" s="13"/>
      <c r="B956" s="267"/>
      <c r="C956" s="268"/>
      <c r="D956" s="259" t="s">
        <v>293</v>
      </c>
      <c r="E956" s="269" t="s">
        <v>1</v>
      </c>
      <c r="F956" s="270" t="s">
        <v>2934</v>
      </c>
      <c r="G956" s="268"/>
      <c r="H956" s="271">
        <v>2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77" t="s">
        <v>293</v>
      </c>
      <c r="AU956" s="277" t="s">
        <v>96</v>
      </c>
      <c r="AV956" s="13" t="s">
        <v>96</v>
      </c>
      <c r="AW956" s="13" t="s">
        <v>40</v>
      </c>
      <c r="AX956" s="13" t="s">
        <v>85</v>
      </c>
      <c r="AY956" s="277" t="s">
        <v>180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2532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2883</v>
      </c>
      <c r="G958" s="268"/>
      <c r="H958" s="271">
        <v>2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2935</v>
      </c>
      <c r="G959" s="268"/>
      <c r="H959" s="271">
        <v>2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2936</v>
      </c>
      <c r="G960" s="268"/>
      <c r="H960" s="271">
        <v>2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2937</v>
      </c>
      <c r="G961" s="268"/>
      <c r="H961" s="271">
        <v>2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2887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2938</v>
      </c>
      <c r="G963" s="268"/>
      <c r="H963" s="271">
        <v>7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85</v>
      </c>
      <c r="AY963" s="277" t="s">
        <v>180</v>
      </c>
    </row>
    <row r="964" s="13" customFormat="1">
      <c r="A964" s="13"/>
      <c r="B964" s="267"/>
      <c r="C964" s="268"/>
      <c r="D964" s="259" t="s">
        <v>293</v>
      </c>
      <c r="E964" s="269" t="s">
        <v>1</v>
      </c>
      <c r="F964" s="270" t="s">
        <v>2939</v>
      </c>
      <c r="G964" s="268"/>
      <c r="H964" s="271">
        <v>2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77" t="s">
        <v>293</v>
      </c>
      <c r="AU964" s="277" t="s">
        <v>96</v>
      </c>
      <c r="AV964" s="13" t="s">
        <v>96</v>
      </c>
      <c r="AW964" s="13" t="s">
        <v>40</v>
      </c>
      <c r="AX964" s="13" t="s">
        <v>85</v>
      </c>
      <c r="AY964" s="277" t="s">
        <v>180</v>
      </c>
    </row>
    <row r="965" s="2" customFormat="1" ht="24" customHeight="1">
      <c r="A965" s="38"/>
      <c r="B965" s="39"/>
      <c r="C965" s="278" t="s">
        <v>710</v>
      </c>
      <c r="D965" s="278" t="s">
        <v>334</v>
      </c>
      <c r="E965" s="279" t="s">
        <v>2152</v>
      </c>
      <c r="F965" s="280" t="s">
        <v>2153</v>
      </c>
      <c r="G965" s="281" t="s">
        <v>342</v>
      </c>
      <c r="H965" s="282">
        <v>14</v>
      </c>
      <c r="I965" s="283"/>
      <c r="J965" s="284">
        <f>ROUND(I965*H965,2)</f>
        <v>0</v>
      </c>
      <c r="K965" s="280" t="s">
        <v>1</v>
      </c>
      <c r="L965" s="285"/>
      <c r="M965" s="286" t="s">
        <v>1</v>
      </c>
      <c r="N965" s="287" t="s">
        <v>50</v>
      </c>
      <c r="O965" s="91"/>
      <c r="P965" s="255">
        <f>O965*H965</f>
        <v>0</v>
      </c>
      <c r="Q965" s="255">
        <v>0.0035000000000000001</v>
      </c>
      <c r="R965" s="255">
        <f>Q965*H965</f>
        <v>0.049000000000000002</v>
      </c>
      <c r="S965" s="255">
        <v>0</v>
      </c>
      <c r="T965" s="256">
        <f>S965*H965</f>
        <v>0</v>
      </c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R965" s="257" t="s">
        <v>215</v>
      </c>
      <c r="AT965" s="257" t="s">
        <v>334</v>
      </c>
      <c r="AU965" s="257" t="s">
        <v>96</v>
      </c>
      <c r="AY965" s="16" t="s">
        <v>180</v>
      </c>
      <c r="BE965" s="258">
        <f>IF(N965="základní",J965,0)</f>
        <v>0</v>
      </c>
      <c r="BF965" s="258">
        <f>IF(N965="snížená",J965,0)</f>
        <v>0</v>
      </c>
      <c r="BG965" s="258">
        <f>IF(N965="zákl. přenesená",J965,0)</f>
        <v>0</v>
      </c>
      <c r="BH965" s="258">
        <f>IF(N965="sníž. přenesená",J965,0)</f>
        <v>0</v>
      </c>
      <c r="BI965" s="258">
        <f>IF(N965="nulová",J965,0)</f>
        <v>0</v>
      </c>
      <c r="BJ965" s="16" t="s">
        <v>93</v>
      </c>
      <c r="BK965" s="258">
        <f>ROUND(I965*H965,2)</f>
        <v>0</v>
      </c>
      <c r="BL965" s="16" t="s">
        <v>198</v>
      </c>
      <c r="BM965" s="257" t="s">
        <v>2943</v>
      </c>
    </row>
    <row r="966" s="2" customFormat="1">
      <c r="A966" s="38"/>
      <c r="B966" s="39"/>
      <c r="C966" s="40"/>
      <c r="D966" s="259" t="s">
        <v>187</v>
      </c>
      <c r="E966" s="40"/>
      <c r="F966" s="260" t="s">
        <v>2155</v>
      </c>
      <c r="G966" s="40"/>
      <c r="H966" s="40"/>
      <c r="I966" s="154"/>
      <c r="J966" s="40"/>
      <c r="K966" s="40"/>
      <c r="L966" s="44"/>
      <c r="M966" s="261"/>
      <c r="N966" s="262"/>
      <c r="O966" s="91"/>
      <c r="P966" s="91"/>
      <c r="Q966" s="91"/>
      <c r="R966" s="91"/>
      <c r="S966" s="91"/>
      <c r="T966" s="92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T966" s="16" t="s">
        <v>187</v>
      </c>
      <c r="AU966" s="16" t="s">
        <v>96</v>
      </c>
    </row>
    <row r="967" s="13" customFormat="1">
      <c r="A967" s="13"/>
      <c r="B967" s="267"/>
      <c r="C967" s="268"/>
      <c r="D967" s="259" t="s">
        <v>293</v>
      </c>
      <c r="E967" s="269" t="s">
        <v>1</v>
      </c>
      <c r="F967" s="270" t="s">
        <v>2923</v>
      </c>
      <c r="G967" s="268"/>
      <c r="H967" s="271">
        <v>1</v>
      </c>
      <c r="I967" s="272"/>
      <c r="J967" s="268"/>
      <c r="K967" s="268"/>
      <c r="L967" s="273"/>
      <c r="M967" s="274"/>
      <c r="N967" s="275"/>
      <c r="O967" s="275"/>
      <c r="P967" s="275"/>
      <c r="Q967" s="275"/>
      <c r="R967" s="275"/>
      <c r="S967" s="275"/>
      <c r="T967" s="27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77" t="s">
        <v>293</v>
      </c>
      <c r="AU967" s="277" t="s">
        <v>96</v>
      </c>
      <c r="AV967" s="13" t="s">
        <v>96</v>
      </c>
      <c r="AW967" s="13" t="s">
        <v>40</v>
      </c>
      <c r="AX967" s="13" t="s">
        <v>85</v>
      </c>
      <c r="AY967" s="277" t="s">
        <v>180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2877</v>
      </c>
      <c r="G968" s="268"/>
      <c r="H968" s="271">
        <v>1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2944</v>
      </c>
      <c r="G969" s="268"/>
      <c r="H969" s="271">
        <v>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2879</v>
      </c>
      <c r="G970" s="268"/>
      <c r="H970" s="271">
        <v>1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2880</v>
      </c>
      <c r="G971" s="268"/>
      <c r="H971" s="271">
        <v>1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2881</v>
      </c>
      <c r="G972" s="268"/>
      <c r="H972" s="271">
        <v>1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2882</v>
      </c>
      <c r="G973" s="268"/>
      <c r="H973" s="271">
        <v>1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2945</v>
      </c>
      <c r="G974" s="268"/>
      <c r="H974" s="271">
        <v>1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2884</v>
      </c>
      <c r="G975" s="268"/>
      <c r="H975" s="271">
        <v>1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2885</v>
      </c>
      <c r="G976" s="268"/>
      <c r="H976" s="271">
        <v>1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2886</v>
      </c>
      <c r="G977" s="268"/>
      <c r="H977" s="271">
        <v>1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2887</v>
      </c>
      <c r="G978" s="268"/>
      <c r="H978" s="271">
        <v>1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2888</v>
      </c>
      <c r="G979" s="268"/>
      <c r="H979" s="271">
        <v>1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2889</v>
      </c>
      <c r="G980" s="268"/>
      <c r="H980" s="271">
        <v>1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2" customFormat="1" ht="24" customHeight="1">
      <c r="A981" s="38"/>
      <c r="B981" s="39"/>
      <c r="C981" s="278" t="s">
        <v>717</v>
      </c>
      <c r="D981" s="278" t="s">
        <v>334</v>
      </c>
      <c r="E981" s="279" t="s">
        <v>2159</v>
      </c>
      <c r="F981" s="280" t="s">
        <v>2946</v>
      </c>
      <c r="G981" s="281" t="s">
        <v>342</v>
      </c>
      <c r="H981" s="282">
        <v>1</v>
      </c>
      <c r="I981" s="283"/>
      <c r="J981" s="284">
        <f>ROUND(I981*H981,2)</f>
        <v>0</v>
      </c>
      <c r="K981" s="280" t="s">
        <v>1</v>
      </c>
      <c r="L981" s="285"/>
      <c r="M981" s="286" t="s">
        <v>1</v>
      </c>
      <c r="N981" s="287" t="s">
        <v>50</v>
      </c>
      <c r="O981" s="91"/>
      <c r="P981" s="255">
        <f>O981*H981</f>
        <v>0</v>
      </c>
      <c r="Q981" s="255">
        <v>0.00018000000000000001</v>
      </c>
      <c r="R981" s="255">
        <f>Q981*H981</f>
        <v>0.00018000000000000001</v>
      </c>
      <c r="S981" s="255">
        <v>0</v>
      </c>
      <c r="T981" s="256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257" t="s">
        <v>215</v>
      </c>
      <c r="AT981" s="257" t="s">
        <v>334</v>
      </c>
      <c r="AU981" s="257" t="s">
        <v>96</v>
      </c>
      <c r="AY981" s="16" t="s">
        <v>180</v>
      </c>
      <c r="BE981" s="258">
        <f>IF(N981="základní",J981,0)</f>
        <v>0</v>
      </c>
      <c r="BF981" s="258">
        <f>IF(N981="snížená",J981,0)</f>
        <v>0</v>
      </c>
      <c r="BG981" s="258">
        <f>IF(N981="zákl. přenesená",J981,0)</f>
        <v>0</v>
      </c>
      <c r="BH981" s="258">
        <f>IF(N981="sníž. přenesená",J981,0)</f>
        <v>0</v>
      </c>
      <c r="BI981" s="258">
        <f>IF(N981="nulová",J981,0)</f>
        <v>0</v>
      </c>
      <c r="BJ981" s="16" t="s">
        <v>93</v>
      </c>
      <c r="BK981" s="258">
        <f>ROUND(I981*H981,2)</f>
        <v>0</v>
      </c>
      <c r="BL981" s="16" t="s">
        <v>198</v>
      </c>
      <c r="BM981" s="257" t="s">
        <v>2947</v>
      </c>
    </row>
    <row r="982" s="2" customFormat="1">
      <c r="A982" s="38"/>
      <c r="B982" s="39"/>
      <c r="C982" s="40"/>
      <c r="D982" s="259" t="s">
        <v>187</v>
      </c>
      <c r="E982" s="40"/>
      <c r="F982" s="260" t="s">
        <v>2946</v>
      </c>
      <c r="G982" s="40"/>
      <c r="H982" s="40"/>
      <c r="I982" s="154"/>
      <c r="J982" s="40"/>
      <c r="K982" s="40"/>
      <c r="L982" s="44"/>
      <c r="M982" s="261"/>
      <c r="N982" s="262"/>
      <c r="O982" s="91"/>
      <c r="P982" s="91"/>
      <c r="Q982" s="91"/>
      <c r="R982" s="91"/>
      <c r="S982" s="91"/>
      <c r="T982" s="92"/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T982" s="16" t="s">
        <v>187</v>
      </c>
      <c r="AU982" s="16" t="s">
        <v>96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2948</v>
      </c>
      <c r="G983" s="268"/>
      <c r="H983" s="271">
        <v>1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93</v>
      </c>
      <c r="AY983" s="277" t="s">
        <v>180</v>
      </c>
    </row>
    <row r="984" s="2" customFormat="1" ht="24" customHeight="1">
      <c r="A984" s="38"/>
      <c r="B984" s="39"/>
      <c r="C984" s="278" t="s">
        <v>722</v>
      </c>
      <c r="D984" s="278" t="s">
        <v>334</v>
      </c>
      <c r="E984" s="279" t="s">
        <v>2167</v>
      </c>
      <c r="F984" s="280" t="s">
        <v>2168</v>
      </c>
      <c r="G984" s="281" t="s">
        <v>342</v>
      </c>
      <c r="H984" s="282">
        <v>10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6.9999999999999994E-05</v>
      </c>
      <c r="R984" s="255">
        <f>Q984*H984</f>
        <v>0.00069999999999999988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2949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2168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2925</v>
      </c>
      <c r="G986" s="268"/>
      <c r="H986" s="271">
        <v>5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13" customFormat="1">
      <c r="A987" s="13"/>
      <c r="B987" s="267"/>
      <c r="C987" s="268"/>
      <c r="D987" s="259" t="s">
        <v>293</v>
      </c>
      <c r="E987" s="269" t="s">
        <v>1</v>
      </c>
      <c r="F987" s="270" t="s">
        <v>2950</v>
      </c>
      <c r="G987" s="268"/>
      <c r="H987" s="271">
        <v>5</v>
      </c>
      <c r="I987" s="272"/>
      <c r="J987" s="268"/>
      <c r="K987" s="268"/>
      <c r="L987" s="273"/>
      <c r="M987" s="274"/>
      <c r="N987" s="275"/>
      <c r="O987" s="275"/>
      <c r="P987" s="275"/>
      <c r="Q987" s="275"/>
      <c r="R987" s="275"/>
      <c r="S987" s="275"/>
      <c r="T987" s="27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77" t="s">
        <v>293</v>
      </c>
      <c r="AU987" s="277" t="s">
        <v>96</v>
      </c>
      <c r="AV987" s="13" t="s">
        <v>96</v>
      </c>
      <c r="AW987" s="13" t="s">
        <v>40</v>
      </c>
      <c r="AX987" s="13" t="s">
        <v>85</v>
      </c>
      <c r="AY987" s="277" t="s">
        <v>180</v>
      </c>
    </row>
    <row r="988" s="2" customFormat="1" ht="48" customHeight="1">
      <c r="A988" s="38"/>
      <c r="B988" s="39"/>
      <c r="C988" s="246" t="s">
        <v>734</v>
      </c>
      <c r="D988" s="246" t="s">
        <v>181</v>
      </c>
      <c r="E988" s="247" t="s">
        <v>537</v>
      </c>
      <c r="F988" s="248" t="s">
        <v>538</v>
      </c>
      <c r="G988" s="249" t="s">
        <v>184</v>
      </c>
      <c r="H988" s="250">
        <v>71</v>
      </c>
      <c r="I988" s="251"/>
      <c r="J988" s="252">
        <f>ROUND(I988*H988,2)</f>
        <v>0</v>
      </c>
      <c r="K988" s="248" t="s">
        <v>1</v>
      </c>
      <c r="L988" s="44"/>
      <c r="M988" s="253" t="s">
        <v>1</v>
      </c>
      <c r="N988" s="254" t="s">
        <v>50</v>
      </c>
      <c r="O988" s="91"/>
      <c r="P988" s="255">
        <f>O988*H988</f>
        <v>0</v>
      </c>
      <c r="Q988" s="255">
        <v>0</v>
      </c>
      <c r="R988" s="255">
        <f>Q988*H988</f>
        <v>0</v>
      </c>
      <c r="S988" s="255">
        <v>0</v>
      </c>
      <c r="T988" s="256">
        <f>S988*H988</f>
        <v>0</v>
      </c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R988" s="257" t="s">
        <v>198</v>
      </c>
      <c r="AT988" s="257" t="s">
        <v>181</v>
      </c>
      <c r="AU988" s="257" t="s">
        <v>96</v>
      </c>
      <c r="AY988" s="16" t="s">
        <v>180</v>
      </c>
      <c r="BE988" s="258">
        <f>IF(N988="základní",J988,0)</f>
        <v>0</v>
      </c>
      <c r="BF988" s="258">
        <f>IF(N988="snížená",J988,0)</f>
        <v>0</v>
      </c>
      <c r="BG988" s="258">
        <f>IF(N988="zákl. přenesená",J988,0)</f>
        <v>0</v>
      </c>
      <c r="BH988" s="258">
        <f>IF(N988="sníž. přenesená",J988,0)</f>
        <v>0</v>
      </c>
      <c r="BI988" s="258">
        <f>IF(N988="nulová",J988,0)</f>
        <v>0</v>
      </c>
      <c r="BJ988" s="16" t="s">
        <v>93</v>
      </c>
      <c r="BK988" s="258">
        <f>ROUND(I988*H988,2)</f>
        <v>0</v>
      </c>
      <c r="BL988" s="16" t="s">
        <v>198</v>
      </c>
      <c r="BM988" s="257" t="s">
        <v>2951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664</v>
      </c>
      <c r="G989" s="268"/>
      <c r="H989" s="271">
        <v>71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93</v>
      </c>
      <c r="AY989" s="277" t="s">
        <v>180</v>
      </c>
    </row>
    <row r="990" s="2" customFormat="1" ht="24" customHeight="1">
      <c r="A990" s="38"/>
      <c r="B990" s="39"/>
      <c r="C990" s="246" t="s">
        <v>739</v>
      </c>
      <c r="D990" s="246" t="s">
        <v>181</v>
      </c>
      <c r="E990" s="247" t="s">
        <v>2189</v>
      </c>
      <c r="F990" s="248" t="s">
        <v>2190</v>
      </c>
      <c r="G990" s="249" t="s">
        <v>184</v>
      </c>
      <c r="H990" s="250">
        <v>21</v>
      </c>
      <c r="I990" s="251"/>
      <c r="J990" s="252">
        <f>ROUND(I990*H990,2)</f>
        <v>0</v>
      </c>
      <c r="K990" s="248" t="s">
        <v>1</v>
      </c>
      <c r="L990" s="44"/>
      <c r="M990" s="253" t="s">
        <v>1</v>
      </c>
      <c r="N990" s="254" t="s">
        <v>50</v>
      </c>
      <c r="O990" s="91"/>
      <c r="P990" s="255">
        <f>O990*H990</f>
        <v>0</v>
      </c>
      <c r="Q990" s="255">
        <v>0</v>
      </c>
      <c r="R990" s="255">
        <f>Q990*H990</f>
        <v>0</v>
      </c>
      <c r="S990" s="255">
        <v>0</v>
      </c>
      <c r="T990" s="256">
        <f>S990*H990</f>
        <v>0</v>
      </c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R990" s="257" t="s">
        <v>198</v>
      </c>
      <c r="AT990" s="257" t="s">
        <v>181</v>
      </c>
      <c r="AU990" s="257" t="s">
        <v>96</v>
      </c>
      <c r="AY990" s="16" t="s">
        <v>180</v>
      </c>
      <c r="BE990" s="258">
        <f>IF(N990="základní",J990,0)</f>
        <v>0</v>
      </c>
      <c r="BF990" s="258">
        <f>IF(N990="snížená",J990,0)</f>
        <v>0</v>
      </c>
      <c r="BG990" s="258">
        <f>IF(N990="zákl. přenesená",J990,0)</f>
        <v>0</v>
      </c>
      <c r="BH990" s="258">
        <f>IF(N990="sníž. přenesená",J990,0)</f>
        <v>0</v>
      </c>
      <c r="BI990" s="258">
        <f>IF(N990="nulová",J990,0)</f>
        <v>0</v>
      </c>
      <c r="BJ990" s="16" t="s">
        <v>93</v>
      </c>
      <c r="BK990" s="258">
        <f>ROUND(I990*H990,2)</f>
        <v>0</v>
      </c>
      <c r="BL990" s="16" t="s">
        <v>198</v>
      </c>
      <c r="BM990" s="257" t="s">
        <v>2952</v>
      </c>
    </row>
    <row r="991" s="2" customFormat="1">
      <c r="A991" s="38"/>
      <c r="B991" s="39"/>
      <c r="C991" s="40"/>
      <c r="D991" s="259" t="s">
        <v>187</v>
      </c>
      <c r="E991" s="40"/>
      <c r="F991" s="260" t="s">
        <v>2190</v>
      </c>
      <c r="G991" s="40"/>
      <c r="H991" s="40"/>
      <c r="I991" s="154"/>
      <c r="J991" s="40"/>
      <c r="K991" s="40"/>
      <c r="L991" s="44"/>
      <c r="M991" s="261"/>
      <c r="N991" s="262"/>
      <c r="O991" s="91"/>
      <c r="P991" s="91"/>
      <c r="Q991" s="91"/>
      <c r="R991" s="91"/>
      <c r="S991" s="91"/>
      <c r="T991" s="92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T991" s="16" t="s">
        <v>187</v>
      </c>
      <c r="AU991" s="16" t="s">
        <v>96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7</v>
      </c>
      <c r="G992" s="268"/>
      <c r="H992" s="271">
        <v>21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93</v>
      </c>
      <c r="AY992" s="277" t="s">
        <v>180</v>
      </c>
    </row>
    <row r="993" s="2" customFormat="1" ht="24" customHeight="1">
      <c r="A993" s="38"/>
      <c r="B993" s="39"/>
      <c r="C993" s="246" t="s">
        <v>744</v>
      </c>
      <c r="D993" s="246" t="s">
        <v>181</v>
      </c>
      <c r="E993" s="247" t="s">
        <v>2186</v>
      </c>
      <c r="F993" s="248" t="s">
        <v>2187</v>
      </c>
      <c r="G993" s="249" t="s">
        <v>184</v>
      </c>
      <c r="H993" s="250">
        <v>50</v>
      </c>
      <c r="I993" s="251"/>
      <c r="J993" s="252">
        <f>ROUND(I993*H993,2)</f>
        <v>0</v>
      </c>
      <c r="K993" s="248" t="s">
        <v>1</v>
      </c>
      <c r="L993" s="44"/>
      <c r="M993" s="253" t="s">
        <v>1</v>
      </c>
      <c r="N993" s="254" t="s">
        <v>50</v>
      </c>
      <c r="O993" s="91"/>
      <c r="P993" s="255">
        <f>O993*H993</f>
        <v>0</v>
      </c>
      <c r="Q993" s="255">
        <v>0</v>
      </c>
      <c r="R993" s="255">
        <f>Q993*H993</f>
        <v>0</v>
      </c>
      <c r="S993" s="255">
        <v>0</v>
      </c>
      <c r="T993" s="256">
        <f>S993*H993</f>
        <v>0</v>
      </c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R993" s="257" t="s">
        <v>198</v>
      </c>
      <c r="AT993" s="257" t="s">
        <v>181</v>
      </c>
      <c r="AU993" s="257" t="s">
        <v>96</v>
      </c>
      <c r="AY993" s="16" t="s">
        <v>180</v>
      </c>
      <c r="BE993" s="258">
        <f>IF(N993="základní",J993,0)</f>
        <v>0</v>
      </c>
      <c r="BF993" s="258">
        <f>IF(N993="snížená",J993,0)</f>
        <v>0</v>
      </c>
      <c r="BG993" s="258">
        <f>IF(N993="zákl. přenesená",J993,0)</f>
        <v>0</v>
      </c>
      <c r="BH993" s="258">
        <f>IF(N993="sníž. přenesená",J993,0)</f>
        <v>0</v>
      </c>
      <c r="BI993" s="258">
        <f>IF(N993="nulová",J993,0)</f>
        <v>0</v>
      </c>
      <c r="BJ993" s="16" t="s">
        <v>93</v>
      </c>
      <c r="BK993" s="258">
        <f>ROUND(I993*H993,2)</f>
        <v>0</v>
      </c>
      <c r="BL993" s="16" t="s">
        <v>198</v>
      </c>
      <c r="BM993" s="257" t="s">
        <v>2953</v>
      </c>
    </row>
    <row r="994" s="2" customFormat="1">
      <c r="A994" s="38"/>
      <c r="B994" s="39"/>
      <c r="C994" s="40"/>
      <c r="D994" s="259" t="s">
        <v>187</v>
      </c>
      <c r="E994" s="40"/>
      <c r="F994" s="260" t="s">
        <v>2187</v>
      </c>
      <c r="G994" s="40"/>
      <c r="H994" s="40"/>
      <c r="I994" s="154"/>
      <c r="J994" s="40"/>
      <c r="K994" s="40"/>
      <c r="L994" s="44"/>
      <c r="M994" s="261"/>
      <c r="N994" s="262"/>
      <c r="O994" s="91"/>
      <c r="P994" s="91"/>
      <c r="Q994" s="91"/>
      <c r="R994" s="91"/>
      <c r="S994" s="91"/>
      <c r="T994" s="92"/>
      <c r="U994" s="38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T994" s="16" t="s">
        <v>187</v>
      </c>
      <c r="AU994" s="16" t="s">
        <v>96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555</v>
      </c>
      <c r="G995" s="268"/>
      <c r="H995" s="271">
        <v>50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93</v>
      </c>
      <c r="AY995" s="277" t="s">
        <v>180</v>
      </c>
    </row>
    <row r="996" s="2" customFormat="1" ht="36" customHeight="1">
      <c r="A996" s="38"/>
      <c r="B996" s="39"/>
      <c r="C996" s="246" t="s">
        <v>2114</v>
      </c>
      <c r="D996" s="246" t="s">
        <v>181</v>
      </c>
      <c r="E996" s="247" t="s">
        <v>2193</v>
      </c>
      <c r="F996" s="248" t="s">
        <v>2194</v>
      </c>
      <c r="G996" s="249" t="s">
        <v>760</v>
      </c>
      <c r="H996" s="250">
        <v>1</v>
      </c>
      <c r="I996" s="251"/>
      <c r="J996" s="252">
        <f>ROUND(I996*H996,2)</f>
        <v>0</v>
      </c>
      <c r="K996" s="248" t="s">
        <v>1</v>
      </c>
      <c r="L996" s="44"/>
      <c r="M996" s="253" t="s">
        <v>1</v>
      </c>
      <c r="N996" s="254" t="s">
        <v>50</v>
      </c>
      <c r="O996" s="91"/>
      <c r="P996" s="255">
        <f>O996*H996</f>
        <v>0</v>
      </c>
      <c r="Q996" s="255">
        <v>1.0000000000000001E-05</v>
      </c>
      <c r="R996" s="255">
        <f>Q996*H996</f>
        <v>1.0000000000000001E-05</v>
      </c>
      <c r="S996" s="255">
        <v>0</v>
      </c>
      <c r="T996" s="256">
        <f>S996*H996</f>
        <v>0</v>
      </c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R996" s="257" t="s">
        <v>198</v>
      </c>
      <c r="AT996" s="257" t="s">
        <v>181</v>
      </c>
      <c r="AU996" s="257" t="s">
        <v>96</v>
      </c>
      <c r="AY996" s="16" t="s">
        <v>180</v>
      </c>
      <c r="BE996" s="258">
        <f>IF(N996="základní",J996,0)</f>
        <v>0</v>
      </c>
      <c r="BF996" s="258">
        <f>IF(N996="snížená",J996,0)</f>
        <v>0</v>
      </c>
      <c r="BG996" s="258">
        <f>IF(N996="zákl. přenesená",J996,0)</f>
        <v>0</v>
      </c>
      <c r="BH996" s="258">
        <f>IF(N996="sníž. přenesená",J996,0)</f>
        <v>0</v>
      </c>
      <c r="BI996" s="258">
        <f>IF(N996="nulová",J996,0)</f>
        <v>0</v>
      </c>
      <c r="BJ996" s="16" t="s">
        <v>93</v>
      </c>
      <c r="BK996" s="258">
        <f>ROUND(I996*H996,2)</f>
        <v>0</v>
      </c>
      <c r="BL996" s="16" t="s">
        <v>198</v>
      </c>
      <c r="BM996" s="257" t="s">
        <v>2954</v>
      </c>
    </row>
    <row r="997" s="2" customFormat="1">
      <c r="A997" s="38"/>
      <c r="B997" s="39"/>
      <c r="C997" s="40"/>
      <c r="D997" s="259" t="s">
        <v>187</v>
      </c>
      <c r="E997" s="40"/>
      <c r="F997" s="260" t="s">
        <v>2194</v>
      </c>
      <c r="G997" s="40"/>
      <c r="H997" s="40"/>
      <c r="I997" s="154"/>
      <c r="J997" s="40"/>
      <c r="K997" s="40"/>
      <c r="L997" s="44"/>
      <c r="M997" s="261"/>
      <c r="N997" s="262"/>
      <c r="O997" s="91"/>
      <c r="P997" s="91"/>
      <c r="Q997" s="91"/>
      <c r="R997" s="91"/>
      <c r="S997" s="91"/>
      <c r="T997" s="92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T997" s="16" t="s">
        <v>187</v>
      </c>
      <c r="AU997" s="16" t="s">
        <v>96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93</v>
      </c>
      <c r="G998" s="268"/>
      <c r="H998" s="271">
        <v>1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93</v>
      </c>
      <c r="AY998" s="277" t="s">
        <v>180</v>
      </c>
    </row>
    <row r="999" s="2" customFormat="1" ht="16.5" customHeight="1">
      <c r="A999" s="38"/>
      <c r="B999" s="39"/>
      <c r="C999" s="278" t="s">
        <v>750</v>
      </c>
      <c r="D999" s="278" t="s">
        <v>334</v>
      </c>
      <c r="E999" s="279" t="s">
        <v>2196</v>
      </c>
      <c r="F999" s="280" t="s">
        <v>2197</v>
      </c>
      <c r="G999" s="281" t="s">
        <v>342</v>
      </c>
      <c r="H999" s="282">
        <v>1</v>
      </c>
      <c r="I999" s="283"/>
      <c r="J999" s="284">
        <f>ROUND(I999*H999,2)</f>
        <v>0</v>
      </c>
      <c r="K999" s="280" t="s">
        <v>1</v>
      </c>
      <c r="L999" s="285"/>
      <c r="M999" s="286" t="s">
        <v>1</v>
      </c>
      <c r="N999" s="287" t="s">
        <v>50</v>
      </c>
      <c r="O999" s="91"/>
      <c r="P999" s="255">
        <f>O999*H999</f>
        <v>0</v>
      </c>
      <c r="Q999" s="255">
        <v>0.0022000000000000001</v>
      </c>
      <c r="R999" s="255">
        <f>Q999*H999</f>
        <v>0.0022000000000000001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215</v>
      </c>
      <c r="AT999" s="257" t="s">
        <v>334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2955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2197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2956</v>
      </c>
      <c r="G1001" s="268"/>
      <c r="H1001" s="271">
        <v>1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93</v>
      </c>
      <c r="AY1001" s="277" t="s">
        <v>180</v>
      </c>
    </row>
    <row r="1002" s="2" customFormat="1" ht="16.5" customHeight="1">
      <c r="A1002" s="38"/>
      <c r="B1002" s="39"/>
      <c r="C1002" s="278" t="s">
        <v>757</v>
      </c>
      <c r="D1002" s="278" t="s">
        <v>334</v>
      </c>
      <c r="E1002" s="279" t="s">
        <v>2210</v>
      </c>
      <c r="F1002" s="280" t="s">
        <v>2211</v>
      </c>
      <c r="G1002" s="281" t="s">
        <v>342</v>
      </c>
      <c r="H1002" s="282">
        <v>1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0.0028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2957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2211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2958</v>
      </c>
      <c r="G1004" s="268"/>
      <c r="H1004" s="271">
        <v>1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16.5" customHeight="1">
      <c r="A1005" s="38"/>
      <c r="B1005" s="39"/>
      <c r="C1005" s="278" t="s">
        <v>763</v>
      </c>
      <c r="D1005" s="278" t="s">
        <v>334</v>
      </c>
      <c r="E1005" s="279" t="s">
        <v>2959</v>
      </c>
      <c r="F1005" s="280" t="s">
        <v>2960</v>
      </c>
      <c r="G1005" s="281" t="s">
        <v>342</v>
      </c>
      <c r="H1005" s="282">
        <v>1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0.0028</v>
      </c>
      <c r="R1005" s="255">
        <f>Q1005*H1005</f>
        <v>0.0028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2961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2960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2962</v>
      </c>
      <c r="G1007" s="268"/>
      <c r="H1007" s="271">
        <v>1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93</v>
      </c>
      <c r="AY1007" s="277" t="s">
        <v>180</v>
      </c>
    </row>
    <row r="1008" s="2" customFormat="1" ht="16.5" customHeight="1">
      <c r="A1008" s="38"/>
      <c r="B1008" s="39"/>
      <c r="C1008" s="278" t="s">
        <v>768</v>
      </c>
      <c r="D1008" s="278" t="s">
        <v>334</v>
      </c>
      <c r="E1008" s="279" t="s">
        <v>2963</v>
      </c>
      <c r="F1008" s="280" t="s">
        <v>2964</v>
      </c>
      <c r="G1008" s="281" t="s">
        <v>342</v>
      </c>
      <c r="H1008" s="282">
        <v>2</v>
      </c>
      <c r="I1008" s="283"/>
      <c r="J1008" s="284">
        <f>ROUND(I1008*H1008,2)</f>
        <v>0</v>
      </c>
      <c r="K1008" s="280" t="s">
        <v>1</v>
      </c>
      <c r="L1008" s="285"/>
      <c r="M1008" s="286" t="s">
        <v>1</v>
      </c>
      <c r="N1008" s="287" t="s">
        <v>50</v>
      </c>
      <c r="O1008" s="91"/>
      <c r="P1008" s="255">
        <f>O1008*H1008</f>
        <v>0</v>
      </c>
      <c r="Q1008" s="255">
        <v>0.0028</v>
      </c>
      <c r="R1008" s="255">
        <f>Q1008*H1008</f>
        <v>0.0055999999999999999</v>
      </c>
      <c r="S1008" s="255">
        <v>0</v>
      </c>
      <c r="T1008" s="256">
        <f>S1008*H1008</f>
        <v>0</v>
      </c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R1008" s="257" t="s">
        <v>215</v>
      </c>
      <c r="AT1008" s="257" t="s">
        <v>334</v>
      </c>
      <c r="AU1008" s="257" t="s">
        <v>96</v>
      </c>
      <c r="AY1008" s="16" t="s">
        <v>180</v>
      </c>
      <c r="BE1008" s="258">
        <f>IF(N1008="základní",J1008,0)</f>
        <v>0</v>
      </c>
      <c r="BF1008" s="258">
        <f>IF(N1008="snížená",J1008,0)</f>
        <v>0</v>
      </c>
      <c r="BG1008" s="258">
        <f>IF(N1008="zákl. přenesená",J1008,0)</f>
        <v>0</v>
      </c>
      <c r="BH1008" s="258">
        <f>IF(N1008="sníž. přenesená",J1008,0)</f>
        <v>0</v>
      </c>
      <c r="BI1008" s="258">
        <f>IF(N1008="nulová",J1008,0)</f>
        <v>0</v>
      </c>
      <c r="BJ1008" s="16" t="s">
        <v>93</v>
      </c>
      <c r="BK1008" s="258">
        <f>ROUND(I1008*H1008,2)</f>
        <v>0</v>
      </c>
      <c r="BL1008" s="16" t="s">
        <v>198</v>
      </c>
      <c r="BM1008" s="257" t="s">
        <v>2965</v>
      </c>
    </row>
    <row r="1009" s="2" customFormat="1">
      <c r="A1009" s="38"/>
      <c r="B1009" s="39"/>
      <c r="C1009" s="40"/>
      <c r="D1009" s="259" t="s">
        <v>187</v>
      </c>
      <c r="E1009" s="40"/>
      <c r="F1009" s="260" t="s">
        <v>2964</v>
      </c>
      <c r="G1009" s="40"/>
      <c r="H1009" s="40"/>
      <c r="I1009" s="154"/>
      <c r="J1009" s="40"/>
      <c r="K1009" s="40"/>
      <c r="L1009" s="44"/>
      <c r="M1009" s="261"/>
      <c r="N1009" s="262"/>
      <c r="O1009" s="91"/>
      <c r="P1009" s="91"/>
      <c r="Q1009" s="91"/>
      <c r="R1009" s="91"/>
      <c r="S1009" s="91"/>
      <c r="T1009" s="92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T1009" s="16" t="s">
        <v>187</v>
      </c>
      <c r="AU1009" s="16" t="s">
        <v>96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2956</v>
      </c>
      <c r="G1010" s="268"/>
      <c r="H1010" s="271">
        <v>1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2966</v>
      </c>
      <c r="G1011" s="268"/>
      <c r="H1011" s="271">
        <v>1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2" customFormat="1" ht="16.5" customHeight="1">
      <c r="A1012" s="38"/>
      <c r="B1012" s="39"/>
      <c r="C1012" s="278" t="s">
        <v>774</v>
      </c>
      <c r="D1012" s="278" t="s">
        <v>334</v>
      </c>
      <c r="E1012" s="279" t="s">
        <v>2239</v>
      </c>
      <c r="F1012" s="280" t="s">
        <v>2240</v>
      </c>
      <c r="G1012" s="281" t="s">
        <v>342</v>
      </c>
      <c r="H1012" s="282">
        <v>4</v>
      </c>
      <c r="I1012" s="283"/>
      <c r="J1012" s="284">
        <f>ROUND(I1012*H1012,2)</f>
        <v>0</v>
      </c>
      <c r="K1012" s="280" t="s">
        <v>1</v>
      </c>
      <c r="L1012" s="285"/>
      <c r="M1012" s="286" t="s">
        <v>1</v>
      </c>
      <c r="N1012" s="287" t="s">
        <v>50</v>
      </c>
      <c r="O1012" s="91"/>
      <c r="P1012" s="255">
        <f>O1012*H1012</f>
        <v>0</v>
      </c>
      <c r="Q1012" s="255">
        <v>0.0028</v>
      </c>
      <c r="R1012" s="255">
        <f>Q1012*H1012</f>
        <v>0.0112</v>
      </c>
      <c r="S1012" s="255">
        <v>0</v>
      </c>
      <c r="T1012" s="256">
        <f>S1012*H1012</f>
        <v>0</v>
      </c>
      <c r="U1012" s="38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  <c r="AR1012" s="257" t="s">
        <v>215</v>
      </c>
      <c r="AT1012" s="257" t="s">
        <v>334</v>
      </c>
      <c r="AU1012" s="257" t="s">
        <v>96</v>
      </c>
      <c r="AY1012" s="16" t="s">
        <v>180</v>
      </c>
      <c r="BE1012" s="258">
        <f>IF(N1012="základní",J1012,0)</f>
        <v>0</v>
      </c>
      <c r="BF1012" s="258">
        <f>IF(N1012="snížená",J1012,0)</f>
        <v>0</v>
      </c>
      <c r="BG1012" s="258">
        <f>IF(N1012="zákl. přenesená",J1012,0)</f>
        <v>0</v>
      </c>
      <c r="BH1012" s="258">
        <f>IF(N1012="sníž. přenesená",J1012,0)</f>
        <v>0</v>
      </c>
      <c r="BI1012" s="258">
        <f>IF(N1012="nulová",J1012,0)</f>
        <v>0</v>
      </c>
      <c r="BJ1012" s="16" t="s">
        <v>93</v>
      </c>
      <c r="BK1012" s="258">
        <f>ROUND(I1012*H1012,2)</f>
        <v>0</v>
      </c>
      <c r="BL1012" s="16" t="s">
        <v>198</v>
      </c>
      <c r="BM1012" s="257" t="s">
        <v>2967</v>
      </c>
    </row>
    <row r="1013" s="2" customFormat="1">
      <c r="A1013" s="38"/>
      <c r="B1013" s="39"/>
      <c r="C1013" s="40"/>
      <c r="D1013" s="259" t="s">
        <v>187</v>
      </c>
      <c r="E1013" s="40"/>
      <c r="F1013" s="260" t="s">
        <v>2240</v>
      </c>
      <c r="G1013" s="40"/>
      <c r="H1013" s="40"/>
      <c r="I1013" s="154"/>
      <c r="J1013" s="40"/>
      <c r="K1013" s="40"/>
      <c r="L1013" s="44"/>
      <c r="M1013" s="261"/>
      <c r="N1013" s="262"/>
      <c r="O1013" s="91"/>
      <c r="P1013" s="91"/>
      <c r="Q1013" s="91"/>
      <c r="R1013" s="91"/>
      <c r="S1013" s="91"/>
      <c r="T1013" s="92"/>
      <c r="U1013" s="38"/>
      <c r="V1013" s="38"/>
      <c r="W1013" s="38"/>
      <c r="X1013" s="38"/>
      <c r="Y1013" s="38"/>
      <c r="Z1013" s="38"/>
      <c r="AA1013" s="38"/>
      <c r="AB1013" s="38"/>
      <c r="AC1013" s="38"/>
      <c r="AD1013" s="38"/>
      <c r="AE1013" s="38"/>
      <c r="AT1013" s="16" t="s">
        <v>187</v>
      </c>
      <c r="AU1013" s="16" t="s">
        <v>96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2894</v>
      </c>
      <c r="G1014" s="268"/>
      <c r="H1014" s="271">
        <v>2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2968</v>
      </c>
      <c r="G1015" s="268"/>
      <c r="H1015" s="271">
        <v>2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2" customFormat="1" ht="16.5" customHeight="1">
      <c r="A1016" s="38"/>
      <c r="B1016" s="39"/>
      <c r="C1016" s="278" t="s">
        <v>779</v>
      </c>
      <c r="D1016" s="278" t="s">
        <v>334</v>
      </c>
      <c r="E1016" s="279" t="s">
        <v>2235</v>
      </c>
      <c r="F1016" s="280" t="s">
        <v>2236</v>
      </c>
      <c r="G1016" s="281" t="s">
        <v>342</v>
      </c>
      <c r="H1016" s="282">
        <v>17</v>
      </c>
      <c r="I1016" s="283"/>
      <c r="J1016" s="284">
        <f>ROUND(I1016*H1016,2)</f>
        <v>0</v>
      </c>
      <c r="K1016" s="280" t="s">
        <v>1</v>
      </c>
      <c r="L1016" s="285"/>
      <c r="M1016" s="286" t="s">
        <v>1</v>
      </c>
      <c r="N1016" s="287" t="s">
        <v>50</v>
      </c>
      <c r="O1016" s="91"/>
      <c r="P1016" s="255">
        <f>O1016*H1016</f>
        <v>0</v>
      </c>
      <c r="Q1016" s="255">
        <v>0.0028</v>
      </c>
      <c r="R1016" s="255">
        <f>Q1016*H1016</f>
        <v>0.047599999999999996</v>
      </c>
      <c r="S1016" s="255">
        <v>0</v>
      </c>
      <c r="T1016" s="256">
        <f>S1016*H1016</f>
        <v>0</v>
      </c>
      <c r="U1016" s="38"/>
      <c r="V1016" s="38"/>
      <c r="W1016" s="38"/>
      <c r="X1016" s="38"/>
      <c r="Y1016" s="38"/>
      <c r="Z1016" s="38"/>
      <c r="AA1016" s="38"/>
      <c r="AB1016" s="38"/>
      <c r="AC1016" s="38"/>
      <c r="AD1016" s="38"/>
      <c r="AE1016" s="38"/>
      <c r="AR1016" s="257" t="s">
        <v>215</v>
      </c>
      <c r="AT1016" s="257" t="s">
        <v>334</v>
      </c>
      <c r="AU1016" s="257" t="s">
        <v>96</v>
      </c>
      <c r="AY1016" s="16" t="s">
        <v>180</v>
      </c>
      <c r="BE1016" s="258">
        <f>IF(N1016="základní",J1016,0)</f>
        <v>0</v>
      </c>
      <c r="BF1016" s="258">
        <f>IF(N1016="snížená",J1016,0)</f>
        <v>0</v>
      </c>
      <c r="BG1016" s="258">
        <f>IF(N1016="zákl. přenesená",J1016,0)</f>
        <v>0</v>
      </c>
      <c r="BH1016" s="258">
        <f>IF(N1016="sníž. přenesená",J1016,0)</f>
        <v>0</v>
      </c>
      <c r="BI1016" s="258">
        <f>IF(N1016="nulová",J1016,0)</f>
        <v>0</v>
      </c>
      <c r="BJ1016" s="16" t="s">
        <v>93</v>
      </c>
      <c r="BK1016" s="258">
        <f>ROUND(I1016*H1016,2)</f>
        <v>0</v>
      </c>
      <c r="BL1016" s="16" t="s">
        <v>198</v>
      </c>
      <c r="BM1016" s="257" t="s">
        <v>2969</v>
      </c>
    </row>
    <row r="1017" s="2" customFormat="1">
      <c r="A1017" s="38"/>
      <c r="B1017" s="39"/>
      <c r="C1017" s="40"/>
      <c r="D1017" s="259" t="s">
        <v>187</v>
      </c>
      <c r="E1017" s="40"/>
      <c r="F1017" s="260" t="s">
        <v>2236</v>
      </c>
      <c r="G1017" s="40"/>
      <c r="H1017" s="40"/>
      <c r="I1017" s="154"/>
      <c r="J1017" s="40"/>
      <c r="K1017" s="40"/>
      <c r="L1017" s="44"/>
      <c r="M1017" s="261"/>
      <c r="N1017" s="262"/>
      <c r="O1017" s="91"/>
      <c r="P1017" s="91"/>
      <c r="Q1017" s="91"/>
      <c r="R1017" s="91"/>
      <c r="S1017" s="91"/>
      <c r="T1017" s="92"/>
      <c r="U1017" s="38"/>
      <c r="V1017" s="38"/>
      <c r="W1017" s="38"/>
      <c r="X1017" s="38"/>
      <c r="Y1017" s="38"/>
      <c r="Z1017" s="38"/>
      <c r="AA1017" s="38"/>
      <c r="AB1017" s="38"/>
      <c r="AC1017" s="38"/>
      <c r="AD1017" s="38"/>
      <c r="AE1017" s="38"/>
      <c r="AT1017" s="16" t="s">
        <v>187</v>
      </c>
      <c r="AU1017" s="16" t="s">
        <v>96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2970</v>
      </c>
      <c r="G1018" s="268"/>
      <c r="H1018" s="271">
        <v>8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2971</v>
      </c>
      <c r="G1019" s="268"/>
      <c r="H1019" s="271">
        <v>9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2" customFormat="1" ht="16.5" customHeight="1">
      <c r="A1020" s="38"/>
      <c r="B1020" s="39"/>
      <c r="C1020" s="278" t="s">
        <v>784</v>
      </c>
      <c r="D1020" s="278" t="s">
        <v>334</v>
      </c>
      <c r="E1020" s="279" t="s">
        <v>2215</v>
      </c>
      <c r="F1020" s="280" t="s">
        <v>2216</v>
      </c>
      <c r="G1020" s="281" t="s">
        <v>342</v>
      </c>
      <c r="H1020" s="282">
        <v>51</v>
      </c>
      <c r="I1020" s="283"/>
      <c r="J1020" s="284">
        <f>ROUND(I1020*H1020,2)</f>
        <v>0</v>
      </c>
      <c r="K1020" s="280" t="s">
        <v>1</v>
      </c>
      <c r="L1020" s="285"/>
      <c r="M1020" s="286" t="s">
        <v>1</v>
      </c>
      <c r="N1020" s="287" t="s">
        <v>50</v>
      </c>
      <c r="O1020" s="91"/>
      <c r="P1020" s="255">
        <f>O1020*H1020</f>
        <v>0</v>
      </c>
      <c r="Q1020" s="255">
        <v>0.00025999999999999998</v>
      </c>
      <c r="R1020" s="255">
        <f>Q1020*H1020</f>
        <v>0.013259999999999999</v>
      </c>
      <c r="S1020" s="255">
        <v>0</v>
      </c>
      <c r="T1020" s="256">
        <f>S1020*H1020</f>
        <v>0</v>
      </c>
      <c r="U1020" s="38"/>
      <c r="V1020" s="38"/>
      <c r="W1020" s="38"/>
      <c r="X1020" s="38"/>
      <c r="Y1020" s="38"/>
      <c r="Z1020" s="38"/>
      <c r="AA1020" s="38"/>
      <c r="AB1020" s="38"/>
      <c r="AC1020" s="38"/>
      <c r="AD1020" s="38"/>
      <c r="AE1020" s="38"/>
      <c r="AR1020" s="257" t="s">
        <v>215</v>
      </c>
      <c r="AT1020" s="257" t="s">
        <v>334</v>
      </c>
      <c r="AU1020" s="257" t="s">
        <v>96</v>
      </c>
      <c r="AY1020" s="16" t="s">
        <v>180</v>
      </c>
      <c r="BE1020" s="258">
        <f>IF(N1020="základní",J1020,0)</f>
        <v>0</v>
      </c>
      <c r="BF1020" s="258">
        <f>IF(N1020="snížená",J1020,0)</f>
        <v>0</v>
      </c>
      <c r="BG1020" s="258">
        <f>IF(N1020="zákl. přenesená",J1020,0)</f>
        <v>0</v>
      </c>
      <c r="BH1020" s="258">
        <f>IF(N1020="sníž. přenesená",J1020,0)</f>
        <v>0</v>
      </c>
      <c r="BI1020" s="258">
        <f>IF(N1020="nulová",J1020,0)</f>
        <v>0</v>
      </c>
      <c r="BJ1020" s="16" t="s">
        <v>93</v>
      </c>
      <c r="BK1020" s="258">
        <f>ROUND(I1020*H1020,2)</f>
        <v>0</v>
      </c>
      <c r="BL1020" s="16" t="s">
        <v>198</v>
      </c>
      <c r="BM1020" s="257" t="s">
        <v>2972</v>
      </c>
    </row>
    <row r="1021" s="2" customFormat="1">
      <c r="A1021" s="38"/>
      <c r="B1021" s="39"/>
      <c r="C1021" s="40"/>
      <c r="D1021" s="259" t="s">
        <v>187</v>
      </c>
      <c r="E1021" s="40"/>
      <c r="F1021" s="260" t="s">
        <v>2216</v>
      </c>
      <c r="G1021" s="40"/>
      <c r="H1021" s="40"/>
      <c r="I1021" s="154"/>
      <c r="J1021" s="40"/>
      <c r="K1021" s="40"/>
      <c r="L1021" s="44"/>
      <c r="M1021" s="261"/>
      <c r="N1021" s="262"/>
      <c r="O1021" s="91"/>
      <c r="P1021" s="91"/>
      <c r="Q1021" s="91"/>
      <c r="R1021" s="91"/>
      <c r="S1021" s="91"/>
      <c r="T1021" s="92"/>
      <c r="U1021" s="38"/>
      <c r="V1021" s="38"/>
      <c r="W1021" s="38"/>
      <c r="X1021" s="38"/>
      <c r="Y1021" s="38"/>
      <c r="Z1021" s="38"/>
      <c r="AA1021" s="38"/>
      <c r="AB1021" s="38"/>
      <c r="AC1021" s="38"/>
      <c r="AD1021" s="38"/>
      <c r="AE1021" s="38"/>
      <c r="AT1021" s="16" t="s">
        <v>187</v>
      </c>
      <c r="AU1021" s="16" t="s">
        <v>96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2925</v>
      </c>
      <c r="G1022" s="268"/>
      <c r="H1022" s="271">
        <v>5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2973</v>
      </c>
      <c r="G1023" s="268"/>
      <c r="H1023" s="271">
        <v>3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2974</v>
      </c>
      <c r="G1024" s="268"/>
      <c r="H1024" s="271">
        <v>10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2530</v>
      </c>
      <c r="G1025" s="268"/>
      <c r="H1025" s="271">
        <v>3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2880</v>
      </c>
      <c r="G1026" s="268"/>
      <c r="H1026" s="271">
        <v>1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2531</v>
      </c>
      <c r="G1027" s="268"/>
      <c r="H1027" s="271">
        <v>5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3" customFormat="1">
      <c r="A1028" s="13"/>
      <c r="B1028" s="267"/>
      <c r="C1028" s="268"/>
      <c r="D1028" s="259" t="s">
        <v>293</v>
      </c>
      <c r="E1028" s="269" t="s">
        <v>1</v>
      </c>
      <c r="F1028" s="270" t="s">
        <v>2882</v>
      </c>
      <c r="G1028" s="268"/>
      <c r="H1028" s="271">
        <v>1</v>
      </c>
      <c r="I1028" s="272"/>
      <c r="J1028" s="268"/>
      <c r="K1028" s="268"/>
      <c r="L1028" s="273"/>
      <c r="M1028" s="274"/>
      <c r="N1028" s="275"/>
      <c r="O1028" s="275"/>
      <c r="P1028" s="275"/>
      <c r="Q1028" s="275"/>
      <c r="R1028" s="275"/>
      <c r="S1028" s="275"/>
      <c r="T1028" s="276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77" t="s">
        <v>293</v>
      </c>
      <c r="AU1028" s="277" t="s">
        <v>96</v>
      </c>
      <c r="AV1028" s="13" t="s">
        <v>96</v>
      </c>
      <c r="AW1028" s="13" t="s">
        <v>40</v>
      </c>
      <c r="AX1028" s="13" t="s">
        <v>85</v>
      </c>
      <c r="AY1028" s="277" t="s">
        <v>180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2975</v>
      </c>
      <c r="G1029" s="268"/>
      <c r="H1029" s="271">
        <v>5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13" customFormat="1">
      <c r="A1030" s="13"/>
      <c r="B1030" s="267"/>
      <c r="C1030" s="268"/>
      <c r="D1030" s="259" t="s">
        <v>293</v>
      </c>
      <c r="E1030" s="269" t="s">
        <v>1</v>
      </c>
      <c r="F1030" s="270" t="s">
        <v>2884</v>
      </c>
      <c r="G1030" s="268"/>
      <c r="H1030" s="271">
        <v>1</v>
      </c>
      <c r="I1030" s="272"/>
      <c r="J1030" s="268"/>
      <c r="K1030" s="268"/>
      <c r="L1030" s="273"/>
      <c r="M1030" s="274"/>
      <c r="N1030" s="275"/>
      <c r="O1030" s="275"/>
      <c r="P1030" s="275"/>
      <c r="Q1030" s="275"/>
      <c r="R1030" s="275"/>
      <c r="S1030" s="275"/>
      <c r="T1030" s="27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77" t="s">
        <v>293</v>
      </c>
      <c r="AU1030" s="277" t="s">
        <v>96</v>
      </c>
      <c r="AV1030" s="13" t="s">
        <v>96</v>
      </c>
      <c r="AW1030" s="13" t="s">
        <v>40</v>
      </c>
      <c r="AX1030" s="13" t="s">
        <v>85</v>
      </c>
      <c r="AY1030" s="277" t="s">
        <v>180</v>
      </c>
    </row>
    <row r="1031" s="13" customFormat="1">
      <c r="A1031" s="13"/>
      <c r="B1031" s="267"/>
      <c r="C1031" s="268"/>
      <c r="D1031" s="259" t="s">
        <v>293</v>
      </c>
      <c r="E1031" s="269" t="s">
        <v>1</v>
      </c>
      <c r="F1031" s="270" t="s">
        <v>2936</v>
      </c>
      <c r="G1031" s="268"/>
      <c r="H1031" s="271">
        <v>2</v>
      </c>
      <c r="I1031" s="272"/>
      <c r="J1031" s="268"/>
      <c r="K1031" s="268"/>
      <c r="L1031" s="273"/>
      <c r="M1031" s="274"/>
      <c r="N1031" s="275"/>
      <c r="O1031" s="275"/>
      <c r="P1031" s="275"/>
      <c r="Q1031" s="275"/>
      <c r="R1031" s="275"/>
      <c r="S1031" s="275"/>
      <c r="T1031" s="27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77" t="s">
        <v>293</v>
      </c>
      <c r="AU1031" s="277" t="s">
        <v>96</v>
      </c>
      <c r="AV1031" s="13" t="s">
        <v>96</v>
      </c>
      <c r="AW1031" s="13" t="s">
        <v>40</v>
      </c>
      <c r="AX1031" s="13" t="s">
        <v>85</v>
      </c>
      <c r="AY1031" s="277" t="s">
        <v>180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2937</v>
      </c>
      <c r="G1032" s="268"/>
      <c r="H1032" s="271">
        <v>2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85</v>
      </c>
      <c r="AY1032" s="277" t="s">
        <v>180</v>
      </c>
    </row>
    <row r="1033" s="13" customFormat="1">
      <c r="A1033" s="13"/>
      <c r="B1033" s="267"/>
      <c r="C1033" s="268"/>
      <c r="D1033" s="259" t="s">
        <v>293</v>
      </c>
      <c r="E1033" s="269" t="s">
        <v>1</v>
      </c>
      <c r="F1033" s="270" t="s">
        <v>2976</v>
      </c>
      <c r="G1033" s="268"/>
      <c r="H1033" s="271">
        <v>5</v>
      </c>
      <c r="I1033" s="272"/>
      <c r="J1033" s="268"/>
      <c r="K1033" s="268"/>
      <c r="L1033" s="273"/>
      <c r="M1033" s="274"/>
      <c r="N1033" s="275"/>
      <c r="O1033" s="275"/>
      <c r="P1033" s="275"/>
      <c r="Q1033" s="275"/>
      <c r="R1033" s="275"/>
      <c r="S1033" s="275"/>
      <c r="T1033" s="276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77" t="s">
        <v>293</v>
      </c>
      <c r="AU1033" s="277" t="s">
        <v>96</v>
      </c>
      <c r="AV1033" s="13" t="s">
        <v>96</v>
      </c>
      <c r="AW1033" s="13" t="s">
        <v>40</v>
      </c>
      <c r="AX1033" s="13" t="s">
        <v>85</v>
      </c>
      <c r="AY1033" s="277" t="s">
        <v>180</v>
      </c>
    </row>
    <row r="1034" s="13" customFormat="1">
      <c r="A1034" s="13"/>
      <c r="B1034" s="267"/>
      <c r="C1034" s="268"/>
      <c r="D1034" s="259" t="s">
        <v>293</v>
      </c>
      <c r="E1034" s="269" t="s">
        <v>1</v>
      </c>
      <c r="F1034" s="270" t="s">
        <v>2977</v>
      </c>
      <c r="G1034" s="268"/>
      <c r="H1034" s="271">
        <v>6</v>
      </c>
      <c r="I1034" s="272"/>
      <c r="J1034" s="268"/>
      <c r="K1034" s="268"/>
      <c r="L1034" s="273"/>
      <c r="M1034" s="274"/>
      <c r="N1034" s="275"/>
      <c r="O1034" s="275"/>
      <c r="P1034" s="275"/>
      <c r="Q1034" s="275"/>
      <c r="R1034" s="275"/>
      <c r="S1034" s="275"/>
      <c r="T1034" s="27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77" t="s">
        <v>293</v>
      </c>
      <c r="AU1034" s="277" t="s">
        <v>96</v>
      </c>
      <c r="AV1034" s="13" t="s">
        <v>96</v>
      </c>
      <c r="AW1034" s="13" t="s">
        <v>40</v>
      </c>
      <c r="AX1034" s="13" t="s">
        <v>85</v>
      </c>
      <c r="AY1034" s="277" t="s">
        <v>180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2889</v>
      </c>
      <c r="G1035" s="268"/>
      <c r="H1035" s="271">
        <v>1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85</v>
      </c>
      <c r="AY1035" s="277" t="s">
        <v>180</v>
      </c>
    </row>
    <row r="1036" s="13" customFormat="1">
      <c r="A1036" s="13"/>
      <c r="B1036" s="267"/>
      <c r="C1036" s="268"/>
      <c r="D1036" s="259" t="s">
        <v>293</v>
      </c>
      <c r="E1036" s="269" t="s">
        <v>1</v>
      </c>
      <c r="F1036" s="270" t="s">
        <v>2978</v>
      </c>
      <c r="G1036" s="268"/>
      <c r="H1036" s="271">
        <v>1</v>
      </c>
      <c r="I1036" s="272"/>
      <c r="J1036" s="268"/>
      <c r="K1036" s="268"/>
      <c r="L1036" s="273"/>
      <c r="M1036" s="274"/>
      <c r="N1036" s="275"/>
      <c r="O1036" s="275"/>
      <c r="P1036" s="275"/>
      <c r="Q1036" s="275"/>
      <c r="R1036" s="275"/>
      <c r="S1036" s="275"/>
      <c r="T1036" s="27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77" t="s">
        <v>293</v>
      </c>
      <c r="AU1036" s="277" t="s">
        <v>96</v>
      </c>
      <c r="AV1036" s="13" t="s">
        <v>96</v>
      </c>
      <c r="AW1036" s="13" t="s">
        <v>40</v>
      </c>
      <c r="AX1036" s="13" t="s">
        <v>85</v>
      </c>
      <c r="AY1036" s="277" t="s">
        <v>180</v>
      </c>
    </row>
    <row r="1037" s="2" customFormat="1" ht="16.5" customHeight="1">
      <c r="A1037" s="38"/>
      <c r="B1037" s="39"/>
      <c r="C1037" s="278" t="s">
        <v>789</v>
      </c>
      <c r="D1037" s="278" t="s">
        <v>334</v>
      </c>
      <c r="E1037" s="279" t="s">
        <v>2228</v>
      </c>
      <c r="F1037" s="280" t="s">
        <v>2229</v>
      </c>
      <c r="G1037" s="281" t="s">
        <v>342</v>
      </c>
      <c r="H1037" s="282">
        <v>11</v>
      </c>
      <c r="I1037" s="283"/>
      <c r="J1037" s="284">
        <f>ROUND(I1037*H1037,2)</f>
        <v>0</v>
      </c>
      <c r="K1037" s="280" t="s">
        <v>1</v>
      </c>
      <c r="L1037" s="285"/>
      <c r="M1037" s="286" t="s">
        <v>1</v>
      </c>
      <c r="N1037" s="287" t="s">
        <v>50</v>
      </c>
      <c r="O1037" s="91"/>
      <c r="P1037" s="255">
        <f>O1037*H1037</f>
        <v>0</v>
      </c>
      <c r="Q1037" s="255">
        <v>0.00038000000000000002</v>
      </c>
      <c r="R1037" s="255">
        <f>Q1037*H1037</f>
        <v>0.0041800000000000006</v>
      </c>
      <c r="S1037" s="255">
        <v>0</v>
      </c>
      <c r="T1037" s="256">
        <f>S1037*H1037</f>
        <v>0</v>
      </c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R1037" s="257" t="s">
        <v>215</v>
      </c>
      <c r="AT1037" s="257" t="s">
        <v>334</v>
      </c>
      <c r="AU1037" s="257" t="s">
        <v>96</v>
      </c>
      <c r="AY1037" s="16" t="s">
        <v>180</v>
      </c>
      <c r="BE1037" s="258">
        <f>IF(N1037="základní",J1037,0)</f>
        <v>0</v>
      </c>
      <c r="BF1037" s="258">
        <f>IF(N1037="snížená",J1037,0)</f>
        <v>0</v>
      </c>
      <c r="BG1037" s="258">
        <f>IF(N1037="zákl. přenesená",J1037,0)</f>
        <v>0</v>
      </c>
      <c r="BH1037" s="258">
        <f>IF(N1037="sníž. přenesená",J1037,0)</f>
        <v>0</v>
      </c>
      <c r="BI1037" s="258">
        <f>IF(N1037="nulová",J1037,0)</f>
        <v>0</v>
      </c>
      <c r="BJ1037" s="16" t="s">
        <v>93</v>
      </c>
      <c r="BK1037" s="258">
        <f>ROUND(I1037*H1037,2)</f>
        <v>0</v>
      </c>
      <c r="BL1037" s="16" t="s">
        <v>198</v>
      </c>
      <c r="BM1037" s="257" t="s">
        <v>2979</v>
      </c>
    </row>
    <row r="1038" s="2" customFormat="1">
      <c r="A1038" s="38"/>
      <c r="B1038" s="39"/>
      <c r="C1038" s="40"/>
      <c r="D1038" s="259" t="s">
        <v>187</v>
      </c>
      <c r="E1038" s="40"/>
      <c r="F1038" s="260" t="s">
        <v>2229</v>
      </c>
      <c r="G1038" s="40"/>
      <c r="H1038" s="40"/>
      <c r="I1038" s="154"/>
      <c r="J1038" s="40"/>
      <c r="K1038" s="40"/>
      <c r="L1038" s="44"/>
      <c r="M1038" s="261"/>
      <c r="N1038" s="262"/>
      <c r="O1038" s="91"/>
      <c r="P1038" s="91"/>
      <c r="Q1038" s="91"/>
      <c r="R1038" s="91"/>
      <c r="S1038" s="91"/>
      <c r="T1038" s="92"/>
      <c r="U1038" s="38"/>
      <c r="V1038" s="38"/>
      <c r="W1038" s="38"/>
      <c r="X1038" s="38"/>
      <c r="Y1038" s="38"/>
      <c r="Z1038" s="38"/>
      <c r="AA1038" s="38"/>
      <c r="AB1038" s="38"/>
      <c r="AC1038" s="38"/>
      <c r="AD1038" s="38"/>
      <c r="AE1038" s="38"/>
      <c r="AT1038" s="16" t="s">
        <v>187</v>
      </c>
      <c r="AU1038" s="16" t="s">
        <v>96</v>
      </c>
    </row>
    <row r="1039" s="13" customFormat="1">
      <c r="A1039" s="13"/>
      <c r="B1039" s="267"/>
      <c r="C1039" s="268"/>
      <c r="D1039" s="259" t="s">
        <v>293</v>
      </c>
      <c r="E1039" s="269" t="s">
        <v>1</v>
      </c>
      <c r="F1039" s="270" t="s">
        <v>2891</v>
      </c>
      <c r="G1039" s="268"/>
      <c r="H1039" s="271">
        <v>2</v>
      </c>
      <c r="I1039" s="272"/>
      <c r="J1039" s="268"/>
      <c r="K1039" s="268"/>
      <c r="L1039" s="273"/>
      <c r="M1039" s="274"/>
      <c r="N1039" s="275"/>
      <c r="O1039" s="275"/>
      <c r="P1039" s="275"/>
      <c r="Q1039" s="275"/>
      <c r="R1039" s="275"/>
      <c r="S1039" s="275"/>
      <c r="T1039" s="276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77" t="s">
        <v>293</v>
      </c>
      <c r="AU1039" s="277" t="s">
        <v>96</v>
      </c>
      <c r="AV1039" s="13" t="s">
        <v>96</v>
      </c>
      <c r="AW1039" s="13" t="s">
        <v>40</v>
      </c>
      <c r="AX1039" s="13" t="s">
        <v>85</v>
      </c>
      <c r="AY1039" s="277" t="s">
        <v>180</v>
      </c>
    </row>
    <row r="1040" s="13" customFormat="1">
      <c r="A1040" s="13"/>
      <c r="B1040" s="267"/>
      <c r="C1040" s="268"/>
      <c r="D1040" s="259" t="s">
        <v>293</v>
      </c>
      <c r="E1040" s="269" t="s">
        <v>1</v>
      </c>
      <c r="F1040" s="270" t="s">
        <v>2980</v>
      </c>
      <c r="G1040" s="268"/>
      <c r="H1040" s="271">
        <v>0</v>
      </c>
      <c r="I1040" s="272"/>
      <c r="J1040" s="268"/>
      <c r="K1040" s="268"/>
      <c r="L1040" s="273"/>
      <c r="M1040" s="274"/>
      <c r="N1040" s="275"/>
      <c r="O1040" s="275"/>
      <c r="P1040" s="275"/>
      <c r="Q1040" s="275"/>
      <c r="R1040" s="275"/>
      <c r="S1040" s="275"/>
      <c r="T1040" s="276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77" t="s">
        <v>293</v>
      </c>
      <c r="AU1040" s="277" t="s">
        <v>96</v>
      </c>
      <c r="AV1040" s="13" t="s">
        <v>96</v>
      </c>
      <c r="AW1040" s="13" t="s">
        <v>40</v>
      </c>
      <c r="AX1040" s="13" t="s">
        <v>85</v>
      </c>
      <c r="AY1040" s="277" t="s">
        <v>180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2878</v>
      </c>
      <c r="G1041" s="268"/>
      <c r="H1041" s="271">
        <v>0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13" customFormat="1">
      <c r="A1042" s="13"/>
      <c r="B1042" s="267"/>
      <c r="C1042" s="268"/>
      <c r="D1042" s="259" t="s">
        <v>293</v>
      </c>
      <c r="E1042" s="269" t="s">
        <v>1</v>
      </c>
      <c r="F1042" s="270" t="s">
        <v>2981</v>
      </c>
      <c r="G1042" s="268"/>
      <c r="H1042" s="271">
        <v>0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77" t="s">
        <v>293</v>
      </c>
      <c r="AU1042" s="277" t="s">
        <v>96</v>
      </c>
      <c r="AV1042" s="13" t="s">
        <v>96</v>
      </c>
      <c r="AW1042" s="13" t="s">
        <v>40</v>
      </c>
      <c r="AX1042" s="13" t="s">
        <v>85</v>
      </c>
      <c r="AY1042" s="277" t="s">
        <v>180</v>
      </c>
    </row>
    <row r="1043" s="13" customFormat="1">
      <c r="A1043" s="13"/>
      <c r="B1043" s="267"/>
      <c r="C1043" s="268"/>
      <c r="D1043" s="259" t="s">
        <v>293</v>
      </c>
      <c r="E1043" s="269" t="s">
        <v>1</v>
      </c>
      <c r="F1043" s="270" t="s">
        <v>2982</v>
      </c>
      <c r="G1043" s="268"/>
      <c r="H1043" s="271">
        <v>0</v>
      </c>
      <c r="I1043" s="272"/>
      <c r="J1043" s="268"/>
      <c r="K1043" s="268"/>
      <c r="L1043" s="273"/>
      <c r="M1043" s="274"/>
      <c r="N1043" s="275"/>
      <c r="O1043" s="275"/>
      <c r="P1043" s="275"/>
      <c r="Q1043" s="275"/>
      <c r="R1043" s="275"/>
      <c r="S1043" s="275"/>
      <c r="T1043" s="276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77" t="s">
        <v>293</v>
      </c>
      <c r="AU1043" s="277" t="s">
        <v>96</v>
      </c>
      <c r="AV1043" s="13" t="s">
        <v>96</v>
      </c>
      <c r="AW1043" s="13" t="s">
        <v>40</v>
      </c>
      <c r="AX1043" s="13" t="s">
        <v>85</v>
      </c>
      <c r="AY1043" s="277" t="s">
        <v>180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2531</v>
      </c>
      <c r="G1044" s="268"/>
      <c r="H1044" s="271">
        <v>5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13" customFormat="1">
      <c r="A1045" s="13"/>
      <c r="B1045" s="267"/>
      <c r="C1045" s="268"/>
      <c r="D1045" s="259" t="s">
        <v>293</v>
      </c>
      <c r="E1045" s="269" t="s">
        <v>1</v>
      </c>
      <c r="F1045" s="270" t="s">
        <v>2983</v>
      </c>
      <c r="G1045" s="268"/>
      <c r="H1045" s="271">
        <v>0</v>
      </c>
      <c r="I1045" s="272"/>
      <c r="J1045" s="268"/>
      <c r="K1045" s="268"/>
      <c r="L1045" s="273"/>
      <c r="M1045" s="274"/>
      <c r="N1045" s="275"/>
      <c r="O1045" s="275"/>
      <c r="P1045" s="275"/>
      <c r="Q1045" s="275"/>
      <c r="R1045" s="275"/>
      <c r="S1045" s="275"/>
      <c r="T1045" s="27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77" t="s">
        <v>293</v>
      </c>
      <c r="AU1045" s="277" t="s">
        <v>96</v>
      </c>
      <c r="AV1045" s="13" t="s">
        <v>96</v>
      </c>
      <c r="AW1045" s="13" t="s">
        <v>40</v>
      </c>
      <c r="AX1045" s="13" t="s">
        <v>85</v>
      </c>
      <c r="AY1045" s="277" t="s">
        <v>180</v>
      </c>
    </row>
    <row r="1046" s="13" customFormat="1">
      <c r="A1046" s="13"/>
      <c r="B1046" s="267"/>
      <c r="C1046" s="268"/>
      <c r="D1046" s="259" t="s">
        <v>293</v>
      </c>
      <c r="E1046" s="269" t="s">
        <v>1</v>
      </c>
      <c r="F1046" s="270" t="s">
        <v>2945</v>
      </c>
      <c r="G1046" s="268"/>
      <c r="H1046" s="271">
        <v>1</v>
      </c>
      <c r="I1046" s="272"/>
      <c r="J1046" s="268"/>
      <c r="K1046" s="268"/>
      <c r="L1046" s="273"/>
      <c r="M1046" s="274"/>
      <c r="N1046" s="275"/>
      <c r="O1046" s="275"/>
      <c r="P1046" s="275"/>
      <c r="Q1046" s="275"/>
      <c r="R1046" s="275"/>
      <c r="S1046" s="275"/>
      <c r="T1046" s="27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77" t="s">
        <v>293</v>
      </c>
      <c r="AU1046" s="277" t="s">
        <v>96</v>
      </c>
      <c r="AV1046" s="13" t="s">
        <v>96</v>
      </c>
      <c r="AW1046" s="13" t="s">
        <v>40</v>
      </c>
      <c r="AX1046" s="13" t="s">
        <v>85</v>
      </c>
      <c r="AY1046" s="277" t="s">
        <v>180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2984</v>
      </c>
      <c r="G1047" s="268"/>
      <c r="H1047" s="271">
        <v>0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13" customFormat="1">
      <c r="A1048" s="13"/>
      <c r="B1048" s="267"/>
      <c r="C1048" s="268"/>
      <c r="D1048" s="259" t="s">
        <v>293</v>
      </c>
      <c r="E1048" s="269" t="s">
        <v>1</v>
      </c>
      <c r="F1048" s="270" t="s">
        <v>2985</v>
      </c>
      <c r="G1048" s="268"/>
      <c r="H1048" s="271">
        <v>0</v>
      </c>
      <c r="I1048" s="272"/>
      <c r="J1048" s="268"/>
      <c r="K1048" s="268"/>
      <c r="L1048" s="273"/>
      <c r="M1048" s="274"/>
      <c r="N1048" s="275"/>
      <c r="O1048" s="275"/>
      <c r="P1048" s="275"/>
      <c r="Q1048" s="275"/>
      <c r="R1048" s="275"/>
      <c r="S1048" s="275"/>
      <c r="T1048" s="27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77" t="s">
        <v>293</v>
      </c>
      <c r="AU1048" s="277" t="s">
        <v>96</v>
      </c>
      <c r="AV1048" s="13" t="s">
        <v>96</v>
      </c>
      <c r="AW1048" s="13" t="s">
        <v>40</v>
      </c>
      <c r="AX1048" s="13" t="s">
        <v>85</v>
      </c>
      <c r="AY1048" s="277" t="s">
        <v>180</v>
      </c>
    </row>
    <row r="1049" s="13" customFormat="1">
      <c r="A1049" s="13"/>
      <c r="B1049" s="267"/>
      <c r="C1049" s="268"/>
      <c r="D1049" s="259" t="s">
        <v>293</v>
      </c>
      <c r="E1049" s="269" t="s">
        <v>1</v>
      </c>
      <c r="F1049" s="270" t="s">
        <v>2986</v>
      </c>
      <c r="G1049" s="268"/>
      <c r="H1049" s="271">
        <v>0</v>
      </c>
      <c r="I1049" s="272"/>
      <c r="J1049" s="268"/>
      <c r="K1049" s="268"/>
      <c r="L1049" s="273"/>
      <c r="M1049" s="274"/>
      <c r="N1049" s="275"/>
      <c r="O1049" s="275"/>
      <c r="P1049" s="275"/>
      <c r="Q1049" s="275"/>
      <c r="R1049" s="275"/>
      <c r="S1049" s="275"/>
      <c r="T1049" s="27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77" t="s">
        <v>293</v>
      </c>
      <c r="AU1049" s="277" t="s">
        <v>96</v>
      </c>
      <c r="AV1049" s="13" t="s">
        <v>96</v>
      </c>
      <c r="AW1049" s="13" t="s">
        <v>40</v>
      </c>
      <c r="AX1049" s="13" t="s">
        <v>85</v>
      </c>
      <c r="AY1049" s="277" t="s">
        <v>180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2987</v>
      </c>
      <c r="G1050" s="268"/>
      <c r="H1050" s="271">
        <v>0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13" customFormat="1">
      <c r="A1051" s="13"/>
      <c r="B1051" s="267"/>
      <c r="C1051" s="268"/>
      <c r="D1051" s="259" t="s">
        <v>293</v>
      </c>
      <c r="E1051" s="269" t="s">
        <v>1</v>
      </c>
      <c r="F1051" s="270" t="s">
        <v>2888</v>
      </c>
      <c r="G1051" s="268"/>
      <c r="H1051" s="271">
        <v>1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40</v>
      </c>
      <c r="AX1051" s="13" t="s">
        <v>85</v>
      </c>
      <c r="AY1051" s="277" t="s">
        <v>180</v>
      </c>
    </row>
    <row r="1052" s="13" customFormat="1">
      <c r="A1052" s="13"/>
      <c r="B1052" s="267"/>
      <c r="C1052" s="268"/>
      <c r="D1052" s="259" t="s">
        <v>293</v>
      </c>
      <c r="E1052" s="269" t="s">
        <v>1</v>
      </c>
      <c r="F1052" s="270" t="s">
        <v>2889</v>
      </c>
      <c r="G1052" s="268"/>
      <c r="H1052" s="271">
        <v>1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77" t="s">
        <v>293</v>
      </c>
      <c r="AU1052" s="277" t="s">
        <v>96</v>
      </c>
      <c r="AV1052" s="13" t="s">
        <v>96</v>
      </c>
      <c r="AW1052" s="13" t="s">
        <v>40</v>
      </c>
      <c r="AX1052" s="13" t="s">
        <v>85</v>
      </c>
      <c r="AY1052" s="277" t="s">
        <v>180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2988</v>
      </c>
      <c r="G1053" s="268"/>
      <c r="H1053" s="271">
        <v>1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85</v>
      </c>
      <c r="AY1053" s="277" t="s">
        <v>180</v>
      </c>
    </row>
    <row r="1054" s="2" customFormat="1" ht="24" customHeight="1">
      <c r="A1054" s="38"/>
      <c r="B1054" s="39"/>
      <c r="C1054" s="278" t="s">
        <v>793</v>
      </c>
      <c r="D1054" s="278" t="s">
        <v>334</v>
      </c>
      <c r="E1054" s="279" t="s">
        <v>2243</v>
      </c>
      <c r="F1054" s="280" t="s">
        <v>2244</v>
      </c>
      <c r="G1054" s="281" t="s">
        <v>342</v>
      </c>
      <c r="H1054" s="282">
        <v>1</v>
      </c>
      <c r="I1054" s="283"/>
      <c r="J1054" s="284">
        <f>ROUND(I1054*H1054,2)</f>
        <v>0</v>
      </c>
      <c r="K1054" s="280" t="s">
        <v>1</v>
      </c>
      <c r="L1054" s="285"/>
      <c r="M1054" s="286" t="s">
        <v>1</v>
      </c>
      <c r="N1054" s="287" t="s">
        <v>50</v>
      </c>
      <c r="O1054" s="91"/>
      <c r="P1054" s="255">
        <f>O1054*H1054</f>
        <v>0</v>
      </c>
      <c r="Q1054" s="255">
        <v>0.0032000000000000002</v>
      </c>
      <c r="R1054" s="255">
        <f>Q1054*H1054</f>
        <v>0.0032000000000000002</v>
      </c>
      <c r="S1054" s="255">
        <v>0</v>
      </c>
      <c r="T1054" s="256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257" t="s">
        <v>215</v>
      </c>
      <c r="AT1054" s="257" t="s">
        <v>334</v>
      </c>
      <c r="AU1054" s="257" t="s">
        <v>96</v>
      </c>
      <c r="AY1054" s="16" t="s">
        <v>180</v>
      </c>
      <c r="BE1054" s="258">
        <f>IF(N1054="základní",J1054,0)</f>
        <v>0</v>
      </c>
      <c r="BF1054" s="258">
        <f>IF(N1054="snížená",J1054,0)</f>
        <v>0</v>
      </c>
      <c r="BG1054" s="258">
        <f>IF(N1054="zákl. přenesená",J1054,0)</f>
        <v>0</v>
      </c>
      <c r="BH1054" s="258">
        <f>IF(N1054="sníž. přenesená",J1054,0)</f>
        <v>0</v>
      </c>
      <c r="BI1054" s="258">
        <f>IF(N1054="nulová",J1054,0)</f>
        <v>0</v>
      </c>
      <c r="BJ1054" s="16" t="s">
        <v>93</v>
      </c>
      <c r="BK1054" s="258">
        <f>ROUND(I1054*H1054,2)</f>
        <v>0</v>
      </c>
      <c r="BL1054" s="16" t="s">
        <v>198</v>
      </c>
      <c r="BM1054" s="257" t="s">
        <v>2989</v>
      </c>
    </row>
    <row r="1055" s="2" customFormat="1">
      <c r="A1055" s="38"/>
      <c r="B1055" s="39"/>
      <c r="C1055" s="40"/>
      <c r="D1055" s="259" t="s">
        <v>187</v>
      </c>
      <c r="E1055" s="40"/>
      <c r="F1055" s="260" t="s">
        <v>2244</v>
      </c>
      <c r="G1055" s="40"/>
      <c r="H1055" s="40"/>
      <c r="I1055" s="154"/>
      <c r="J1055" s="40"/>
      <c r="K1055" s="40"/>
      <c r="L1055" s="44"/>
      <c r="M1055" s="261"/>
      <c r="N1055" s="262"/>
      <c r="O1055" s="91"/>
      <c r="P1055" s="91"/>
      <c r="Q1055" s="91"/>
      <c r="R1055" s="91"/>
      <c r="S1055" s="91"/>
      <c r="T1055" s="92"/>
      <c r="U1055" s="38"/>
      <c r="V1055" s="38"/>
      <c r="W1055" s="38"/>
      <c r="X1055" s="38"/>
      <c r="Y1055" s="38"/>
      <c r="Z1055" s="38"/>
      <c r="AA1055" s="38"/>
      <c r="AB1055" s="38"/>
      <c r="AC1055" s="38"/>
      <c r="AD1055" s="38"/>
      <c r="AE1055" s="38"/>
      <c r="AT1055" s="16" t="s">
        <v>187</v>
      </c>
      <c r="AU1055" s="16" t="s">
        <v>96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2956</v>
      </c>
      <c r="G1056" s="268"/>
      <c r="H1056" s="271">
        <v>1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93</v>
      </c>
      <c r="AY1056" s="277" t="s">
        <v>180</v>
      </c>
    </row>
    <row r="1057" s="2" customFormat="1" ht="24" customHeight="1">
      <c r="A1057" s="38"/>
      <c r="B1057" s="39"/>
      <c r="C1057" s="278" t="s">
        <v>797</v>
      </c>
      <c r="D1057" s="278" t="s">
        <v>334</v>
      </c>
      <c r="E1057" s="279" t="s">
        <v>2256</v>
      </c>
      <c r="F1057" s="280" t="s">
        <v>2257</v>
      </c>
      <c r="G1057" s="281" t="s">
        <v>342</v>
      </c>
      <c r="H1057" s="282">
        <v>10</v>
      </c>
      <c r="I1057" s="283"/>
      <c r="J1057" s="284">
        <f>ROUND(I1057*H1057,2)</f>
        <v>0</v>
      </c>
      <c r="K1057" s="280" t="s">
        <v>1</v>
      </c>
      <c r="L1057" s="285"/>
      <c r="M1057" s="286" t="s">
        <v>1</v>
      </c>
      <c r="N1057" s="287" t="s">
        <v>50</v>
      </c>
      <c r="O1057" s="91"/>
      <c r="P1057" s="255">
        <f>O1057*H1057</f>
        <v>0</v>
      </c>
      <c r="Q1057" s="255">
        <v>0.0032000000000000002</v>
      </c>
      <c r="R1057" s="255">
        <f>Q1057*H1057</f>
        <v>0.032000000000000001</v>
      </c>
      <c r="S1057" s="255">
        <v>0</v>
      </c>
      <c r="T1057" s="256">
        <f>S1057*H1057</f>
        <v>0</v>
      </c>
      <c r="U1057" s="38"/>
      <c r="V1057" s="38"/>
      <c r="W1057" s="38"/>
      <c r="X1057" s="38"/>
      <c r="Y1057" s="38"/>
      <c r="Z1057" s="38"/>
      <c r="AA1057" s="38"/>
      <c r="AB1057" s="38"/>
      <c r="AC1057" s="38"/>
      <c r="AD1057" s="38"/>
      <c r="AE1057" s="38"/>
      <c r="AR1057" s="257" t="s">
        <v>215</v>
      </c>
      <c r="AT1057" s="257" t="s">
        <v>334</v>
      </c>
      <c r="AU1057" s="257" t="s">
        <v>96</v>
      </c>
      <c r="AY1057" s="16" t="s">
        <v>180</v>
      </c>
      <c r="BE1057" s="258">
        <f>IF(N1057="základní",J1057,0)</f>
        <v>0</v>
      </c>
      <c r="BF1057" s="258">
        <f>IF(N1057="snížená",J1057,0)</f>
        <v>0</v>
      </c>
      <c r="BG1057" s="258">
        <f>IF(N1057="zákl. přenesená",J1057,0)</f>
        <v>0</v>
      </c>
      <c r="BH1057" s="258">
        <f>IF(N1057="sníž. přenesená",J1057,0)</f>
        <v>0</v>
      </c>
      <c r="BI1057" s="258">
        <f>IF(N1057="nulová",J1057,0)</f>
        <v>0</v>
      </c>
      <c r="BJ1057" s="16" t="s">
        <v>93</v>
      </c>
      <c r="BK1057" s="258">
        <f>ROUND(I1057*H1057,2)</f>
        <v>0</v>
      </c>
      <c r="BL1057" s="16" t="s">
        <v>198</v>
      </c>
      <c r="BM1057" s="257" t="s">
        <v>2990</v>
      </c>
    </row>
    <row r="1058" s="2" customFormat="1">
      <c r="A1058" s="38"/>
      <c r="B1058" s="39"/>
      <c r="C1058" s="40"/>
      <c r="D1058" s="259" t="s">
        <v>187</v>
      </c>
      <c r="E1058" s="40"/>
      <c r="F1058" s="260" t="s">
        <v>2257</v>
      </c>
      <c r="G1058" s="40"/>
      <c r="H1058" s="40"/>
      <c r="I1058" s="154"/>
      <c r="J1058" s="40"/>
      <c r="K1058" s="40"/>
      <c r="L1058" s="44"/>
      <c r="M1058" s="261"/>
      <c r="N1058" s="262"/>
      <c r="O1058" s="91"/>
      <c r="P1058" s="91"/>
      <c r="Q1058" s="91"/>
      <c r="R1058" s="91"/>
      <c r="S1058" s="91"/>
      <c r="T1058" s="92"/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T1058" s="16" t="s">
        <v>187</v>
      </c>
      <c r="AU1058" s="16" t="s">
        <v>96</v>
      </c>
    </row>
    <row r="1059" s="13" customFormat="1">
      <c r="A1059" s="13"/>
      <c r="B1059" s="267"/>
      <c r="C1059" s="268"/>
      <c r="D1059" s="259" t="s">
        <v>293</v>
      </c>
      <c r="E1059" s="269" t="s">
        <v>1</v>
      </c>
      <c r="F1059" s="270" t="s">
        <v>2925</v>
      </c>
      <c r="G1059" s="268"/>
      <c r="H1059" s="271">
        <v>5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77" t="s">
        <v>293</v>
      </c>
      <c r="AU1059" s="277" t="s">
        <v>96</v>
      </c>
      <c r="AV1059" s="13" t="s">
        <v>96</v>
      </c>
      <c r="AW1059" s="13" t="s">
        <v>40</v>
      </c>
      <c r="AX1059" s="13" t="s">
        <v>85</v>
      </c>
      <c r="AY1059" s="277" t="s">
        <v>180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2950</v>
      </c>
      <c r="G1060" s="268"/>
      <c r="H1060" s="271">
        <v>5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96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2" customFormat="1" ht="24" customHeight="1">
      <c r="A1061" s="38"/>
      <c r="B1061" s="39"/>
      <c r="C1061" s="278" t="s">
        <v>802</v>
      </c>
      <c r="D1061" s="278" t="s">
        <v>334</v>
      </c>
      <c r="E1061" s="279" t="s">
        <v>2246</v>
      </c>
      <c r="F1061" s="280" t="s">
        <v>2247</v>
      </c>
      <c r="G1061" s="281" t="s">
        <v>342</v>
      </c>
      <c r="H1061" s="282">
        <v>20</v>
      </c>
      <c r="I1061" s="283"/>
      <c r="J1061" s="284">
        <f>ROUND(I1061*H1061,2)</f>
        <v>0</v>
      </c>
      <c r="K1061" s="280" t="s">
        <v>1</v>
      </c>
      <c r="L1061" s="285"/>
      <c r="M1061" s="286" t="s">
        <v>1</v>
      </c>
      <c r="N1061" s="287" t="s">
        <v>50</v>
      </c>
      <c r="O1061" s="91"/>
      <c r="P1061" s="255">
        <f>O1061*H1061</f>
        <v>0</v>
      </c>
      <c r="Q1061" s="255">
        <v>0.00019000000000000001</v>
      </c>
      <c r="R1061" s="255">
        <f>Q1061*H1061</f>
        <v>0.0038000000000000004</v>
      </c>
      <c r="S1061" s="255">
        <v>0</v>
      </c>
      <c r="T1061" s="256">
        <f>S1061*H1061</f>
        <v>0</v>
      </c>
      <c r="U1061" s="38"/>
      <c r="V1061" s="38"/>
      <c r="W1061" s="38"/>
      <c r="X1061" s="38"/>
      <c r="Y1061" s="38"/>
      <c r="Z1061" s="38"/>
      <c r="AA1061" s="38"/>
      <c r="AB1061" s="38"/>
      <c r="AC1061" s="38"/>
      <c r="AD1061" s="38"/>
      <c r="AE1061" s="38"/>
      <c r="AR1061" s="257" t="s">
        <v>215</v>
      </c>
      <c r="AT1061" s="257" t="s">
        <v>334</v>
      </c>
      <c r="AU1061" s="257" t="s">
        <v>96</v>
      </c>
      <c r="AY1061" s="16" t="s">
        <v>180</v>
      </c>
      <c r="BE1061" s="258">
        <f>IF(N1061="základní",J1061,0)</f>
        <v>0</v>
      </c>
      <c r="BF1061" s="258">
        <f>IF(N1061="snížená",J1061,0)</f>
        <v>0</v>
      </c>
      <c r="BG1061" s="258">
        <f>IF(N1061="zákl. přenesená",J1061,0)</f>
        <v>0</v>
      </c>
      <c r="BH1061" s="258">
        <f>IF(N1061="sníž. přenesená",J1061,0)</f>
        <v>0</v>
      </c>
      <c r="BI1061" s="258">
        <f>IF(N1061="nulová",J1061,0)</f>
        <v>0</v>
      </c>
      <c r="BJ1061" s="16" t="s">
        <v>93</v>
      </c>
      <c r="BK1061" s="258">
        <f>ROUND(I1061*H1061,2)</f>
        <v>0</v>
      </c>
      <c r="BL1061" s="16" t="s">
        <v>198</v>
      </c>
      <c r="BM1061" s="257" t="s">
        <v>2991</v>
      </c>
    </row>
    <row r="1062" s="2" customFormat="1">
      <c r="A1062" s="38"/>
      <c r="B1062" s="39"/>
      <c r="C1062" s="40"/>
      <c r="D1062" s="259" t="s">
        <v>187</v>
      </c>
      <c r="E1062" s="40"/>
      <c r="F1062" s="260" t="s">
        <v>2247</v>
      </c>
      <c r="G1062" s="40"/>
      <c r="H1062" s="40"/>
      <c r="I1062" s="154"/>
      <c r="J1062" s="40"/>
      <c r="K1062" s="40"/>
      <c r="L1062" s="44"/>
      <c r="M1062" s="261"/>
      <c r="N1062" s="262"/>
      <c r="O1062" s="91"/>
      <c r="P1062" s="91"/>
      <c r="Q1062" s="91"/>
      <c r="R1062" s="91"/>
      <c r="S1062" s="91"/>
      <c r="T1062" s="92"/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T1062" s="16" t="s">
        <v>187</v>
      </c>
      <c r="AU1062" s="16" t="s">
        <v>96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2923</v>
      </c>
      <c r="G1063" s="268"/>
      <c r="H1063" s="271">
        <v>1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96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2877</v>
      </c>
      <c r="G1064" s="268"/>
      <c r="H1064" s="271">
        <v>1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2944</v>
      </c>
      <c r="G1065" s="268"/>
      <c r="H1065" s="271">
        <v>1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2879</v>
      </c>
      <c r="G1066" s="268"/>
      <c r="H1066" s="271">
        <v>1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2880</v>
      </c>
      <c r="G1067" s="268"/>
      <c r="H1067" s="271">
        <v>1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2881</v>
      </c>
      <c r="G1068" s="268"/>
      <c r="H1068" s="271">
        <v>1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2882</v>
      </c>
      <c r="G1069" s="268"/>
      <c r="H1069" s="271">
        <v>1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2945</v>
      </c>
      <c r="G1070" s="268"/>
      <c r="H1070" s="271">
        <v>1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2884</v>
      </c>
      <c r="G1071" s="268"/>
      <c r="H1071" s="271">
        <v>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2936</v>
      </c>
      <c r="G1072" s="268"/>
      <c r="H1072" s="271">
        <v>2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2886</v>
      </c>
      <c r="G1073" s="268"/>
      <c r="H1073" s="271">
        <v>1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2887</v>
      </c>
      <c r="G1074" s="268"/>
      <c r="H1074" s="271">
        <v>1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2977</v>
      </c>
      <c r="G1075" s="268"/>
      <c r="H1075" s="271">
        <v>6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2889</v>
      </c>
      <c r="G1076" s="268"/>
      <c r="H1076" s="271">
        <v>1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2" customFormat="1" ht="16.5" customHeight="1">
      <c r="A1077" s="38"/>
      <c r="B1077" s="39"/>
      <c r="C1077" s="278" t="s">
        <v>807</v>
      </c>
      <c r="D1077" s="278" t="s">
        <v>334</v>
      </c>
      <c r="E1077" s="279" t="s">
        <v>2259</v>
      </c>
      <c r="F1077" s="280" t="s">
        <v>2260</v>
      </c>
      <c r="G1077" s="281" t="s">
        <v>342</v>
      </c>
      <c r="H1077" s="282">
        <v>5</v>
      </c>
      <c r="I1077" s="283"/>
      <c r="J1077" s="284">
        <f>ROUND(I1077*H1077,2)</f>
        <v>0</v>
      </c>
      <c r="K1077" s="280" t="s">
        <v>1</v>
      </c>
      <c r="L1077" s="285"/>
      <c r="M1077" s="286" t="s">
        <v>1</v>
      </c>
      <c r="N1077" s="287" t="s">
        <v>50</v>
      </c>
      <c r="O1077" s="91"/>
      <c r="P1077" s="255">
        <f>O1077*H1077</f>
        <v>0</v>
      </c>
      <c r="Q1077" s="255">
        <v>0.00064999999999999997</v>
      </c>
      <c r="R1077" s="255">
        <f>Q1077*H1077</f>
        <v>0.0032499999999999999</v>
      </c>
      <c r="S1077" s="255">
        <v>0</v>
      </c>
      <c r="T1077" s="256">
        <f>S1077*H1077</f>
        <v>0</v>
      </c>
      <c r="U1077" s="38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R1077" s="257" t="s">
        <v>215</v>
      </c>
      <c r="AT1077" s="257" t="s">
        <v>334</v>
      </c>
      <c r="AU1077" s="257" t="s">
        <v>96</v>
      </c>
      <c r="AY1077" s="16" t="s">
        <v>180</v>
      </c>
      <c r="BE1077" s="258">
        <f>IF(N1077="základní",J1077,0)</f>
        <v>0</v>
      </c>
      <c r="BF1077" s="258">
        <f>IF(N1077="snížená",J1077,0)</f>
        <v>0</v>
      </c>
      <c r="BG1077" s="258">
        <f>IF(N1077="zákl. přenesená",J1077,0)</f>
        <v>0</v>
      </c>
      <c r="BH1077" s="258">
        <f>IF(N1077="sníž. přenesená",J1077,0)</f>
        <v>0</v>
      </c>
      <c r="BI1077" s="258">
        <f>IF(N1077="nulová",J1077,0)</f>
        <v>0</v>
      </c>
      <c r="BJ1077" s="16" t="s">
        <v>93</v>
      </c>
      <c r="BK1077" s="258">
        <f>ROUND(I1077*H1077,2)</f>
        <v>0</v>
      </c>
      <c r="BL1077" s="16" t="s">
        <v>198</v>
      </c>
      <c r="BM1077" s="257" t="s">
        <v>2992</v>
      </c>
    </row>
    <row r="1078" s="2" customFormat="1">
      <c r="A1078" s="38"/>
      <c r="B1078" s="39"/>
      <c r="C1078" s="40"/>
      <c r="D1078" s="259" t="s">
        <v>187</v>
      </c>
      <c r="E1078" s="40"/>
      <c r="F1078" s="260" t="s">
        <v>2260</v>
      </c>
      <c r="G1078" s="40"/>
      <c r="H1078" s="40"/>
      <c r="I1078" s="154"/>
      <c r="J1078" s="40"/>
      <c r="K1078" s="40"/>
      <c r="L1078" s="44"/>
      <c r="M1078" s="261"/>
      <c r="N1078" s="262"/>
      <c r="O1078" s="91"/>
      <c r="P1078" s="91"/>
      <c r="Q1078" s="91"/>
      <c r="R1078" s="91"/>
      <c r="S1078" s="91"/>
      <c r="T1078" s="92"/>
      <c r="U1078" s="38"/>
      <c r="V1078" s="38"/>
      <c r="W1078" s="38"/>
      <c r="X1078" s="38"/>
      <c r="Y1078" s="38"/>
      <c r="Z1078" s="38"/>
      <c r="AA1078" s="38"/>
      <c r="AB1078" s="38"/>
      <c r="AC1078" s="38"/>
      <c r="AD1078" s="38"/>
      <c r="AE1078" s="38"/>
      <c r="AT1078" s="16" t="s">
        <v>187</v>
      </c>
      <c r="AU1078" s="16" t="s">
        <v>96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2993</v>
      </c>
      <c r="G1079" s="268"/>
      <c r="H1079" s="271">
        <v>5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93</v>
      </c>
      <c r="AY1079" s="277" t="s">
        <v>180</v>
      </c>
    </row>
    <row r="1080" s="2" customFormat="1" ht="16.5" customHeight="1">
      <c r="A1080" s="38"/>
      <c r="B1080" s="39"/>
      <c r="C1080" s="278" t="s">
        <v>812</v>
      </c>
      <c r="D1080" s="278" t="s">
        <v>334</v>
      </c>
      <c r="E1080" s="279" t="s">
        <v>2263</v>
      </c>
      <c r="F1080" s="280" t="s">
        <v>2264</v>
      </c>
      <c r="G1080" s="281" t="s">
        <v>342</v>
      </c>
      <c r="H1080" s="282">
        <v>1</v>
      </c>
      <c r="I1080" s="283"/>
      <c r="J1080" s="284">
        <f>ROUND(I1080*H1080,2)</f>
        <v>0</v>
      </c>
      <c r="K1080" s="280" t="s">
        <v>1</v>
      </c>
      <c r="L1080" s="285"/>
      <c r="M1080" s="286" t="s">
        <v>1</v>
      </c>
      <c r="N1080" s="287" t="s">
        <v>50</v>
      </c>
      <c r="O1080" s="91"/>
      <c r="P1080" s="255">
        <f>O1080*H1080</f>
        <v>0</v>
      </c>
      <c r="Q1080" s="255">
        <v>0.00054000000000000001</v>
      </c>
      <c r="R1080" s="255">
        <f>Q1080*H1080</f>
        <v>0.00054000000000000001</v>
      </c>
      <c r="S1080" s="255">
        <v>0</v>
      </c>
      <c r="T1080" s="256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257" t="s">
        <v>215</v>
      </c>
      <c r="AT1080" s="257" t="s">
        <v>334</v>
      </c>
      <c r="AU1080" s="257" t="s">
        <v>96</v>
      </c>
      <c r="AY1080" s="16" t="s">
        <v>180</v>
      </c>
      <c r="BE1080" s="258">
        <f>IF(N1080="základní",J1080,0)</f>
        <v>0</v>
      </c>
      <c r="BF1080" s="258">
        <f>IF(N1080="snížená",J1080,0)</f>
        <v>0</v>
      </c>
      <c r="BG1080" s="258">
        <f>IF(N1080="zákl. přenesená",J1080,0)</f>
        <v>0</v>
      </c>
      <c r="BH1080" s="258">
        <f>IF(N1080="sníž. přenesená",J1080,0)</f>
        <v>0</v>
      </c>
      <c r="BI1080" s="258">
        <f>IF(N1080="nulová",J1080,0)</f>
        <v>0</v>
      </c>
      <c r="BJ1080" s="16" t="s">
        <v>93</v>
      </c>
      <c r="BK1080" s="258">
        <f>ROUND(I1080*H1080,2)</f>
        <v>0</v>
      </c>
      <c r="BL1080" s="16" t="s">
        <v>198</v>
      </c>
      <c r="BM1080" s="257" t="s">
        <v>2994</v>
      </c>
    </row>
    <row r="1081" s="2" customFormat="1">
      <c r="A1081" s="38"/>
      <c r="B1081" s="39"/>
      <c r="C1081" s="40"/>
      <c r="D1081" s="259" t="s">
        <v>187</v>
      </c>
      <c r="E1081" s="40"/>
      <c r="F1081" s="260" t="s">
        <v>2264</v>
      </c>
      <c r="G1081" s="40"/>
      <c r="H1081" s="40"/>
      <c r="I1081" s="154"/>
      <c r="J1081" s="40"/>
      <c r="K1081" s="40"/>
      <c r="L1081" s="44"/>
      <c r="M1081" s="261"/>
      <c r="N1081" s="262"/>
      <c r="O1081" s="91"/>
      <c r="P1081" s="91"/>
      <c r="Q1081" s="91"/>
      <c r="R1081" s="91"/>
      <c r="S1081" s="91"/>
      <c r="T1081" s="92"/>
      <c r="U1081" s="38"/>
      <c r="V1081" s="38"/>
      <c r="W1081" s="38"/>
      <c r="X1081" s="38"/>
      <c r="Y1081" s="38"/>
      <c r="Z1081" s="38"/>
      <c r="AA1081" s="38"/>
      <c r="AB1081" s="38"/>
      <c r="AC1081" s="38"/>
      <c r="AD1081" s="38"/>
      <c r="AE1081" s="38"/>
      <c r="AT1081" s="16" t="s">
        <v>187</v>
      </c>
      <c r="AU1081" s="16" t="s">
        <v>96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2995</v>
      </c>
      <c r="G1082" s="268"/>
      <c r="H1082" s="271">
        <v>1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93</v>
      </c>
      <c r="AY1082" s="277" t="s">
        <v>180</v>
      </c>
    </row>
    <row r="1083" s="2" customFormat="1" ht="16.5" customHeight="1">
      <c r="A1083" s="38"/>
      <c r="B1083" s="39"/>
      <c r="C1083" s="278" t="s">
        <v>819</v>
      </c>
      <c r="D1083" s="278" t="s">
        <v>334</v>
      </c>
      <c r="E1083" s="279" t="s">
        <v>2267</v>
      </c>
      <c r="F1083" s="280" t="s">
        <v>2268</v>
      </c>
      <c r="G1083" s="281" t="s">
        <v>342</v>
      </c>
      <c r="H1083" s="282">
        <v>2</v>
      </c>
      <c r="I1083" s="283"/>
      <c r="J1083" s="284">
        <f>ROUND(I1083*H1083,2)</f>
        <v>0</v>
      </c>
      <c r="K1083" s="280" t="s">
        <v>1</v>
      </c>
      <c r="L1083" s="285"/>
      <c r="M1083" s="286" t="s">
        <v>1</v>
      </c>
      <c r="N1083" s="287" t="s">
        <v>50</v>
      </c>
      <c r="O1083" s="91"/>
      <c r="P1083" s="255">
        <f>O1083*H1083</f>
        <v>0</v>
      </c>
      <c r="Q1083" s="255">
        <v>0.00064000000000000005</v>
      </c>
      <c r="R1083" s="255">
        <f>Q1083*H1083</f>
        <v>0.0012800000000000001</v>
      </c>
      <c r="S1083" s="255">
        <v>0</v>
      </c>
      <c r="T1083" s="256">
        <f>S1083*H1083</f>
        <v>0</v>
      </c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  <c r="AR1083" s="257" t="s">
        <v>215</v>
      </c>
      <c r="AT1083" s="257" t="s">
        <v>334</v>
      </c>
      <c r="AU1083" s="257" t="s">
        <v>96</v>
      </c>
      <c r="AY1083" s="16" t="s">
        <v>180</v>
      </c>
      <c r="BE1083" s="258">
        <f>IF(N1083="základní",J1083,0)</f>
        <v>0</v>
      </c>
      <c r="BF1083" s="258">
        <f>IF(N1083="snížená",J1083,0)</f>
        <v>0</v>
      </c>
      <c r="BG1083" s="258">
        <f>IF(N1083="zákl. přenesená",J1083,0)</f>
        <v>0</v>
      </c>
      <c r="BH1083" s="258">
        <f>IF(N1083="sníž. přenesená",J1083,0)</f>
        <v>0</v>
      </c>
      <c r="BI1083" s="258">
        <f>IF(N1083="nulová",J1083,0)</f>
        <v>0</v>
      </c>
      <c r="BJ1083" s="16" t="s">
        <v>93</v>
      </c>
      <c r="BK1083" s="258">
        <f>ROUND(I1083*H1083,2)</f>
        <v>0</v>
      </c>
      <c r="BL1083" s="16" t="s">
        <v>198</v>
      </c>
      <c r="BM1083" s="257" t="s">
        <v>2996</v>
      </c>
    </row>
    <row r="1084" s="2" customFormat="1">
      <c r="A1084" s="38"/>
      <c r="B1084" s="39"/>
      <c r="C1084" s="40"/>
      <c r="D1084" s="259" t="s">
        <v>187</v>
      </c>
      <c r="E1084" s="40"/>
      <c r="F1084" s="260" t="s">
        <v>2270</v>
      </c>
      <c r="G1084" s="40"/>
      <c r="H1084" s="40"/>
      <c r="I1084" s="154"/>
      <c r="J1084" s="40"/>
      <c r="K1084" s="40"/>
      <c r="L1084" s="44"/>
      <c r="M1084" s="261"/>
      <c r="N1084" s="262"/>
      <c r="O1084" s="91"/>
      <c r="P1084" s="91"/>
      <c r="Q1084" s="91"/>
      <c r="R1084" s="91"/>
      <c r="S1084" s="91"/>
      <c r="T1084" s="92"/>
      <c r="U1084" s="38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T1084" s="16" t="s">
        <v>187</v>
      </c>
      <c r="AU1084" s="16" t="s">
        <v>96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2997</v>
      </c>
      <c r="G1085" s="268"/>
      <c r="H1085" s="271">
        <v>2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93</v>
      </c>
      <c r="AY1085" s="277" t="s">
        <v>180</v>
      </c>
    </row>
    <row r="1086" s="2" customFormat="1" ht="16.5" customHeight="1">
      <c r="A1086" s="38"/>
      <c r="B1086" s="39"/>
      <c r="C1086" s="278" t="s">
        <v>2205</v>
      </c>
      <c r="D1086" s="278" t="s">
        <v>334</v>
      </c>
      <c r="E1086" s="279" t="s">
        <v>2334</v>
      </c>
      <c r="F1086" s="280" t="s">
        <v>2335</v>
      </c>
      <c r="G1086" s="281" t="s">
        <v>342</v>
      </c>
      <c r="H1086" s="282">
        <v>30</v>
      </c>
      <c r="I1086" s="283"/>
      <c r="J1086" s="284">
        <f>ROUND(I1086*H1086,2)</f>
        <v>0</v>
      </c>
      <c r="K1086" s="280" t="s">
        <v>1</v>
      </c>
      <c r="L1086" s="285"/>
      <c r="M1086" s="286" t="s">
        <v>1</v>
      </c>
      <c r="N1086" s="287" t="s">
        <v>50</v>
      </c>
      <c r="O1086" s="91"/>
      <c r="P1086" s="255">
        <f>O1086*H1086</f>
        <v>0</v>
      </c>
      <c r="Q1086" s="255">
        <v>0.00027999999999999998</v>
      </c>
      <c r="R1086" s="255">
        <f>Q1086*H1086</f>
        <v>0.0083999999999999995</v>
      </c>
      <c r="S1086" s="255">
        <v>0</v>
      </c>
      <c r="T1086" s="256">
        <f>S1086*H1086</f>
        <v>0</v>
      </c>
      <c r="U1086" s="38"/>
      <c r="V1086" s="38"/>
      <c r="W1086" s="38"/>
      <c r="X1086" s="38"/>
      <c r="Y1086" s="38"/>
      <c r="Z1086" s="38"/>
      <c r="AA1086" s="38"/>
      <c r="AB1086" s="38"/>
      <c r="AC1086" s="38"/>
      <c r="AD1086" s="38"/>
      <c r="AE1086" s="38"/>
      <c r="AR1086" s="257" t="s">
        <v>215</v>
      </c>
      <c r="AT1086" s="257" t="s">
        <v>334</v>
      </c>
      <c r="AU1086" s="257" t="s">
        <v>96</v>
      </c>
      <c r="AY1086" s="16" t="s">
        <v>180</v>
      </c>
      <c r="BE1086" s="258">
        <f>IF(N1086="základní",J1086,0)</f>
        <v>0</v>
      </c>
      <c r="BF1086" s="258">
        <f>IF(N1086="snížená",J1086,0)</f>
        <v>0</v>
      </c>
      <c r="BG1086" s="258">
        <f>IF(N1086="zákl. přenesená",J1086,0)</f>
        <v>0</v>
      </c>
      <c r="BH1086" s="258">
        <f>IF(N1086="sníž. přenesená",J1086,0)</f>
        <v>0</v>
      </c>
      <c r="BI1086" s="258">
        <f>IF(N1086="nulová",J1086,0)</f>
        <v>0</v>
      </c>
      <c r="BJ1086" s="16" t="s">
        <v>93</v>
      </c>
      <c r="BK1086" s="258">
        <f>ROUND(I1086*H1086,2)</f>
        <v>0</v>
      </c>
      <c r="BL1086" s="16" t="s">
        <v>198</v>
      </c>
      <c r="BM1086" s="257" t="s">
        <v>2998</v>
      </c>
    </row>
    <row r="1087" s="2" customFormat="1">
      <c r="A1087" s="38"/>
      <c r="B1087" s="39"/>
      <c r="C1087" s="40"/>
      <c r="D1087" s="259" t="s">
        <v>187</v>
      </c>
      <c r="E1087" s="40"/>
      <c r="F1087" s="260" t="s">
        <v>2335</v>
      </c>
      <c r="G1087" s="40"/>
      <c r="H1087" s="40"/>
      <c r="I1087" s="154"/>
      <c r="J1087" s="40"/>
      <c r="K1087" s="40"/>
      <c r="L1087" s="44"/>
      <c r="M1087" s="261"/>
      <c r="N1087" s="262"/>
      <c r="O1087" s="91"/>
      <c r="P1087" s="91"/>
      <c r="Q1087" s="91"/>
      <c r="R1087" s="91"/>
      <c r="S1087" s="91"/>
      <c r="T1087" s="92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T1087" s="16" t="s">
        <v>187</v>
      </c>
      <c r="AU1087" s="16" t="s">
        <v>96</v>
      </c>
    </row>
    <row r="1088" s="13" customFormat="1">
      <c r="A1088" s="13"/>
      <c r="B1088" s="267"/>
      <c r="C1088" s="268"/>
      <c r="D1088" s="259" t="s">
        <v>293</v>
      </c>
      <c r="E1088" s="269" t="s">
        <v>1</v>
      </c>
      <c r="F1088" s="270" t="s">
        <v>2999</v>
      </c>
      <c r="G1088" s="268"/>
      <c r="H1088" s="271">
        <v>10</v>
      </c>
      <c r="I1088" s="272"/>
      <c r="J1088" s="268"/>
      <c r="K1088" s="268"/>
      <c r="L1088" s="273"/>
      <c r="M1088" s="274"/>
      <c r="N1088" s="275"/>
      <c r="O1088" s="275"/>
      <c r="P1088" s="275"/>
      <c r="Q1088" s="275"/>
      <c r="R1088" s="275"/>
      <c r="S1088" s="275"/>
      <c r="T1088" s="276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77" t="s">
        <v>293</v>
      </c>
      <c r="AU1088" s="277" t="s">
        <v>96</v>
      </c>
      <c r="AV1088" s="13" t="s">
        <v>96</v>
      </c>
      <c r="AW1088" s="13" t="s">
        <v>40</v>
      </c>
      <c r="AX1088" s="13" t="s">
        <v>85</v>
      </c>
      <c r="AY1088" s="277" t="s">
        <v>180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3000</v>
      </c>
      <c r="G1089" s="268"/>
      <c r="H1089" s="271">
        <v>20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2" customFormat="1" ht="16.5" customHeight="1">
      <c r="A1090" s="38"/>
      <c r="B1090" s="39"/>
      <c r="C1090" s="278" t="s">
        <v>2359</v>
      </c>
      <c r="D1090" s="278" t="s">
        <v>334</v>
      </c>
      <c r="E1090" s="279" t="s">
        <v>2339</v>
      </c>
      <c r="F1090" s="280" t="s">
        <v>2340</v>
      </c>
      <c r="G1090" s="281" t="s">
        <v>342</v>
      </c>
      <c r="H1090" s="282">
        <v>18</v>
      </c>
      <c r="I1090" s="283"/>
      <c r="J1090" s="284">
        <f>ROUND(I1090*H1090,2)</f>
        <v>0</v>
      </c>
      <c r="K1090" s="280" t="s">
        <v>1</v>
      </c>
      <c r="L1090" s="285"/>
      <c r="M1090" s="286" t="s">
        <v>1</v>
      </c>
      <c r="N1090" s="287" t="s">
        <v>50</v>
      </c>
      <c r="O1090" s="91"/>
      <c r="P1090" s="255">
        <f>O1090*H1090</f>
        <v>0</v>
      </c>
      <c r="Q1090" s="255">
        <v>0.00025999999999999998</v>
      </c>
      <c r="R1090" s="255">
        <f>Q1090*H1090</f>
        <v>0.0046799999999999993</v>
      </c>
      <c r="S1090" s="255">
        <v>0</v>
      </c>
      <c r="T1090" s="256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57" t="s">
        <v>215</v>
      </c>
      <c r="AT1090" s="257" t="s">
        <v>334</v>
      </c>
      <c r="AU1090" s="257" t="s">
        <v>96</v>
      </c>
      <c r="AY1090" s="16" t="s">
        <v>180</v>
      </c>
      <c r="BE1090" s="258">
        <f>IF(N1090="základní",J1090,0)</f>
        <v>0</v>
      </c>
      <c r="BF1090" s="258">
        <f>IF(N1090="snížená",J1090,0)</f>
        <v>0</v>
      </c>
      <c r="BG1090" s="258">
        <f>IF(N1090="zákl. přenesená",J1090,0)</f>
        <v>0</v>
      </c>
      <c r="BH1090" s="258">
        <f>IF(N1090="sníž. přenesená",J1090,0)</f>
        <v>0</v>
      </c>
      <c r="BI1090" s="258">
        <f>IF(N1090="nulová",J1090,0)</f>
        <v>0</v>
      </c>
      <c r="BJ1090" s="16" t="s">
        <v>93</v>
      </c>
      <c r="BK1090" s="258">
        <f>ROUND(I1090*H1090,2)</f>
        <v>0</v>
      </c>
      <c r="BL1090" s="16" t="s">
        <v>198</v>
      </c>
      <c r="BM1090" s="257" t="s">
        <v>3001</v>
      </c>
    </row>
    <row r="1091" s="2" customFormat="1">
      <c r="A1091" s="38"/>
      <c r="B1091" s="39"/>
      <c r="C1091" s="40"/>
      <c r="D1091" s="259" t="s">
        <v>187</v>
      </c>
      <c r="E1091" s="40"/>
      <c r="F1091" s="260" t="s">
        <v>2340</v>
      </c>
      <c r="G1091" s="40"/>
      <c r="H1091" s="40"/>
      <c r="I1091" s="154"/>
      <c r="J1091" s="40"/>
      <c r="K1091" s="40"/>
      <c r="L1091" s="44"/>
      <c r="M1091" s="261"/>
      <c r="N1091" s="262"/>
      <c r="O1091" s="91"/>
      <c r="P1091" s="91"/>
      <c r="Q1091" s="91"/>
      <c r="R1091" s="91"/>
      <c r="S1091" s="91"/>
      <c r="T1091" s="92"/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T1091" s="16" t="s">
        <v>187</v>
      </c>
      <c r="AU1091" s="16" t="s">
        <v>96</v>
      </c>
    </row>
    <row r="1092" s="13" customFormat="1">
      <c r="A1092" s="13"/>
      <c r="B1092" s="267"/>
      <c r="C1092" s="268"/>
      <c r="D1092" s="259" t="s">
        <v>293</v>
      </c>
      <c r="E1092" s="269" t="s">
        <v>1</v>
      </c>
      <c r="F1092" s="270" t="s">
        <v>3002</v>
      </c>
      <c r="G1092" s="268"/>
      <c r="H1092" s="271">
        <v>8</v>
      </c>
      <c r="I1092" s="272"/>
      <c r="J1092" s="268"/>
      <c r="K1092" s="268"/>
      <c r="L1092" s="273"/>
      <c r="M1092" s="274"/>
      <c r="N1092" s="275"/>
      <c r="O1092" s="275"/>
      <c r="P1092" s="275"/>
      <c r="Q1092" s="275"/>
      <c r="R1092" s="275"/>
      <c r="S1092" s="275"/>
      <c r="T1092" s="27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77" t="s">
        <v>293</v>
      </c>
      <c r="AU1092" s="277" t="s">
        <v>96</v>
      </c>
      <c r="AV1092" s="13" t="s">
        <v>96</v>
      </c>
      <c r="AW1092" s="13" t="s">
        <v>40</v>
      </c>
      <c r="AX1092" s="13" t="s">
        <v>85</v>
      </c>
      <c r="AY1092" s="277" t="s">
        <v>180</v>
      </c>
    </row>
    <row r="1093" s="13" customFormat="1">
      <c r="A1093" s="13"/>
      <c r="B1093" s="267"/>
      <c r="C1093" s="268"/>
      <c r="D1093" s="259" t="s">
        <v>293</v>
      </c>
      <c r="E1093" s="269" t="s">
        <v>1</v>
      </c>
      <c r="F1093" s="270" t="s">
        <v>3003</v>
      </c>
      <c r="G1093" s="268"/>
      <c r="H1093" s="271">
        <v>10</v>
      </c>
      <c r="I1093" s="272"/>
      <c r="J1093" s="268"/>
      <c r="K1093" s="268"/>
      <c r="L1093" s="273"/>
      <c r="M1093" s="274"/>
      <c r="N1093" s="275"/>
      <c r="O1093" s="275"/>
      <c r="P1093" s="275"/>
      <c r="Q1093" s="275"/>
      <c r="R1093" s="275"/>
      <c r="S1093" s="275"/>
      <c r="T1093" s="276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77" t="s">
        <v>293</v>
      </c>
      <c r="AU1093" s="277" t="s">
        <v>96</v>
      </c>
      <c r="AV1093" s="13" t="s">
        <v>96</v>
      </c>
      <c r="AW1093" s="13" t="s">
        <v>40</v>
      </c>
      <c r="AX1093" s="13" t="s">
        <v>85</v>
      </c>
      <c r="AY1093" s="277" t="s">
        <v>180</v>
      </c>
    </row>
    <row r="1094" s="2" customFormat="1" ht="16.5" customHeight="1">
      <c r="A1094" s="38"/>
      <c r="B1094" s="39"/>
      <c r="C1094" s="278" t="s">
        <v>2363</v>
      </c>
      <c r="D1094" s="278" t="s">
        <v>334</v>
      </c>
      <c r="E1094" s="279" t="s">
        <v>2344</v>
      </c>
      <c r="F1094" s="280" t="s">
        <v>2345</v>
      </c>
      <c r="G1094" s="281" t="s">
        <v>342</v>
      </c>
      <c r="H1094" s="282">
        <v>34</v>
      </c>
      <c r="I1094" s="283"/>
      <c r="J1094" s="284">
        <f>ROUND(I1094*H1094,2)</f>
        <v>0</v>
      </c>
      <c r="K1094" s="280" t="s">
        <v>1</v>
      </c>
      <c r="L1094" s="285"/>
      <c r="M1094" s="286" t="s">
        <v>1</v>
      </c>
      <c r="N1094" s="287" t="s">
        <v>50</v>
      </c>
      <c r="O1094" s="91"/>
      <c r="P1094" s="255">
        <f>O1094*H1094</f>
        <v>0</v>
      </c>
      <c r="Q1094" s="255">
        <v>0.00022000000000000001</v>
      </c>
      <c r="R1094" s="255">
        <f>Q1094*H1094</f>
        <v>0.0074800000000000005</v>
      </c>
      <c r="S1094" s="255">
        <v>0</v>
      </c>
      <c r="T1094" s="256">
        <f>S1094*H1094</f>
        <v>0</v>
      </c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R1094" s="257" t="s">
        <v>215</v>
      </c>
      <c r="AT1094" s="257" t="s">
        <v>334</v>
      </c>
      <c r="AU1094" s="257" t="s">
        <v>96</v>
      </c>
      <c r="AY1094" s="16" t="s">
        <v>180</v>
      </c>
      <c r="BE1094" s="258">
        <f>IF(N1094="základní",J1094,0)</f>
        <v>0</v>
      </c>
      <c r="BF1094" s="258">
        <f>IF(N1094="snížená",J1094,0)</f>
        <v>0</v>
      </c>
      <c r="BG1094" s="258">
        <f>IF(N1094="zákl. přenesená",J1094,0)</f>
        <v>0</v>
      </c>
      <c r="BH1094" s="258">
        <f>IF(N1094="sníž. přenesená",J1094,0)</f>
        <v>0</v>
      </c>
      <c r="BI1094" s="258">
        <f>IF(N1094="nulová",J1094,0)</f>
        <v>0</v>
      </c>
      <c r="BJ1094" s="16" t="s">
        <v>93</v>
      </c>
      <c r="BK1094" s="258">
        <f>ROUND(I1094*H1094,2)</f>
        <v>0</v>
      </c>
      <c r="BL1094" s="16" t="s">
        <v>198</v>
      </c>
      <c r="BM1094" s="257" t="s">
        <v>3004</v>
      </c>
    </row>
    <row r="1095" s="2" customFormat="1">
      <c r="A1095" s="38"/>
      <c r="B1095" s="39"/>
      <c r="C1095" s="40"/>
      <c r="D1095" s="259" t="s">
        <v>187</v>
      </c>
      <c r="E1095" s="40"/>
      <c r="F1095" s="260" t="s">
        <v>2345</v>
      </c>
      <c r="G1095" s="40"/>
      <c r="H1095" s="40"/>
      <c r="I1095" s="154"/>
      <c r="J1095" s="40"/>
      <c r="K1095" s="40"/>
      <c r="L1095" s="44"/>
      <c r="M1095" s="261"/>
      <c r="N1095" s="262"/>
      <c r="O1095" s="91"/>
      <c r="P1095" s="91"/>
      <c r="Q1095" s="91"/>
      <c r="R1095" s="91"/>
      <c r="S1095" s="91"/>
      <c r="T1095" s="92"/>
      <c r="U1095" s="38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T1095" s="16" t="s">
        <v>187</v>
      </c>
      <c r="AU1095" s="16" t="s">
        <v>96</v>
      </c>
    </row>
    <row r="1096" s="13" customFormat="1">
      <c r="A1096" s="13"/>
      <c r="B1096" s="267"/>
      <c r="C1096" s="268"/>
      <c r="D1096" s="259" t="s">
        <v>293</v>
      </c>
      <c r="E1096" s="269" t="s">
        <v>1</v>
      </c>
      <c r="F1096" s="270" t="s">
        <v>3005</v>
      </c>
      <c r="G1096" s="268"/>
      <c r="H1096" s="271">
        <v>16</v>
      </c>
      <c r="I1096" s="272"/>
      <c r="J1096" s="268"/>
      <c r="K1096" s="268"/>
      <c r="L1096" s="273"/>
      <c r="M1096" s="274"/>
      <c r="N1096" s="275"/>
      <c r="O1096" s="275"/>
      <c r="P1096" s="275"/>
      <c r="Q1096" s="275"/>
      <c r="R1096" s="275"/>
      <c r="S1096" s="275"/>
      <c r="T1096" s="27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77" t="s">
        <v>293</v>
      </c>
      <c r="AU1096" s="277" t="s">
        <v>96</v>
      </c>
      <c r="AV1096" s="13" t="s">
        <v>96</v>
      </c>
      <c r="AW1096" s="13" t="s">
        <v>40</v>
      </c>
      <c r="AX1096" s="13" t="s">
        <v>85</v>
      </c>
      <c r="AY1096" s="277" t="s">
        <v>180</v>
      </c>
    </row>
    <row r="1097" s="13" customFormat="1">
      <c r="A1097" s="13"/>
      <c r="B1097" s="267"/>
      <c r="C1097" s="268"/>
      <c r="D1097" s="259" t="s">
        <v>293</v>
      </c>
      <c r="E1097" s="269" t="s">
        <v>1</v>
      </c>
      <c r="F1097" s="270" t="s">
        <v>3006</v>
      </c>
      <c r="G1097" s="268"/>
      <c r="H1097" s="271">
        <v>18</v>
      </c>
      <c r="I1097" s="272"/>
      <c r="J1097" s="268"/>
      <c r="K1097" s="268"/>
      <c r="L1097" s="273"/>
      <c r="M1097" s="274"/>
      <c r="N1097" s="275"/>
      <c r="O1097" s="275"/>
      <c r="P1097" s="275"/>
      <c r="Q1097" s="275"/>
      <c r="R1097" s="275"/>
      <c r="S1097" s="275"/>
      <c r="T1097" s="27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77" t="s">
        <v>293</v>
      </c>
      <c r="AU1097" s="277" t="s">
        <v>96</v>
      </c>
      <c r="AV1097" s="13" t="s">
        <v>96</v>
      </c>
      <c r="AW1097" s="13" t="s">
        <v>40</v>
      </c>
      <c r="AX1097" s="13" t="s">
        <v>85</v>
      </c>
      <c r="AY1097" s="277" t="s">
        <v>180</v>
      </c>
    </row>
    <row r="1098" s="2" customFormat="1" ht="16.5" customHeight="1">
      <c r="A1098" s="38"/>
      <c r="B1098" s="39"/>
      <c r="C1098" s="278" t="s">
        <v>823</v>
      </c>
      <c r="D1098" s="278" t="s">
        <v>334</v>
      </c>
      <c r="E1098" s="279" t="s">
        <v>2287</v>
      </c>
      <c r="F1098" s="280" t="s">
        <v>2288</v>
      </c>
      <c r="G1098" s="281" t="s">
        <v>342</v>
      </c>
      <c r="H1098" s="282">
        <v>52</v>
      </c>
      <c r="I1098" s="283"/>
      <c r="J1098" s="284">
        <f>ROUND(I1098*H1098,2)</f>
        <v>0</v>
      </c>
      <c r="K1098" s="280" t="s">
        <v>1</v>
      </c>
      <c r="L1098" s="285"/>
      <c r="M1098" s="286" t="s">
        <v>1</v>
      </c>
      <c r="N1098" s="287" t="s">
        <v>50</v>
      </c>
      <c r="O1098" s="91"/>
      <c r="P1098" s="255">
        <f>O1098*H1098</f>
        <v>0</v>
      </c>
      <c r="Q1098" s="255">
        <v>0.00022000000000000001</v>
      </c>
      <c r="R1098" s="255">
        <f>Q1098*H1098</f>
        <v>0.011440000000000001</v>
      </c>
      <c r="S1098" s="255">
        <v>0</v>
      </c>
      <c r="T1098" s="256">
        <f>S1098*H1098</f>
        <v>0</v>
      </c>
      <c r="U1098" s="38"/>
      <c r="V1098" s="38"/>
      <c r="W1098" s="38"/>
      <c r="X1098" s="38"/>
      <c r="Y1098" s="38"/>
      <c r="Z1098" s="38"/>
      <c r="AA1098" s="38"/>
      <c r="AB1098" s="38"/>
      <c r="AC1098" s="38"/>
      <c r="AD1098" s="38"/>
      <c r="AE1098" s="38"/>
      <c r="AR1098" s="257" t="s">
        <v>215</v>
      </c>
      <c r="AT1098" s="257" t="s">
        <v>334</v>
      </c>
      <c r="AU1098" s="257" t="s">
        <v>96</v>
      </c>
      <c r="AY1098" s="16" t="s">
        <v>180</v>
      </c>
      <c r="BE1098" s="258">
        <f>IF(N1098="základní",J1098,0)</f>
        <v>0</v>
      </c>
      <c r="BF1098" s="258">
        <f>IF(N1098="snížená",J1098,0)</f>
        <v>0</v>
      </c>
      <c r="BG1098" s="258">
        <f>IF(N1098="zákl. přenesená",J1098,0)</f>
        <v>0</v>
      </c>
      <c r="BH1098" s="258">
        <f>IF(N1098="sníž. přenesená",J1098,0)</f>
        <v>0</v>
      </c>
      <c r="BI1098" s="258">
        <f>IF(N1098="nulová",J1098,0)</f>
        <v>0</v>
      </c>
      <c r="BJ1098" s="16" t="s">
        <v>93</v>
      </c>
      <c r="BK1098" s="258">
        <f>ROUND(I1098*H1098,2)</f>
        <v>0</v>
      </c>
      <c r="BL1098" s="16" t="s">
        <v>198</v>
      </c>
      <c r="BM1098" s="257" t="s">
        <v>3007</v>
      </c>
    </row>
    <row r="1099" s="2" customFormat="1">
      <c r="A1099" s="38"/>
      <c r="B1099" s="39"/>
      <c r="C1099" s="40"/>
      <c r="D1099" s="259" t="s">
        <v>187</v>
      </c>
      <c r="E1099" s="40"/>
      <c r="F1099" s="260" t="s">
        <v>2290</v>
      </c>
      <c r="G1099" s="40"/>
      <c r="H1099" s="40"/>
      <c r="I1099" s="154"/>
      <c r="J1099" s="40"/>
      <c r="K1099" s="40"/>
      <c r="L1099" s="44"/>
      <c r="M1099" s="261"/>
      <c r="N1099" s="262"/>
      <c r="O1099" s="91"/>
      <c r="P1099" s="91"/>
      <c r="Q1099" s="91"/>
      <c r="R1099" s="91"/>
      <c r="S1099" s="91"/>
      <c r="T1099" s="92"/>
      <c r="U1099" s="38"/>
      <c r="V1099" s="38"/>
      <c r="W1099" s="38"/>
      <c r="X1099" s="38"/>
      <c r="Y1099" s="38"/>
      <c r="Z1099" s="38"/>
      <c r="AA1099" s="38"/>
      <c r="AB1099" s="38"/>
      <c r="AC1099" s="38"/>
      <c r="AD1099" s="38"/>
      <c r="AE1099" s="38"/>
      <c r="AT1099" s="16" t="s">
        <v>187</v>
      </c>
      <c r="AU1099" s="16" t="s">
        <v>96</v>
      </c>
    </row>
    <row r="1100" s="13" customFormat="1">
      <c r="A1100" s="13"/>
      <c r="B1100" s="267"/>
      <c r="C1100" s="268"/>
      <c r="D1100" s="259" t="s">
        <v>293</v>
      </c>
      <c r="E1100" s="269" t="s">
        <v>1</v>
      </c>
      <c r="F1100" s="270" t="s">
        <v>3008</v>
      </c>
      <c r="G1100" s="268"/>
      <c r="H1100" s="271">
        <v>16</v>
      </c>
      <c r="I1100" s="272"/>
      <c r="J1100" s="268"/>
      <c r="K1100" s="268"/>
      <c r="L1100" s="273"/>
      <c r="M1100" s="274"/>
      <c r="N1100" s="275"/>
      <c r="O1100" s="275"/>
      <c r="P1100" s="275"/>
      <c r="Q1100" s="275"/>
      <c r="R1100" s="275"/>
      <c r="S1100" s="275"/>
      <c r="T1100" s="276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77" t="s">
        <v>293</v>
      </c>
      <c r="AU1100" s="277" t="s">
        <v>96</v>
      </c>
      <c r="AV1100" s="13" t="s">
        <v>96</v>
      </c>
      <c r="AW1100" s="13" t="s">
        <v>40</v>
      </c>
      <c r="AX1100" s="13" t="s">
        <v>85</v>
      </c>
      <c r="AY1100" s="277" t="s">
        <v>180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3009</v>
      </c>
      <c r="G1101" s="268"/>
      <c r="H1101" s="271">
        <v>4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85</v>
      </c>
      <c r="AY1101" s="277" t="s">
        <v>180</v>
      </c>
    </row>
    <row r="1102" s="13" customFormat="1">
      <c r="A1102" s="13"/>
      <c r="B1102" s="267"/>
      <c r="C1102" s="268"/>
      <c r="D1102" s="259" t="s">
        <v>293</v>
      </c>
      <c r="E1102" s="269" t="s">
        <v>1</v>
      </c>
      <c r="F1102" s="270" t="s">
        <v>3010</v>
      </c>
      <c r="G1102" s="268"/>
      <c r="H1102" s="271">
        <v>6</v>
      </c>
      <c r="I1102" s="272"/>
      <c r="J1102" s="268"/>
      <c r="K1102" s="268"/>
      <c r="L1102" s="273"/>
      <c r="M1102" s="274"/>
      <c r="N1102" s="275"/>
      <c r="O1102" s="275"/>
      <c r="P1102" s="275"/>
      <c r="Q1102" s="275"/>
      <c r="R1102" s="275"/>
      <c r="S1102" s="275"/>
      <c r="T1102" s="276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77" t="s">
        <v>293</v>
      </c>
      <c r="AU1102" s="277" t="s">
        <v>96</v>
      </c>
      <c r="AV1102" s="13" t="s">
        <v>96</v>
      </c>
      <c r="AW1102" s="13" t="s">
        <v>40</v>
      </c>
      <c r="AX1102" s="13" t="s">
        <v>85</v>
      </c>
      <c r="AY1102" s="277" t="s">
        <v>180</v>
      </c>
    </row>
    <row r="1103" s="13" customFormat="1">
      <c r="A1103" s="13"/>
      <c r="B1103" s="267"/>
      <c r="C1103" s="268"/>
      <c r="D1103" s="259" t="s">
        <v>293</v>
      </c>
      <c r="E1103" s="269" t="s">
        <v>1</v>
      </c>
      <c r="F1103" s="270" t="s">
        <v>3011</v>
      </c>
      <c r="G1103" s="268"/>
      <c r="H1103" s="271">
        <v>1</v>
      </c>
      <c r="I1103" s="272"/>
      <c r="J1103" s="268"/>
      <c r="K1103" s="268"/>
      <c r="L1103" s="273"/>
      <c r="M1103" s="274"/>
      <c r="N1103" s="275"/>
      <c r="O1103" s="275"/>
      <c r="P1103" s="275"/>
      <c r="Q1103" s="275"/>
      <c r="R1103" s="275"/>
      <c r="S1103" s="275"/>
      <c r="T1103" s="27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77" t="s">
        <v>293</v>
      </c>
      <c r="AU1103" s="277" t="s">
        <v>96</v>
      </c>
      <c r="AV1103" s="13" t="s">
        <v>96</v>
      </c>
      <c r="AW1103" s="13" t="s">
        <v>40</v>
      </c>
      <c r="AX1103" s="13" t="s">
        <v>85</v>
      </c>
      <c r="AY1103" s="277" t="s">
        <v>180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3012</v>
      </c>
      <c r="G1104" s="268"/>
      <c r="H1104" s="271">
        <v>1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85</v>
      </c>
      <c r="AY1104" s="277" t="s">
        <v>180</v>
      </c>
    </row>
    <row r="1105" s="13" customFormat="1">
      <c r="A1105" s="13"/>
      <c r="B1105" s="267"/>
      <c r="C1105" s="268"/>
      <c r="D1105" s="259" t="s">
        <v>293</v>
      </c>
      <c r="E1105" s="269" t="s">
        <v>1</v>
      </c>
      <c r="F1105" s="270" t="s">
        <v>3013</v>
      </c>
      <c r="G1105" s="268"/>
      <c r="H1105" s="271">
        <v>3</v>
      </c>
      <c r="I1105" s="272"/>
      <c r="J1105" s="268"/>
      <c r="K1105" s="268"/>
      <c r="L1105" s="273"/>
      <c r="M1105" s="274"/>
      <c r="N1105" s="275"/>
      <c r="O1105" s="275"/>
      <c r="P1105" s="275"/>
      <c r="Q1105" s="275"/>
      <c r="R1105" s="275"/>
      <c r="S1105" s="275"/>
      <c r="T1105" s="276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77" t="s">
        <v>293</v>
      </c>
      <c r="AU1105" s="277" t="s">
        <v>96</v>
      </c>
      <c r="AV1105" s="13" t="s">
        <v>96</v>
      </c>
      <c r="AW1105" s="13" t="s">
        <v>40</v>
      </c>
      <c r="AX1105" s="13" t="s">
        <v>85</v>
      </c>
      <c r="AY1105" s="277" t="s">
        <v>180</v>
      </c>
    </row>
    <row r="1106" s="13" customFormat="1">
      <c r="A1106" s="13"/>
      <c r="B1106" s="267"/>
      <c r="C1106" s="268"/>
      <c r="D1106" s="259" t="s">
        <v>293</v>
      </c>
      <c r="E1106" s="269" t="s">
        <v>1</v>
      </c>
      <c r="F1106" s="270" t="s">
        <v>3014</v>
      </c>
      <c r="G1106" s="268"/>
      <c r="H1106" s="271">
        <v>3</v>
      </c>
      <c r="I1106" s="272"/>
      <c r="J1106" s="268"/>
      <c r="K1106" s="268"/>
      <c r="L1106" s="273"/>
      <c r="M1106" s="274"/>
      <c r="N1106" s="275"/>
      <c r="O1106" s="275"/>
      <c r="P1106" s="275"/>
      <c r="Q1106" s="275"/>
      <c r="R1106" s="275"/>
      <c r="S1106" s="275"/>
      <c r="T1106" s="27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77" t="s">
        <v>293</v>
      </c>
      <c r="AU1106" s="277" t="s">
        <v>96</v>
      </c>
      <c r="AV1106" s="13" t="s">
        <v>96</v>
      </c>
      <c r="AW1106" s="13" t="s">
        <v>40</v>
      </c>
      <c r="AX1106" s="13" t="s">
        <v>85</v>
      </c>
      <c r="AY1106" s="277" t="s">
        <v>180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3015</v>
      </c>
      <c r="G1107" s="268"/>
      <c r="H1107" s="271">
        <v>2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85</v>
      </c>
      <c r="AY1107" s="277" t="s">
        <v>180</v>
      </c>
    </row>
    <row r="1108" s="13" customFormat="1">
      <c r="A1108" s="13"/>
      <c r="B1108" s="267"/>
      <c r="C1108" s="268"/>
      <c r="D1108" s="259" t="s">
        <v>293</v>
      </c>
      <c r="E1108" s="269" t="s">
        <v>1</v>
      </c>
      <c r="F1108" s="270" t="s">
        <v>3016</v>
      </c>
      <c r="G1108" s="268"/>
      <c r="H1108" s="271">
        <v>1</v>
      </c>
      <c r="I1108" s="272"/>
      <c r="J1108" s="268"/>
      <c r="K1108" s="268"/>
      <c r="L1108" s="273"/>
      <c r="M1108" s="274"/>
      <c r="N1108" s="275"/>
      <c r="O1108" s="275"/>
      <c r="P1108" s="275"/>
      <c r="Q1108" s="275"/>
      <c r="R1108" s="275"/>
      <c r="S1108" s="275"/>
      <c r="T1108" s="276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77" t="s">
        <v>293</v>
      </c>
      <c r="AU1108" s="277" t="s">
        <v>96</v>
      </c>
      <c r="AV1108" s="13" t="s">
        <v>96</v>
      </c>
      <c r="AW1108" s="13" t="s">
        <v>40</v>
      </c>
      <c r="AX1108" s="13" t="s">
        <v>85</v>
      </c>
      <c r="AY1108" s="277" t="s">
        <v>180</v>
      </c>
    </row>
    <row r="1109" s="13" customFormat="1">
      <c r="A1109" s="13"/>
      <c r="B1109" s="267"/>
      <c r="C1109" s="268"/>
      <c r="D1109" s="259" t="s">
        <v>293</v>
      </c>
      <c r="E1109" s="269" t="s">
        <v>1</v>
      </c>
      <c r="F1109" s="270" t="s">
        <v>3017</v>
      </c>
      <c r="G1109" s="268"/>
      <c r="H1109" s="271">
        <v>1</v>
      </c>
      <c r="I1109" s="272"/>
      <c r="J1109" s="268"/>
      <c r="K1109" s="268"/>
      <c r="L1109" s="273"/>
      <c r="M1109" s="274"/>
      <c r="N1109" s="275"/>
      <c r="O1109" s="275"/>
      <c r="P1109" s="275"/>
      <c r="Q1109" s="275"/>
      <c r="R1109" s="275"/>
      <c r="S1109" s="275"/>
      <c r="T1109" s="276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77" t="s">
        <v>293</v>
      </c>
      <c r="AU1109" s="277" t="s">
        <v>96</v>
      </c>
      <c r="AV1109" s="13" t="s">
        <v>96</v>
      </c>
      <c r="AW1109" s="13" t="s">
        <v>40</v>
      </c>
      <c r="AX1109" s="13" t="s">
        <v>85</v>
      </c>
      <c r="AY1109" s="277" t="s">
        <v>180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3018</v>
      </c>
      <c r="G1110" s="268"/>
      <c r="H1110" s="271">
        <v>1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85</v>
      </c>
      <c r="AY1110" s="277" t="s">
        <v>180</v>
      </c>
    </row>
    <row r="1111" s="13" customFormat="1">
      <c r="A1111" s="13"/>
      <c r="B1111" s="267"/>
      <c r="C1111" s="268"/>
      <c r="D1111" s="259" t="s">
        <v>293</v>
      </c>
      <c r="E1111" s="269" t="s">
        <v>1</v>
      </c>
      <c r="F1111" s="270" t="s">
        <v>3019</v>
      </c>
      <c r="G1111" s="268"/>
      <c r="H1111" s="271">
        <v>1</v>
      </c>
      <c r="I1111" s="272"/>
      <c r="J1111" s="268"/>
      <c r="K1111" s="268"/>
      <c r="L1111" s="273"/>
      <c r="M1111" s="274"/>
      <c r="N1111" s="275"/>
      <c r="O1111" s="275"/>
      <c r="P1111" s="275"/>
      <c r="Q1111" s="275"/>
      <c r="R1111" s="275"/>
      <c r="S1111" s="275"/>
      <c r="T1111" s="276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77" t="s">
        <v>293</v>
      </c>
      <c r="AU1111" s="277" t="s">
        <v>96</v>
      </c>
      <c r="AV1111" s="13" t="s">
        <v>96</v>
      </c>
      <c r="AW1111" s="13" t="s">
        <v>40</v>
      </c>
      <c r="AX1111" s="13" t="s">
        <v>85</v>
      </c>
      <c r="AY1111" s="277" t="s">
        <v>180</v>
      </c>
    </row>
    <row r="1112" s="13" customFormat="1">
      <c r="A1112" s="13"/>
      <c r="B1112" s="267"/>
      <c r="C1112" s="268"/>
      <c r="D1112" s="259" t="s">
        <v>293</v>
      </c>
      <c r="E1112" s="269" t="s">
        <v>1</v>
      </c>
      <c r="F1112" s="270" t="s">
        <v>3020</v>
      </c>
      <c r="G1112" s="268"/>
      <c r="H1112" s="271">
        <v>10</v>
      </c>
      <c r="I1112" s="272"/>
      <c r="J1112" s="268"/>
      <c r="K1112" s="268"/>
      <c r="L1112" s="273"/>
      <c r="M1112" s="274"/>
      <c r="N1112" s="275"/>
      <c r="O1112" s="275"/>
      <c r="P1112" s="275"/>
      <c r="Q1112" s="275"/>
      <c r="R1112" s="275"/>
      <c r="S1112" s="275"/>
      <c r="T1112" s="276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77" t="s">
        <v>293</v>
      </c>
      <c r="AU1112" s="277" t="s">
        <v>96</v>
      </c>
      <c r="AV1112" s="13" t="s">
        <v>96</v>
      </c>
      <c r="AW1112" s="13" t="s">
        <v>40</v>
      </c>
      <c r="AX1112" s="13" t="s">
        <v>85</v>
      </c>
      <c r="AY1112" s="277" t="s">
        <v>180</v>
      </c>
    </row>
    <row r="1113" s="13" customFormat="1">
      <c r="A1113" s="13"/>
      <c r="B1113" s="267"/>
      <c r="C1113" s="268"/>
      <c r="D1113" s="259" t="s">
        <v>293</v>
      </c>
      <c r="E1113" s="269" t="s">
        <v>1</v>
      </c>
      <c r="F1113" s="270" t="s">
        <v>3021</v>
      </c>
      <c r="G1113" s="268"/>
      <c r="H1113" s="271">
        <v>1</v>
      </c>
      <c r="I1113" s="272"/>
      <c r="J1113" s="268"/>
      <c r="K1113" s="268"/>
      <c r="L1113" s="273"/>
      <c r="M1113" s="274"/>
      <c r="N1113" s="275"/>
      <c r="O1113" s="275"/>
      <c r="P1113" s="275"/>
      <c r="Q1113" s="275"/>
      <c r="R1113" s="275"/>
      <c r="S1113" s="275"/>
      <c r="T1113" s="27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77" t="s">
        <v>293</v>
      </c>
      <c r="AU1113" s="277" t="s">
        <v>96</v>
      </c>
      <c r="AV1113" s="13" t="s">
        <v>96</v>
      </c>
      <c r="AW1113" s="13" t="s">
        <v>40</v>
      </c>
      <c r="AX1113" s="13" t="s">
        <v>85</v>
      </c>
      <c r="AY1113" s="277" t="s">
        <v>180</v>
      </c>
    </row>
    <row r="1114" s="13" customFormat="1">
      <c r="A1114" s="13"/>
      <c r="B1114" s="267"/>
      <c r="C1114" s="268"/>
      <c r="D1114" s="259" t="s">
        <v>293</v>
      </c>
      <c r="E1114" s="269" t="s">
        <v>1</v>
      </c>
      <c r="F1114" s="270" t="s">
        <v>3022</v>
      </c>
      <c r="G1114" s="268"/>
      <c r="H1114" s="271">
        <v>1</v>
      </c>
      <c r="I1114" s="272"/>
      <c r="J1114" s="268"/>
      <c r="K1114" s="268"/>
      <c r="L1114" s="273"/>
      <c r="M1114" s="274"/>
      <c r="N1114" s="275"/>
      <c r="O1114" s="275"/>
      <c r="P1114" s="275"/>
      <c r="Q1114" s="275"/>
      <c r="R1114" s="275"/>
      <c r="S1114" s="275"/>
      <c r="T1114" s="27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77" t="s">
        <v>293</v>
      </c>
      <c r="AU1114" s="277" t="s">
        <v>96</v>
      </c>
      <c r="AV1114" s="13" t="s">
        <v>96</v>
      </c>
      <c r="AW1114" s="13" t="s">
        <v>40</v>
      </c>
      <c r="AX1114" s="13" t="s">
        <v>85</v>
      </c>
      <c r="AY1114" s="277" t="s">
        <v>180</v>
      </c>
    </row>
    <row r="1115" s="2" customFormat="1" ht="16.5" customHeight="1">
      <c r="A1115" s="38"/>
      <c r="B1115" s="39"/>
      <c r="C1115" s="278" t="s">
        <v>828</v>
      </c>
      <c r="D1115" s="278" t="s">
        <v>334</v>
      </c>
      <c r="E1115" s="279" t="s">
        <v>2303</v>
      </c>
      <c r="F1115" s="280" t="s">
        <v>2304</v>
      </c>
      <c r="G1115" s="281" t="s">
        <v>342</v>
      </c>
      <c r="H1115" s="282">
        <v>27</v>
      </c>
      <c r="I1115" s="283"/>
      <c r="J1115" s="284">
        <f>ROUND(I1115*H1115,2)</f>
        <v>0</v>
      </c>
      <c r="K1115" s="280" t="s">
        <v>1</v>
      </c>
      <c r="L1115" s="285"/>
      <c r="M1115" s="286" t="s">
        <v>1</v>
      </c>
      <c r="N1115" s="287" t="s">
        <v>50</v>
      </c>
      <c r="O1115" s="91"/>
      <c r="P1115" s="255">
        <f>O1115*H1115</f>
        <v>0</v>
      </c>
      <c r="Q1115" s="255">
        <v>0.00022000000000000001</v>
      </c>
      <c r="R1115" s="255">
        <f>Q1115*H1115</f>
        <v>0.00594</v>
      </c>
      <c r="S1115" s="255">
        <v>0</v>
      </c>
      <c r="T1115" s="256">
        <f>S1115*H1115</f>
        <v>0</v>
      </c>
      <c r="U1115" s="38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R1115" s="257" t="s">
        <v>215</v>
      </c>
      <c r="AT1115" s="257" t="s">
        <v>334</v>
      </c>
      <c r="AU1115" s="257" t="s">
        <v>96</v>
      </c>
      <c r="AY1115" s="16" t="s">
        <v>180</v>
      </c>
      <c r="BE1115" s="258">
        <f>IF(N1115="základní",J1115,0)</f>
        <v>0</v>
      </c>
      <c r="BF1115" s="258">
        <f>IF(N1115="snížená",J1115,0)</f>
        <v>0</v>
      </c>
      <c r="BG1115" s="258">
        <f>IF(N1115="zákl. přenesená",J1115,0)</f>
        <v>0</v>
      </c>
      <c r="BH1115" s="258">
        <f>IF(N1115="sníž. přenesená",J1115,0)</f>
        <v>0</v>
      </c>
      <c r="BI1115" s="258">
        <f>IF(N1115="nulová",J1115,0)</f>
        <v>0</v>
      </c>
      <c r="BJ1115" s="16" t="s">
        <v>93</v>
      </c>
      <c r="BK1115" s="258">
        <f>ROUND(I1115*H1115,2)</f>
        <v>0</v>
      </c>
      <c r="BL1115" s="16" t="s">
        <v>198</v>
      </c>
      <c r="BM1115" s="257" t="s">
        <v>3023</v>
      </c>
    </row>
    <row r="1116" s="2" customFormat="1">
      <c r="A1116" s="38"/>
      <c r="B1116" s="39"/>
      <c r="C1116" s="40"/>
      <c r="D1116" s="259" t="s">
        <v>187</v>
      </c>
      <c r="E1116" s="40"/>
      <c r="F1116" s="260" t="s">
        <v>2306</v>
      </c>
      <c r="G1116" s="40"/>
      <c r="H1116" s="40"/>
      <c r="I1116" s="154"/>
      <c r="J1116" s="40"/>
      <c r="K1116" s="40"/>
      <c r="L1116" s="44"/>
      <c r="M1116" s="261"/>
      <c r="N1116" s="262"/>
      <c r="O1116" s="91"/>
      <c r="P1116" s="91"/>
      <c r="Q1116" s="91"/>
      <c r="R1116" s="91"/>
      <c r="S1116" s="91"/>
      <c r="T1116" s="92"/>
      <c r="U1116" s="38"/>
      <c r="V1116" s="38"/>
      <c r="W1116" s="38"/>
      <c r="X1116" s="38"/>
      <c r="Y1116" s="38"/>
      <c r="Z1116" s="38"/>
      <c r="AA1116" s="38"/>
      <c r="AB1116" s="38"/>
      <c r="AC1116" s="38"/>
      <c r="AD1116" s="38"/>
      <c r="AE1116" s="38"/>
      <c r="AT1116" s="16" t="s">
        <v>187</v>
      </c>
      <c r="AU1116" s="16" t="s">
        <v>96</v>
      </c>
    </row>
    <row r="1117" s="13" customFormat="1">
      <c r="A1117" s="13"/>
      <c r="B1117" s="267"/>
      <c r="C1117" s="268"/>
      <c r="D1117" s="259" t="s">
        <v>293</v>
      </c>
      <c r="E1117" s="269" t="s">
        <v>1</v>
      </c>
      <c r="F1117" s="270" t="s">
        <v>3024</v>
      </c>
      <c r="G1117" s="268"/>
      <c r="H1117" s="271">
        <v>6</v>
      </c>
      <c r="I1117" s="272"/>
      <c r="J1117" s="268"/>
      <c r="K1117" s="268"/>
      <c r="L1117" s="273"/>
      <c r="M1117" s="274"/>
      <c r="N1117" s="275"/>
      <c r="O1117" s="275"/>
      <c r="P1117" s="275"/>
      <c r="Q1117" s="275"/>
      <c r="R1117" s="275"/>
      <c r="S1117" s="275"/>
      <c r="T1117" s="27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77" t="s">
        <v>293</v>
      </c>
      <c r="AU1117" s="277" t="s">
        <v>96</v>
      </c>
      <c r="AV1117" s="13" t="s">
        <v>96</v>
      </c>
      <c r="AW1117" s="13" t="s">
        <v>40</v>
      </c>
      <c r="AX1117" s="13" t="s">
        <v>85</v>
      </c>
      <c r="AY1117" s="277" t="s">
        <v>180</v>
      </c>
    </row>
    <row r="1118" s="13" customFormat="1">
      <c r="A1118" s="13"/>
      <c r="B1118" s="267"/>
      <c r="C1118" s="268"/>
      <c r="D1118" s="259" t="s">
        <v>293</v>
      </c>
      <c r="E1118" s="269" t="s">
        <v>1</v>
      </c>
      <c r="F1118" s="270" t="s">
        <v>3025</v>
      </c>
      <c r="G1118" s="268"/>
      <c r="H1118" s="271">
        <v>3</v>
      </c>
      <c r="I1118" s="272"/>
      <c r="J1118" s="268"/>
      <c r="K1118" s="268"/>
      <c r="L1118" s="273"/>
      <c r="M1118" s="274"/>
      <c r="N1118" s="275"/>
      <c r="O1118" s="275"/>
      <c r="P1118" s="275"/>
      <c r="Q1118" s="275"/>
      <c r="R1118" s="275"/>
      <c r="S1118" s="275"/>
      <c r="T1118" s="27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77" t="s">
        <v>293</v>
      </c>
      <c r="AU1118" s="277" t="s">
        <v>96</v>
      </c>
      <c r="AV1118" s="13" t="s">
        <v>96</v>
      </c>
      <c r="AW1118" s="13" t="s">
        <v>40</v>
      </c>
      <c r="AX1118" s="13" t="s">
        <v>85</v>
      </c>
      <c r="AY1118" s="277" t="s">
        <v>180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3026</v>
      </c>
      <c r="G1119" s="268"/>
      <c r="H1119" s="271">
        <v>2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85</v>
      </c>
      <c r="AY1119" s="277" t="s">
        <v>180</v>
      </c>
    </row>
    <row r="1120" s="13" customFormat="1">
      <c r="A1120" s="13"/>
      <c r="B1120" s="267"/>
      <c r="C1120" s="268"/>
      <c r="D1120" s="259" t="s">
        <v>293</v>
      </c>
      <c r="E1120" s="269" t="s">
        <v>1</v>
      </c>
      <c r="F1120" s="270" t="s">
        <v>3011</v>
      </c>
      <c r="G1120" s="268"/>
      <c r="H1120" s="271">
        <v>1</v>
      </c>
      <c r="I1120" s="272"/>
      <c r="J1120" s="268"/>
      <c r="K1120" s="268"/>
      <c r="L1120" s="273"/>
      <c r="M1120" s="274"/>
      <c r="N1120" s="275"/>
      <c r="O1120" s="275"/>
      <c r="P1120" s="275"/>
      <c r="Q1120" s="275"/>
      <c r="R1120" s="275"/>
      <c r="S1120" s="275"/>
      <c r="T1120" s="276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77" t="s">
        <v>293</v>
      </c>
      <c r="AU1120" s="277" t="s">
        <v>96</v>
      </c>
      <c r="AV1120" s="13" t="s">
        <v>96</v>
      </c>
      <c r="AW1120" s="13" t="s">
        <v>40</v>
      </c>
      <c r="AX1120" s="13" t="s">
        <v>85</v>
      </c>
      <c r="AY1120" s="277" t="s">
        <v>180</v>
      </c>
    </row>
    <row r="1121" s="13" customFormat="1">
      <c r="A1121" s="13"/>
      <c r="B1121" s="267"/>
      <c r="C1121" s="268"/>
      <c r="D1121" s="259" t="s">
        <v>293</v>
      </c>
      <c r="E1121" s="269" t="s">
        <v>1</v>
      </c>
      <c r="F1121" s="270" t="s">
        <v>3027</v>
      </c>
      <c r="G1121" s="268"/>
      <c r="H1121" s="271">
        <v>2</v>
      </c>
      <c r="I1121" s="272"/>
      <c r="J1121" s="268"/>
      <c r="K1121" s="268"/>
      <c r="L1121" s="273"/>
      <c r="M1121" s="274"/>
      <c r="N1121" s="275"/>
      <c r="O1121" s="275"/>
      <c r="P1121" s="275"/>
      <c r="Q1121" s="275"/>
      <c r="R1121" s="275"/>
      <c r="S1121" s="275"/>
      <c r="T1121" s="276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77" t="s">
        <v>293</v>
      </c>
      <c r="AU1121" s="277" t="s">
        <v>96</v>
      </c>
      <c r="AV1121" s="13" t="s">
        <v>96</v>
      </c>
      <c r="AW1121" s="13" t="s">
        <v>40</v>
      </c>
      <c r="AX1121" s="13" t="s">
        <v>85</v>
      </c>
      <c r="AY1121" s="277" t="s">
        <v>180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3028</v>
      </c>
      <c r="G1122" s="268"/>
      <c r="H1122" s="271">
        <v>2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85</v>
      </c>
      <c r="AY1122" s="277" t="s">
        <v>180</v>
      </c>
    </row>
    <row r="1123" s="13" customFormat="1">
      <c r="A1123" s="13"/>
      <c r="B1123" s="267"/>
      <c r="C1123" s="268"/>
      <c r="D1123" s="259" t="s">
        <v>293</v>
      </c>
      <c r="E1123" s="269" t="s">
        <v>1</v>
      </c>
      <c r="F1123" s="270" t="s">
        <v>3029</v>
      </c>
      <c r="G1123" s="268"/>
      <c r="H1123" s="271">
        <v>2</v>
      </c>
      <c r="I1123" s="272"/>
      <c r="J1123" s="268"/>
      <c r="K1123" s="268"/>
      <c r="L1123" s="273"/>
      <c r="M1123" s="274"/>
      <c r="N1123" s="275"/>
      <c r="O1123" s="275"/>
      <c r="P1123" s="275"/>
      <c r="Q1123" s="275"/>
      <c r="R1123" s="275"/>
      <c r="S1123" s="275"/>
      <c r="T1123" s="276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77" t="s">
        <v>293</v>
      </c>
      <c r="AU1123" s="277" t="s">
        <v>96</v>
      </c>
      <c r="AV1123" s="13" t="s">
        <v>96</v>
      </c>
      <c r="AW1123" s="13" t="s">
        <v>40</v>
      </c>
      <c r="AX1123" s="13" t="s">
        <v>85</v>
      </c>
      <c r="AY1123" s="277" t="s">
        <v>180</v>
      </c>
    </row>
    <row r="1124" s="13" customFormat="1">
      <c r="A1124" s="13"/>
      <c r="B1124" s="267"/>
      <c r="C1124" s="268"/>
      <c r="D1124" s="259" t="s">
        <v>293</v>
      </c>
      <c r="E1124" s="269" t="s">
        <v>1</v>
      </c>
      <c r="F1124" s="270" t="s">
        <v>3030</v>
      </c>
      <c r="G1124" s="268"/>
      <c r="H1124" s="271">
        <v>1</v>
      </c>
      <c r="I1124" s="272"/>
      <c r="J1124" s="268"/>
      <c r="K1124" s="268"/>
      <c r="L1124" s="273"/>
      <c r="M1124" s="274"/>
      <c r="N1124" s="275"/>
      <c r="O1124" s="275"/>
      <c r="P1124" s="275"/>
      <c r="Q1124" s="275"/>
      <c r="R1124" s="275"/>
      <c r="S1124" s="275"/>
      <c r="T1124" s="276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77" t="s">
        <v>293</v>
      </c>
      <c r="AU1124" s="277" t="s">
        <v>96</v>
      </c>
      <c r="AV1124" s="13" t="s">
        <v>96</v>
      </c>
      <c r="AW1124" s="13" t="s">
        <v>40</v>
      </c>
      <c r="AX1124" s="13" t="s">
        <v>85</v>
      </c>
      <c r="AY1124" s="277" t="s">
        <v>180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3016</v>
      </c>
      <c r="G1125" s="268"/>
      <c r="H1125" s="271">
        <v>1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85</v>
      </c>
      <c r="AY1125" s="277" t="s">
        <v>180</v>
      </c>
    </row>
    <row r="1126" s="13" customFormat="1">
      <c r="A1126" s="13"/>
      <c r="B1126" s="267"/>
      <c r="C1126" s="268"/>
      <c r="D1126" s="259" t="s">
        <v>293</v>
      </c>
      <c r="E1126" s="269" t="s">
        <v>1</v>
      </c>
      <c r="F1126" s="270" t="s">
        <v>3031</v>
      </c>
      <c r="G1126" s="268"/>
      <c r="H1126" s="271">
        <v>1</v>
      </c>
      <c r="I1126" s="272"/>
      <c r="J1126" s="268"/>
      <c r="K1126" s="268"/>
      <c r="L1126" s="273"/>
      <c r="M1126" s="274"/>
      <c r="N1126" s="275"/>
      <c r="O1126" s="275"/>
      <c r="P1126" s="275"/>
      <c r="Q1126" s="275"/>
      <c r="R1126" s="275"/>
      <c r="S1126" s="275"/>
      <c r="T1126" s="276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77" t="s">
        <v>293</v>
      </c>
      <c r="AU1126" s="277" t="s">
        <v>96</v>
      </c>
      <c r="AV1126" s="13" t="s">
        <v>96</v>
      </c>
      <c r="AW1126" s="13" t="s">
        <v>40</v>
      </c>
      <c r="AX1126" s="13" t="s">
        <v>85</v>
      </c>
      <c r="AY1126" s="277" t="s">
        <v>180</v>
      </c>
    </row>
    <row r="1127" s="13" customFormat="1">
      <c r="A1127" s="13"/>
      <c r="B1127" s="267"/>
      <c r="C1127" s="268"/>
      <c r="D1127" s="259" t="s">
        <v>293</v>
      </c>
      <c r="E1127" s="269" t="s">
        <v>1</v>
      </c>
      <c r="F1127" s="270" t="s">
        <v>3032</v>
      </c>
      <c r="G1127" s="268"/>
      <c r="H1127" s="271">
        <v>1</v>
      </c>
      <c r="I1127" s="272"/>
      <c r="J1127" s="268"/>
      <c r="K1127" s="268"/>
      <c r="L1127" s="273"/>
      <c r="M1127" s="274"/>
      <c r="N1127" s="275"/>
      <c r="O1127" s="275"/>
      <c r="P1127" s="275"/>
      <c r="Q1127" s="275"/>
      <c r="R1127" s="275"/>
      <c r="S1127" s="275"/>
      <c r="T1127" s="276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77" t="s">
        <v>293</v>
      </c>
      <c r="AU1127" s="277" t="s">
        <v>96</v>
      </c>
      <c r="AV1127" s="13" t="s">
        <v>96</v>
      </c>
      <c r="AW1127" s="13" t="s">
        <v>40</v>
      </c>
      <c r="AX1127" s="13" t="s">
        <v>85</v>
      </c>
      <c r="AY1127" s="277" t="s">
        <v>180</v>
      </c>
    </row>
    <row r="1128" s="13" customFormat="1">
      <c r="A1128" s="13"/>
      <c r="B1128" s="267"/>
      <c r="C1128" s="268"/>
      <c r="D1128" s="259" t="s">
        <v>293</v>
      </c>
      <c r="E1128" s="269" t="s">
        <v>1</v>
      </c>
      <c r="F1128" s="270" t="s">
        <v>3033</v>
      </c>
      <c r="G1128" s="268"/>
      <c r="H1128" s="271">
        <v>1</v>
      </c>
      <c r="I1128" s="272"/>
      <c r="J1128" s="268"/>
      <c r="K1128" s="268"/>
      <c r="L1128" s="273"/>
      <c r="M1128" s="274"/>
      <c r="N1128" s="275"/>
      <c r="O1128" s="275"/>
      <c r="P1128" s="275"/>
      <c r="Q1128" s="275"/>
      <c r="R1128" s="275"/>
      <c r="S1128" s="275"/>
      <c r="T1128" s="276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77" t="s">
        <v>293</v>
      </c>
      <c r="AU1128" s="277" t="s">
        <v>96</v>
      </c>
      <c r="AV1128" s="13" t="s">
        <v>96</v>
      </c>
      <c r="AW1128" s="13" t="s">
        <v>40</v>
      </c>
      <c r="AX1128" s="13" t="s">
        <v>85</v>
      </c>
      <c r="AY1128" s="277" t="s">
        <v>180</v>
      </c>
    </row>
    <row r="1129" s="13" customFormat="1">
      <c r="A1129" s="13"/>
      <c r="B1129" s="267"/>
      <c r="C1129" s="268"/>
      <c r="D1129" s="259" t="s">
        <v>293</v>
      </c>
      <c r="E1129" s="269" t="s">
        <v>1</v>
      </c>
      <c r="F1129" s="270" t="s">
        <v>3034</v>
      </c>
      <c r="G1129" s="268"/>
      <c r="H1129" s="271">
        <v>4</v>
      </c>
      <c r="I1129" s="272"/>
      <c r="J1129" s="268"/>
      <c r="K1129" s="268"/>
      <c r="L1129" s="273"/>
      <c r="M1129" s="274"/>
      <c r="N1129" s="275"/>
      <c r="O1129" s="275"/>
      <c r="P1129" s="275"/>
      <c r="Q1129" s="275"/>
      <c r="R1129" s="275"/>
      <c r="S1129" s="275"/>
      <c r="T1129" s="276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77" t="s">
        <v>293</v>
      </c>
      <c r="AU1129" s="277" t="s">
        <v>96</v>
      </c>
      <c r="AV1129" s="13" t="s">
        <v>96</v>
      </c>
      <c r="AW1129" s="13" t="s">
        <v>40</v>
      </c>
      <c r="AX1129" s="13" t="s">
        <v>85</v>
      </c>
      <c r="AY1129" s="277" t="s">
        <v>180</v>
      </c>
    </row>
    <row r="1130" s="13" customFormat="1">
      <c r="A1130" s="13"/>
      <c r="B1130" s="267"/>
      <c r="C1130" s="268"/>
      <c r="D1130" s="259" t="s">
        <v>293</v>
      </c>
      <c r="E1130" s="269" t="s">
        <v>1</v>
      </c>
      <c r="F1130" s="270" t="s">
        <v>3035</v>
      </c>
      <c r="G1130" s="268"/>
      <c r="H1130" s="271">
        <v>0</v>
      </c>
      <c r="I1130" s="272"/>
      <c r="J1130" s="268"/>
      <c r="K1130" s="268"/>
      <c r="L1130" s="273"/>
      <c r="M1130" s="274"/>
      <c r="N1130" s="275"/>
      <c r="O1130" s="275"/>
      <c r="P1130" s="275"/>
      <c r="Q1130" s="275"/>
      <c r="R1130" s="275"/>
      <c r="S1130" s="275"/>
      <c r="T1130" s="276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77" t="s">
        <v>293</v>
      </c>
      <c r="AU1130" s="277" t="s">
        <v>96</v>
      </c>
      <c r="AV1130" s="13" t="s">
        <v>96</v>
      </c>
      <c r="AW1130" s="13" t="s">
        <v>40</v>
      </c>
      <c r="AX1130" s="13" t="s">
        <v>85</v>
      </c>
      <c r="AY1130" s="277" t="s">
        <v>180</v>
      </c>
    </row>
    <row r="1131" s="2" customFormat="1" ht="16.5" customHeight="1">
      <c r="A1131" s="38"/>
      <c r="B1131" s="39"/>
      <c r="C1131" s="278" t="s">
        <v>833</v>
      </c>
      <c r="D1131" s="278" t="s">
        <v>334</v>
      </c>
      <c r="E1131" s="279" t="s">
        <v>2319</v>
      </c>
      <c r="F1131" s="280" t="s">
        <v>2320</v>
      </c>
      <c r="G1131" s="281" t="s">
        <v>342</v>
      </c>
      <c r="H1131" s="282">
        <v>86</v>
      </c>
      <c r="I1131" s="283"/>
      <c r="J1131" s="284">
        <f>ROUND(I1131*H1131,2)</f>
        <v>0</v>
      </c>
      <c r="K1131" s="280" t="s">
        <v>1</v>
      </c>
      <c r="L1131" s="285"/>
      <c r="M1131" s="286" t="s">
        <v>1</v>
      </c>
      <c r="N1131" s="287" t="s">
        <v>50</v>
      </c>
      <c r="O1131" s="91"/>
      <c r="P1131" s="255">
        <f>O1131*H1131</f>
        <v>0</v>
      </c>
      <c r="Q1131" s="255">
        <v>0.00022000000000000001</v>
      </c>
      <c r="R1131" s="255">
        <f>Q1131*H1131</f>
        <v>0.018919999999999999</v>
      </c>
      <c r="S1131" s="255">
        <v>0</v>
      </c>
      <c r="T1131" s="256">
        <f>S1131*H1131</f>
        <v>0</v>
      </c>
      <c r="U1131" s="38"/>
      <c r="V1131" s="38"/>
      <c r="W1131" s="38"/>
      <c r="X1131" s="38"/>
      <c r="Y1131" s="38"/>
      <c r="Z1131" s="38"/>
      <c r="AA1131" s="38"/>
      <c r="AB1131" s="38"/>
      <c r="AC1131" s="38"/>
      <c r="AD1131" s="38"/>
      <c r="AE1131" s="38"/>
      <c r="AR1131" s="257" t="s">
        <v>215</v>
      </c>
      <c r="AT1131" s="257" t="s">
        <v>334</v>
      </c>
      <c r="AU1131" s="257" t="s">
        <v>96</v>
      </c>
      <c r="AY1131" s="16" t="s">
        <v>180</v>
      </c>
      <c r="BE1131" s="258">
        <f>IF(N1131="základní",J1131,0)</f>
        <v>0</v>
      </c>
      <c r="BF1131" s="258">
        <f>IF(N1131="snížená",J1131,0)</f>
        <v>0</v>
      </c>
      <c r="BG1131" s="258">
        <f>IF(N1131="zákl. přenesená",J1131,0)</f>
        <v>0</v>
      </c>
      <c r="BH1131" s="258">
        <f>IF(N1131="sníž. přenesená",J1131,0)</f>
        <v>0</v>
      </c>
      <c r="BI1131" s="258">
        <f>IF(N1131="nulová",J1131,0)</f>
        <v>0</v>
      </c>
      <c r="BJ1131" s="16" t="s">
        <v>93</v>
      </c>
      <c r="BK1131" s="258">
        <f>ROUND(I1131*H1131,2)</f>
        <v>0</v>
      </c>
      <c r="BL1131" s="16" t="s">
        <v>198</v>
      </c>
      <c r="BM1131" s="257" t="s">
        <v>3036</v>
      </c>
    </row>
    <row r="1132" s="2" customFormat="1">
      <c r="A1132" s="38"/>
      <c r="B1132" s="39"/>
      <c r="C1132" s="40"/>
      <c r="D1132" s="259" t="s">
        <v>187</v>
      </c>
      <c r="E1132" s="40"/>
      <c r="F1132" s="260" t="s">
        <v>2320</v>
      </c>
      <c r="G1132" s="40"/>
      <c r="H1132" s="40"/>
      <c r="I1132" s="154"/>
      <c r="J1132" s="40"/>
      <c r="K1132" s="40"/>
      <c r="L1132" s="44"/>
      <c r="M1132" s="261"/>
      <c r="N1132" s="262"/>
      <c r="O1132" s="91"/>
      <c r="P1132" s="91"/>
      <c r="Q1132" s="91"/>
      <c r="R1132" s="91"/>
      <c r="S1132" s="91"/>
      <c r="T1132" s="92"/>
      <c r="U1132" s="38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T1132" s="16" t="s">
        <v>187</v>
      </c>
      <c r="AU1132" s="16" t="s">
        <v>96</v>
      </c>
    </row>
    <row r="1133" s="13" customFormat="1">
      <c r="A1133" s="13"/>
      <c r="B1133" s="267"/>
      <c r="C1133" s="268"/>
      <c r="D1133" s="259" t="s">
        <v>293</v>
      </c>
      <c r="E1133" s="269" t="s">
        <v>1</v>
      </c>
      <c r="F1133" s="270" t="s">
        <v>3037</v>
      </c>
      <c r="G1133" s="268"/>
      <c r="H1133" s="271">
        <v>11</v>
      </c>
      <c r="I1133" s="272"/>
      <c r="J1133" s="268"/>
      <c r="K1133" s="268"/>
      <c r="L1133" s="273"/>
      <c r="M1133" s="274"/>
      <c r="N1133" s="275"/>
      <c r="O1133" s="275"/>
      <c r="P1133" s="275"/>
      <c r="Q1133" s="275"/>
      <c r="R1133" s="275"/>
      <c r="S1133" s="275"/>
      <c r="T1133" s="27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77" t="s">
        <v>293</v>
      </c>
      <c r="AU1133" s="277" t="s">
        <v>96</v>
      </c>
      <c r="AV1133" s="13" t="s">
        <v>96</v>
      </c>
      <c r="AW1133" s="13" t="s">
        <v>40</v>
      </c>
      <c r="AX1133" s="13" t="s">
        <v>85</v>
      </c>
      <c r="AY1133" s="277" t="s">
        <v>180</v>
      </c>
    </row>
    <row r="1134" s="13" customFormat="1">
      <c r="A1134" s="13"/>
      <c r="B1134" s="267"/>
      <c r="C1134" s="268"/>
      <c r="D1134" s="259" t="s">
        <v>293</v>
      </c>
      <c r="E1134" s="269" t="s">
        <v>1</v>
      </c>
      <c r="F1134" s="270" t="s">
        <v>3038</v>
      </c>
      <c r="G1134" s="268"/>
      <c r="H1134" s="271">
        <v>6</v>
      </c>
      <c r="I1134" s="272"/>
      <c r="J1134" s="268"/>
      <c r="K1134" s="268"/>
      <c r="L1134" s="273"/>
      <c r="M1134" s="274"/>
      <c r="N1134" s="275"/>
      <c r="O1134" s="275"/>
      <c r="P1134" s="275"/>
      <c r="Q1134" s="275"/>
      <c r="R1134" s="275"/>
      <c r="S1134" s="275"/>
      <c r="T1134" s="27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77" t="s">
        <v>293</v>
      </c>
      <c r="AU1134" s="277" t="s">
        <v>96</v>
      </c>
      <c r="AV1134" s="13" t="s">
        <v>96</v>
      </c>
      <c r="AW1134" s="13" t="s">
        <v>40</v>
      </c>
      <c r="AX1134" s="13" t="s">
        <v>85</v>
      </c>
      <c r="AY1134" s="277" t="s">
        <v>180</v>
      </c>
    </row>
    <row r="1135" s="13" customFormat="1">
      <c r="A1135" s="13"/>
      <c r="B1135" s="267"/>
      <c r="C1135" s="268"/>
      <c r="D1135" s="259" t="s">
        <v>293</v>
      </c>
      <c r="E1135" s="269" t="s">
        <v>1</v>
      </c>
      <c r="F1135" s="270" t="s">
        <v>3039</v>
      </c>
      <c r="G1135" s="268"/>
      <c r="H1135" s="271">
        <v>6</v>
      </c>
      <c r="I1135" s="272"/>
      <c r="J1135" s="268"/>
      <c r="K1135" s="268"/>
      <c r="L1135" s="273"/>
      <c r="M1135" s="274"/>
      <c r="N1135" s="275"/>
      <c r="O1135" s="275"/>
      <c r="P1135" s="275"/>
      <c r="Q1135" s="275"/>
      <c r="R1135" s="275"/>
      <c r="S1135" s="275"/>
      <c r="T1135" s="276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77" t="s">
        <v>293</v>
      </c>
      <c r="AU1135" s="277" t="s">
        <v>96</v>
      </c>
      <c r="AV1135" s="13" t="s">
        <v>96</v>
      </c>
      <c r="AW1135" s="13" t="s">
        <v>40</v>
      </c>
      <c r="AX1135" s="13" t="s">
        <v>85</v>
      </c>
      <c r="AY1135" s="277" t="s">
        <v>180</v>
      </c>
    </row>
    <row r="1136" s="13" customFormat="1">
      <c r="A1136" s="13"/>
      <c r="B1136" s="267"/>
      <c r="C1136" s="268"/>
      <c r="D1136" s="259" t="s">
        <v>293</v>
      </c>
      <c r="E1136" s="269" t="s">
        <v>1</v>
      </c>
      <c r="F1136" s="270" t="s">
        <v>3040</v>
      </c>
      <c r="G1136" s="268"/>
      <c r="H1136" s="271">
        <v>4</v>
      </c>
      <c r="I1136" s="272"/>
      <c r="J1136" s="268"/>
      <c r="K1136" s="268"/>
      <c r="L1136" s="273"/>
      <c r="M1136" s="274"/>
      <c r="N1136" s="275"/>
      <c r="O1136" s="275"/>
      <c r="P1136" s="275"/>
      <c r="Q1136" s="275"/>
      <c r="R1136" s="275"/>
      <c r="S1136" s="275"/>
      <c r="T1136" s="276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77" t="s">
        <v>293</v>
      </c>
      <c r="AU1136" s="277" t="s">
        <v>96</v>
      </c>
      <c r="AV1136" s="13" t="s">
        <v>96</v>
      </c>
      <c r="AW1136" s="13" t="s">
        <v>40</v>
      </c>
      <c r="AX1136" s="13" t="s">
        <v>85</v>
      </c>
      <c r="AY1136" s="277" t="s">
        <v>180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3041</v>
      </c>
      <c r="G1137" s="268"/>
      <c r="H1137" s="271">
        <v>6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85</v>
      </c>
      <c r="AY1137" s="277" t="s">
        <v>180</v>
      </c>
    </row>
    <row r="1138" s="13" customFormat="1">
      <c r="A1138" s="13"/>
      <c r="B1138" s="267"/>
      <c r="C1138" s="268"/>
      <c r="D1138" s="259" t="s">
        <v>293</v>
      </c>
      <c r="E1138" s="269" t="s">
        <v>1</v>
      </c>
      <c r="F1138" s="270" t="s">
        <v>3042</v>
      </c>
      <c r="G1138" s="268"/>
      <c r="H1138" s="271">
        <v>4</v>
      </c>
      <c r="I1138" s="272"/>
      <c r="J1138" s="268"/>
      <c r="K1138" s="268"/>
      <c r="L1138" s="273"/>
      <c r="M1138" s="274"/>
      <c r="N1138" s="275"/>
      <c r="O1138" s="275"/>
      <c r="P1138" s="275"/>
      <c r="Q1138" s="275"/>
      <c r="R1138" s="275"/>
      <c r="S1138" s="275"/>
      <c r="T1138" s="276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77" t="s">
        <v>293</v>
      </c>
      <c r="AU1138" s="277" t="s">
        <v>96</v>
      </c>
      <c r="AV1138" s="13" t="s">
        <v>96</v>
      </c>
      <c r="AW1138" s="13" t="s">
        <v>40</v>
      </c>
      <c r="AX1138" s="13" t="s">
        <v>85</v>
      </c>
      <c r="AY1138" s="277" t="s">
        <v>180</v>
      </c>
    </row>
    <row r="1139" s="13" customFormat="1">
      <c r="A1139" s="13"/>
      <c r="B1139" s="267"/>
      <c r="C1139" s="268"/>
      <c r="D1139" s="259" t="s">
        <v>293</v>
      </c>
      <c r="E1139" s="269" t="s">
        <v>1</v>
      </c>
      <c r="F1139" s="270" t="s">
        <v>3043</v>
      </c>
      <c r="G1139" s="268"/>
      <c r="H1139" s="271">
        <v>4</v>
      </c>
      <c r="I1139" s="272"/>
      <c r="J1139" s="268"/>
      <c r="K1139" s="268"/>
      <c r="L1139" s="273"/>
      <c r="M1139" s="274"/>
      <c r="N1139" s="275"/>
      <c r="O1139" s="275"/>
      <c r="P1139" s="275"/>
      <c r="Q1139" s="275"/>
      <c r="R1139" s="275"/>
      <c r="S1139" s="275"/>
      <c r="T1139" s="27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77" t="s">
        <v>293</v>
      </c>
      <c r="AU1139" s="277" t="s">
        <v>96</v>
      </c>
      <c r="AV1139" s="13" t="s">
        <v>96</v>
      </c>
      <c r="AW1139" s="13" t="s">
        <v>40</v>
      </c>
      <c r="AX1139" s="13" t="s">
        <v>85</v>
      </c>
      <c r="AY1139" s="277" t="s">
        <v>180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3044</v>
      </c>
      <c r="G1140" s="268"/>
      <c r="H1140" s="271">
        <v>3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85</v>
      </c>
      <c r="AY1140" s="277" t="s">
        <v>180</v>
      </c>
    </row>
    <row r="1141" s="13" customFormat="1">
      <c r="A1141" s="13"/>
      <c r="B1141" s="267"/>
      <c r="C1141" s="268"/>
      <c r="D1141" s="259" t="s">
        <v>293</v>
      </c>
      <c r="E1141" s="269" t="s">
        <v>1</v>
      </c>
      <c r="F1141" s="270" t="s">
        <v>3045</v>
      </c>
      <c r="G1141" s="268"/>
      <c r="H1141" s="271">
        <v>6</v>
      </c>
      <c r="I1141" s="272"/>
      <c r="J1141" s="268"/>
      <c r="K1141" s="268"/>
      <c r="L1141" s="273"/>
      <c r="M1141" s="274"/>
      <c r="N1141" s="275"/>
      <c r="O1141" s="275"/>
      <c r="P1141" s="275"/>
      <c r="Q1141" s="275"/>
      <c r="R1141" s="275"/>
      <c r="S1141" s="275"/>
      <c r="T1141" s="276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77" t="s">
        <v>293</v>
      </c>
      <c r="AU1141" s="277" t="s">
        <v>96</v>
      </c>
      <c r="AV1141" s="13" t="s">
        <v>96</v>
      </c>
      <c r="AW1141" s="13" t="s">
        <v>40</v>
      </c>
      <c r="AX1141" s="13" t="s">
        <v>85</v>
      </c>
      <c r="AY1141" s="277" t="s">
        <v>180</v>
      </c>
    </row>
    <row r="1142" s="13" customFormat="1">
      <c r="A1142" s="13"/>
      <c r="B1142" s="267"/>
      <c r="C1142" s="268"/>
      <c r="D1142" s="259" t="s">
        <v>293</v>
      </c>
      <c r="E1142" s="269" t="s">
        <v>1</v>
      </c>
      <c r="F1142" s="270" t="s">
        <v>3046</v>
      </c>
      <c r="G1142" s="268"/>
      <c r="H1142" s="271">
        <v>4</v>
      </c>
      <c r="I1142" s="272"/>
      <c r="J1142" s="268"/>
      <c r="K1142" s="268"/>
      <c r="L1142" s="273"/>
      <c r="M1142" s="274"/>
      <c r="N1142" s="275"/>
      <c r="O1142" s="275"/>
      <c r="P1142" s="275"/>
      <c r="Q1142" s="275"/>
      <c r="R1142" s="275"/>
      <c r="S1142" s="275"/>
      <c r="T1142" s="276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77" t="s">
        <v>293</v>
      </c>
      <c r="AU1142" s="277" t="s">
        <v>96</v>
      </c>
      <c r="AV1142" s="13" t="s">
        <v>96</v>
      </c>
      <c r="AW1142" s="13" t="s">
        <v>40</v>
      </c>
      <c r="AX1142" s="13" t="s">
        <v>85</v>
      </c>
      <c r="AY1142" s="277" t="s">
        <v>180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3047</v>
      </c>
      <c r="G1143" s="268"/>
      <c r="H1143" s="271">
        <v>4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85</v>
      </c>
      <c r="AY1143" s="277" t="s">
        <v>180</v>
      </c>
    </row>
    <row r="1144" s="13" customFormat="1">
      <c r="A1144" s="13"/>
      <c r="B1144" s="267"/>
      <c r="C1144" s="268"/>
      <c r="D1144" s="259" t="s">
        <v>293</v>
      </c>
      <c r="E1144" s="269" t="s">
        <v>1</v>
      </c>
      <c r="F1144" s="270" t="s">
        <v>3048</v>
      </c>
      <c r="G1144" s="268"/>
      <c r="H1144" s="271">
        <v>4</v>
      </c>
      <c r="I1144" s="272"/>
      <c r="J1144" s="268"/>
      <c r="K1144" s="268"/>
      <c r="L1144" s="273"/>
      <c r="M1144" s="274"/>
      <c r="N1144" s="275"/>
      <c r="O1144" s="275"/>
      <c r="P1144" s="275"/>
      <c r="Q1144" s="275"/>
      <c r="R1144" s="275"/>
      <c r="S1144" s="275"/>
      <c r="T1144" s="27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77" t="s">
        <v>293</v>
      </c>
      <c r="AU1144" s="277" t="s">
        <v>96</v>
      </c>
      <c r="AV1144" s="13" t="s">
        <v>96</v>
      </c>
      <c r="AW1144" s="13" t="s">
        <v>40</v>
      </c>
      <c r="AX1144" s="13" t="s">
        <v>85</v>
      </c>
      <c r="AY1144" s="277" t="s">
        <v>180</v>
      </c>
    </row>
    <row r="1145" s="13" customFormat="1">
      <c r="A1145" s="13"/>
      <c r="B1145" s="267"/>
      <c r="C1145" s="268"/>
      <c r="D1145" s="259" t="s">
        <v>293</v>
      </c>
      <c r="E1145" s="269" t="s">
        <v>1</v>
      </c>
      <c r="F1145" s="270" t="s">
        <v>3049</v>
      </c>
      <c r="G1145" s="268"/>
      <c r="H1145" s="271">
        <v>14</v>
      </c>
      <c r="I1145" s="272"/>
      <c r="J1145" s="268"/>
      <c r="K1145" s="268"/>
      <c r="L1145" s="273"/>
      <c r="M1145" s="274"/>
      <c r="N1145" s="275"/>
      <c r="O1145" s="275"/>
      <c r="P1145" s="275"/>
      <c r="Q1145" s="275"/>
      <c r="R1145" s="275"/>
      <c r="S1145" s="275"/>
      <c r="T1145" s="276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77" t="s">
        <v>293</v>
      </c>
      <c r="AU1145" s="277" t="s">
        <v>96</v>
      </c>
      <c r="AV1145" s="13" t="s">
        <v>96</v>
      </c>
      <c r="AW1145" s="13" t="s">
        <v>40</v>
      </c>
      <c r="AX1145" s="13" t="s">
        <v>85</v>
      </c>
      <c r="AY1145" s="277" t="s">
        <v>180</v>
      </c>
    </row>
    <row r="1146" s="13" customFormat="1">
      <c r="A1146" s="13"/>
      <c r="B1146" s="267"/>
      <c r="C1146" s="268"/>
      <c r="D1146" s="259" t="s">
        <v>293</v>
      </c>
      <c r="E1146" s="269" t="s">
        <v>1</v>
      </c>
      <c r="F1146" s="270" t="s">
        <v>3050</v>
      </c>
      <c r="G1146" s="268"/>
      <c r="H1146" s="271">
        <v>4</v>
      </c>
      <c r="I1146" s="272"/>
      <c r="J1146" s="268"/>
      <c r="K1146" s="268"/>
      <c r="L1146" s="273"/>
      <c r="M1146" s="274"/>
      <c r="N1146" s="275"/>
      <c r="O1146" s="275"/>
      <c r="P1146" s="275"/>
      <c r="Q1146" s="275"/>
      <c r="R1146" s="275"/>
      <c r="S1146" s="275"/>
      <c r="T1146" s="27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77" t="s">
        <v>293</v>
      </c>
      <c r="AU1146" s="277" t="s">
        <v>96</v>
      </c>
      <c r="AV1146" s="13" t="s">
        <v>96</v>
      </c>
      <c r="AW1146" s="13" t="s">
        <v>40</v>
      </c>
      <c r="AX1146" s="13" t="s">
        <v>85</v>
      </c>
      <c r="AY1146" s="277" t="s">
        <v>180</v>
      </c>
    </row>
    <row r="1147" s="13" customFormat="1">
      <c r="A1147" s="13"/>
      <c r="B1147" s="267"/>
      <c r="C1147" s="268"/>
      <c r="D1147" s="259" t="s">
        <v>293</v>
      </c>
      <c r="E1147" s="269" t="s">
        <v>1</v>
      </c>
      <c r="F1147" s="270" t="s">
        <v>3051</v>
      </c>
      <c r="G1147" s="268"/>
      <c r="H1147" s="271">
        <v>6</v>
      </c>
      <c r="I1147" s="272"/>
      <c r="J1147" s="268"/>
      <c r="K1147" s="268"/>
      <c r="L1147" s="273"/>
      <c r="M1147" s="274"/>
      <c r="N1147" s="275"/>
      <c r="O1147" s="275"/>
      <c r="P1147" s="275"/>
      <c r="Q1147" s="275"/>
      <c r="R1147" s="275"/>
      <c r="S1147" s="275"/>
      <c r="T1147" s="276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77" t="s">
        <v>293</v>
      </c>
      <c r="AU1147" s="277" t="s">
        <v>96</v>
      </c>
      <c r="AV1147" s="13" t="s">
        <v>96</v>
      </c>
      <c r="AW1147" s="13" t="s">
        <v>40</v>
      </c>
      <c r="AX1147" s="13" t="s">
        <v>85</v>
      </c>
      <c r="AY1147" s="277" t="s">
        <v>180</v>
      </c>
    </row>
    <row r="1148" s="2" customFormat="1" ht="16.5" customHeight="1">
      <c r="A1148" s="38"/>
      <c r="B1148" s="39"/>
      <c r="C1148" s="278" t="s">
        <v>838</v>
      </c>
      <c r="D1148" s="278" t="s">
        <v>334</v>
      </c>
      <c r="E1148" s="279" t="s">
        <v>3052</v>
      </c>
      <c r="F1148" s="280" t="s">
        <v>3053</v>
      </c>
      <c r="G1148" s="281" t="s">
        <v>342</v>
      </c>
      <c r="H1148" s="282">
        <v>6</v>
      </c>
      <c r="I1148" s="283"/>
      <c r="J1148" s="284">
        <f>ROUND(I1148*H1148,2)</f>
        <v>0</v>
      </c>
      <c r="K1148" s="280" t="s">
        <v>1</v>
      </c>
      <c r="L1148" s="285"/>
      <c r="M1148" s="286" t="s">
        <v>1</v>
      </c>
      <c r="N1148" s="287" t="s">
        <v>50</v>
      </c>
      <c r="O1148" s="91"/>
      <c r="P1148" s="255">
        <f>O1148*H1148</f>
        <v>0</v>
      </c>
      <c r="Q1148" s="255">
        <v>0.00046000000000000001</v>
      </c>
      <c r="R1148" s="255">
        <f>Q1148*H1148</f>
        <v>0.0027600000000000003</v>
      </c>
      <c r="S1148" s="255">
        <v>0</v>
      </c>
      <c r="T1148" s="256">
        <f>S1148*H1148</f>
        <v>0</v>
      </c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R1148" s="257" t="s">
        <v>215</v>
      </c>
      <c r="AT1148" s="257" t="s">
        <v>334</v>
      </c>
      <c r="AU1148" s="257" t="s">
        <v>96</v>
      </c>
      <c r="AY1148" s="16" t="s">
        <v>180</v>
      </c>
      <c r="BE1148" s="258">
        <f>IF(N1148="základní",J1148,0)</f>
        <v>0</v>
      </c>
      <c r="BF1148" s="258">
        <f>IF(N1148="snížená",J1148,0)</f>
        <v>0</v>
      </c>
      <c r="BG1148" s="258">
        <f>IF(N1148="zákl. přenesená",J1148,0)</f>
        <v>0</v>
      </c>
      <c r="BH1148" s="258">
        <f>IF(N1148="sníž. přenesená",J1148,0)</f>
        <v>0</v>
      </c>
      <c r="BI1148" s="258">
        <f>IF(N1148="nulová",J1148,0)</f>
        <v>0</v>
      </c>
      <c r="BJ1148" s="16" t="s">
        <v>93</v>
      </c>
      <c r="BK1148" s="258">
        <f>ROUND(I1148*H1148,2)</f>
        <v>0</v>
      </c>
      <c r="BL1148" s="16" t="s">
        <v>198</v>
      </c>
      <c r="BM1148" s="257" t="s">
        <v>3054</v>
      </c>
    </row>
    <row r="1149" s="2" customFormat="1">
      <c r="A1149" s="38"/>
      <c r="B1149" s="39"/>
      <c r="C1149" s="40"/>
      <c r="D1149" s="259" t="s">
        <v>187</v>
      </c>
      <c r="E1149" s="40"/>
      <c r="F1149" s="260" t="s">
        <v>3053</v>
      </c>
      <c r="G1149" s="40"/>
      <c r="H1149" s="40"/>
      <c r="I1149" s="154"/>
      <c r="J1149" s="40"/>
      <c r="K1149" s="40"/>
      <c r="L1149" s="44"/>
      <c r="M1149" s="261"/>
      <c r="N1149" s="262"/>
      <c r="O1149" s="91"/>
      <c r="P1149" s="91"/>
      <c r="Q1149" s="91"/>
      <c r="R1149" s="91"/>
      <c r="S1149" s="91"/>
      <c r="T1149" s="92"/>
      <c r="U1149" s="38"/>
      <c r="V1149" s="38"/>
      <c r="W1149" s="38"/>
      <c r="X1149" s="38"/>
      <c r="Y1149" s="38"/>
      <c r="Z1149" s="38"/>
      <c r="AA1149" s="38"/>
      <c r="AB1149" s="38"/>
      <c r="AC1149" s="38"/>
      <c r="AD1149" s="38"/>
      <c r="AE1149" s="38"/>
      <c r="AT1149" s="16" t="s">
        <v>187</v>
      </c>
      <c r="AU1149" s="16" t="s">
        <v>96</v>
      </c>
    </row>
    <row r="1150" s="13" customFormat="1">
      <c r="A1150" s="13"/>
      <c r="B1150" s="267"/>
      <c r="C1150" s="268"/>
      <c r="D1150" s="259" t="s">
        <v>293</v>
      </c>
      <c r="E1150" s="269" t="s">
        <v>1</v>
      </c>
      <c r="F1150" s="270" t="s">
        <v>3055</v>
      </c>
      <c r="G1150" s="268"/>
      <c r="H1150" s="271">
        <v>6</v>
      </c>
      <c r="I1150" s="272"/>
      <c r="J1150" s="268"/>
      <c r="K1150" s="268"/>
      <c r="L1150" s="273"/>
      <c r="M1150" s="274"/>
      <c r="N1150" s="275"/>
      <c r="O1150" s="275"/>
      <c r="P1150" s="275"/>
      <c r="Q1150" s="275"/>
      <c r="R1150" s="275"/>
      <c r="S1150" s="275"/>
      <c r="T1150" s="276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77" t="s">
        <v>293</v>
      </c>
      <c r="AU1150" s="277" t="s">
        <v>96</v>
      </c>
      <c r="AV1150" s="13" t="s">
        <v>96</v>
      </c>
      <c r="AW1150" s="13" t="s">
        <v>40</v>
      </c>
      <c r="AX1150" s="13" t="s">
        <v>93</v>
      </c>
      <c r="AY1150" s="277" t="s">
        <v>180</v>
      </c>
    </row>
    <row r="1151" s="2" customFormat="1" ht="24" customHeight="1">
      <c r="A1151" s="38"/>
      <c r="B1151" s="39"/>
      <c r="C1151" s="278" t="s">
        <v>2001</v>
      </c>
      <c r="D1151" s="278" t="s">
        <v>334</v>
      </c>
      <c r="E1151" s="279" t="s">
        <v>2348</v>
      </c>
      <c r="F1151" s="280" t="s">
        <v>2349</v>
      </c>
      <c r="G1151" s="281" t="s">
        <v>342</v>
      </c>
      <c r="H1151" s="282">
        <v>1</v>
      </c>
      <c r="I1151" s="283"/>
      <c r="J1151" s="284">
        <f>ROUND(I1151*H1151,2)</f>
        <v>0</v>
      </c>
      <c r="K1151" s="280" t="s">
        <v>280</v>
      </c>
      <c r="L1151" s="285"/>
      <c r="M1151" s="286" t="s">
        <v>1</v>
      </c>
      <c r="N1151" s="287" t="s">
        <v>50</v>
      </c>
      <c r="O1151" s="91"/>
      <c r="P1151" s="255">
        <f>O1151*H1151</f>
        <v>0</v>
      </c>
      <c r="Q1151" s="255">
        <v>0.00046000000000000001</v>
      </c>
      <c r="R1151" s="255">
        <f>Q1151*H1151</f>
        <v>0.00046000000000000001</v>
      </c>
      <c r="S1151" s="255">
        <v>0</v>
      </c>
      <c r="T1151" s="256">
        <f>S1151*H1151</f>
        <v>0</v>
      </c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R1151" s="257" t="s">
        <v>215</v>
      </c>
      <c r="AT1151" s="257" t="s">
        <v>334</v>
      </c>
      <c r="AU1151" s="257" t="s">
        <v>96</v>
      </c>
      <c r="AY1151" s="16" t="s">
        <v>180</v>
      </c>
      <c r="BE1151" s="258">
        <f>IF(N1151="základní",J1151,0)</f>
        <v>0</v>
      </c>
      <c r="BF1151" s="258">
        <f>IF(N1151="snížená",J1151,0)</f>
        <v>0</v>
      </c>
      <c r="BG1151" s="258">
        <f>IF(N1151="zákl. přenesená",J1151,0)</f>
        <v>0</v>
      </c>
      <c r="BH1151" s="258">
        <f>IF(N1151="sníž. přenesená",J1151,0)</f>
        <v>0</v>
      </c>
      <c r="BI1151" s="258">
        <f>IF(N1151="nulová",J1151,0)</f>
        <v>0</v>
      </c>
      <c r="BJ1151" s="16" t="s">
        <v>93</v>
      </c>
      <c r="BK1151" s="258">
        <f>ROUND(I1151*H1151,2)</f>
        <v>0</v>
      </c>
      <c r="BL1151" s="16" t="s">
        <v>198</v>
      </c>
      <c r="BM1151" s="257" t="s">
        <v>3056</v>
      </c>
    </row>
    <row r="1152" s="2" customFormat="1">
      <c r="A1152" s="38"/>
      <c r="B1152" s="39"/>
      <c r="C1152" s="40"/>
      <c r="D1152" s="259" t="s">
        <v>187</v>
      </c>
      <c r="E1152" s="40"/>
      <c r="F1152" s="260" t="s">
        <v>2351</v>
      </c>
      <c r="G1152" s="40"/>
      <c r="H1152" s="40"/>
      <c r="I1152" s="154"/>
      <c r="J1152" s="40"/>
      <c r="K1152" s="40"/>
      <c r="L1152" s="44"/>
      <c r="M1152" s="261"/>
      <c r="N1152" s="262"/>
      <c r="O1152" s="91"/>
      <c r="P1152" s="91"/>
      <c r="Q1152" s="91"/>
      <c r="R1152" s="91"/>
      <c r="S1152" s="91"/>
      <c r="T1152" s="92"/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T1152" s="16" t="s">
        <v>187</v>
      </c>
      <c r="AU1152" s="16" t="s">
        <v>96</v>
      </c>
    </row>
    <row r="1153" s="13" customFormat="1">
      <c r="A1153" s="13"/>
      <c r="B1153" s="267"/>
      <c r="C1153" s="268"/>
      <c r="D1153" s="259" t="s">
        <v>293</v>
      </c>
      <c r="E1153" s="269" t="s">
        <v>1</v>
      </c>
      <c r="F1153" s="270" t="s">
        <v>3057</v>
      </c>
      <c r="G1153" s="268"/>
      <c r="H1153" s="271">
        <v>1</v>
      </c>
      <c r="I1153" s="272"/>
      <c r="J1153" s="268"/>
      <c r="K1153" s="268"/>
      <c r="L1153" s="273"/>
      <c r="M1153" s="274"/>
      <c r="N1153" s="275"/>
      <c r="O1153" s="275"/>
      <c r="P1153" s="275"/>
      <c r="Q1153" s="275"/>
      <c r="R1153" s="275"/>
      <c r="S1153" s="275"/>
      <c r="T1153" s="27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77" t="s">
        <v>293</v>
      </c>
      <c r="AU1153" s="277" t="s">
        <v>96</v>
      </c>
      <c r="AV1153" s="13" t="s">
        <v>96</v>
      </c>
      <c r="AW1153" s="13" t="s">
        <v>40</v>
      </c>
      <c r="AX1153" s="13" t="s">
        <v>93</v>
      </c>
      <c r="AY1153" s="277" t="s">
        <v>180</v>
      </c>
    </row>
    <row r="1154" s="2" customFormat="1" ht="16.5" customHeight="1">
      <c r="A1154" s="38"/>
      <c r="B1154" s="39"/>
      <c r="C1154" s="278" t="s">
        <v>1986</v>
      </c>
      <c r="D1154" s="278" t="s">
        <v>334</v>
      </c>
      <c r="E1154" s="279" t="s">
        <v>2354</v>
      </c>
      <c r="F1154" s="280" t="s">
        <v>2355</v>
      </c>
      <c r="G1154" s="281" t="s">
        <v>342</v>
      </c>
      <c r="H1154" s="282">
        <v>2</v>
      </c>
      <c r="I1154" s="283"/>
      <c r="J1154" s="284">
        <f>ROUND(I1154*H1154,2)</f>
        <v>0</v>
      </c>
      <c r="K1154" s="280" t="s">
        <v>1</v>
      </c>
      <c r="L1154" s="285"/>
      <c r="M1154" s="286" t="s">
        <v>1</v>
      </c>
      <c r="N1154" s="287" t="s">
        <v>50</v>
      </c>
      <c r="O1154" s="91"/>
      <c r="P1154" s="255">
        <f>O1154*H1154</f>
        <v>0</v>
      </c>
      <c r="Q1154" s="255">
        <v>0.00025999999999999998</v>
      </c>
      <c r="R1154" s="255">
        <f>Q1154*H1154</f>
        <v>0.00051999999999999995</v>
      </c>
      <c r="S1154" s="255">
        <v>0</v>
      </c>
      <c r="T1154" s="256">
        <f>S1154*H1154</f>
        <v>0</v>
      </c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R1154" s="257" t="s">
        <v>215</v>
      </c>
      <c r="AT1154" s="257" t="s">
        <v>334</v>
      </c>
      <c r="AU1154" s="257" t="s">
        <v>96</v>
      </c>
      <c r="AY1154" s="16" t="s">
        <v>180</v>
      </c>
      <c r="BE1154" s="258">
        <f>IF(N1154="základní",J1154,0)</f>
        <v>0</v>
      </c>
      <c r="BF1154" s="258">
        <f>IF(N1154="snížená",J1154,0)</f>
        <v>0</v>
      </c>
      <c r="BG1154" s="258">
        <f>IF(N1154="zákl. přenesená",J1154,0)</f>
        <v>0</v>
      </c>
      <c r="BH1154" s="258">
        <f>IF(N1154="sníž. přenesená",J1154,0)</f>
        <v>0</v>
      </c>
      <c r="BI1154" s="258">
        <f>IF(N1154="nulová",J1154,0)</f>
        <v>0</v>
      </c>
      <c r="BJ1154" s="16" t="s">
        <v>93</v>
      </c>
      <c r="BK1154" s="258">
        <f>ROUND(I1154*H1154,2)</f>
        <v>0</v>
      </c>
      <c r="BL1154" s="16" t="s">
        <v>198</v>
      </c>
      <c r="BM1154" s="257" t="s">
        <v>3058</v>
      </c>
    </row>
    <row r="1155" s="2" customFormat="1">
      <c r="A1155" s="38"/>
      <c r="B1155" s="39"/>
      <c r="C1155" s="40"/>
      <c r="D1155" s="259" t="s">
        <v>187</v>
      </c>
      <c r="E1155" s="40"/>
      <c r="F1155" s="260" t="s">
        <v>2357</v>
      </c>
      <c r="G1155" s="40"/>
      <c r="H1155" s="40"/>
      <c r="I1155" s="154"/>
      <c r="J1155" s="40"/>
      <c r="K1155" s="40"/>
      <c r="L1155" s="44"/>
      <c r="M1155" s="261"/>
      <c r="N1155" s="262"/>
      <c r="O1155" s="91"/>
      <c r="P1155" s="91"/>
      <c r="Q1155" s="91"/>
      <c r="R1155" s="91"/>
      <c r="S1155" s="91"/>
      <c r="T1155" s="92"/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T1155" s="16" t="s">
        <v>187</v>
      </c>
      <c r="AU1155" s="16" t="s">
        <v>96</v>
      </c>
    </row>
    <row r="1156" s="13" customFormat="1">
      <c r="A1156" s="13"/>
      <c r="B1156" s="267"/>
      <c r="C1156" s="268"/>
      <c r="D1156" s="259" t="s">
        <v>293</v>
      </c>
      <c r="E1156" s="269" t="s">
        <v>1</v>
      </c>
      <c r="F1156" s="270" t="s">
        <v>3059</v>
      </c>
      <c r="G1156" s="268"/>
      <c r="H1156" s="271">
        <v>1</v>
      </c>
      <c r="I1156" s="272"/>
      <c r="J1156" s="268"/>
      <c r="K1156" s="268"/>
      <c r="L1156" s="273"/>
      <c r="M1156" s="274"/>
      <c r="N1156" s="275"/>
      <c r="O1156" s="275"/>
      <c r="P1156" s="275"/>
      <c r="Q1156" s="275"/>
      <c r="R1156" s="275"/>
      <c r="S1156" s="275"/>
      <c r="T1156" s="276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77" t="s">
        <v>293</v>
      </c>
      <c r="AU1156" s="277" t="s">
        <v>96</v>
      </c>
      <c r="AV1156" s="13" t="s">
        <v>96</v>
      </c>
      <c r="AW1156" s="13" t="s">
        <v>40</v>
      </c>
      <c r="AX1156" s="13" t="s">
        <v>85</v>
      </c>
      <c r="AY1156" s="277" t="s">
        <v>180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3060</v>
      </c>
      <c r="G1157" s="268"/>
      <c r="H1157" s="271">
        <v>1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85</v>
      </c>
      <c r="AY1157" s="277" t="s">
        <v>180</v>
      </c>
    </row>
    <row r="1158" s="2" customFormat="1" ht="16.5" customHeight="1">
      <c r="A1158" s="38"/>
      <c r="B1158" s="39"/>
      <c r="C1158" s="278" t="s">
        <v>843</v>
      </c>
      <c r="D1158" s="278" t="s">
        <v>334</v>
      </c>
      <c r="E1158" s="279" t="s">
        <v>2368</v>
      </c>
      <c r="F1158" s="280" t="s">
        <v>2369</v>
      </c>
      <c r="G1158" s="281" t="s">
        <v>342</v>
      </c>
      <c r="H1158" s="282">
        <v>223</v>
      </c>
      <c r="I1158" s="283"/>
      <c r="J1158" s="284">
        <f>ROUND(I1158*H1158,2)</f>
        <v>0</v>
      </c>
      <c r="K1158" s="280" t="s">
        <v>1</v>
      </c>
      <c r="L1158" s="285"/>
      <c r="M1158" s="286" t="s">
        <v>1</v>
      </c>
      <c r="N1158" s="287" t="s">
        <v>50</v>
      </c>
      <c r="O1158" s="91"/>
      <c r="P1158" s="255">
        <f>O1158*H1158</f>
        <v>0</v>
      </c>
      <c r="Q1158" s="255">
        <v>0.00022000000000000001</v>
      </c>
      <c r="R1158" s="255">
        <f>Q1158*H1158</f>
        <v>0.049059999999999999</v>
      </c>
      <c r="S1158" s="255">
        <v>0</v>
      </c>
      <c r="T1158" s="256">
        <f>S1158*H1158</f>
        <v>0</v>
      </c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R1158" s="257" t="s">
        <v>215</v>
      </c>
      <c r="AT1158" s="257" t="s">
        <v>334</v>
      </c>
      <c r="AU1158" s="257" t="s">
        <v>96</v>
      </c>
      <c r="AY1158" s="16" t="s">
        <v>180</v>
      </c>
      <c r="BE1158" s="258">
        <f>IF(N1158="základní",J1158,0)</f>
        <v>0</v>
      </c>
      <c r="BF1158" s="258">
        <f>IF(N1158="snížená",J1158,0)</f>
        <v>0</v>
      </c>
      <c r="BG1158" s="258">
        <f>IF(N1158="zákl. přenesená",J1158,0)</f>
        <v>0</v>
      </c>
      <c r="BH1158" s="258">
        <f>IF(N1158="sníž. přenesená",J1158,0)</f>
        <v>0</v>
      </c>
      <c r="BI1158" s="258">
        <f>IF(N1158="nulová",J1158,0)</f>
        <v>0</v>
      </c>
      <c r="BJ1158" s="16" t="s">
        <v>93</v>
      </c>
      <c r="BK1158" s="258">
        <f>ROUND(I1158*H1158,2)</f>
        <v>0</v>
      </c>
      <c r="BL1158" s="16" t="s">
        <v>198</v>
      </c>
      <c r="BM1158" s="257" t="s">
        <v>3061</v>
      </c>
    </row>
    <row r="1159" s="2" customFormat="1">
      <c r="A1159" s="38"/>
      <c r="B1159" s="39"/>
      <c r="C1159" s="40"/>
      <c r="D1159" s="259" t="s">
        <v>187</v>
      </c>
      <c r="E1159" s="40"/>
      <c r="F1159" s="260" t="s">
        <v>2369</v>
      </c>
      <c r="G1159" s="40"/>
      <c r="H1159" s="40"/>
      <c r="I1159" s="154"/>
      <c r="J1159" s="40"/>
      <c r="K1159" s="40"/>
      <c r="L1159" s="44"/>
      <c r="M1159" s="261"/>
      <c r="N1159" s="262"/>
      <c r="O1159" s="91"/>
      <c r="P1159" s="91"/>
      <c r="Q1159" s="91"/>
      <c r="R1159" s="91"/>
      <c r="S1159" s="91"/>
      <c r="T1159" s="92"/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T1159" s="16" t="s">
        <v>187</v>
      </c>
      <c r="AU1159" s="16" t="s">
        <v>96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3062</v>
      </c>
      <c r="G1160" s="268"/>
      <c r="H1160" s="271">
        <v>223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93</v>
      </c>
      <c r="AY1160" s="277" t="s">
        <v>180</v>
      </c>
    </row>
    <row r="1161" s="2" customFormat="1" ht="16.5" customHeight="1">
      <c r="A1161" s="38"/>
      <c r="B1161" s="39"/>
      <c r="C1161" s="278" t="s">
        <v>848</v>
      </c>
      <c r="D1161" s="278" t="s">
        <v>334</v>
      </c>
      <c r="E1161" s="279" t="s">
        <v>2372</v>
      </c>
      <c r="F1161" s="280" t="s">
        <v>2373</v>
      </c>
      <c r="G1161" s="281" t="s">
        <v>342</v>
      </c>
      <c r="H1161" s="282">
        <v>213</v>
      </c>
      <c r="I1161" s="283"/>
      <c r="J1161" s="284">
        <f>ROUND(I1161*H1161,2)</f>
        <v>0</v>
      </c>
      <c r="K1161" s="280" t="s">
        <v>1</v>
      </c>
      <c r="L1161" s="285"/>
      <c r="M1161" s="286" t="s">
        <v>1</v>
      </c>
      <c r="N1161" s="287" t="s">
        <v>50</v>
      </c>
      <c r="O1161" s="91"/>
      <c r="P1161" s="255">
        <f>O1161*H1161</f>
        <v>0</v>
      </c>
      <c r="Q1161" s="255">
        <v>0.00022000000000000001</v>
      </c>
      <c r="R1161" s="255">
        <f>Q1161*H1161</f>
        <v>0.046859999999999999</v>
      </c>
      <c r="S1161" s="255">
        <v>0</v>
      </c>
      <c r="T1161" s="256">
        <f>S1161*H1161</f>
        <v>0</v>
      </c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R1161" s="257" t="s">
        <v>215</v>
      </c>
      <c r="AT1161" s="257" t="s">
        <v>334</v>
      </c>
      <c r="AU1161" s="257" t="s">
        <v>96</v>
      </c>
      <c r="AY1161" s="16" t="s">
        <v>180</v>
      </c>
      <c r="BE1161" s="258">
        <f>IF(N1161="základní",J1161,0)</f>
        <v>0</v>
      </c>
      <c r="BF1161" s="258">
        <f>IF(N1161="snížená",J1161,0)</f>
        <v>0</v>
      </c>
      <c r="BG1161" s="258">
        <f>IF(N1161="zákl. přenesená",J1161,0)</f>
        <v>0</v>
      </c>
      <c r="BH1161" s="258">
        <f>IF(N1161="sníž. přenesená",J1161,0)</f>
        <v>0</v>
      </c>
      <c r="BI1161" s="258">
        <f>IF(N1161="nulová",J1161,0)</f>
        <v>0</v>
      </c>
      <c r="BJ1161" s="16" t="s">
        <v>93</v>
      </c>
      <c r="BK1161" s="258">
        <f>ROUND(I1161*H1161,2)</f>
        <v>0</v>
      </c>
      <c r="BL1161" s="16" t="s">
        <v>198</v>
      </c>
      <c r="BM1161" s="257" t="s">
        <v>3063</v>
      </c>
    </row>
    <row r="1162" s="2" customFormat="1">
      <c r="A1162" s="38"/>
      <c r="B1162" s="39"/>
      <c r="C1162" s="40"/>
      <c r="D1162" s="259" t="s">
        <v>187</v>
      </c>
      <c r="E1162" s="40"/>
      <c r="F1162" s="260" t="s">
        <v>2373</v>
      </c>
      <c r="G1162" s="40"/>
      <c r="H1162" s="40"/>
      <c r="I1162" s="154"/>
      <c r="J1162" s="40"/>
      <c r="K1162" s="40"/>
      <c r="L1162" s="44"/>
      <c r="M1162" s="261"/>
      <c r="N1162" s="262"/>
      <c r="O1162" s="91"/>
      <c r="P1162" s="91"/>
      <c r="Q1162" s="91"/>
      <c r="R1162" s="91"/>
      <c r="S1162" s="91"/>
      <c r="T1162" s="92"/>
      <c r="U1162" s="38"/>
      <c r="V1162" s="38"/>
      <c r="W1162" s="38"/>
      <c r="X1162" s="38"/>
      <c r="Y1162" s="38"/>
      <c r="Z1162" s="38"/>
      <c r="AA1162" s="38"/>
      <c r="AB1162" s="38"/>
      <c r="AC1162" s="38"/>
      <c r="AD1162" s="38"/>
      <c r="AE1162" s="38"/>
      <c r="AT1162" s="16" t="s">
        <v>187</v>
      </c>
      <c r="AU1162" s="16" t="s">
        <v>96</v>
      </c>
    </row>
    <row r="1163" s="13" customFormat="1">
      <c r="A1163" s="13"/>
      <c r="B1163" s="267"/>
      <c r="C1163" s="268"/>
      <c r="D1163" s="259" t="s">
        <v>293</v>
      </c>
      <c r="E1163" s="269" t="s">
        <v>1</v>
      </c>
      <c r="F1163" s="270" t="s">
        <v>3064</v>
      </c>
      <c r="G1163" s="268"/>
      <c r="H1163" s="271">
        <v>213</v>
      </c>
      <c r="I1163" s="272"/>
      <c r="J1163" s="268"/>
      <c r="K1163" s="268"/>
      <c r="L1163" s="273"/>
      <c r="M1163" s="274"/>
      <c r="N1163" s="275"/>
      <c r="O1163" s="275"/>
      <c r="P1163" s="275"/>
      <c r="Q1163" s="275"/>
      <c r="R1163" s="275"/>
      <c r="S1163" s="275"/>
      <c r="T1163" s="276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77" t="s">
        <v>293</v>
      </c>
      <c r="AU1163" s="277" t="s">
        <v>96</v>
      </c>
      <c r="AV1163" s="13" t="s">
        <v>96</v>
      </c>
      <c r="AW1163" s="13" t="s">
        <v>40</v>
      </c>
      <c r="AX1163" s="13" t="s">
        <v>93</v>
      </c>
      <c r="AY1163" s="277" t="s">
        <v>180</v>
      </c>
    </row>
    <row r="1164" s="2" customFormat="1" ht="16.5" customHeight="1">
      <c r="A1164" s="38"/>
      <c r="B1164" s="39"/>
      <c r="C1164" s="246" t="s">
        <v>866</v>
      </c>
      <c r="D1164" s="246" t="s">
        <v>181</v>
      </c>
      <c r="E1164" s="247" t="s">
        <v>2179</v>
      </c>
      <c r="F1164" s="248" t="s">
        <v>2180</v>
      </c>
      <c r="G1164" s="249" t="s">
        <v>184</v>
      </c>
      <c r="H1164" s="250">
        <v>71</v>
      </c>
      <c r="I1164" s="251"/>
      <c r="J1164" s="252">
        <f>ROUND(I1164*H1164,2)</f>
        <v>0</v>
      </c>
      <c r="K1164" s="248" t="s">
        <v>1</v>
      </c>
      <c r="L1164" s="44"/>
      <c r="M1164" s="253" t="s">
        <v>1</v>
      </c>
      <c r="N1164" s="254" t="s">
        <v>50</v>
      </c>
      <c r="O1164" s="91"/>
      <c r="P1164" s="255">
        <f>O1164*H1164</f>
        <v>0</v>
      </c>
      <c r="Q1164" s="255">
        <v>0</v>
      </c>
      <c r="R1164" s="255">
        <f>Q1164*H1164</f>
        <v>0</v>
      </c>
      <c r="S1164" s="255">
        <v>0</v>
      </c>
      <c r="T1164" s="256">
        <f>S1164*H1164</f>
        <v>0</v>
      </c>
      <c r="U1164" s="38"/>
      <c r="V1164" s="38"/>
      <c r="W1164" s="38"/>
      <c r="X1164" s="38"/>
      <c r="Y1164" s="38"/>
      <c r="Z1164" s="38"/>
      <c r="AA1164" s="38"/>
      <c r="AB1164" s="38"/>
      <c r="AC1164" s="38"/>
      <c r="AD1164" s="38"/>
      <c r="AE1164" s="38"/>
      <c r="AR1164" s="257" t="s">
        <v>198</v>
      </c>
      <c r="AT1164" s="257" t="s">
        <v>181</v>
      </c>
      <c r="AU1164" s="257" t="s">
        <v>96</v>
      </c>
      <c r="AY1164" s="16" t="s">
        <v>180</v>
      </c>
      <c r="BE1164" s="258">
        <f>IF(N1164="základní",J1164,0)</f>
        <v>0</v>
      </c>
      <c r="BF1164" s="258">
        <f>IF(N1164="snížená",J1164,0)</f>
        <v>0</v>
      </c>
      <c r="BG1164" s="258">
        <f>IF(N1164="zákl. přenesená",J1164,0)</f>
        <v>0</v>
      </c>
      <c r="BH1164" s="258">
        <f>IF(N1164="sníž. přenesená",J1164,0)</f>
        <v>0</v>
      </c>
      <c r="BI1164" s="258">
        <f>IF(N1164="nulová",J1164,0)</f>
        <v>0</v>
      </c>
      <c r="BJ1164" s="16" t="s">
        <v>93</v>
      </c>
      <c r="BK1164" s="258">
        <f>ROUND(I1164*H1164,2)</f>
        <v>0</v>
      </c>
      <c r="BL1164" s="16" t="s">
        <v>198</v>
      </c>
      <c r="BM1164" s="257" t="s">
        <v>3065</v>
      </c>
    </row>
    <row r="1165" s="13" customFormat="1">
      <c r="A1165" s="13"/>
      <c r="B1165" s="267"/>
      <c r="C1165" s="268"/>
      <c r="D1165" s="259" t="s">
        <v>293</v>
      </c>
      <c r="E1165" s="269" t="s">
        <v>1</v>
      </c>
      <c r="F1165" s="270" t="s">
        <v>664</v>
      </c>
      <c r="G1165" s="268"/>
      <c r="H1165" s="271">
        <v>71</v>
      </c>
      <c r="I1165" s="272"/>
      <c r="J1165" s="268"/>
      <c r="K1165" s="268"/>
      <c r="L1165" s="273"/>
      <c r="M1165" s="274"/>
      <c r="N1165" s="275"/>
      <c r="O1165" s="275"/>
      <c r="P1165" s="275"/>
      <c r="Q1165" s="275"/>
      <c r="R1165" s="275"/>
      <c r="S1165" s="275"/>
      <c r="T1165" s="276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77" t="s">
        <v>293</v>
      </c>
      <c r="AU1165" s="277" t="s">
        <v>96</v>
      </c>
      <c r="AV1165" s="13" t="s">
        <v>96</v>
      </c>
      <c r="AW1165" s="13" t="s">
        <v>40</v>
      </c>
      <c r="AX1165" s="13" t="s">
        <v>93</v>
      </c>
      <c r="AY1165" s="277" t="s">
        <v>180</v>
      </c>
    </row>
    <row r="1166" s="2" customFormat="1" ht="16.5" customHeight="1">
      <c r="A1166" s="38"/>
      <c r="B1166" s="39"/>
      <c r="C1166" s="246" t="s">
        <v>898</v>
      </c>
      <c r="D1166" s="246" t="s">
        <v>181</v>
      </c>
      <c r="E1166" s="247" t="s">
        <v>2183</v>
      </c>
      <c r="F1166" s="248" t="s">
        <v>2184</v>
      </c>
      <c r="G1166" s="249" t="s">
        <v>184</v>
      </c>
      <c r="H1166" s="250">
        <v>71</v>
      </c>
      <c r="I1166" s="251"/>
      <c r="J1166" s="252">
        <f>ROUND(I1166*H1166,2)</f>
        <v>0</v>
      </c>
      <c r="K1166" s="248" t="s">
        <v>1</v>
      </c>
      <c r="L1166" s="44"/>
      <c r="M1166" s="253" t="s">
        <v>1</v>
      </c>
      <c r="N1166" s="254" t="s">
        <v>50</v>
      </c>
      <c r="O1166" s="91"/>
      <c r="P1166" s="255">
        <f>O1166*H1166</f>
        <v>0</v>
      </c>
      <c r="Q1166" s="255">
        <v>0</v>
      </c>
      <c r="R1166" s="255">
        <f>Q1166*H1166</f>
        <v>0</v>
      </c>
      <c r="S1166" s="255">
        <v>0</v>
      </c>
      <c r="T1166" s="256">
        <f>S1166*H1166</f>
        <v>0</v>
      </c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R1166" s="257" t="s">
        <v>198</v>
      </c>
      <c r="AT1166" s="257" t="s">
        <v>181</v>
      </c>
      <c r="AU1166" s="257" t="s">
        <v>96</v>
      </c>
      <c r="AY1166" s="16" t="s">
        <v>180</v>
      </c>
      <c r="BE1166" s="258">
        <f>IF(N1166="základní",J1166,0)</f>
        <v>0</v>
      </c>
      <c r="BF1166" s="258">
        <f>IF(N1166="snížená",J1166,0)</f>
        <v>0</v>
      </c>
      <c r="BG1166" s="258">
        <f>IF(N1166="zákl. přenesená",J1166,0)</f>
        <v>0</v>
      </c>
      <c r="BH1166" s="258">
        <f>IF(N1166="sníž. přenesená",J1166,0)</f>
        <v>0</v>
      </c>
      <c r="BI1166" s="258">
        <f>IF(N1166="nulová",J1166,0)</f>
        <v>0</v>
      </c>
      <c r="BJ1166" s="16" t="s">
        <v>93</v>
      </c>
      <c r="BK1166" s="258">
        <f>ROUND(I1166*H1166,2)</f>
        <v>0</v>
      </c>
      <c r="BL1166" s="16" t="s">
        <v>198</v>
      </c>
      <c r="BM1166" s="257" t="s">
        <v>3066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664</v>
      </c>
      <c r="G1167" s="268"/>
      <c r="H1167" s="271">
        <v>71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93</v>
      </c>
      <c r="AY1167" s="277" t="s">
        <v>180</v>
      </c>
    </row>
    <row r="1168" s="2" customFormat="1" ht="16.5" customHeight="1">
      <c r="A1168" s="38"/>
      <c r="B1168" s="39"/>
      <c r="C1168" s="246" t="s">
        <v>315</v>
      </c>
      <c r="D1168" s="246" t="s">
        <v>181</v>
      </c>
      <c r="E1168" s="247" t="s">
        <v>2418</v>
      </c>
      <c r="F1168" s="248" t="s">
        <v>2419</v>
      </c>
      <c r="G1168" s="249" t="s">
        <v>483</v>
      </c>
      <c r="H1168" s="250">
        <v>3</v>
      </c>
      <c r="I1168" s="251"/>
      <c r="J1168" s="252">
        <f>ROUND(I1168*H1168,2)</f>
        <v>0</v>
      </c>
      <c r="K1168" s="248" t="s">
        <v>280</v>
      </c>
      <c r="L1168" s="44"/>
      <c r="M1168" s="253" t="s">
        <v>1</v>
      </c>
      <c r="N1168" s="254" t="s">
        <v>50</v>
      </c>
      <c r="O1168" s="91"/>
      <c r="P1168" s="255">
        <f>O1168*H1168</f>
        <v>0</v>
      </c>
      <c r="Q1168" s="255">
        <v>0.0049199999999999999</v>
      </c>
      <c r="R1168" s="255">
        <f>Q1168*H1168</f>
        <v>0.014759999999999999</v>
      </c>
      <c r="S1168" s="255">
        <v>0</v>
      </c>
      <c r="T1168" s="256">
        <f>S1168*H1168</f>
        <v>0</v>
      </c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R1168" s="257" t="s">
        <v>632</v>
      </c>
      <c r="AT1168" s="257" t="s">
        <v>181</v>
      </c>
      <c r="AU1168" s="257" t="s">
        <v>96</v>
      </c>
      <c r="AY1168" s="16" t="s">
        <v>180</v>
      </c>
      <c r="BE1168" s="258">
        <f>IF(N1168="základní",J1168,0)</f>
        <v>0</v>
      </c>
      <c r="BF1168" s="258">
        <f>IF(N1168="snížená",J1168,0)</f>
        <v>0</v>
      </c>
      <c r="BG1168" s="258">
        <f>IF(N1168="zákl. přenesená",J1168,0)</f>
        <v>0</v>
      </c>
      <c r="BH1168" s="258">
        <f>IF(N1168="sníž. přenesená",J1168,0)</f>
        <v>0</v>
      </c>
      <c r="BI1168" s="258">
        <f>IF(N1168="nulová",J1168,0)</f>
        <v>0</v>
      </c>
      <c r="BJ1168" s="16" t="s">
        <v>93</v>
      </c>
      <c r="BK1168" s="258">
        <f>ROUND(I1168*H1168,2)</f>
        <v>0</v>
      </c>
      <c r="BL1168" s="16" t="s">
        <v>632</v>
      </c>
      <c r="BM1168" s="257" t="s">
        <v>3067</v>
      </c>
    </row>
    <row r="1169" s="2" customFormat="1">
      <c r="A1169" s="38"/>
      <c r="B1169" s="39"/>
      <c r="C1169" s="40"/>
      <c r="D1169" s="259" t="s">
        <v>187</v>
      </c>
      <c r="E1169" s="40"/>
      <c r="F1169" s="260" t="s">
        <v>2421</v>
      </c>
      <c r="G1169" s="40"/>
      <c r="H1169" s="40"/>
      <c r="I1169" s="154"/>
      <c r="J1169" s="40"/>
      <c r="K1169" s="40"/>
      <c r="L1169" s="44"/>
      <c r="M1169" s="261"/>
      <c r="N1169" s="262"/>
      <c r="O1169" s="91"/>
      <c r="P1169" s="91"/>
      <c r="Q1169" s="91"/>
      <c r="R1169" s="91"/>
      <c r="S1169" s="91"/>
      <c r="T1169" s="92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T1169" s="16" t="s">
        <v>187</v>
      </c>
      <c r="AU1169" s="16" t="s">
        <v>96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193</v>
      </c>
      <c r="G1170" s="268"/>
      <c r="H1170" s="271">
        <v>3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93</v>
      </c>
      <c r="AY1170" s="277" t="s">
        <v>180</v>
      </c>
    </row>
    <row r="1171" s="2" customFormat="1" ht="24" customHeight="1">
      <c r="A1171" s="38"/>
      <c r="B1171" s="39"/>
      <c r="C1171" s="278" t="s">
        <v>853</v>
      </c>
      <c r="D1171" s="278" t="s">
        <v>334</v>
      </c>
      <c r="E1171" s="279" t="s">
        <v>2404</v>
      </c>
      <c r="F1171" s="280" t="s">
        <v>2405</v>
      </c>
      <c r="G1171" s="281" t="s">
        <v>483</v>
      </c>
      <c r="H1171" s="282">
        <v>3</v>
      </c>
      <c r="I1171" s="283"/>
      <c r="J1171" s="284">
        <f>ROUND(I1171*H1171,2)</f>
        <v>0</v>
      </c>
      <c r="K1171" s="280" t="s">
        <v>312</v>
      </c>
      <c r="L1171" s="285"/>
      <c r="M1171" s="286" t="s">
        <v>1</v>
      </c>
      <c r="N1171" s="287" t="s">
        <v>50</v>
      </c>
      <c r="O1171" s="91"/>
      <c r="P1171" s="255">
        <f>O1171*H1171</f>
        <v>0</v>
      </c>
      <c r="Q1171" s="255">
        <v>0.031600000000000003</v>
      </c>
      <c r="R1171" s="255">
        <f>Q1171*H1171</f>
        <v>0.094800000000000009</v>
      </c>
      <c r="S1171" s="255">
        <v>0</v>
      </c>
      <c r="T1171" s="256">
        <f>S1171*H1171</f>
        <v>0</v>
      </c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R1171" s="257" t="s">
        <v>215</v>
      </c>
      <c r="AT1171" s="257" t="s">
        <v>334</v>
      </c>
      <c r="AU1171" s="257" t="s">
        <v>96</v>
      </c>
      <c r="AY1171" s="16" t="s">
        <v>180</v>
      </c>
      <c r="BE1171" s="258">
        <f>IF(N1171="základní",J1171,0)</f>
        <v>0</v>
      </c>
      <c r="BF1171" s="258">
        <f>IF(N1171="snížená",J1171,0)</f>
        <v>0</v>
      </c>
      <c r="BG1171" s="258">
        <f>IF(N1171="zákl. přenesená",J1171,0)</f>
        <v>0</v>
      </c>
      <c r="BH1171" s="258">
        <f>IF(N1171="sníž. přenesená",J1171,0)</f>
        <v>0</v>
      </c>
      <c r="BI1171" s="258">
        <f>IF(N1171="nulová",J1171,0)</f>
        <v>0</v>
      </c>
      <c r="BJ1171" s="16" t="s">
        <v>93</v>
      </c>
      <c r="BK1171" s="258">
        <f>ROUND(I1171*H1171,2)</f>
        <v>0</v>
      </c>
      <c r="BL1171" s="16" t="s">
        <v>198</v>
      </c>
      <c r="BM1171" s="257" t="s">
        <v>3068</v>
      </c>
    </row>
    <row r="1172" s="2" customFormat="1">
      <c r="A1172" s="38"/>
      <c r="B1172" s="39"/>
      <c r="C1172" s="40"/>
      <c r="D1172" s="259" t="s">
        <v>187</v>
      </c>
      <c r="E1172" s="40"/>
      <c r="F1172" s="260" t="s">
        <v>2407</v>
      </c>
      <c r="G1172" s="40"/>
      <c r="H1172" s="40"/>
      <c r="I1172" s="154"/>
      <c r="J1172" s="40"/>
      <c r="K1172" s="40"/>
      <c r="L1172" s="44"/>
      <c r="M1172" s="261"/>
      <c r="N1172" s="262"/>
      <c r="O1172" s="91"/>
      <c r="P1172" s="91"/>
      <c r="Q1172" s="91"/>
      <c r="R1172" s="91"/>
      <c r="S1172" s="91"/>
      <c r="T1172" s="92"/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T1172" s="16" t="s">
        <v>187</v>
      </c>
      <c r="AU1172" s="16" t="s">
        <v>96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193</v>
      </c>
      <c r="G1173" s="268"/>
      <c r="H1173" s="271">
        <v>3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93</v>
      </c>
      <c r="AY1173" s="277" t="s">
        <v>180</v>
      </c>
    </row>
    <row r="1174" s="2" customFormat="1" ht="24" customHeight="1">
      <c r="A1174" s="38"/>
      <c r="B1174" s="39"/>
      <c r="C1174" s="278" t="s">
        <v>860</v>
      </c>
      <c r="D1174" s="278" t="s">
        <v>334</v>
      </c>
      <c r="E1174" s="279" t="s">
        <v>2409</v>
      </c>
      <c r="F1174" s="280" t="s">
        <v>2410</v>
      </c>
      <c r="G1174" s="281" t="s">
        <v>342</v>
      </c>
      <c r="H1174" s="282">
        <v>4</v>
      </c>
      <c r="I1174" s="283"/>
      <c r="J1174" s="284">
        <f>ROUND(I1174*H1174,2)</f>
        <v>0</v>
      </c>
      <c r="K1174" s="280" t="s">
        <v>1</v>
      </c>
      <c r="L1174" s="285"/>
      <c r="M1174" s="286" t="s">
        <v>1</v>
      </c>
      <c r="N1174" s="287" t="s">
        <v>50</v>
      </c>
      <c r="O1174" s="91"/>
      <c r="P1174" s="255">
        <f>O1174*H1174</f>
        <v>0</v>
      </c>
      <c r="Q1174" s="255">
        <v>0.00010000000000000001</v>
      </c>
      <c r="R1174" s="255">
        <f>Q1174*H1174</f>
        <v>0.00040000000000000002</v>
      </c>
      <c r="S1174" s="255">
        <v>0</v>
      </c>
      <c r="T1174" s="256">
        <f>S1174*H1174</f>
        <v>0</v>
      </c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R1174" s="257" t="s">
        <v>215</v>
      </c>
      <c r="AT1174" s="257" t="s">
        <v>334</v>
      </c>
      <c r="AU1174" s="257" t="s">
        <v>96</v>
      </c>
      <c r="AY1174" s="16" t="s">
        <v>180</v>
      </c>
      <c r="BE1174" s="258">
        <f>IF(N1174="základní",J1174,0)</f>
        <v>0</v>
      </c>
      <c r="BF1174" s="258">
        <f>IF(N1174="snížená",J1174,0)</f>
        <v>0</v>
      </c>
      <c r="BG1174" s="258">
        <f>IF(N1174="zákl. přenesená",J1174,0)</f>
        <v>0</v>
      </c>
      <c r="BH1174" s="258">
        <f>IF(N1174="sníž. přenesená",J1174,0)</f>
        <v>0</v>
      </c>
      <c r="BI1174" s="258">
        <f>IF(N1174="nulová",J1174,0)</f>
        <v>0</v>
      </c>
      <c r="BJ1174" s="16" t="s">
        <v>93</v>
      </c>
      <c r="BK1174" s="258">
        <f>ROUND(I1174*H1174,2)</f>
        <v>0</v>
      </c>
      <c r="BL1174" s="16" t="s">
        <v>198</v>
      </c>
      <c r="BM1174" s="257" t="s">
        <v>3069</v>
      </c>
    </row>
    <row r="1175" s="2" customFormat="1">
      <c r="A1175" s="38"/>
      <c r="B1175" s="39"/>
      <c r="C1175" s="40"/>
      <c r="D1175" s="259" t="s">
        <v>187</v>
      </c>
      <c r="E1175" s="40"/>
      <c r="F1175" s="260" t="s">
        <v>2412</v>
      </c>
      <c r="G1175" s="40"/>
      <c r="H1175" s="40"/>
      <c r="I1175" s="154"/>
      <c r="J1175" s="40"/>
      <c r="K1175" s="40"/>
      <c r="L1175" s="44"/>
      <c r="M1175" s="261"/>
      <c r="N1175" s="262"/>
      <c r="O1175" s="91"/>
      <c r="P1175" s="91"/>
      <c r="Q1175" s="91"/>
      <c r="R1175" s="91"/>
      <c r="S1175" s="91"/>
      <c r="T1175" s="92"/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T1175" s="16" t="s">
        <v>187</v>
      </c>
      <c r="AU1175" s="16" t="s">
        <v>96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198</v>
      </c>
      <c r="G1176" s="268"/>
      <c r="H1176" s="271">
        <v>4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93</v>
      </c>
      <c r="AY1176" s="277" t="s">
        <v>180</v>
      </c>
    </row>
    <row r="1177" s="2" customFormat="1" ht="16.5" customHeight="1">
      <c r="A1177" s="38"/>
      <c r="B1177" s="39"/>
      <c r="C1177" s="246" t="s">
        <v>2457</v>
      </c>
      <c r="D1177" s="246" t="s">
        <v>181</v>
      </c>
      <c r="E1177" s="247" t="s">
        <v>2384</v>
      </c>
      <c r="F1177" s="248" t="s">
        <v>2385</v>
      </c>
      <c r="G1177" s="249" t="s">
        <v>342</v>
      </c>
      <c r="H1177" s="250">
        <v>2</v>
      </c>
      <c r="I1177" s="251"/>
      <c r="J1177" s="252">
        <f>ROUND(I1177*H1177,2)</f>
        <v>0</v>
      </c>
      <c r="K1177" s="248" t="s">
        <v>280</v>
      </c>
      <c r="L1177" s="44"/>
      <c r="M1177" s="253" t="s">
        <v>1</v>
      </c>
      <c r="N1177" s="254" t="s">
        <v>50</v>
      </c>
      <c r="O1177" s="91"/>
      <c r="P1177" s="255">
        <f>O1177*H1177</f>
        <v>0</v>
      </c>
      <c r="Q1177" s="255">
        <v>0.00046000000000000001</v>
      </c>
      <c r="R1177" s="255">
        <f>Q1177*H1177</f>
        <v>0.00092000000000000003</v>
      </c>
      <c r="S1177" s="255">
        <v>0</v>
      </c>
      <c r="T1177" s="256">
        <f>S1177*H1177</f>
        <v>0</v>
      </c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R1177" s="257" t="s">
        <v>198</v>
      </c>
      <c r="AT1177" s="257" t="s">
        <v>181</v>
      </c>
      <c r="AU1177" s="257" t="s">
        <v>96</v>
      </c>
      <c r="AY1177" s="16" t="s">
        <v>180</v>
      </c>
      <c r="BE1177" s="258">
        <f>IF(N1177="základní",J1177,0)</f>
        <v>0</v>
      </c>
      <c r="BF1177" s="258">
        <f>IF(N1177="snížená",J1177,0)</f>
        <v>0</v>
      </c>
      <c r="BG1177" s="258">
        <f>IF(N1177="zákl. přenesená",J1177,0)</f>
        <v>0</v>
      </c>
      <c r="BH1177" s="258">
        <f>IF(N1177="sníž. přenesená",J1177,0)</f>
        <v>0</v>
      </c>
      <c r="BI1177" s="258">
        <f>IF(N1177="nulová",J1177,0)</f>
        <v>0</v>
      </c>
      <c r="BJ1177" s="16" t="s">
        <v>93</v>
      </c>
      <c r="BK1177" s="258">
        <f>ROUND(I1177*H1177,2)</f>
        <v>0</v>
      </c>
      <c r="BL1177" s="16" t="s">
        <v>198</v>
      </c>
      <c r="BM1177" s="257" t="s">
        <v>3070</v>
      </c>
    </row>
    <row r="1178" s="2" customFormat="1">
      <c r="A1178" s="38"/>
      <c r="B1178" s="39"/>
      <c r="C1178" s="40"/>
      <c r="D1178" s="259" t="s">
        <v>187</v>
      </c>
      <c r="E1178" s="40"/>
      <c r="F1178" s="260" t="s">
        <v>2387</v>
      </c>
      <c r="G1178" s="40"/>
      <c r="H1178" s="40"/>
      <c r="I1178" s="154"/>
      <c r="J1178" s="40"/>
      <c r="K1178" s="40"/>
      <c r="L1178" s="44"/>
      <c r="M1178" s="261"/>
      <c r="N1178" s="262"/>
      <c r="O1178" s="91"/>
      <c r="P1178" s="91"/>
      <c r="Q1178" s="91"/>
      <c r="R1178" s="91"/>
      <c r="S1178" s="91"/>
      <c r="T1178" s="92"/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T1178" s="16" t="s">
        <v>187</v>
      </c>
      <c r="AU1178" s="16" t="s">
        <v>96</v>
      </c>
    </row>
    <row r="1179" s="13" customFormat="1">
      <c r="A1179" s="13"/>
      <c r="B1179" s="267"/>
      <c r="C1179" s="268"/>
      <c r="D1179" s="259" t="s">
        <v>293</v>
      </c>
      <c r="E1179" s="269" t="s">
        <v>1</v>
      </c>
      <c r="F1179" s="270" t="s">
        <v>96</v>
      </c>
      <c r="G1179" s="268"/>
      <c r="H1179" s="271">
        <v>2</v>
      </c>
      <c r="I1179" s="272"/>
      <c r="J1179" s="268"/>
      <c r="K1179" s="268"/>
      <c r="L1179" s="273"/>
      <c r="M1179" s="274"/>
      <c r="N1179" s="275"/>
      <c r="O1179" s="275"/>
      <c r="P1179" s="275"/>
      <c r="Q1179" s="275"/>
      <c r="R1179" s="275"/>
      <c r="S1179" s="275"/>
      <c r="T1179" s="27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77" t="s">
        <v>293</v>
      </c>
      <c r="AU1179" s="277" t="s">
        <v>96</v>
      </c>
      <c r="AV1179" s="13" t="s">
        <v>96</v>
      </c>
      <c r="AW1179" s="13" t="s">
        <v>40</v>
      </c>
      <c r="AX1179" s="13" t="s">
        <v>93</v>
      </c>
      <c r="AY1179" s="277" t="s">
        <v>180</v>
      </c>
    </row>
    <row r="1180" s="2" customFormat="1" ht="16.5" customHeight="1">
      <c r="A1180" s="38"/>
      <c r="B1180" s="39"/>
      <c r="C1180" s="246" t="s">
        <v>2465</v>
      </c>
      <c r="D1180" s="246" t="s">
        <v>181</v>
      </c>
      <c r="E1180" s="247" t="s">
        <v>2389</v>
      </c>
      <c r="F1180" s="248" t="s">
        <v>2390</v>
      </c>
      <c r="G1180" s="249" t="s">
        <v>483</v>
      </c>
      <c r="H1180" s="250">
        <v>3</v>
      </c>
      <c r="I1180" s="251"/>
      <c r="J1180" s="252">
        <f>ROUND(I1180*H1180,2)</f>
        <v>0</v>
      </c>
      <c r="K1180" s="248" t="s">
        <v>280</v>
      </c>
      <c r="L1180" s="44"/>
      <c r="M1180" s="253" t="s">
        <v>1</v>
      </c>
      <c r="N1180" s="254" t="s">
        <v>50</v>
      </c>
      <c r="O1180" s="91"/>
      <c r="P1180" s="255">
        <f>O1180*H1180</f>
        <v>0</v>
      </c>
      <c r="Q1180" s="255">
        <v>0.00046999999999999999</v>
      </c>
      <c r="R1180" s="255">
        <f>Q1180*H1180</f>
        <v>0.00141</v>
      </c>
      <c r="S1180" s="255">
        <v>0</v>
      </c>
      <c r="T1180" s="256">
        <f>S1180*H1180</f>
        <v>0</v>
      </c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R1180" s="257" t="s">
        <v>198</v>
      </c>
      <c r="AT1180" s="257" t="s">
        <v>181</v>
      </c>
      <c r="AU1180" s="257" t="s">
        <v>96</v>
      </c>
      <c r="AY1180" s="16" t="s">
        <v>180</v>
      </c>
      <c r="BE1180" s="258">
        <f>IF(N1180="základní",J1180,0)</f>
        <v>0</v>
      </c>
      <c r="BF1180" s="258">
        <f>IF(N1180="snížená",J1180,0)</f>
        <v>0</v>
      </c>
      <c r="BG1180" s="258">
        <f>IF(N1180="zákl. přenesená",J1180,0)</f>
        <v>0</v>
      </c>
      <c r="BH1180" s="258">
        <f>IF(N1180="sníž. přenesená",J1180,0)</f>
        <v>0</v>
      </c>
      <c r="BI1180" s="258">
        <f>IF(N1180="nulová",J1180,0)</f>
        <v>0</v>
      </c>
      <c r="BJ1180" s="16" t="s">
        <v>93</v>
      </c>
      <c r="BK1180" s="258">
        <f>ROUND(I1180*H1180,2)</f>
        <v>0</v>
      </c>
      <c r="BL1180" s="16" t="s">
        <v>198</v>
      </c>
      <c r="BM1180" s="257" t="s">
        <v>3071</v>
      </c>
    </row>
    <row r="1181" s="2" customFormat="1">
      <c r="A1181" s="38"/>
      <c r="B1181" s="39"/>
      <c r="C1181" s="40"/>
      <c r="D1181" s="259" t="s">
        <v>187</v>
      </c>
      <c r="E1181" s="40"/>
      <c r="F1181" s="260" t="s">
        <v>2392</v>
      </c>
      <c r="G1181" s="40"/>
      <c r="H1181" s="40"/>
      <c r="I1181" s="154"/>
      <c r="J1181" s="40"/>
      <c r="K1181" s="40"/>
      <c r="L1181" s="44"/>
      <c r="M1181" s="261"/>
      <c r="N1181" s="262"/>
      <c r="O1181" s="91"/>
      <c r="P1181" s="91"/>
      <c r="Q1181" s="91"/>
      <c r="R1181" s="91"/>
      <c r="S1181" s="91"/>
      <c r="T1181" s="92"/>
      <c r="U1181" s="38"/>
      <c r="V1181" s="38"/>
      <c r="W1181" s="38"/>
      <c r="X1181" s="38"/>
      <c r="Y1181" s="38"/>
      <c r="Z1181" s="38"/>
      <c r="AA1181" s="38"/>
      <c r="AB1181" s="38"/>
      <c r="AC1181" s="38"/>
      <c r="AD1181" s="38"/>
      <c r="AE1181" s="38"/>
      <c r="AT1181" s="16" t="s">
        <v>187</v>
      </c>
      <c r="AU1181" s="16" t="s">
        <v>96</v>
      </c>
    </row>
    <row r="1182" s="13" customFormat="1">
      <c r="A1182" s="13"/>
      <c r="B1182" s="267"/>
      <c r="C1182" s="268"/>
      <c r="D1182" s="259" t="s">
        <v>293</v>
      </c>
      <c r="E1182" s="269" t="s">
        <v>1</v>
      </c>
      <c r="F1182" s="270" t="s">
        <v>193</v>
      </c>
      <c r="G1182" s="268"/>
      <c r="H1182" s="271">
        <v>3</v>
      </c>
      <c r="I1182" s="272"/>
      <c r="J1182" s="268"/>
      <c r="K1182" s="268"/>
      <c r="L1182" s="273"/>
      <c r="M1182" s="274"/>
      <c r="N1182" s="275"/>
      <c r="O1182" s="275"/>
      <c r="P1182" s="275"/>
      <c r="Q1182" s="275"/>
      <c r="R1182" s="275"/>
      <c r="S1182" s="275"/>
      <c r="T1182" s="276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77" t="s">
        <v>293</v>
      </c>
      <c r="AU1182" s="277" t="s">
        <v>96</v>
      </c>
      <c r="AV1182" s="13" t="s">
        <v>96</v>
      </c>
      <c r="AW1182" s="13" t="s">
        <v>40</v>
      </c>
      <c r="AX1182" s="13" t="s">
        <v>93</v>
      </c>
      <c r="AY1182" s="277" t="s">
        <v>180</v>
      </c>
    </row>
    <row r="1183" s="2" customFormat="1" ht="24" customHeight="1">
      <c r="A1183" s="38"/>
      <c r="B1183" s="39"/>
      <c r="C1183" s="278" t="s">
        <v>2473</v>
      </c>
      <c r="D1183" s="278" t="s">
        <v>334</v>
      </c>
      <c r="E1183" s="279" t="s">
        <v>2394</v>
      </c>
      <c r="F1183" s="280" t="s">
        <v>2395</v>
      </c>
      <c r="G1183" s="281" t="s">
        <v>483</v>
      </c>
      <c r="H1183" s="282">
        <v>4</v>
      </c>
      <c r="I1183" s="283"/>
      <c r="J1183" s="284">
        <f>ROUND(I1183*H1183,2)</f>
        <v>0</v>
      </c>
      <c r="K1183" s="280" t="s">
        <v>280</v>
      </c>
      <c r="L1183" s="285"/>
      <c r="M1183" s="286" t="s">
        <v>1</v>
      </c>
      <c r="N1183" s="287" t="s">
        <v>50</v>
      </c>
      <c r="O1183" s="91"/>
      <c r="P1183" s="255">
        <f>O1183*H1183</f>
        <v>0</v>
      </c>
      <c r="Q1183" s="255">
        <v>0.032750000000000001</v>
      </c>
      <c r="R1183" s="255">
        <f>Q1183*H1183</f>
        <v>0.13100000000000001</v>
      </c>
      <c r="S1183" s="255">
        <v>0</v>
      </c>
      <c r="T1183" s="256">
        <f>S1183*H1183</f>
        <v>0</v>
      </c>
      <c r="U1183" s="38"/>
      <c r="V1183" s="38"/>
      <c r="W1183" s="38"/>
      <c r="X1183" s="38"/>
      <c r="Y1183" s="38"/>
      <c r="Z1183" s="38"/>
      <c r="AA1183" s="38"/>
      <c r="AB1183" s="38"/>
      <c r="AC1183" s="38"/>
      <c r="AD1183" s="38"/>
      <c r="AE1183" s="38"/>
      <c r="AR1183" s="257" t="s">
        <v>215</v>
      </c>
      <c r="AT1183" s="257" t="s">
        <v>334</v>
      </c>
      <c r="AU1183" s="257" t="s">
        <v>96</v>
      </c>
      <c r="AY1183" s="16" t="s">
        <v>180</v>
      </c>
      <c r="BE1183" s="258">
        <f>IF(N1183="základní",J1183,0)</f>
        <v>0</v>
      </c>
      <c r="BF1183" s="258">
        <f>IF(N1183="snížená",J1183,0)</f>
        <v>0</v>
      </c>
      <c r="BG1183" s="258">
        <f>IF(N1183="zákl. přenesená",J1183,0)</f>
        <v>0</v>
      </c>
      <c r="BH1183" s="258">
        <f>IF(N1183="sníž. přenesená",J1183,0)</f>
        <v>0</v>
      </c>
      <c r="BI1183" s="258">
        <f>IF(N1183="nulová",J1183,0)</f>
        <v>0</v>
      </c>
      <c r="BJ1183" s="16" t="s">
        <v>93</v>
      </c>
      <c r="BK1183" s="258">
        <f>ROUND(I1183*H1183,2)</f>
        <v>0</v>
      </c>
      <c r="BL1183" s="16" t="s">
        <v>198</v>
      </c>
      <c r="BM1183" s="257" t="s">
        <v>3072</v>
      </c>
    </row>
    <row r="1184" s="2" customFormat="1">
      <c r="A1184" s="38"/>
      <c r="B1184" s="39"/>
      <c r="C1184" s="40"/>
      <c r="D1184" s="259" t="s">
        <v>187</v>
      </c>
      <c r="E1184" s="40"/>
      <c r="F1184" s="260" t="s">
        <v>2395</v>
      </c>
      <c r="G1184" s="40"/>
      <c r="H1184" s="40"/>
      <c r="I1184" s="154"/>
      <c r="J1184" s="40"/>
      <c r="K1184" s="40"/>
      <c r="L1184" s="44"/>
      <c r="M1184" s="261"/>
      <c r="N1184" s="262"/>
      <c r="O1184" s="91"/>
      <c r="P1184" s="91"/>
      <c r="Q1184" s="91"/>
      <c r="R1184" s="91"/>
      <c r="S1184" s="91"/>
      <c r="T1184" s="92"/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T1184" s="16" t="s">
        <v>187</v>
      </c>
      <c r="AU1184" s="16" t="s">
        <v>96</v>
      </c>
    </row>
    <row r="1185" s="13" customFormat="1">
      <c r="A1185" s="13"/>
      <c r="B1185" s="267"/>
      <c r="C1185" s="268"/>
      <c r="D1185" s="259" t="s">
        <v>293</v>
      </c>
      <c r="E1185" s="269" t="s">
        <v>1</v>
      </c>
      <c r="F1185" s="270" t="s">
        <v>198</v>
      </c>
      <c r="G1185" s="268"/>
      <c r="H1185" s="271">
        <v>4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77" t="s">
        <v>293</v>
      </c>
      <c r="AU1185" s="277" t="s">
        <v>96</v>
      </c>
      <c r="AV1185" s="13" t="s">
        <v>96</v>
      </c>
      <c r="AW1185" s="13" t="s">
        <v>40</v>
      </c>
      <c r="AX1185" s="13" t="s">
        <v>93</v>
      </c>
      <c r="AY1185" s="277" t="s">
        <v>180</v>
      </c>
    </row>
    <row r="1186" s="12" customFormat="1" ht="22.8" customHeight="1">
      <c r="A1186" s="12"/>
      <c r="B1186" s="230"/>
      <c r="C1186" s="231"/>
      <c r="D1186" s="232" t="s">
        <v>84</v>
      </c>
      <c r="E1186" s="244" t="s">
        <v>219</v>
      </c>
      <c r="F1186" s="244" t="s">
        <v>503</v>
      </c>
      <c r="G1186" s="231"/>
      <c r="H1186" s="231"/>
      <c r="I1186" s="234"/>
      <c r="J1186" s="245">
        <f>BK1186</f>
        <v>0</v>
      </c>
      <c r="K1186" s="231"/>
      <c r="L1186" s="236"/>
      <c r="M1186" s="237"/>
      <c r="N1186" s="238"/>
      <c r="O1186" s="238"/>
      <c r="P1186" s="239">
        <f>P1187+SUM(P1188:P1227)</f>
        <v>0</v>
      </c>
      <c r="Q1186" s="238"/>
      <c r="R1186" s="239">
        <f>R1187+SUM(R1188:R1227)</f>
        <v>0</v>
      </c>
      <c r="S1186" s="238"/>
      <c r="T1186" s="240">
        <f>T1187+SUM(T1188:T1227)</f>
        <v>0</v>
      </c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R1186" s="241" t="s">
        <v>93</v>
      </c>
      <c r="AT1186" s="242" t="s">
        <v>84</v>
      </c>
      <c r="AU1186" s="242" t="s">
        <v>93</v>
      </c>
      <c r="AY1186" s="241" t="s">
        <v>180</v>
      </c>
      <c r="BK1186" s="243">
        <f>BK1187+SUM(BK1188:BK1227)</f>
        <v>0</v>
      </c>
    </row>
    <row r="1187" s="2" customFormat="1" ht="16.5" customHeight="1">
      <c r="A1187" s="38"/>
      <c r="B1187" s="39"/>
      <c r="C1187" s="246" t="s">
        <v>2007</v>
      </c>
      <c r="D1187" s="246" t="s">
        <v>181</v>
      </c>
      <c r="E1187" s="247" t="s">
        <v>2430</v>
      </c>
      <c r="F1187" s="248" t="s">
        <v>2431</v>
      </c>
      <c r="G1187" s="249" t="s">
        <v>483</v>
      </c>
      <c r="H1187" s="250">
        <v>756</v>
      </c>
      <c r="I1187" s="251"/>
      <c r="J1187" s="252">
        <f>ROUND(I1187*H1187,2)</f>
        <v>0</v>
      </c>
      <c r="K1187" s="248" t="s">
        <v>280</v>
      </c>
      <c r="L1187" s="44"/>
      <c r="M1187" s="253" t="s">
        <v>1</v>
      </c>
      <c r="N1187" s="254" t="s">
        <v>50</v>
      </c>
      <c r="O1187" s="91"/>
      <c r="P1187" s="255">
        <f>O1187*H1187</f>
        <v>0</v>
      </c>
      <c r="Q1187" s="255">
        <v>0</v>
      </c>
      <c r="R1187" s="255">
        <f>Q1187*H1187</f>
        <v>0</v>
      </c>
      <c r="S1187" s="255">
        <v>0</v>
      </c>
      <c r="T1187" s="256">
        <f>S1187*H1187</f>
        <v>0</v>
      </c>
      <c r="U1187" s="38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R1187" s="257" t="s">
        <v>198</v>
      </c>
      <c r="AT1187" s="257" t="s">
        <v>181</v>
      </c>
      <c r="AU1187" s="257" t="s">
        <v>96</v>
      </c>
      <c r="AY1187" s="16" t="s">
        <v>180</v>
      </c>
      <c r="BE1187" s="258">
        <f>IF(N1187="základní",J1187,0)</f>
        <v>0</v>
      </c>
      <c r="BF1187" s="258">
        <f>IF(N1187="snížená",J1187,0)</f>
        <v>0</v>
      </c>
      <c r="BG1187" s="258">
        <f>IF(N1187="zákl. přenesená",J1187,0)</f>
        <v>0</v>
      </c>
      <c r="BH1187" s="258">
        <f>IF(N1187="sníž. přenesená",J1187,0)</f>
        <v>0</v>
      </c>
      <c r="BI1187" s="258">
        <f>IF(N1187="nulová",J1187,0)</f>
        <v>0</v>
      </c>
      <c r="BJ1187" s="16" t="s">
        <v>93</v>
      </c>
      <c r="BK1187" s="258">
        <f>ROUND(I1187*H1187,2)</f>
        <v>0</v>
      </c>
      <c r="BL1187" s="16" t="s">
        <v>198</v>
      </c>
      <c r="BM1187" s="257" t="s">
        <v>3073</v>
      </c>
    </row>
    <row r="1188" s="2" customFormat="1">
      <c r="A1188" s="38"/>
      <c r="B1188" s="39"/>
      <c r="C1188" s="40"/>
      <c r="D1188" s="259" t="s">
        <v>187</v>
      </c>
      <c r="E1188" s="40"/>
      <c r="F1188" s="260" t="s">
        <v>2431</v>
      </c>
      <c r="G1188" s="40"/>
      <c r="H1188" s="40"/>
      <c r="I1188" s="154"/>
      <c r="J1188" s="40"/>
      <c r="K1188" s="40"/>
      <c r="L1188" s="44"/>
      <c r="M1188" s="261"/>
      <c r="N1188" s="262"/>
      <c r="O1188" s="91"/>
      <c r="P1188" s="91"/>
      <c r="Q1188" s="91"/>
      <c r="R1188" s="91"/>
      <c r="S1188" s="91"/>
      <c r="T1188" s="92"/>
      <c r="U1188" s="38"/>
      <c r="V1188" s="38"/>
      <c r="W1188" s="38"/>
      <c r="X1188" s="38"/>
      <c r="Y1188" s="38"/>
      <c r="Z1188" s="38"/>
      <c r="AA1188" s="38"/>
      <c r="AB1188" s="38"/>
      <c r="AC1188" s="38"/>
      <c r="AD1188" s="38"/>
      <c r="AE1188" s="38"/>
      <c r="AT1188" s="16" t="s">
        <v>187</v>
      </c>
      <c r="AU1188" s="16" t="s">
        <v>96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2799</v>
      </c>
      <c r="G1189" s="268"/>
      <c r="H1189" s="271">
        <v>586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13" customFormat="1">
      <c r="A1190" s="13"/>
      <c r="B1190" s="267"/>
      <c r="C1190" s="268"/>
      <c r="D1190" s="259" t="s">
        <v>293</v>
      </c>
      <c r="E1190" s="269" t="s">
        <v>1</v>
      </c>
      <c r="F1190" s="270" t="s">
        <v>2800</v>
      </c>
      <c r="G1190" s="268"/>
      <c r="H1190" s="271">
        <v>12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77" t="s">
        <v>293</v>
      </c>
      <c r="AU1190" s="277" t="s">
        <v>96</v>
      </c>
      <c r="AV1190" s="13" t="s">
        <v>96</v>
      </c>
      <c r="AW1190" s="13" t="s">
        <v>40</v>
      </c>
      <c r="AX1190" s="13" t="s">
        <v>85</v>
      </c>
      <c r="AY1190" s="277" t="s">
        <v>180</v>
      </c>
    </row>
    <row r="1191" s="13" customFormat="1">
      <c r="A1191" s="13"/>
      <c r="B1191" s="267"/>
      <c r="C1191" s="268"/>
      <c r="D1191" s="259" t="s">
        <v>293</v>
      </c>
      <c r="E1191" s="269" t="s">
        <v>1</v>
      </c>
      <c r="F1191" s="270" t="s">
        <v>2801</v>
      </c>
      <c r="G1191" s="268"/>
      <c r="H1191" s="271">
        <v>18</v>
      </c>
      <c r="I1191" s="272"/>
      <c r="J1191" s="268"/>
      <c r="K1191" s="268"/>
      <c r="L1191" s="273"/>
      <c r="M1191" s="274"/>
      <c r="N1191" s="275"/>
      <c r="O1191" s="275"/>
      <c r="P1191" s="275"/>
      <c r="Q1191" s="275"/>
      <c r="R1191" s="275"/>
      <c r="S1191" s="275"/>
      <c r="T1191" s="27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77" t="s">
        <v>293</v>
      </c>
      <c r="AU1191" s="277" t="s">
        <v>96</v>
      </c>
      <c r="AV1191" s="13" t="s">
        <v>96</v>
      </c>
      <c r="AW1191" s="13" t="s">
        <v>40</v>
      </c>
      <c r="AX1191" s="13" t="s">
        <v>85</v>
      </c>
      <c r="AY1191" s="277" t="s">
        <v>180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2802</v>
      </c>
      <c r="G1192" s="268"/>
      <c r="H1192" s="271">
        <v>140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2" customFormat="1" ht="24" customHeight="1">
      <c r="A1193" s="38"/>
      <c r="B1193" s="39"/>
      <c r="C1193" s="246" t="s">
        <v>2050</v>
      </c>
      <c r="D1193" s="246" t="s">
        <v>181</v>
      </c>
      <c r="E1193" s="247" t="s">
        <v>2433</v>
      </c>
      <c r="F1193" s="248" t="s">
        <v>2434</v>
      </c>
      <c r="G1193" s="249" t="s">
        <v>483</v>
      </c>
      <c r="H1193" s="250">
        <v>6119</v>
      </c>
      <c r="I1193" s="251"/>
      <c r="J1193" s="252">
        <f>ROUND(I1193*H1193,2)</f>
        <v>0</v>
      </c>
      <c r="K1193" s="248" t="s">
        <v>280</v>
      </c>
      <c r="L1193" s="44"/>
      <c r="M1193" s="253" t="s">
        <v>1</v>
      </c>
      <c r="N1193" s="254" t="s">
        <v>50</v>
      </c>
      <c r="O1193" s="91"/>
      <c r="P1193" s="255">
        <f>O1193*H1193</f>
        <v>0</v>
      </c>
      <c r="Q1193" s="255">
        <v>0</v>
      </c>
      <c r="R1193" s="255">
        <f>Q1193*H1193</f>
        <v>0</v>
      </c>
      <c r="S1193" s="255">
        <v>0</v>
      </c>
      <c r="T1193" s="256">
        <f>S1193*H1193</f>
        <v>0</v>
      </c>
      <c r="U1193" s="38"/>
      <c r="V1193" s="38"/>
      <c r="W1193" s="38"/>
      <c r="X1193" s="38"/>
      <c r="Y1193" s="38"/>
      <c r="Z1193" s="38"/>
      <c r="AA1193" s="38"/>
      <c r="AB1193" s="38"/>
      <c r="AC1193" s="38"/>
      <c r="AD1193" s="38"/>
      <c r="AE1193" s="38"/>
      <c r="AR1193" s="257" t="s">
        <v>198</v>
      </c>
      <c r="AT1193" s="257" t="s">
        <v>181</v>
      </c>
      <c r="AU1193" s="257" t="s">
        <v>96</v>
      </c>
      <c r="AY1193" s="16" t="s">
        <v>180</v>
      </c>
      <c r="BE1193" s="258">
        <f>IF(N1193="základní",J1193,0)</f>
        <v>0</v>
      </c>
      <c r="BF1193" s="258">
        <f>IF(N1193="snížená",J1193,0)</f>
        <v>0</v>
      </c>
      <c r="BG1193" s="258">
        <f>IF(N1193="zákl. přenesená",J1193,0)</f>
        <v>0</v>
      </c>
      <c r="BH1193" s="258">
        <f>IF(N1193="sníž. přenesená",J1193,0)</f>
        <v>0</v>
      </c>
      <c r="BI1193" s="258">
        <f>IF(N1193="nulová",J1193,0)</f>
        <v>0</v>
      </c>
      <c r="BJ1193" s="16" t="s">
        <v>93</v>
      </c>
      <c r="BK1193" s="258">
        <f>ROUND(I1193*H1193,2)</f>
        <v>0</v>
      </c>
      <c r="BL1193" s="16" t="s">
        <v>198</v>
      </c>
      <c r="BM1193" s="257" t="s">
        <v>3074</v>
      </c>
    </row>
    <row r="1194" s="2" customFormat="1">
      <c r="A1194" s="38"/>
      <c r="B1194" s="39"/>
      <c r="C1194" s="40"/>
      <c r="D1194" s="259" t="s">
        <v>187</v>
      </c>
      <c r="E1194" s="40"/>
      <c r="F1194" s="260" t="s">
        <v>2434</v>
      </c>
      <c r="G1194" s="40"/>
      <c r="H1194" s="40"/>
      <c r="I1194" s="154"/>
      <c r="J1194" s="40"/>
      <c r="K1194" s="40"/>
      <c r="L1194" s="44"/>
      <c r="M1194" s="261"/>
      <c r="N1194" s="262"/>
      <c r="O1194" s="91"/>
      <c r="P1194" s="91"/>
      <c r="Q1194" s="91"/>
      <c r="R1194" s="91"/>
      <c r="S1194" s="91"/>
      <c r="T1194" s="92"/>
      <c r="U1194" s="38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T1194" s="16" t="s">
        <v>187</v>
      </c>
      <c r="AU1194" s="16" t="s">
        <v>96</v>
      </c>
    </row>
    <row r="1195" s="13" customFormat="1">
      <c r="A1195" s="13"/>
      <c r="B1195" s="267"/>
      <c r="C1195" s="268"/>
      <c r="D1195" s="259" t="s">
        <v>293</v>
      </c>
      <c r="E1195" s="269" t="s">
        <v>1</v>
      </c>
      <c r="F1195" s="270" t="s">
        <v>3075</v>
      </c>
      <c r="G1195" s="268"/>
      <c r="H1195" s="271">
        <v>1432</v>
      </c>
      <c r="I1195" s="272"/>
      <c r="J1195" s="268"/>
      <c r="K1195" s="268"/>
      <c r="L1195" s="273"/>
      <c r="M1195" s="274"/>
      <c r="N1195" s="275"/>
      <c r="O1195" s="275"/>
      <c r="P1195" s="275"/>
      <c r="Q1195" s="275"/>
      <c r="R1195" s="275"/>
      <c r="S1195" s="275"/>
      <c r="T1195" s="27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77" t="s">
        <v>293</v>
      </c>
      <c r="AU1195" s="277" t="s">
        <v>96</v>
      </c>
      <c r="AV1195" s="13" t="s">
        <v>96</v>
      </c>
      <c r="AW1195" s="13" t="s">
        <v>40</v>
      </c>
      <c r="AX1195" s="13" t="s">
        <v>85</v>
      </c>
      <c r="AY1195" s="277" t="s">
        <v>180</v>
      </c>
    </row>
    <row r="1196" s="13" customFormat="1">
      <c r="A1196" s="13"/>
      <c r="B1196" s="267"/>
      <c r="C1196" s="268"/>
      <c r="D1196" s="259" t="s">
        <v>293</v>
      </c>
      <c r="E1196" s="269" t="s">
        <v>1</v>
      </c>
      <c r="F1196" s="270" t="s">
        <v>2821</v>
      </c>
      <c r="G1196" s="268"/>
      <c r="H1196" s="271">
        <v>222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77" t="s">
        <v>293</v>
      </c>
      <c r="AU1196" s="277" t="s">
        <v>96</v>
      </c>
      <c r="AV1196" s="13" t="s">
        <v>96</v>
      </c>
      <c r="AW1196" s="13" t="s">
        <v>40</v>
      </c>
      <c r="AX1196" s="13" t="s">
        <v>85</v>
      </c>
      <c r="AY1196" s="277" t="s">
        <v>180</v>
      </c>
    </row>
    <row r="1197" s="13" customFormat="1">
      <c r="A1197" s="13"/>
      <c r="B1197" s="267"/>
      <c r="C1197" s="268"/>
      <c r="D1197" s="259" t="s">
        <v>293</v>
      </c>
      <c r="E1197" s="269" t="s">
        <v>1</v>
      </c>
      <c r="F1197" s="270" t="s">
        <v>2822</v>
      </c>
      <c r="G1197" s="268"/>
      <c r="H1197" s="271">
        <v>1378</v>
      </c>
      <c r="I1197" s="272"/>
      <c r="J1197" s="268"/>
      <c r="K1197" s="268"/>
      <c r="L1197" s="273"/>
      <c r="M1197" s="274"/>
      <c r="N1197" s="275"/>
      <c r="O1197" s="275"/>
      <c r="P1197" s="275"/>
      <c r="Q1197" s="275"/>
      <c r="R1197" s="275"/>
      <c r="S1197" s="275"/>
      <c r="T1197" s="27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77" t="s">
        <v>293</v>
      </c>
      <c r="AU1197" s="277" t="s">
        <v>96</v>
      </c>
      <c r="AV1197" s="13" t="s">
        <v>96</v>
      </c>
      <c r="AW1197" s="13" t="s">
        <v>40</v>
      </c>
      <c r="AX1197" s="13" t="s">
        <v>85</v>
      </c>
      <c r="AY1197" s="277" t="s">
        <v>180</v>
      </c>
    </row>
    <row r="1198" s="13" customFormat="1">
      <c r="A1198" s="13"/>
      <c r="B1198" s="267"/>
      <c r="C1198" s="268"/>
      <c r="D1198" s="259" t="s">
        <v>293</v>
      </c>
      <c r="E1198" s="269" t="s">
        <v>1</v>
      </c>
      <c r="F1198" s="270" t="s">
        <v>2823</v>
      </c>
      <c r="G1198" s="268"/>
      <c r="H1198" s="271">
        <v>102</v>
      </c>
      <c r="I1198" s="272"/>
      <c r="J1198" s="268"/>
      <c r="K1198" s="268"/>
      <c r="L1198" s="273"/>
      <c r="M1198" s="274"/>
      <c r="N1198" s="275"/>
      <c r="O1198" s="275"/>
      <c r="P1198" s="275"/>
      <c r="Q1198" s="275"/>
      <c r="R1198" s="275"/>
      <c r="S1198" s="275"/>
      <c r="T1198" s="276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77" t="s">
        <v>293</v>
      </c>
      <c r="AU1198" s="277" t="s">
        <v>96</v>
      </c>
      <c r="AV1198" s="13" t="s">
        <v>96</v>
      </c>
      <c r="AW1198" s="13" t="s">
        <v>40</v>
      </c>
      <c r="AX1198" s="13" t="s">
        <v>85</v>
      </c>
      <c r="AY1198" s="277" t="s">
        <v>180</v>
      </c>
    </row>
    <row r="1199" s="13" customFormat="1">
      <c r="A1199" s="13"/>
      <c r="B1199" s="267"/>
      <c r="C1199" s="268"/>
      <c r="D1199" s="259" t="s">
        <v>293</v>
      </c>
      <c r="E1199" s="269" t="s">
        <v>1</v>
      </c>
      <c r="F1199" s="270" t="s">
        <v>2824</v>
      </c>
      <c r="G1199" s="268"/>
      <c r="H1199" s="271">
        <v>70</v>
      </c>
      <c r="I1199" s="272"/>
      <c r="J1199" s="268"/>
      <c r="K1199" s="268"/>
      <c r="L1199" s="273"/>
      <c r="M1199" s="274"/>
      <c r="N1199" s="275"/>
      <c r="O1199" s="275"/>
      <c r="P1199" s="275"/>
      <c r="Q1199" s="275"/>
      <c r="R1199" s="275"/>
      <c r="S1199" s="275"/>
      <c r="T1199" s="27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77" t="s">
        <v>293</v>
      </c>
      <c r="AU1199" s="277" t="s">
        <v>96</v>
      </c>
      <c r="AV1199" s="13" t="s">
        <v>96</v>
      </c>
      <c r="AW1199" s="13" t="s">
        <v>40</v>
      </c>
      <c r="AX1199" s="13" t="s">
        <v>85</v>
      </c>
      <c r="AY1199" s="277" t="s">
        <v>180</v>
      </c>
    </row>
    <row r="1200" s="13" customFormat="1">
      <c r="A1200" s="13"/>
      <c r="B1200" s="267"/>
      <c r="C1200" s="268"/>
      <c r="D1200" s="259" t="s">
        <v>293</v>
      </c>
      <c r="E1200" s="269" t="s">
        <v>1</v>
      </c>
      <c r="F1200" s="270" t="s">
        <v>2825</v>
      </c>
      <c r="G1200" s="268"/>
      <c r="H1200" s="271">
        <v>128</v>
      </c>
      <c r="I1200" s="272"/>
      <c r="J1200" s="268"/>
      <c r="K1200" s="268"/>
      <c r="L1200" s="273"/>
      <c r="M1200" s="274"/>
      <c r="N1200" s="275"/>
      <c r="O1200" s="275"/>
      <c r="P1200" s="275"/>
      <c r="Q1200" s="275"/>
      <c r="R1200" s="275"/>
      <c r="S1200" s="275"/>
      <c r="T1200" s="27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77" t="s">
        <v>293</v>
      </c>
      <c r="AU1200" s="277" t="s">
        <v>96</v>
      </c>
      <c r="AV1200" s="13" t="s">
        <v>96</v>
      </c>
      <c r="AW1200" s="13" t="s">
        <v>40</v>
      </c>
      <c r="AX1200" s="13" t="s">
        <v>85</v>
      </c>
      <c r="AY1200" s="277" t="s">
        <v>180</v>
      </c>
    </row>
    <row r="1201" s="13" customFormat="1">
      <c r="A1201" s="13"/>
      <c r="B1201" s="267"/>
      <c r="C1201" s="268"/>
      <c r="D1201" s="259" t="s">
        <v>293</v>
      </c>
      <c r="E1201" s="269" t="s">
        <v>1</v>
      </c>
      <c r="F1201" s="270" t="s">
        <v>2826</v>
      </c>
      <c r="G1201" s="268"/>
      <c r="H1201" s="271">
        <v>58</v>
      </c>
      <c r="I1201" s="272"/>
      <c r="J1201" s="268"/>
      <c r="K1201" s="268"/>
      <c r="L1201" s="273"/>
      <c r="M1201" s="274"/>
      <c r="N1201" s="275"/>
      <c r="O1201" s="275"/>
      <c r="P1201" s="275"/>
      <c r="Q1201" s="275"/>
      <c r="R1201" s="275"/>
      <c r="S1201" s="275"/>
      <c r="T1201" s="27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77" t="s">
        <v>293</v>
      </c>
      <c r="AU1201" s="277" t="s">
        <v>96</v>
      </c>
      <c r="AV1201" s="13" t="s">
        <v>96</v>
      </c>
      <c r="AW1201" s="13" t="s">
        <v>40</v>
      </c>
      <c r="AX1201" s="13" t="s">
        <v>85</v>
      </c>
      <c r="AY1201" s="277" t="s">
        <v>180</v>
      </c>
    </row>
    <row r="1202" s="13" customFormat="1">
      <c r="A1202" s="13"/>
      <c r="B1202" s="267"/>
      <c r="C1202" s="268"/>
      <c r="D1202" s="259" t="s">
        <v>293</v>
      </c>
      <c r="E1202" s="269" t="s">
        <v>1</v>
      </c>
      <c r="F1202" s="270" t="s">
        <v>2827</v>
      </c>
      <c r="G1202" s="268"/>
      <c r="H1202" s="271">
        <v>214</v>
      </c>
      <c r="I1202" s="272"/>
      <c r="J1202" s="268"/>
      <c r="K1202" s="268"/>
      <c r="L1202" s="273"/>
      <c r="M1202" s="274"/>
      <c r="N1202" s="275"/>
      <c r="O1202" s="275"/>
      <c r="P1202" s="275"/>
      <c r="Q1202" s="275"/>
      <c r="R1202" s="275"/>
      <c r="S1202" s="275"/>
      <c r="T1202" s="27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77" t="s">
        <v>293</v>
      </c>
      <c r="AU1202" s="277" t="s">
        <v>96</v>
      </c>
      <c r="AV1202" s="13" t="s">
        <v>96</v>
      </c>
      <c r="AW1202" s="13" t="s">
        <v>40</v>
      </c>
      <c r="AX1202" s="13" t="s">
        <v>85</v>
      </c>
      <c r="AY1202" s="277" t="s">
        <v>180</v>
      </c>
    </row>
    <row r="1203" s="13" customFormat="1">
      <c r="A1203" s="13"/>
      <c r="B1203" s="267"/>
      <c r="C1203" s="268"/>
      <c r="D1203" s="259" t="s">
        <v>293</v>
      </c>
      <c r="E1203" s="269" t="s">
        <v>1</v>
      </c>
      <c r="F1203" s="270" t="s">
        <v>2828</v>
      </c>
      <c r="G1203" s="268"/>
      <c r="H1203" s="271">
        <v>114</v>
      </c>
      <c r="I1203" s="272"/>
      <c r="J1203" s="268"/>
      <c r="K1203" s="268"/>
      <c r="L1203" s="273"/>
      <c r="M1203" s="274"/>
      <c r="N1203" s="275"/>
      <c r="O1203" s="275"/>
      <c r="P1203" s="275"/>
      <c r="Q1203" s="275"/>
      <c r="R1203" s="275"/>
      <c r="S1203" s="275"/>
      <c r="T1203" s="27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77" t="s">
        <v>293</v>
      </c>
      <c r="AU1203" s="277" t="s">
        <v>96</v>
      </c>
      <c r="AV1203" s="13" t="s">
        <v>96</v>
      </c>
      <c r="AW1203" s="13" t="s">
        <v>40</v>
      </c>
      <c r="AX1203" s="13" t="s">
        <v>85</v>
      </c>
      <c r="AY1203" s="277" t="s">
        <v>180</v>
      </c>
    </row>
    <row r="1204" s="13" customFormat="1">
      <c r="A1204" s="13"/>
      <c r="B1204" s="267"/>
      <c r="C1204" s="268"/>
      <c r="D1204" s="259" t="s">
        <v>293</v>
      </c>
      <c r="E1204" s="269" t="s">
        <v>1</v>
      </c>
      <c r="F1204" s="270" t="s">
        <v>2829</v>
      </c>
      <c r="G1204" s="268"/>
      <c r="H1204" s="271">
        <v>156</v>
      </c>
      <c r="I1204" s="272"/>
      <c r="J1204" s="268"/>
      <c r="K1204" s="268"/>
      <c r="L1204" s="273"/>
      <c r="M1204" s="274"/>
      <c r="N1204" s="275"/>
      <c r="O1204" s="275"/>
      <c r="P1204" s="275"/>
      <c r="Q1204" s="275"/>
      <c r="R1204" s="275"/>
      <c r="S1204" s="275"/>
      <c r="T1204" s="27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77" t="s">
        <v>293</v>
      </c>
      <c r="AU1204" s="277" t="s">
        <v>96</v>
      </c>
      <c r="AV1204" s="13" t="s">
        <v>96</v>
      </c>
      <c r="AW1204" s="13" t="s">
        <v>40</v>
      </c>
      <c r="AX1204" s="13" t="s">
        <v>85</v>
      </c>
      <c r="AY1204" s="277" t="s">
        <v>180</v>
      </c>
    </row>
    <row r="1205" s="13" customFormat="1">
      <c r="A1205" s="13"/>
      <c r="B1205" s="267"/>
      <c r="C1205" s="268"/>
      <c r="D1205" s="259" t="s">
        <v>293</v>
      </c>
      <c r="E1205" s="269" t="s">
        <v>1</v>
      </c>
      <c r="F1205" s="270" t="s">
        <v>2830</v>
      </c>
      <c r="G1205" s="268"/>
      <c r="H1205" s="271">
        <v>54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40</v>
      </c>
      <c r="AX1205" s="13" t="s">
        <v>85</v>
      </c>
      <c r="AY1205" s="277" t="s">
        <v>180</v>
      </c>
    </row>
    <row r="1206" s="13" customFormat="1">
      <c r="A1206" s="13"/>
      <c r="B1206" s="267"/>
      <c r="C1206" s="268"/>
      <c r="D1206" s="259" t="s">
        <v>293</v>
      </c>
      <c r="E1206" s="269" t="s">
        <v>1</v>
      </c>
      <c r="F1206" s="270" t="s">
        <v>2831</v>
      </c>
      <c r="G1206" s="268"/>
      <c r="H1206" s="271">
        <v>162</v>
      </c>
      <c r="I1206" s="272"/>
      <c r="J1206" s="268"/>
      <c r="K1206" s="268"/>
      <c r="L1206" s="273"/>
      <c r="M1206" s="274"/>
      <c r="N1206" s="275"/>
      <c r="O1206" s="275"/>
      <c r="P1206" s="275"/>
      <c r="Q1206" s="275"/>
      <c r="R1206" s="275"/>
      <c r="S1206" s="275"/>
      <c r="T1206" s="276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77" t="s">
        <v>293</v>
      </c>
      <c r="AU1206" s="277" t="s">
        <v>96</v>
      </c>
      <c r="AV1206" s="13" t="s">
        <v>96</v>
      </c>
      <c r="AW1206" s="13" t="s">
        <v>40</v>
      </c>
      <c r="AX1206" s="13" t="s">
        <v>85</v>
      </c>
      <c r="AY1206" s="277" t="s">
        <v>180</v>
      </c>
    </row>
    <row r="1207" s="13" customFormat="1">
      <c r="A1207" s="13"/>
      <c r="B1207" s="267"/>
      <c r="C1207" s="268"/>
      <c r="D1207" s="259" t="s">
        <v>293</v>
      </c>
      <c r="E1207" s="269" t="s">
        <v>1</v>
      </c>
      <c r="F1207" s="270" t="s">
        <v>3076</v>
      </c>
      <c r="G1207" s="268"/>
      <c r="H1207" s="271">
        <v>1136</v>
      </c>
      <c r="I1207" s="272"/>
      <c r="J1207" s="268"/>
      <c r="K1207" s="268"/>
      <c r="L1207" s="273"/>
      <c r="M1207" s="274"/>
      <c r="N1207" s="275"/>
      <c r="O1207" s="275"/>
      <c r="P1207" s="275"/>
      <c r="Q1207" s="275"/>
      <c r="R1207" s="275"/>
      <c r="S1207" s="275"/>
      <c r="T1207" s="276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77" t="s">
        <v>293</v>
      </c>
      <c r="AU1207" s="277" t="s">
        <v>96</v>
      </c>
      <c r="AV1207" s="13" t="s">
        <v>96</v>
      </c>
      <c r="AW1207" s="13" t="s">
        <v>40</v>
      </c>
      <c r="AX1207" s="13" t="s">
        <v>85</v>
      </c>
      <c r="AY1207" s="277" t="s">
        <v>180</v>
      </c>
    </row>
    <row r="1208" s="13" customFormat="1">
      <c r="A1208" s="13"/>
      <c r="B1208" s="267"/>
      <c r="C1208" s="268"/>
      <c r="D1208" s="259" t="s">
        <v>293</v>
      </c>
      <c r="E1208" s="269" t="s">
        <v>1</v>
      </c>
      <c r="F1208" s="270" t="s">
        <v>2833</v>
      </c>
      <c r="G1208" s="268"/>
      <c r="H1208" s="271">
        <v>104</v>
      </c>
      <c r="I1208" s="272"/>
      <c r="J1208" s="268"/>
      <c r="K1208" s="268"/>
      <c r="L1208" s="273"/>
      <c r="M1208" s="274"/>
      <c r="N1208" s="275"/>
      <c r="O1208" s="275"/>
      <c r="P1208" s="275"/>
      <c r="Q1208" s="275"/>
      <c r="R1208" s="275"/>
      <c r="S1208" s="275"/>
      <c r="T1208" s="276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77" t="s">
        <v>293</v>
      </c>
      <c r="AU1208" s="277" t="s">
        <v>96</v>
      </c>
      <c r="AV1208" s="13" t="s">
        <v>96</v>
      </c>
      <c r="AW1208" s="13" t="s">
        <v>40</v>
      </c>
      <c r="AX1208" s="13" t="s">
        <v>85</v>
      </c>
      <c r="AY1208" s="277" t="s">
        <v>180</v>
      </c>
    </row>
    <row r="1209" s="13" customFormat="1">
      <c r="A1209" s="13"/>
      <c r="B1209" s="267"/>
      <c r="C1209" s="268"/>
      <c r="D1209" s="259" t="s">
        <v>293</v>
      </c>
      <c r="E1209" s="269" t="s">
        <v>1</v>
      </c>
      <c r="F1209" s="270" t="s">
        <v>3077</v>
      </c>
      <c r="G1209" s="268"/>
      <c r="H1209" s="271">
        <v>789</v>
      </c>
      <c r="I1209" s="272"/>
      <c r="J1209" s="268"/>
      <c r="K1209" s="268"/>
      <c r="L1209" s="273"/>
      <c r="M1209" s="274"/>
      <c r="N1209" s="275"/>
      <c r="O1209" s="275"/>
      <c r="P1209" s="275"/>
      <c r="Q1209" s="275"/>
      <c r="R1209" s="275"/>
      <c r="S1209" s="275"/>
      <c r="T1209" s="27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77" t="s">
        <v>293</v>
      </c>
      <c r="AU1209" s="277" t="s">
        <v>96</v>
      </c>
      <c r="AV1209" s="13" t="s">
        <v>96</v>
      </c>
      <c r="AW1209" s="13" t="s">
        <v>40</v>
      </c>
      <c r="AX1209" s="13" t="s">
        <v>85</v>
      </c>
      <c r="AY1209" s="277" t="s">
        <v>180</v>
      </c>
    </row>
    <row r="1210" s="2" customFormat="1" ht="24" customHeight="1">
      <c r="A1210" s="38"/>
      <c r="B1210" s="39"/>
      <c r="C1210" s="246" t="s">
        <v>2067</v>
      </c>
      <c r="D1210" s="246" t="s">
        <v>181</v>
      </c>
      <c r="E1210" s="247" t="s">
        <v>2440</v>
      </c>
      <c r="F1210" s="248" t="s">
        <v>2441</v>
      </c>
      <c r="G1210" s="249" t="s">
        <v>483</v>
      </c>
      <c r="H1210" s="250">
        <v>6119</v>
      </c>
      <c r="I1210" s="251"/>
      <c r="J1210" s="252">
        <f>ROUND(I1210*H1210,2)</f>
        <v>0</v>
      </c>
      <c r="K1210" s="248" t="s">
        <v>280</v>
      </c>
      <c r="L1210" s="44"/>
      <c r="M1210" s="253" t="s">
        <v>1</v>
      </c>
      <c r="N1210" s="254" t="s">
        <v>50</v>
      </c>
      <c r="O1210" s="91"/>
      <c r="P1210" s="255">
        <f>O1210*H1210</f>
        <v>0</v>
      </c>
      <c r="Q1210" s="255">
        <v>0</v>
      </c>
      <c r="R1210" s="255">
        <f>Q1210*H1210</f>
        <v>0</v>
      </c>
      <c r="S1210" s="255">
        <v>0</v>
      </c>
      <c r="T1210" s="256">
        <f>S1210*H1210</f>
        <v>0</v>
      </c>
      <c r="U1210" s="38"/>
      <c r="V1210" s="38"/>
      <c r="W1210" s="38"/>
      <c r="X1210" s="38"/>
      <c r="Y1210" s="38"/>
      <c r="Z1210" s="38"/>
      <c r="AA1210" s="38"/>
      <c r="AB1210" s="38"/>
      <c r="AC1210" s="38"/>
      <c r="AD1210" s="38"/>
      <c r="AE1210" s="38"/>
      <c r="AR1210" s="257" t="s">
        <v>198</v>
      </c>
      <c r="AT1210" s="257" t="s">
        <v>181</v>
      </c>
      <c r="AU1210" s="257" t="s">
        <v>96</v>
      </c>
      <c r="AY1210" s="16" t="s">
        <v>180</v>
      </c>
      <c r="BE1210" s="258">
        <f>IF(N1210="základní",J1210,0)</f>
        <v>0</v>
      </c>
      <c r="BF1210" s="258">
        <f>IF(N1210="snížená",J1210,0)</f>
        <v>0</v>
      </c>
      <c r="BG1210" s="258">
        <f>IF(N1210="zákl. přenesená",J1210,0)</f>
        <v>0</v>
      </c>
      <c r="BH1210" s="258">
        <f>IF(N1210="sníž. přenesená",J1210,0)</f>
        <v>0</v>
      </c>
      <c r="BI1210" s="258">
        <f>IF(N1210="nulová",J1210,0)</f>
        <v>0</v>
      </c>
      <c r="BJ1210" s="16" t="s">
        <v>93</v>
      </c>
      <c r="BK1210" s="258">
        <f>ROUND(I1210*H1210,2)</f>
        <v>0</v>
      </c>
      <c r="BL1210" s="16" t="s">
        <v>198</v>
      </c>
      <c r="BM1210" s="257" t="s">
        <v>3078</v>
      </c>
    </row>
    <row r="1211" s="2" customFormat="1">
      <c r="A1211" s="38"/>
      <c r="B1211" s="39"/>
      <c r="C1211" s="40"/>
      <c r="D1211" s="259" t="s">
        <v>187</v>
      </c>
      <c r="E1211" s="40"/>
      <c r="F1211" s="260" t="s">
        <v>2441</v>
      </c>
      <c r="G1211" s="40"/>
      <c r="H1211" s="40"/>
      <c r="I1211" s="154"/>
      <c r="J1211" s="40"/>
      <c r="K1211" s="40"/>
      <c r="L1211" s="44"/>
      <c r="M1211" s="261"/>
      <c r="N1211" s="262"/>
      <c r="O1211" s="91"/>
      <c r="P1211" s="91"/>
      <c r="Q1211" s="91"/>
      <c r="R1211" s="91"/>
      <c r="S1211" s="91"/>
      <c r="T1211" s="92"/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T1211" s="16" t="s">
        <v>187</v>
      </c>
      <c r="AU1211" s="16" t="s">
        <v>96</v>
      </c>
    </row>
    <row r="1212" s="13" customFormat="1">
      <c r="A1212" s="13"/>
      <c r="B1212" s="267"/>
      <c r="C1212" s="268"/>
      <c r="D1212" s="259" t="s">
        <v>293</v>
      </c>
      <c r="E1212" s="269" t="s">
        <v>1</v>
      </c>
      <c r="F1212" s="270" t="s">
        <v>3075</v>
      </c>
      <c r="G1212" s="268"/>
      <c r="H1212" s="271">
        <v>1432</v>
      </c>
      <c r="I1212" s="272"/>
      <c r="J1212" s="268"/>
      <c r="K1212" s="268"/>
      <c r="L1212" s="273"/>
      <c r="M1212" s="274"/>
      <c r="N1212" s="275"/>
      <c r="O1212" s="275"/>
      <c r="P1212" s="275"/>
      <c r="Q1212" s="275"/>
      <c r="R1212" s="275"/>
      <c r="S1212" s="275"/>
      <c r="T1212" s="276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77" t="s">
        <v>293</v>
      </c>
      <c r="AU1212" s="277" t="s">
        <v>96</v>
      </c>
      <c r="AV1212" s="13" t="s">
        <v>96</v>
      </c>
      <c r="AW1212" s="13" t="s">
        <v>40</v>
      </c>
      <c r="AX1212" s="13" t="s">
        <v>85</v>
      </c>
      <c r="AY1212" s="277" t="s">
        <v>180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2821</v>
      </c>
      <c r="G1213" s="268"/>
      <c r="H1213" s="271">
        <v>222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85</v>
      </c>
      <c r="AY1213" s="277" t="s">
        <v>180</v>
      </c>
    </row>
    <row r="1214" s="13" customFormat="1">
      <c r="A1214" s="13"/>
      <c r="B1214" s="267"/>
      <c r="C1214" s="268"/>
      <c r="D1214" s="259" t="s">
        <v>293</v>
      </c>
      <c r="E1214" s="269" t="s">
        <v>1</v>
      </c>
      <c r="F1214" s="270" t="s">
        <v>2822</v>
      </c>
      <c r="G1214" s="268"/>
      <c r="H1214" s="271">
        <v>1378</v>
      </c>
      <c r="I1214" s="272"/>
      <c r="J1214" s="268"/>
      <c r="K1214" s="268"/>
      <c r="L1214" s="273"/>
      <c r="M1214" s="274"/>
      <c r="N1214" s="275"/>
      <c r="O1214" s="275"/>
      <c r="P1214" s="275"/>
      <c r="Q1214" s="275"/>
      <c r="R1214" s="275"/>
      <c r="S1214" s="275"/>
      <c r="T1214" s="276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77" t="s">
        <v>293</v>
      </c>
      <c r="AU1214" s="277" t="s">
        <v>96</v>
      </c>
      <c r="AV1214" s="13" t="s">
        <v>96</v>
      </c>
      <c r="AW1214" s="13" t="s">
        <v>40</v>
      </c>
      <c r="AX1214" s="13" t="s">
        <v>85</v>
      </c>
      <c r="AY1214" s="277" t="s">
        <v>180</v>
      </c>
    </row>
    <row r="1215" s="13" customFormat="1">
      <c r="A1215" s="13"/>
      <c r="B1215" s="267"/>
      <c r="C1215" s="268"/>
      <c r="D1215" s="259" t="s">
        <v>293</v>
      </c>
      <c r="E1215" s="269" t="s">
        <v>1</v>
      </c>
      <c r="F1215" s="270" t="s">
        <v>2823</v>
      </c>
      <c r="G1215" s="268"/>
      <c r="H1215" s="271">
        <v>102</v>
      </c>
      <c r="I1215" s="272"/>
      <c r="J1215" s="268"/>
      <c r="K1215" s="268"/>
      <c r="L1215" s="273"/>
      <c r="M1215" s="274"/>
      <c r="N1215" s="275"/>
      <c r="O1215" s="275"/>
      <c r="P1215" s="275"/>
      <c r="Q1215" s="275"/>
      <c r="R1215" s="275"/>
      <c r="S1215" s="275"/>
      <c r="T1215" s="276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77" t="s">
        <v>293</v>
      </c>
      <c r="AU1215" s="277" t="s">
        <v>96</v>
      </c>
      <c r="AV1215" s="13" t="s">
        <v>96</v>
      </c>
      <c r="AW1215" s="13" t="s">
        <v>40</v>
      </c>
      <c r="AX1215" s="13" t="s">
        <v>85</v>
      </c>
      <c r="AY1215" s="277" t="s">
        <v>180</v>
      </c>
    </row>
    <row r="1216" s="13" customFormat="1">
      <c r="A1216" s="13"/>
      <c r="B1216" s="267"/>
      <c r="C1216" s="268"/>
      <c r="D1216" s="259" t="s">
        <v>293</v>
      </c>
      <c r="E1216" s="269" t="s">
        <v>1</v>
      </c>
      <c r="F1216" s="270" t="s">
        <v>2824</v>
      </c>
      <c r="G1216" s="268"/>
      <c r="H1216" s="271">
        <v>70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77" t="s">
        <v>293</v>
      </c>
      <c r="AU1216" s="277" t="s">
        <v>96</v>
      </c>
      <c r="AV1216" s="13" t="s">
        <v>96</v>
      </c>
      <c r="AW1216" s="13" t="s">
        <v>40</v>
      </c>
      <c r="AX1216" s="13" t="s">
        <v>85</v>
      </c>
      <c r="AY1216" s="277" t="s">
        <v>180</v>
      </c>
    </row>
    <row r="1217" s="13" customFormat="1">
      <c r="A1217" s="13"/>
      <c r="B1217" s="267"/>
      <c r="C1217" s="268"/>
      <c r="D1217" s="259" t="s">
        <v>293</v>
      </c>
      <c r="E1217" s="269" t="s">
        <v>1</v>
      </c>
      <c r="F1217" s="270" t="s">
        <v>2825</v>
      </c>
      <c r="G1217" s="268"/>
      <c r="H1217" s="271">
        <v>128</v>
      </c>
      <c r="I1217" s="272"/>
      <c r="J1217" s="268"/>
      <c r="K1217" s="268"/>
      <c r="L1217" s="273"/>
      <c r="M1217" s="274"/>
      <c r="N1217" s="275"/>
      <c r="O1217" s="275"/>
      <c r="P1217" s="275"/>
      <c r="Q1217" s="275"/>
      <c r="R1217" s="275"/>
      <c r="S1217" s="275"/>
      <c r="T1217" s="276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77" t="s">
        <v>293</v>
      </c>
      <c r="AU1217" s="277" t="s">
        <v>96</v>
      </c>
      <c r="AV1217" s="13" t="s">
        <v>96</v>
      </c>
      <c r="AW1217" s="13" t="s">
        <v>40</v>
      </c>
      <c r="AX1217" s="13" t="s">
        <v>85</v>
      </c>
      <c r="AY1217" s="277" t="s">
        <v>180</v>
      </c>
    </row>
    <row r="1218" s="13" customFormat="1">
      <c r="A1218" s="13"/>
      <c r="B1218" s="267"/>
      <c r="C1218" s="268"/>
      <c r="D1218" s="259" t="s">
        <v>293</v>
      </c>
      <c r="E1218" s="269" t="s">
        <v>1</v>
      </c>
      <c r="F1218" s="270" t="s">
        <v>2826</v>
      </c>
      <c r="G1218" s="268"/>
      <c r="H1218" s="271">
        <v>58</v>
      </c>
      <c r="I1218" s="272"/>
      <c r="J1218" s="268"/>
      <c r="K1218" s="268"/>
      <c r="L1218" s="273"/>
      <c r="M1218" s="274"/>
      <c r="N1218" s="275"/>
      <c r="O1218" s="275"/>
      <c r="P1218" s="275"/>
      <c r="Q1218" s="275"/>
      <c r="R1218" s="275"/>
      <c r="S1218" s="275"/>
      <c r="T1218" s="276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77" t="s">
        <v>293</v>
      </c>
      <c r="AU1218" s="277" t="s">
        <v>96</v>
      </c>
      <c r="AV1218" s="13" t="s">
        <v>96</v>
      </c>
      <c r="AW1218" s="13" t="s">
        <v>40</v>
      </c>
      <c r="AX1218" s="13" t="s">
        <v>85</v>
      </c>
      <c r="AY1218" s="277" t="s">
        <v>180</v>
      </c>
    </row>
    <row r="1219" s="13" customFormat="1">
      <c r="A1219" s="13"/>
      <c r="B1219" s="267"/>
      <c r="C1219" s="268"/>
      <c r="D1219" s="259" t="s">
        <v>293</v>
      </c>
      <c r="E1219" s="269" t="s">
        <v>1</v>
      </c>
      <c r="F1219" s="270" t="s">
        <v>2827</v>
      </c>
      <c r="G1219" s="268"/>
      <c r="H1219" s="271">
        <v>214</v>
      </c>
      <c r="I1219" s="272"/>
      <c r="J1219" s="268"/>
      <c r="K1219" s="268"/>
      <c r="L1219" s="273"/>
      <c r="M1219" s="274"/>
      <c r="N1219" s="275"/>
      <c r="O1219" s="275"/>
      <c r="P1219" s="275"/>
      <c r="Q1219" s="275"/>
      <c r="R1219" s="275"/>
      <c r="S1219" s="275"/>
      <c r="T1219" s="276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77" t="s">
        <v>293</v>
      </c>
      <c r="AU1219" s="277" t="s">
        <v>96</v>
      </c>
      <c r="AV1219" s="13" t="s">
        <v>96</v>
      </c>
      <c r="AW1219" s="13" t="s">
        <v>40</v>
      </c>
      <c r="AX1219" s="13" t="s">
        <v>85</v>
      </c>
      <c r="AY1219" s="277" t="s">
        <v>180</v>
      </c>
    </row>
    <row r="1220" s="13" customFormat="1">
      <c r="A1220" s="13"/>
      <c r="B1220" s="267"/>
      <c r="C1220" s="268"/>
      <c r="D1220" s="259" t="s">
        <v>293</v>
      </c>
      <c r="E1220" s="269" t="s">
        <v>1</v>
      </c>
      <c r="F1220" s="270" t="s">
        <v>2828</v>
      </c>
      <c r="G1220" s="268"/>
      <c r="H1220" s="271">
        <v>114</v>
      </c>
      <c r="I1220" s="272"/>
      <c r="J1220" s="268"/>
      <c r="K1220" s="268"/>
      <c r="L1220" s="273"/>
      <c r="M1220" s="274"/>
      <c r="N1220" s="275"/>
      <c r="O1220" s="275"/>
      <c r="P1220" s="275"/>
      <c r="Q1220" s="275"/>
      <c r="R1220" s="275"/>
      <c r="S1220" s="275"/>
      <c r="T1220" s="276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77" t="s">
        <v>293</v>
      </c>
      <c r="AU1220" s="277" t="s">
        <v>96</v>
      </c>
      <c r="AV1220" s="13" t="s">
        <v>96</v>
      </c>
      <c r="AW1220" s="13" t="s">
        <v>40</v>
      </c>
      <c r="AX1220" s="13" t="s">
        <v>85</v>
      </c>
      <c r="AY1220" s="277" t="s">
        <v>180</v>
      </c>
    </row>
    <row r="1221" s="13" customFormat="1">
      <c r="A1221" s="13"/>
      <c r="B1221" s="267"/>
      <c r="C1221" s="268"/>
      <c r="D1221" s="259" t="s">
        <v>293</v>
      </c>
      <c r="E1221" s="269" t="s">
        <v>1</v>
      </c>
      <c r="F1221" s="270" t="s">
        <v>2829</v>
      </c>
      <c r="G1221" s="268"/>
      <c r="H1221" s="271">
        <v>156</v>
      </c>
      <c r="I1221" s="272"/>
      <c r="J1221" s="268"/>
      <c r="K1221" s="268"/>
      <c r="L1221" s="273"/>
      <c r="M1221" s="274"/>
      <c r="N1221" s="275"/>
      <c r="O1221" s="275"/>
      <c r="P1221" s="275"/>
      <c r="Q1221" s="275"/>
      <c r="R1221" s="275"/>
      <c r="S1221" s="275"/>
      <c r="T1221" s="27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77" t="s">
        <v>293</v>
      </c>
      <c r="AU1221" s="277" t="s">
        <v>96</v>
      </c>
      <c r="AV1221" s="13" t="s">
        <v>96</v>
      </c>
      <c r="AW1221" s="13" t="s">
        <v>40</v>
      </c>
      <c r="AX1221" s="13" t="s">
        <v>85</v>
      </c>
      <c r="AY1221" s="277" t="s">
        <v>180</v>
      </c>
    </row>
    <row r="1222" s="13" customFormat="1">
      <c r="A1222" s="13"/>
      <c r="B1222" s="267"/>
      <c r="C1222" s="268"/>
      <c r="D1222" s="259" t="s">
        <v>293</v>
      </c>
      <c r="E1222" s="269" t="s">
        <v>1</v>
      </c>
      <c r="F1222" s="270" t="s">
        <v>2830</v>
      </c>
      <c r="G1222" s="268"/>
      <c r="H1222" s="271">
        <v>54</v>
      </c>
      <c r="I1222" s="272"/>
      <c r="J1222" s="268"/>
      <c r="K1222" s="268"/>
      <c r="L1222" s="273"/>
      <c r="M1222" s="274"/>
      <c r="N1222" s="275"/>
      <c r="O1222" s="275"/>
      <c r="P1222" s="275"/>
      <c r="Q1222" s="275"/>
      <c r="R1222" s="275"/>
      <c r="S1222" s="275"/>
      <c r="T1222" s="27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77" t="s">
        <v>293</v>
      </c>
      <c r="AU1222" s="277" t="s">
        <v>96</v>
      </c>
      <c r="AV1222" s="13" t="s">
        <v>96</v>
      </c>
      <c r="AW1222" s="13" t="s">
        <v>40</v>
      </c>
      <c r="AX1222" s="13" t="s">
        <v>85</v>
      </c>
      <c r="AY1222" s="277" t="s">
        <v>180</v>
      </c>
    </row>
    <row r="1223" s="13" customFormat="1">
      <c r="A1223" s="13"/>
      <c r="B1223" s="267"/>
      <c r="C1223" s="268"/>
      <c r="D1223" s="259" t="s">
        <v>293</v>
      </c>
      <c r="E1223" s="269" t="s">
        <v>1</v>
      </c>
      <c r="F1223" s="270" t="s">
        <v>2831</v>
      </c>
      <c r="G1223" s="268"/>
      <c r="H1223" s="271">
        <v>162</v>
      </c>
      <c r="I1223" s="272"/>
      <c r="J1223" s="268"/>
      <c r="K1223" s="268"/>
      <c r="L1223" s="273"/>
      <c r="M1223" s="274"/>
      <c r="N1223" s="275"/>
      <c r="O1223" s="275"/>
      <c r="P1223" s="275"/>
      <c r="Q1223" s="275"/>
      <c r="R1223" s="275"/>
      <c r="S1223" s="275"/>
      <c r="T1223" s="276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77" t="s">
        <v>293</v>
      </c>
      <c r="AU1223" s="277" t="s">
        <v>96</v>
      </c>
      <c r="AV1223" s="13" t="s">
        <v>96</v>
      </c>
      <c r="AW1223" s="13" t="s">
        <v>40</v>
      </c>
      <c r="AX1223" s="13" t="s">
        <v>85</v>
      </c>
      <c r="AY1223" s="277" t="s">
        <v>180</v>
      </c>
    </row>
    <row r="1224" s="13" customFormat="1">
      <c r="A1224" s="13"/>
      <c r="B1224" s="267"/>
      <c r="C1224" s="268"/>
      <c r="D1224" s="259" t="s">
        <v>293</v>
      </c>
      <c r="E1224" s="269" t="s">
        <v>1</v>
      </c>
      <c r="F1224" s="270" t="s">
        <v>3076</v>
      </c>
      <c r="G1224" s="268"/>
      <c r="H1224" s="271">
        <v>1136</v>
      </c>
      <c r="I1224" s="272"/>
      <c r="J1224" s="268"/>
      <c r="K1224" s="268"/>
      <c r="L1224" s="273"/>
      <c r="M1224" s="274"/>
      <c r="N1224" s="275"/>
      <c r="O1224" s="275"/>
      <c r="P1224" s="275"/>
      <c r="Q1224" s="275"/>
      <c r="R1224" s="275"/>
      <c r="S1224" s="275"/>
      <c r="T1224" s="276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T1224" s="277" t="s">
        <v>293</v>
      </c>
      <c r="AU1224" s="277" t="s">
        <v>96</v>
      </c>
      <c r="AV1224" s="13" t="s">
        <v>96</v>
      </c>
      <c r="AW1224" s="13" t="s">
        <v>40</v>
      </c>
      <c r="AX1224" s="13" t="s">
        <v>85</v>
      </c>
      <c r="AY1224" s="277" t="s">
        <v>180</v>
      </c>
    </row>
    <row r="1225" s="13" customFormat="1">
      <c r="A1225" s="13"/>
      <c r="B1225" s="267"/>
      <c r="C1225" s="268"/>
      <c r="D1225" s="259" t="s">
        <v>293</v>
      </c>
      <c r="E1225" s="269" t="s">
        <v>1</v>
      </c>
      <c r="F1225" s="270" t="s">
        <v>2833</v>
      </c>
      <c r="G1225" s="268"/>
      <c r="H1225" s="271">
        <v>104</v>
      </c>
      <c r="I1225" s="272"/>
      <c r="J1225" s="268"/>
      <c r="K1225" s="268"/>
      <c r="L1225" s="273"/>
      <c r="M1225" s="274"/>
      <c r="N1225" s="275"/>
      <c r="O1225" s="275"/>
      <c r="P1225" s="275"/>
      <c r="Q1225" s="275"/>
      <c r="R1225" s="275"/>
      <c r="S1225" s="275"/>
      <c r="T1225" s="276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77" t="s">
        <v>293</v>
      </c>
      <c r="AU1225" s="277" t="s">
        <v>96</v>
      </c>
      <c r="AV1225" s="13" t="s">
        <v>96</v>
      </c>
      <c r="AW1225" s="13" t="s">
        <v>40</v>
      </c>
      <c r="AX1225" s="13" t="s">
        <v>85</v>
      </c>
      <c r="AY1225" s="277" t="s">
        <v>180</v>
      </c>
    </row>
    <row r="1226" s="13" customFormat="1">
      <c r="A1226" s="13"/>
      <c r="B1226" s="267"/>
      <c r="C1226" s="268"/>
      <c r="D1226" s="259" t="s">
        <v>293</v>
      </c>
      <c r="E1226" s="269" t="s">
        <v>1</v>
      </c>
      <c r="F1226" s="270" t="s">
        <v>3077</v>
      </c>
      <c r="G1226" s="268"/>
      <c r="H1226" s="271">
        <v>789</v>
      </c>
      <c r="I1226" s="272"/>
      <c r="J1226" s="268"/>
      <c r="K1226" s="268"/>
      <c r="L1226" s="273"/>
      <c r="M1226" s="274"/>
      <c r="N1226" s="275"/>
      <c r="O1226" s="275"/>
      <c r="P1226" s="275"/>
      <c r="Q1226" s="275"/>
      <c r="R1226" s="275"/>
      <c r="S1226" s="275"/>
      <c r="T1226" s="276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T1226" s="277" t="s">
        <v>293</v>
      </c>
      <c r="AU1226" s="277" t="s">
        <v>96</v>
      </c>
      <c r="AV1226" s="13" t="s">
        <v>96</v>
      </c>
      <c r="AW1226" s="13" t="s">
        <v>40</v>
      </c>
      <c r="AX1226" s="13" t="s">
        <v>85</v>
      </c>
      <c r="AY1226" s="277" t="s">
        <v>180</v>
      </c>
    </row>
    <row r="1227" s="12" customFormat="1" ht="20.88" customHeight="1">
      <c r="A1227" s="12"/>
      <c r="B1227" s="230"/>
      <c r="C1227" s="231"/>
      <c r="D1227" s="232" t="s">
        <v>84</v>
      </c>
      <c r="E1227" s="244" t="s">
        <v>819</v>
      </c>
      <c r="F1227" s="244" t="s">
        <v>955</v>
      </c>
      <c r="G1227" s="231"/>
      <c r="H1227" s="231"/>
      <c r="I1227" s="234"/>
      <c r="J1227" s="245">
        <f>BK1227</f>
        <v>0</v>
      </c>
      <c r="K1227" s="231"/>
      <c r="L1227" s="236"/>
      <c r="M1227" s="237"/>
      <c r="N1227" s="238"/>
      <c r="O1227" s="238"/>
      <c r="P1227" s="239">
        <f>SUM(P1228:P1235)</f>
        <v>0</v>
      </c>
      <c r="Q1227" s="238"/>
      <c r="R1227" s="239">
        <f>SUM(R1228:R1235)</f>
        <v>0</v>
      </c>
      <c r="S1227" s="238"/>
      <c r="T1227" s="240">
        <f>SUM(T1228:T1235)</f>
        <v>0</v>
      </c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R1227" s="241" t="s">
        <v>93</v>
      </c>
      <c r="AT1227" s="242" t="s">
        <v>84</v>
      </c>
      <c r="AU1227" s="242" t="s">
        <v>96</v>
      </c>
      <c r="AY1227" s="241" t="s">
        <v>180</v>
      </c>
      <c r="BK1227" s="243">
        <f>SUM(BK1228:BK1235)</f>
        <v>0</v>
      </c>
    </row>
    <row r="1228" s="2" customFormat="1" ht="24" customHeight="1">
      <c r="A1228" s="38"/>
      <c r="B1228" s="39"/>
      <c r="C1228" s="246" t="s">
        <v>1385</v>
      </c>
      <c r="D1228" s="246" t="s">
        <v>181</v>
      </c>
      <c r="E1228" s="247" t="s">
        <v>2443</v>
      </c>
      <c r="F1228" s="248" t="s">
        <v>2444</v>
      </c>
      <c r="G1228" s="249" t="s">
        <v>322</v>
      </c>
      <c r="H1228" s="250">
        <v>1079.0160000000001</v>
      </c>
      <c r="I1228" s="251"/>
      <c r="J1228" s="252">
        <f>ROUND(I1228*H1228,2)</f>
        <v>0</v>
      </c>
      <c r="K1228" s="248" t="s">
        <v>280</v>
      </c>
      <c r="L1228" s="44"/>
      <c r="M1228" s="253" t="s">
        <v>1</v>
      </c>
      <c r="N1228" s="254" t="s">
        <v>50</v>
      </c>
      <c r="O1228" s="91"/>
      <c r="P1228" s="255">
        <f>O1228*H1228</f>
        <v>0</v>
      </c>
      <c r="Q1228" s="255">
        <v>0</v>
      </c>
      <c r="R1228" s="255">
        <f>Q1228*H1228</f>
        <v>0</v>
      </c>
      <c r="S1228" s="255">
        <v>0</v>
      </c>
      <c r="T1228" s="256">
        <f>S1228*H1228</f>
        <v>0</v>
      </c>
      <c r="U1228" s="38"/>
      <c r="V1228" s="38"/>
      <c r="W1228" s="38"/>
      <c r="X1228" s="38"/>
      <c r="Y1228" s="38"/>
      <c r="Z1228" s="38"/>
      <c r="AA1228" s="38"/>
      <c r="AB1228" s="38"/>
      <c r="AC1228" s="38"/>
      <c r="AD1228" s="38"/>
      <c r="AE1228" s="38"/>
      <c r="AR1228" s="257" t="s">
        <v>198</v>
      </c>
      <c r="AT1228" s="257" t="s">
        <v>181</v>
      </c>
      <c r="AU1228" s="257" t="s">
        <v>193</v>
      </c>
      <c r="AY1228" s="16" t="s">
        <v>180</v>
      </c>
      <c r="BE1228" s="258">
        <f>IF(N1228="základní",J1228,0)</f>
        <v>0</v>
      </c>
      <c r="BF1228" s="258">
        <f>IF(N1228="snížená",J1228,0)</f>
        <v>0</v>
      </c>
      <c r="BG1228" s="258">
        <f>IF(N1228="zákl. přenesená",J1228,0)</f>
        <v>0</v>
      </c>
      <c r="BH1228" s="258">
        <f>IF(N1228="sníž. přenesená",J1228,0)</f>
        <v>0</v>
      </c>
      <c r="BI1228" s="258">
        <f>IF(N1228="nulová",J1228,0)</f>
        <v>0</v>
      </c>
      <c r="BJ1228" s="16" t="s">
        <v>93</v>
      </c>
      <c r="BK1228" s="258">
        <f>ROUND(I1228*H1228,2)</f>
        <v>0</v>
      </c>
      <c r="BL1228" s="16" t="s">
        <v>198</v>
      </c>
      <c r="BM1228" s="257" t="s">
        <v>3079</v>
      </c>
    </row>
    <row r="1229" s="2" customFormat="1">
      <c r="A1229" s="38"/>
      <c r="B1229" s="39"/>
      <c r="C1229" s="40"/>
      <c r="D1229" s="259" t="s">
        <v>187</v>
      </c>
      <c r="E1229" s="40"/>
      <c r="F1229" s="260" t="s">
        <v>2446</v>
      </c>
      <c r="G1229" s="40"/>
      <c r="H1229" s="40"/>
      <c r="I1229" s="154"/>
      <c r="J1229" s="40"/>
      <c r="K1229" s="40"/>
      <c r="L1229" s="44"/>
      <c r="M1229" s="261"/>
      <c r="N1229" s="262"/>
      <c r="O1229" s="91"/>
      <c r="P1229" s="91"/>
      <c r="Q1229" s="91"/>
      <c r="R1229" s="91"/>
      <c r="S1229" s="91"/>
      <c r="T1229" s="92"/>
      <c r="U1229" s="38"/>
      <c r="V1229" s="38"/>
      <c r="W1229" s="38"/>
      <c r="X1229" s="38"/>
      <c r="Y1229" s="38"/>
      <c r="Z1229" s="38"/>
      <c r="AA1229" s="38"/>
      <c r="AB1229" s="38"/>
      <c r="AC1229" s="38"/>
      <c r="AD1229" s="38"/>
      <c r="AE1229" s="38"/>
      <c r="AT1229" s="16" t="s">
        <v>187</v>
      </c>
      <c r="AU1229" s="16" t="s">
        <v>193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3080</v>
      </c>
      <c r="G1230" s="268"/>
      <c r="H1230" s="271">
        <v>24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193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3081</v>
      </c>
      <c r="G1231" s="268"/>
      <c r="H1231" s="271">
        <v>914.39999999999998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193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3082</v>
      </c>
      <c r="G1232" s="268"/>
      <c r="H1232" s="271">
        <v>108.996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193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3" customFormat="1">
      <c r="A1233" s="13"/>
      <c r="B1233" s="267"/>
      <c r="C1233" s="268"/>
      <c r="D1233" s="259" t="s">
        <v>293</v>
      </c>
      <c r="E1233" s="269" t="s">
        <v>1</v>
      </c>
      <c r="F1233" s="270" t="s">
        <v>3083</v>
      </c>
      <c r="G1233" s="268"/>
      <c r="H1233" s="271">
        <v>2.2320000000000002</v>
      </c>
      <c r="I1233" s="272"/>
      <c r="J1233" s="268"/>
      <c r="K1233" s="268"/>
      <c r="L1233" s="273"/>
      <c r="M1233" s="274"/>
      <c r="N1233" s="275"/>
      <c r="O1233" s="275"/>
      <c r="P1233" s="275"/>
      <c r="Q1233" s="275"/>
      <c r="R1233" s="275"/>
      <c r="S1233" s="275"/>
      <c r="T1233" s="27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77" t="s">
        <v>293</v>
      </c>
      <c r="AU1233" s="277" t="s">
        <v>193</v>
      </c>
      <c r="AV1233" s="13" t="s">
        <v>96</v>
      </c>
      <c r="AW1233" s="13" t="s">
        <v>40</v>
      </c>
      <c r="AX1233" s="13" t="s">
        <v>85</v>
      </c>
      <c r="AY1233" s="277" t="s">
        <v>180</v>
      </c>
    </row>
    <row r="1234" s="13" customFormat="1">
      <c r="A1234" s="13"/>
      <c r="B1234" s="267"/>
      <c r="C1234" s="268"/>
      <c r="D1234" s="259" t="s">
        <v>293</v>
      </c>
      <c r="E1234" s="269" t="s">
        <v>1</v>
      </c>
      <c r="F1234" s="270" t="s">
        <v>3084</v>
      </c>
      <c r="G1234" s="268"/>
      <c r="H1234" s="271">
        <v>3.3479999999999999</v>
      </c>
      <c r="I1234" s="272"/>
      <c r="J1234" s="268"/>
      <c r="K1234" s="268"/>
      <c r="L1234" s="273"/>
      <c r="M1234" s="274"/>
      <c r="N1234" s="275"/>
      <c r="O1234" s="275"/>
      <c r="P1234" s="275"/>
      <c r="Q1234" s="275"/>
      <c r="R1234" s="275"/>
      <c r="S1234" s="275"/>
      <c r="T1234" s="27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77" t="s">
        <v>293</v>
      </c>
      <c r="AU1234" s="277" t="s">
        <v>193</v>
      </c>
      <c r="AV1234" s="13" t="s">
        <v>96</v>
      </c>
      <c r="AW1234" s="13" t="s">
        <v>40</v>
      </c>
      <c r="AX1234" s="13" t="s">
        <v>85</v>
      </c>
      <c r="AY1234" s="277" t="s">
        <v>180</v>
      </c>
    </row>
    <row r="1235" s="13" customFormat="1">
      <c r="A1235" s="13"/>
      <c r="B1235" s="267"/>
      <c r="C1235" s="268"/>
      <c r="D1235" s="259" t="s">
        <v>293</v>
      </c>
      <c r="E1235" s="269" t="s">
        <v>1</v>
      </c>
      <c r="F1235" s="270" t="s">
        <v>3085</v>
      </c>
      <c r="G1235" s="268"/>
      <c r="H1235" s="271">
        <v>26.039999999999999</v>
      </c>
      <c r="I1235" s="272"/>
      <c r="J1235" s="268"/>
      <c r="K1235" s="268"/>
      <c r="L1235" s="273"/>
      <c r="M1235" s="274"/>
      <c r="N1235" s="275"/>
      <c r="O1235" s="275"/>
      <c r="P1235" s="275"/>
      <c r="Q1235" s="275"/>
      <c r="R1235" s="275"/>
      <c r="S1235" s="275"/>
      <c r="T1235" s="27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77" t="s">
        <v>293</v>
      </c>
      <c r="AU1235" s="277" t="s">
        <v>193</v>
      </c>
      <c r="AV1235" s="13" t="s">
        <v>96</v>
      </c>
      <c r="AW1235" s="13" t="s">
        <v>40</v>
      </c>
      <c r="AX1235" s="13" t="s">
        <v>85</v>
      </c>
      <c r="AY1235" s="277" t="s">
        <v>180</v>
      </c>
    </row>
    <row r="1236" s="12" customFormat="1" ht="22.8" customHeight="1">
      <c r="A1236" s="12"/>
      <c r="B1236" s="230"/>
      <c r="C1236" s="231"/>
      <c r="D1236" s="232" t="s">
        <v>84</v>
      </c>
      <c r="E1236" s="244" t="s">
        <v>1112</v>
      </c>
      <c r="F1236" s="244" t="s">
        <v>1113</v>
      </c>
      <c r="G1236" s="231"/>
      <c r="H1236" s="231"/>
      <c r="I1236" s="234"/>
      <c r="J1236" s="245">
        <f>BK1236</f>
        <v>0</v>
      </c>
      <c r="K1236" s="231"/>
      <c r="L1236" s="236"/>
      <c r="M1236" s="237"/>
      <c r="N1236" s="238"/>
      <c r="O1236" s="238"/>
      <c r="P1236" s="239">
        <f>SUM(P1237:P1259)</f>
        <v>0</v>
      </c>
      <c r="Q1236" s="238"/>
      <c r="R1236" s="239">
        <f>SUM(R1237:R1259)</f>
        <v>0</v>
      </c>
      <c r="S1236" s="238"/>
      <c r="T1236" s="240">
        <f>SUM(T1237:T1259)</f>
        <v>0</v>
      </c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R1236" s="241" t="s">
        <v>93</v>
      </c>
      <c r="AT1236" s="242" t="s">
        <v>84</v>
      </c>
      <c r="AU1236" s="242" t="s">
        <v>93</v>
      </c>
      <c r="AY1236" s="241" t="s">
        <v>180</v>
      </c>
      <c r="BK1236" s="243">
        <f>SUM(BK1237:BK1259)</f>
        <v>0</v>
      </c>
    </row>
    <row r="1237" s="2" customFormat="1" ht="16.5" customHeight="1">
      <c r="A1237" s="38"/>
      <c r="B1237" s="39"/>
      <c r="C1237" s="246" t="s">
        <v>2200</v>
      </c>
      <c r="D1237" s="246" t="s">
        <v>181</v>
      </c>
      <c r="E1237" s="247" t="s">
        <v>1118</v>
      </c>
      <c r="F1237" s="248" t="s">
        <v>1119</v>
      </c>
      <c r="G1237" s="249" t="s">
        <v>322</v>
      </c>
      <c r="H1237" s="250">
        <v>1079.0160000000001</v>
      </c>
      <c r="I1237" s="251"/>
      <c r="J1237" s="252">
        <f>ROUND(I1237*H1237,2)</f>
        <v>0</v>
      </c>
      <c r="K1237" s="248" t="s">
        <v>280</v>
      </c>
      <c r="L1237" s="44"/>
      <c r="M1237" s="253" t="s">
        <v>1</v>
      </c>
      <c r="N1237" s="254" t="s">
        <v>50</v>
      </c>
      <c r="O1237" s="91"/>
      <c r="P1237" s="255">
        <f>O1237*H1237</f>
        <v>0</v>
      </c>
      <c r="Q1237" s="255">
        <v>0</v>
      </c>
      <c r="R1237" s="255">
        <f>Q1237*H1237</f>
        <v>0</v>
      </c>
      <c r="S1237" s="255">
        <v>0</v>
      </c>
      <c r="T1237" s="256">
        <f>S1237*H1237</f>
        <v>0</v>
      </c>
      <c r="U1237" s="38"/>
      <c r="V1237" s="38"/>
      <c r="W1237" s="38"/>
      <c r="X1237" s="38"/>
      <c r="Y1237" s="38"/>
      <c r="Z1237" s="38"/>
      <c r="AA1237" s="38"/>
      <c r="AB1237" s="38"/>
      <c r="AC1237" s="38"/>
      <c r="AD1237" s="38"/>
      <c r="AE1237" s="38"/>
      <c r="AR1237" s="257" t="s">
        <v>198</v>
      </c>
      <c r="AT1237" s="257" t="s">
        <v>181</v>
      </c>
      <c r="AU1237" s="257" t="s">
        <v>96</v>
      </c>
      <c r="AY1237" s="16" t="s">
        <v>180</v>
      </c>
      <c r="BE1237" s="258">
        <f>IF(N1237="základní",J1237,0)</f>
        <v>0</v>
      </c>
      <c r="BF1237" s="258">
        <f>IF(N1237="snížená",J1237,0)</f>
        <v>0</v>
      </c>
      <c r="BG1237" s="258">
        <f>IF(N1237="zákl. přenesená",J1237,0)</f>
        <v>0</v>
      </c>
      <c r="BH1237" s="258">
        <f>IF(N1237="sníž. přenesená",J1237,0)</f>
        <v>0</v>
      </c>
      <c r="BI1237" s="258">
        <f>IF(N1237="nulová",J1237,0)</f>
        <v>0</v>
      </c>
      <c r="BJ1237" s="16" t="s">
        <v>93</v>
      </c>
      <c r="BK1237" s="258">
        <f>ROUND(I1237*H1237,2)</f>
        <v>0</v>
      </c>
      <c r="BL1237" s="16" t="s">
        <v>198</v>
      </c>
      <c r="BM1237" s="257" t="s">
        <v>3086</v>
      </c>
    </row>
    <row r="1238" s="2" customFormat="1">
      <c r="A1238" s="38"/>
      <c r="B1238" s="39"/>
      <c r="C1238" s="40"/>
      <c r="D1238" s="259" t="s">
        <v>187</v>
      </c>
      <c r="E1238" s="40"/>
      <c r="F1238" s="260" t="s">
        <v>1119</v>
      </c>
      <c r="G1238" s="40"/>
      <c r="H1238" s="40"/>
      <c r="I1238" s="154"/>
      <c r="J1238" s="40"/>
      <c r="K1238" s="40"/>
      <c r="L1238" s="44"/>
      <c r="M1238" s="261"/>
      <c r="N1238" s="262"/>
      <c r="O1238" s="91"/>
      <c r="P1238" s="91"/>
      <c r="Q1238" s="91"/>
      <c r="R1238" s="91"/>
      <c r="S1238" s="91"/>
      <c r="T1238" s="92"/>
      <c r="U1238" s="38"/>
      <c r="V1238" s="38"/>
      <c r="W1238" s="38"/>
      <c r="X1238" s="38"/>
      <c r="Y1238" s="38"/>
      <c r="Z1238" s="38"/>
      <c r="AA1238" s="38"/>
      <c r="AB1238" s="38"/>
      <c r="AC1238" s="38"/>
      <c r="AD1238" s="38"/>
      <c r="AE1238" s="38"/>
      <c r="AT1238" s="16" t="s">
        <v>187</v>
      </c>
      <c r="AU1238" s="16" t="s">
        <v>96</v>
      </c>
    </row>
    <row r="1239" s="13" customFormat="1">
      <c r="A1239" s="13"/>
      <c r="B1239" s="267"/>
      <c r="C1239" s="268"/>
      <c r="D1239" s="259" t="s">
        <v>293</v>
      </c>
      <c r="E1239" s="269" t="s">
        <v>1</v>
      </c>
      <c r="F1239" s="270" t="s">
        <v>3080</v>
      </c>
      <c r="G1239" s="268"/>
      <c r="H1239" s="271">
        <v>24</v>
      </c>
      <c r="I1239" s="272"/>
      <c r="J1239" s="268"/>
      <c r="K1239" s="268"/>
      <c r="L1239" s="273"/>
      <c r="M1239" s="274"/>
      <c r="N1239" s="275"/>
      <c r="O1239" s="275"/>
      <c r="P1239" s="275"/>
      <c r="Q1239" s="275"/>
      <c r="R1239" s="275"/>
      <c r="S1239" s="275"/>
      <c r="T1239" s="27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77" t="s">
        <v>293</v>
      </c>
      <c r="AU1239" s="277" t="s">
        <v>96</v>
      </c>
      <c r="AV1239" s="13" t="s">
        <v>96</v>
      </c>
      <c r="AW1239" s="13" t="s">
        <v>40</v>
      </c>
      <c r="AX1239" s="13" t="s">
        <v>85</v>
      </c>
      <c r="AY1239" s="277" t="s">
        <v>180</v>
      </c>
    </row>
    <row r="1240" s="13" customFormat="1">
      <c r="A1240" s="13"/>
      <c r="B1240" s="267"/>
      <c r="C1240" s="268"/>
      <c r="D1240" s="259" t="s">
        <v>293</v>
      </c>
      <c r="E1240" s="269" t="s">
        <v>1</v>
      </c>
      <c r="F1240" s="270" t="s">
        <v>3081</v>
      </c>
      <c r="G1240" s="268"/>
      <c r="H1240" s="271">
        <v>914.39999999999998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77" t="s">
        <v>293</v>
      </c>
      <c r="AU1240" s="277" t="s">
        <v>96</v>
      </c>
      <c r="AV1240" s="13" t="s">
        <v>96</v>
      </c>
      <c r="AW1240" s="13" t="s">
        <v>40</v>
      </c>
      <c r="AX1240" s="13" t="s">
        <v>85</v>
      </c>
      <c r="AY1240" s="277" t="s">
        <v>180</v>
      </c>
    </row>
    <row r="1241" s="13" customFormat="1">
      <c r="A1241" s="13"/>
      <c r="B1241" s="267"/>
      <c r="C1241" s="268"/>
      <c r="D1241" s="259" t="s">
        <v>293</v>
      </c>
      <c r="E1241" s="269" t="s">
        <v>1</v>
      </c>
      <c r="F1241" s="270" t="s">
        <v>3082</v>
      </c>
      <c r="G1241" s="268"/>
      <c r="H1241" s="271">
        <v>108.996</v>
      </c>
      <c r="I1241" s="272"/>
      <c r="J1241" s="268"/>
      <c r="K1241" s="268"/>
      <c r="L1241" s="273"/>
      <c r="M1241" s="274"/>
      <c r="N1241" s="275"/>
      <c r="O1241" s="275"/>
      <c r="P1241" s="275"/>
      <c r="Q1241" s="275"/>
      <c r="R1241" s="275"/>
      <c r="S1241" s="275"/>
      <c r="T1241" s="27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77" t="s">
        <v>293</v>
      </c>
      <c r="AU1241" s="277" t="s">
        <v>96</v>
      </c>
      <c r="AV1241" s="13" t="s">
        <v>96</v>
      </c>
      <c r="AW1241" s="13" t="s">
        <v>40</v>
      </c>
      <c r="AX1241" s="13" t="s">
        <v>85</v>
      </c>
      <c r="AY1241" s="277" t="s">
        <v>180</v>
      </c>
    </row>
    <row r="1242" s="13" customFormat="1">
      <c r="A1242" s="13"/>
      <c r="B1242" s="267"/>
      <c r="C1242" s="268"/>
      <c r="D1242" s="259" t="s">
        <v>293</v>
      </c>
      <c r="E1242" s="269" t="s">
        <v>1</v>
      </c>
      <c r="F1242" s="270" t="s">
        <v>3083</v>
      </c>
      <c r="G1242" s="268"/>
      <c r="H1242" s="271">
        <v>2.2320000000000002</v>
      </c>
      <c r="I1242" s="272"/>
      <c r="J1242" s="268"/>
      <c r="K1242" s="268"/>
      <c r="L1242" s="273"/>
      <c r="M1242" s="274"/>
      <c r="N1242" s="275"/>
      <c r="O1242" s="275"/>
      <c r="P1242" s="275"/>
      <c r="Q1242" s="275"/>
      <c r="R1242" s="275"/>
      <c r="S1242" s="275"/>
      <c r="T1242" s="276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77" t="s">
        <v>293</v>
      </c>
      <c r="AU1242" s="277" t="s">
        <v>96</v>
      </c>
      <c r="AV1242" s="13" t="s">
        <v>96</v>
      </c>
      <c r="AW1242" s="13" t="s">
        <v>40</v>
      </c>
      <c r="AX1242" s="13" t="s">
        <v>85</v>
      </c>
      <c r="AY1242" s="277" t="s">
        <v>180</v>
      </c>
    </row>
    <row r="1243" s="13" customFormat="1">
      <c r="A1243" s="13"/>
      <c r="B1243" s="267"/>
      <c r="C1243" s="268"/>
      <c r="D1243" s="259" t="s">
        <v>293</v>
      </c>
      <c r="E1243" s="269" t="s">
        <v>1</v>
      </c>
      <c r="F1243" s="270" t="s">
        <v>3084</v>
      </c>
      <c r="G1243" s="268"/>
      <c r="H1243" s="271">
        <v>3.3479999999999999</v>
      </c>
      <c r="I1243" s="272"/>
      <c r="J1243" s="268"/>
      <c r="K1243" s="268"/>
      <c r="L1243" s="273"/>
      <c r="M1243" s="274"/>
      <c r="N1243" s="275"/>
      <c r="O1243" s="275"/>
      <c r="P1243" s="275"/>
      <c r="Q1243" s="275"/>
      <c r="R1243" s="275"/>
      <c r="S1243" s="275"/>
      <c r="T1243" s="276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77" t="s">
        <v>293</v>
      </c>
      <c r="AU1243" s="277" t="s">
        <v>96</v>
      </c>
      <c r="AV1243" s="13" t="s">
        <v>96</v>
      </c>
      <c r="AW1243" s="13" t="s">
        <v>40</v>
      </c>
      <c r="AX1243" s="13" t="s">
        <v>85</v>
      </c>
      <c r="AY1243" s="277" t="s">
        <v>180</v>
      </c>
    </row>
    <row r="1244" s="13" customFormat="1">
      <c r="A1244" s="13"/>
      <c r="B1244" s="267"/>
      <c r="C1244" s="268"/>
      <c r="D1244" s="259" t="s">
        <v>293</v>
      </c>
      <c r="E1244" s="269" t="s">
        <v>1</v>
      </c>
      <c r="F1244" s="270" t="s">
        <v>3085</v>
      </c>
      <c r="G1244" s="268"/>
      <c r="H1244" s="271">
        <v>26.039999999999999</v>
      </c>
      <c r="I1244" s="272"/>
      <c r="J1244" s="268"/>
      <c r="K1244" s="268"/>
      <c r="L1244" s="273"/>
      <c r="M1244" s="274"/>
      <c r="N1244" s="275"/>
      <c r="O1244" s="275"/>
      <c r="P1244" s="275"/>
      <c r="Q1244" s="275"/>
      <c r="R1244" s="275"/>
      <c r="S1244" s="275"/>
      <c r="T1244" s="276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77" t="s">
        <v>293</v>
      </c>
      <c r="AU1244" s="277" t="s">
        <v>96</v>
      </c>
      <c r="AV1244" s="13" t="s">
        <v>96</v>
      </c>
      <c r="AW1244" s="13" t="s">
        <v>40</v>
      </c>
      <c r="AX1244" s="13" t="s">
        <v>85</v>
      </c>
      <c r="AY1244" s="277" t="s">
        <v>180</v>
      </c>
    </row>
    <row r="1245" s="2" customFormat="1" ht="24" customHeight="1">
      <c r="A1245" s="38"/>
      <c r="B1245" s="39"/>
      <c r="C1245" s="246" t="s">
        <v>2250</v>
      </c>
      <c r="D1245" s="246" t="s">
        <v>181</v>
      </c>
      <c r="E1245" s="247" t="s">
        <v>1122</v>
      </c>
      <c r="F1245" s="248" t="s">
        <v>1123</v>
      </c>
      <c r="G1245" s="249" t="s">
        <v>322</v>
      </c>
      <c r="H1245" s="250">
        <v>11869.176</v>
      </c>
      <c r="I1245" s="251"/>
      <c r="J1245" s="252">
        <f>ROUND(I1245*H1245,2)</f>
        <v>0</v>
      </c>
      <c r="K1245" s="248" t="s">
        <v>280</v>
      </c>
      <c r="L1245" s="44"/>
      <c r="M1245" s="253" t="s">
        <v>1</v>
      </c>
      <c r="N1245" s="254" t="s">
        <v>50</v>
      </c>
      <c r="O1245" s="91"/>
      <c r="P1245" s="255">
        <f>O1245*H1245</f>
        <v>0</v>
      </c>
      <c r="Q1245" s="255">
        <v>0</v>
      </c>
      <c r="R1245" s="255">
        <f>Q1245*H1245</f>
        <v>0</v>
      </c>
      <c r="S1245" s="255">
        <v>0</v>
      </c>
      <c r="T1245" s="256">
        <f>S1245*H1245</f>
        <v>0</v>
      </c>
      <c r="U1245" s="38"/>
      <c r="V1245" s="38"/>
      <c r="W1245" s="38"/>
      <c r="X1245" s="38"/>
      <c r="Y1245" s="38"/>
      <c r="Z1245" s="38"/>
      <c r="AA1245" s="38"/>
      <c r="AB1245" s="38"/>
      <c r="AC1245" s="38"/>
      <c r="AD1245" s="38"/>
      <c r="AE1245" s="38"/>
      <c r="AR1245" s="257" t="s">
        <v>198</v>
      </c>
      <c r="AT1245" s="257" t="s">
        <v>181</v>
      </c>
      <c r="AU1245" s="257" t="s">
        <v>96</v>
      </c>
      <c r="AY1245" s="16" t="s">
        <v>180</v>
      </c>
      <c r="BE1245" s="258">
        <f>IF(N1245="základní",J1245,0)</f>
        <v>0</v>
      </c>
      <c r="BF1245" s="258">
        <f>IF(N1245="snížená",J1245,0)</f>
        <v>0</v>
      </c>
      <c r="BG1245" s="258">
        <f>IF(N1245="zákl. přenesená",J1245,0)</f>
        <v>0</v>
      </c>
      <c r="BH1245" s="258">
        <f>IF(N1245="sníž. přenesená",J1245,0)</f>
        <v>0</v>
      </c>
      <c r="BI1245" s="258">
        <f>IF(N1245="nulová",J1245,0)</f>
        <v>0</v>
      </c>
      <c r="BJ1245" s="16" t="s">
        <v>93</v>
      </c>
      <c r="BK1245" s="258">
        <f>ROUND(I1245*H1245,2)</f>
        <v>0</v>
      </c>
      <c r="BL1245" s="16" t="s">
        <v>198</v>
      </c>
      <c r="BM1245" s="257" t="s">
        <v>3087</v>
      </c>
    </row>
    <row r="1246" s="2" customFormat="1">
      <c r="A1246" s="38"/>
      <c r="B1246" s="39"/>
      <c r="C1246" s="40"/>
      <c r="D1246" s="259" t="s">
        <v>187</v>
      </c>
      <c r="E1246" s="40"/>
      <c r="F1246" s="260" t="s">
        <v>1123</v>
      </c>
      <c r="G1246" s="40"/>
      <c r="H1246" s="40"/>
      <c r="I1246" s="154"/>
      <c r="J1246" s="40"/>
      <c r="K1246" s="40"/>
      <c r="L1246" s="44"/>
      <c r="M1246" s="261"/>
      <c r="N1246" s="262"/>
      <c r="O1246" s="91"/>
      <c r="P1246" s="91"/>
      <c r="Q1246" s="91"/>
      <c r="R1246" s="91"/>
      <c r="S1246" s="91"/>
      <c r="T1246" s="92"/>
      <c r="U1246" s="38"/>
      <c r="V1246" s="38"/>
      <c r="W1246" s="38"/>
      <c r="X1246" s="38"/>
      <c r="Y1246" s="38"/>
      <c r="Z1246" s="38"/>
      <c r="AA1246" s="38"/>
      <c r="AB1246" s="38"/>
      <c r="AC1246" s="38"/>
      <c r="AD1246" s="38"/>
      <c r="AE1246" s="38"/>
      <c r="AT1246" s="16" t="s">
        <v>187</v>
      </c>
      <c r="AU1246" s="16" t="s">
        <v>96</v>
      </c>
    </row>
    <row r="1247" s="13" customFormat="1">
      <c r="A1247" s="13"/>
      <c r="B1247" s="267"/>
      <c r="C1247" s="268"/>
      <c r="D1247" s="259" t="s">
        <v>293</v>
      </c>
      <c r="E1247" s="268"/>
      <c r="F1247" s="270" t="s">
        <v>3088</v>
      </c>
      <c r="G1247" s="268"/>
      <c r="H1247" s="271">
        <v>11869.176</v>
      </c>
      <c r="I1247" s="272"/>
      <c r="J1247" s="268"/>
      <c r="K1247" s="268"/>
      <c r="L1247" s="273"/>
      <c r="M1247" s="274"/>
      <c r="N1247" s="275"/>
      <c r="O1247" s="275"/>
      <c r="P1247" s="275"/>
      <c r="Q1247" s="275"/>
      <c r="R1247" s="275"/>
      <c r="S1247" s="275"/>
      <c r="T1247" s="276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77" t="s">
        <v>293</v>
      </c>
      <c r="AU1247" s="277" t="s">
        <v>96</v>
      </c>
      <c r="AV1247" s="13" t="s">
        <v>96</v>
      </c>
      <c r="AW1247" s="13" t="s">
        <v>4</v>
      </c>
      <c r="AX1247" s="13" t="s">
        <v>93</v>
      </c>
      <c r="AY1247" s="277" t="s">
        <v>180</v>
      </c>
    </row>
    <row r="1248" s="2" customFormat="1" ht="24" customHeight="1">
      <c r="A1248" s="38"/>
      <c r="B1248" s="39"/>
      <c r="C1248" s="246" t="s">
        <v>2272</v>
      </c>
      <c r="D1248" s="246" t="s">
        <v>181</v>
      </c>
      <c r="E1248" s="247" t="s">
        <v>2454</v>
      </c>
      <c r="F1248" s="248" t="s">
        <v>2455</v>
      </c>
      <c r="G1248" s="249" t="s">
        <v>322</v>
      </c>
      <c r="H1248" s="250">
        <v>24</v>
      </c>
      <c r="I1248" s="251"/>
      <c r="J1248" s="252">
        <f>ROUND(I1248*H1248,2)</f>
        <v>0</v>
      </c>
      <c r="K1248" s="248" t="s">
        <v>280</v>
      </c>
      <c r="L1248" s="44"/>
      <c r="M1248" s="253" t="s">
        <v>1</v>
      </c>
      <c r="N1248" s="254" t="s">
        <v>50</v>
      </c>
      <c r="O1248" s="91"/>
      <c r="P1248" s="255">
        <f>O1248*H1248</f>
        <v>0</v>
      </c>
      <c r="Q1248" s="255">
        <v>0</v>
      </c>
      <c r="R1248" s="255">
        <f>Q1248*H1248</f>
        <v>0</v>
      </c>
      <c r="S1248" s="255">
        <v>0</v>
      </c>
      <c r="T1248" s="256">
        <f>S1248*H1248</f>
        <v>0</v>
      </c>
      <c r="U1248" s="38"/>
      <c r="V1248" s="38"/>
      <c r="W1248" s="38"/>
      <c r="X1248" s="38"/>
      <c r="Y1248" s="38"/>
      <c r="Z1248" s="38"/>
      <c r="AA1248" s="38"/>
      <c r="AB1248" s="38"/>
      <c r="AC1248" s="38"/>
      <c r="AD1248" s="38"/>
      <c r="AE1248" s="38"/>
      <c r="AR1248" s="257" t="s">
        <v>198</v>
      </c>
      <c r="AT1248" s="257" t="s">
        <v>181</v>
      </c>
      <c r="AU1248" s="257" t="s">
        <v>96</v>
      </c>
      <c r="AY1248" s="16" t="s">
        <v>180</v>
      </c>
      <c r="BE1248" s="258">
        <f>IF(N1248="základní",J1248,0)</f>
        <v>0</v>
      </c>
      <c r="BF1248" s="258">
        <f>IF(N1248="snížená",J1248,0)</f>
        <v>0</v>
      </c>
      <c r="BG1248" s="258">
        <f>IF(N1248="zákl. přenesená",J1248,0)</f>
        <v>0</v>
      </c>
      <c r="BH1248" s="258">
        <f>IF(N1248="sníž. přenesená",J1248,0)</f>
        <v>0</v>
      </c>
      <c r="BI1248" s="258">
        <f>IF(N1248="nulová",J1248,0)</f>
        <v>0</v>
      </c>
      <c r="BJ1248" s="16" t="s">
        <v>93</v>
      </c>
      <c r="BK1248" s="258">
        <f>ROUND(I1248*H1248,2)</f>
        <v>0</v>
      </c>
      <c r="BL1248" s="16" t="s">
        <v>198</v>
      </c>
      <c r="BM1248" s="257" t="s">
        <v>3089</v>
      </c>
    </row>
    <row r="1249" s="2" customFormat="1">
      <c r="A1249" s="38"/>
      <c r="B1249" s="39"/>
      <c r="C1249" s="40"/>
      <c r="D1249" s="259" t="s">
        <v>187</v>
      </c>
      <c r="E1249" s="40"/>
      <c r="F1249" s="260" t="s">
        <v>2455</v>
      </c>
      <c r="G1249" s="40"/>
      <c r="H1249" s="40"/>
      <c r="I1249" s="154"/>
      <c r="J1249" s="40"/>
      <c r="K1249" s="40"/>
      <c r="L1249" s="44"/>
      <c r="M1249" s="261"/>
      <c r="N1249" s="262"/>
      <c r="O1249" s="91"/>
      <c r="P1249" s="91"/>
      <c r="Q1249" s="91"/>
      <c r="R1249" s="91"/>
      <c r="S1249" s="91"/>
      <c r="T1249" s="92"/>
      <c r="U1249" s="38"/>
      <c r="V1249" s="38"/>
      <c r="W1249" s="38"/>
      <c r="X1249" s="38"/>
      <c r="Y1249" s="38"/>
      <c r="Z1249" s="38"/>
      <c r="AA1249" s="38"/>
      <c r="AB1249" s="38"/>
      <c r="AC1249" s="38"/>
      <c r="AD1249" s="38"/>
      <c r="AE1249" s="38"/>
      <c r="AT1249" s="16" t="s">
        <v>187</v>
      </c>
      <c r="AU1249" s="16" t="s">
        <v>96</v>
      </c>
    </row>
    <row r="1250" s="13" customFormat="1">
      <c r="A1250" s="13"/>
      <c r="B1250" s="267"/>
      <c r="C1250" s="268"/>
      <c r="D1250" s="259" t="s">
        <v>293</v>
      </c>
      <c r="E1250" s="269" t="s">
        <v>1</v>
      </c>
      <c r="F1250" s="270" t="s">
        <v>3090</v>
      </c>
      <c r="G1250" s="268"/>
      <c r="H1250" s="271">
        <v>24</v>
      </c>
      <c r="I1250" s="272"/>
      <c r="J1250" s="268"/>
      <c r="K1250" s="268"/>
      <c r="L1250" s="273"/>
      <c r="M1250" s="274"/>
      <c r="N1250" s="275"/>
      <c r="O1250" s="275"/>
      <c r="P1250" s="275"/>
      <c r="Q1250" s="275"/>
      <c r="R1250" s="275"/>
      <c r="S1250" s="275"/>
      <c r="T1250" s="27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77" t="s">
        <v>293</v>
      </c>
      <c r="AU1250" s="277" t="s">
        <v>96</v>
      </c>
      <c r="AV1250" s="13" t="s">
        <v>96</v>
      </c>
      <c r="AW1250" s="13" t="s">
        <v>40</v>
      </c>
      <c r="AX1250" s="13" t="s">
        <v>93</v>
      </c>
      <c r="AY1250" s="277" t="s">
        <v>180</v>
      </c>
    </row>
    <row r="1251" s="2" customFormat="1" ht="24" customHeight="1">
      <c r="A1251" s="38"/>
      <c r="B1251" s="39"/>
      <c r="C1251" s="246" t="s">
        <v>2277</v>
      </c>
      <c r="D1251" s="246" t="s">
        <v>181</v>
      </c>
      <c r="E1251" s="247" t="s">
        <v>2458</v>
      </c>
      <c r="F1251" s="248" t="s">
        <v>2459</v>
      </c>
      <c r="G1251" s="249" t="s">
        <v>322</v>
      </c>
      <c r="H1251" s="250">
        <v>140.61600000000001</v>
      </c>
      <c r="I1251" s="251"/>
      <c r="J1251" s="252">
        <f>ROUND(I1251*H1251,2)</f>
        <v>0</v>
      </c>
      <c r="K1251" s="248" t="s">
        <v>280</v>
      </c>
      <c r="L1251" s="44"/>
      <c r="M1251" s="253" t="s">
        <v>1</v>
      </c>
      <c r="N1251" s="254" t="s">
        <v>50</v>
      </c>
      <c r="O1251" s="91"/>
      <c r="P1251" s="255">
        <f>O1251*H1251</f>
        <v>0</v>
      </c>
      <c r="Q1251" s="255">
        <v>0</v>
      </c>
      <c r="R1251" s="255">
        <f>Q1251*H1251</f>
        <v>0</v>
      </c>
      <c r="S1251" s="255">
        <v>0</v>
      </c>
      <c r="T1251" s="256">
        <f>S1251*H1251</f>
        <v>0</v>
      </c>
      <c r="U1251" s="38"/>
      <c r="V1251" s="38"/>
      <c r="W1251" s="38"/>
      <c r="X1251" s="38"/>
      <c r="Y1251" s="38"/>
      <c r="Z1251" s="38"/>
      <c r="AA1251" s="38"/>
      <c r="AB1251" s="38"/>
      <c r="AC1251" s="38"/>
      <c r="AD1251" s="38"/>
      <c r="AE1251" s="38"/>
      <c r="AR1251" s="257" t="s">
        <v>198</v>
      </c>
      <c r="AT1251" s="257" t="s">
        <v>181</v>
      </c>
      <c r="AU1251" s="257" t="s">
        <v>96</v>
      </c>
      <c r="AY1251" s="16" t="s">
        <v>180</v>
      </c>
      <c r="BE1251" s="258">
        <f>IF(N1251="základní",J1251,0)</f>
        <v>0</v>
      </c>
      <c r="BF1251" s="258">
        <f>IF(N1251="snížená",J1251,0)</f>
        <v>0</v>
      </c>
      <c r="BG1251" s="258">
        <f>IF(N1251="zákl. přenesená",J1251,0)</f>
        <v>0</v>
      </c>
      <c r="BH1251" s="258">
        <f>IF(N1251="sníž. přenesená",J1251,0)</f>
        <v>0</v>
      </c>
      <c r="BI1251" s="258">
        <f>IF(N1251="nulová",J1251,0)</f>
        <v>0</v>
      </c>
      <c r="BJ1251" s="16" t="s">
        <v>93</v>
      </c>
      <c r="BK1251" s="258">
        <f>ROUND(I1251*H1251,2)</f>
        <v>0</v>
      </c>
      <c r="BL1251" s="16" t="s">
        <v>198</v>
      </c>
      <c r="BM1251" s="257" t="s">
        <v>3091</v>
      </c>
    </row>
    <row r="1252" s="2" customFormat="1">
      <c r="A1252" s="38"/>
      <c r="B1252" s="39"/>
      <c r="C1252" s="40"/>
      <c r="D1252" s="259" t="s">
        <v>187</v>
      </c>
      <c r="E1252" s="40"/>
      <c r="F1252" s="260" t="s">
        <v>2459</v>
      </c>
      <c r="G1252" s="40"/>
      <c r="H1252" s="40"/>
      <c r="I1252" s="154"/>
      <c r="J1252" s="40"/>
      <c r="K1252" s="40"/>
      <c r="L1252" s="44"/>
      <c r="M1252" s="261"/>
      <c r="N1252" s="262"/>
      <c r="O1252" s="91"/>
      <c r="P1252" s="91"/>
      <c r="Q1252" s="91"/>
      <c r="R1252" s="91"/>
      <c r="S1252" s="91"/>
      <c r="T1252" s="92"/>
      <c r="U1252" s="38"/>
      <c r="V1252" s="38"/>
      <c r="W1252" s="38"/>
      <c r="X1252" s="38"/>
      <c r="Y1252" s="38"/>
      <c r="Z1252" s="38"/>
      <c r="AA1252" s="38"/>
      <c r="AB1252" s="38"/>
      <c r="AC1252" s="38"/>
      <c r="AD1252" s="38"/>
      <c r="AE1252" s="38"/>
      <c r="AT1252" s="16" t="s">
        <v>187</v>
      </c>
      <c r="AU1252" s="16" t="s">
        <v>96</v>
      </c>
    </row>
    <row r="1253" s="13" customFormat="1">
      <c r="A1253" s="13"/>
      <c r="B1253" s="267"/>
      <c r="C1253" s="268"/>
      <c r="D1253" s="259" t="s">
        <v>293</v>
      </c>
      <c r="E1253" s="269" t="s">
        <v>1</v>
      </c>
      <c r="F1253" s="270" t="s">
        <v>3092</v>
      </c>
      <c r="G1253" s="268"/>
      <c r="H1253" s="271">
        <v>108.996</v>
      </c>
      <c r="I1253" s="272"/>
      <c r="J1253" s="268"/>
      <c r="K1253" s="268"/>
      <c r="L1253" s="273"/>
      <c r="M1253" s="274"/>
      <c r="N1253" s="275"/>
      <c r="O1253" s="275"/>
      <c r="P1253" s="275"/>
      <c r="Q1253" s="275"/>
      <c r="R1253" s="275"/>
      <c r="S1253" s="275"/>
      <c r="T1253" s="276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77" t="s">
        <v>293</v>
      </c>
      <c r="AU1253" s="277" t="s">
        <v>96</v>
      </c>
      <c r="AV1253" s="13" t="s">
        <v>96</v>
      </c>
      <c r="AW1253" s="13" t="s">
        <v>40</v>
      </c>
      <c r="AX1253" s="13" t="s">
        <v>85</v>
      </c>
      <c r="AY1253" s="277" t="s">
        <v>180</v>
      </c>
    </row>
    <row r="1254" s="13" customFormat="1">
      <c r="A1254" s="13"/>
      <c r="B1254" s="267"/>
      <c r="C1254" s="268"/>
      <c r="D1254" s="259" t="s">
        <v>293</v>
      </c>
      <c r="E1254" s="269" t="s">
        <v>1</v>
      </c>
      <c r="F1254" s="270" t="s">
        <v>3093</v>
      </c>
      <c r="G1254" s="268"/>
      <c r="H1254" s="271">
        <v>2.2320000000000002</v>
      </c>
      <c r="I1254" s="272"/>
      <c r="J1254" s="268"/>
      <c r="K1254" s="268"/>
      <c r="L1254" s="273"/>
      <c r="M1254" s="274"/>
      <c r="N1254" s="275"/>
      <c r="O1254" s="275"/>
      <c r="P1254" s="275"/>
      <c r="Q1254" s="275"/>
      <c r="R1254" s="275"/>
      <c r="S1254" s="275"/>
      <c r="T1254" s="276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77" t="s">
        <v>293</v>
      </c>
      <c r="AU1254" s="277" t="s">
        <v>96</v>
      </c>
      <c r="AV1254" s="13" t="s">
        <v>96</v>
      </c>
      <c r="AW1254" s="13" t="s">
        <v>40</v>
      </c>
      <c r="AX1254" s="13" t="s">
        <v>85</v>
      </c>
      <c r="AY1254" s="277" t="s">
        <v>180</v>
      </c>
    </row>
    <row r="1255" s="13" customFormat="1">
      <c r="A1255" s="13"/>
      <c r="B1255" s="267"/>
      <c r="C1255" s="268"/>
      <c r="D1255" s="259" t="s">
        <v>293</v>
      </c>
      <c r="E1255" s="269" t="s">
        <v>1</v>
      </c>
      <c r="F1255" s="270" t="s">
        <v>3094</v>
      </c>
      <c r="G1255" s="268"/>
      <c r="H1255" s="271">
        <v>3.3479999999999999</v>
      </c>
      <c r="I1255" s="272"/>
      <c r="J1255" s="268"/>
      <c r="K1255" s="268"/>
      <c r="L1255" s="273"/>
      <c r="M1255" s="274"/>
      <c r="N1255" s="275"/>
      <c r="O1255" s="275"/>
      <c r="P1255" s="275"/>
      <c r="Q1255" s="275"/>
      <c r="R1255" s="275"/>
      <c r="S1255" s="275"/>
      <c r="T1255" s="276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77" t="s">
        <v>293</v>
      </c>
      <c r="AU1255" s="277" t="s">
        <v>96</v>
      </c>
      <c r="AV1255" s="13" t="s">
        <v>96</v>
      </c>
      <c r="AW1255" s="13" t="s">
        <v>40</v>
      </c>
      <c r="AX1255" s="13" t="s">
        <v>85</v>
      </c>
      <c r="AY1255" s="277" t="s">
        <v>180</v>
      </c>
    </row>
    <row r="1256" s="13" customFormat="1">
      <c r="A1256" s="13"/>
      <c r="B1256" s="267"/>
      <c r="C1256" s="268"/>
      <c r="D1256" s="259" t="s">
        <v>293</v>
      </c>
      <c r="E1256" s="269" t="s">
        <v>1</v>
      </c>
      <c r="F1256" s="270" t="s">
        <v>3095</v>
      </c>
      <c r="G1256" s="268"/>
      <c r="H1256" s="271">
        <v>26.039999999999999</v>
      </c>
      <c r="I1256" s="272"/>
      <c r="J1256" s="268"/>
      <c r="K1256" s="268"/>
      <c r="L1256" s="273"/>
      <c r="M1256" s="274"/>
      <c r="N1256" s="275"/>
      <c r="O1256" s="275"/>
      <c r="P1256" s="275"/>
      <c r="Q1256" s="275"/>
      <c r="R1256" s="275"/>
      <c r="S1256" s="275"/>
      <c r="T1256" s="276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77" t="s">
        <v>293</v>
      </c>
      <c r="AU1256" s="277" t="s">
        <v>96</v>
      </c>
      <c r="AV1256" s="13" t="s">
        <v>96</v>
      </c>
      <c r="AW1256" s="13" t="s">
        <v>40</v>
      </c>
      <c r="AX1256" s="13" t="s">
        <v>85</v>
      </c>
      <c r="AY1256" s="277" t="s">
        <v>180</v>
      </c>
    </row>
    <row r="1257" s="2" customFormat="1" ht="24" customHeight="1">
      <c r="A1257" s="38"/>
      <c r="B1257" s="39"/>
      <c r="C1257" s="246" t="s">
        <v>2282</v>
      </c>
      <c r="D1257" s="246" t="s">
        <v>181</v>
      </c>
      <c r="E1257" s="247" t="s">
        <v>2462</v>
      </c>
      <c r="F1257" s="248" t="s">
        <v>2463</v>
      </c>
      <c r="G1257" s="249" t="s">
        <v>322</v>
      </c>
      <c r="H1257" s="250">
        <v>914.39999999999998</v>
      </c>
      <c r="I1257" s="251"/>
      <c r="J1257" s="252">
        <f>ROUND(I1257*H1257,2)</f>
        <v>0</v>
      </c>
      <c r="K1257" s="248" t="s">
        <v>280</v>
      </c>
      <c r="L1257" s="44"/>
      <c r="M1257" s="253" t="s">
        <v>1</v>
      </c>
      <c r="N1257" s="254" t="s">
        <v>50</v>
      </c>
      <c r="O1257" s="91"/>
      <c r="P1257" s="255">
        <f>O1257*H1257</f>
        <v>0</v>
      </c>
      <c r="Q1257" s="255">
        <v>0</v>
      </c>
      <c r="R1257" s="255">
        <f>Q1257*H1257</f>
        <v>0</v>
      </c>
      <c r="S1257" s="255">
        <v>0</v>
      </c>
      <c r="T1257" s="256">
        <f>S1257*H1257</f>
        <v>0</v>
      </c>
      <c r="U1257" s="38"/>
      <c r="V1257" s="38"/>
      <c r="W1257" s="38"/>
      <c r="X1257" s="38"/>
      <c r="Y1257" s="38"/>
      <c r="Z1257" s="38"/>
      <c r="AA1257" s="38"/>
      <c r="AB1257" s="38"/>
      <c r="AC1257" s="38"/>
      <c r="AD1257" s="38"/>
      <c r="AE1257" s="38"/>
      <c r="AR1257" s="257" t="s">
        <v>198</v>
      </c>
      <c r="AT1257" s="257" t="s">
        <v>181</v>
      </c>
      <c r="AU1257" s="257" t="s">
        <v>96</v>
      </c>
      <c r="AY1257" s="16" t="s">
        <v>180</v>
      </c>
      <c r="BE1257" s="258">
        <f>IF(N1257="základní",J1257,0)</f>
        <v>0</v>
      </c>
      <c r="BF1257" s="258">
        <f>IF(N1257="snížená",J1257,0)</f>
        <v>0</v>
      </c>
      <c r="BG1257" s="258">
        <f>IF(N1257="zákl. přenesená",J1257,0)</f>
        <v>0</v>
      </c>
      <c r="BH1257" s="258">
        <f>IF(N1257="sníž. přenesená",J1257,0)</f>
        <v>0</v>
      </c>
      <c r="BI1257" s="258">
        <f>IF(N1257="nulová",J1257,0)</f>
        <v>0</v>
      </c>
      <c r="BJ1257" s="16" t="s">
        <v>93</v>
      </c>
      <c r="BK1257" s="258">
        <f>ROUND(I1257*H1257,2)</f>
        <v>0</v>
      </c>
      <c r="BL1257" s="16" t="s">
        <v>198</v>
      </c>
      <c r="BM1257" s="257" t="s">
        <v>3096</v>
      </c>
    </row>
    <row r="1258" s="2" customFormat="1">
      <c r="A1258" s="38"/>
      <c r="B1258" s="39"/>
      <c r="C1258" s="40"/>
      <c r="D1258" s="259" t="s">
        <v>187</v>
      </c>
      <c r="E1258" s="40"/>
      <c r="F1258" s="260" t="s">
        <v>2463</v>
      </c>
      <c r="G1258" s="40"/>
      <c r="H1258" s="40"/>
      <c r="I1258" s="154"/>
      <c r="J1258" s="40"/>
      <c r="K1258" s="40"/>
      <c r="L1258" s="44"/>
      <c r="M1258" s="261"/>
      <c r="N1258" s="262"/>
      <c r="O1258" s="91"/>
      <c r="P1258" s="91"/>
      <c r="Q1258" s="91"/>
      <c r="R1258" s="91"/>
      <c r="S1258" s="91"/>
      <c r="T1258" s="92"/>
      <c r="U1258" s="38"/>
      <c r="V1258" s="38"/>
      <c r="W1258" s="38"/>
      <c r="X1258" s="38"/>
      <c r="Y1258" s="38"/>
      <c r="Z1258" s="38"/>
      <c r="AA1258" s="38"/>
      <c r="AB1258" s="38"/>
      <c r="AC1258" s="38"/>
      <c r="AD1258" s="38"/>
      <c r="AE1258" s="38"/>
      <c r="AT1258" s="16" t="s">
        <v>187</v>
      </c>
      <c r="AU1258" s="16" t="s">
        <v>96</v>
      </c>
    </row>
    <row r="1259" s="13" customFormat="1">
      <c r="A1259" s="13"/>
      <c r="B1259" s="267"/>
      <c r="C1259" s="268"/>
      <c r="D1259" s="259" t="s">
        <v>293</v>
      </c>
      <c r="E1259" s="269" t="s">
        <v>1</v>
      </c>
      <c r="F1259" s="270" t="s">
        <v>3081</v>
      </c>
      <c r="G1259" s="268"/>
      <c r="H1259" s="271">
        <v>914.39999999999998</v>
      </c>
      <c r="I1259" s="272"/>
      <c r="J1259" s="268"/>
      <c r="K1259" s="268"/>
      <c r="L1259" s="273"/>
      <c r="M1259" s="274"/>
      <c r="N1259" s="275"/>
      <c r="O1259" s="275"/>
      <c r="P1259" s="275"/>
      <c r="Q1259" s="275"/>
      <c r="R1259" s="275"/>
      <c r="S1259" s="275"/>
      <c r="T1259" s="276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277" t="s">
        <v>293</v>
      </c>
      <c r="AU1259" s="277" t="s">
        <v>96</v>
      </c>
      <c r="AV1259" s="13" t="s">
        <v>96</v>
      </c>
      <c r="AW1259" s="13" t="s">
        <v>40</v>
      </c>
      <c r="AX1259" s="13" t="s">
        <v>93</v>
      </c>
      <c r="AY1259" s="277" t="s">
        <v>180</v>
      </c>
    </row>
    <row r="1260" s="12" customFormat="1" ht="22.8" customHeight="1">
      <c r="A1260" s="12"/>
      <c r="B1260" s="230"/>
      <c r="C1260" s="231"/>
      <c r="D1260" s="232" t="s">
        <v>84</v>
      </c>
      <c r="E1260" s="244" t="s">
        <v>1244</v>
      </c>
      <c r="F1260" s="244" t="s">
        <v>955</v>
      </c>
      <c r="G1260" s="231"/>
      <c r="H1260" s="231"/>
      <c r="I1260" s="234"/>
      <c r="J1260" s="245">
        <f>BK1260</f>
        <v>0</v>
      </c>
      <c r="K1260" s="231"/>
      <c r="L1260" s="236"/>
      <c r="M1260" s="237"/>
      <c r="N1260" s="238"/>
      <c r="O1260" s="238"/>
      <c r="P1260" s="239">
        <f>SUM(P1261:P1263)</f>
        <v>0</v>
      </c>
      <c r="Q1260" s="238"/>
      <c r="R1260" s="239">
        <f>SUM(R1261:R1263)</f>
        <v>0</v>
      </c>
      <c r="S1260" s="238"/>
      <c r="T1260" s="240">
        <f>SUM(T1261:T1263)</f>
        <v>0</v>
      </c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R1260" s="241" t="s">
        <v>93</v>
      </c>
      <c r="AT1260" s="242" t="s">
        <v>84</v>
      </c>
      <c r="AU1260" s="242" t="s">
        <v>93</v>
      </c>
      <c r="AY1260" s="241" t="s">
        <v>180</v>
      </c>
      <c r="BK1260" s="243">
        <f>SUM(BK1261:BK1263)</f>
        <v>0</v>
      </c>
    </row>
    <row r="1261" s="2" customFormat="1" ht="24" customHeight="1">
      <c r="A1261" s="38"/>
      <c r="B1261" s="39"/>
      <c r="C1261" s="246" t="s">
        <v>1976</v>
      </c>
      <c r="D1261" s="246" t="s">
        <v>181</v>
      </c>
      <c r="E1261" s="247" t="s">
        <v>2466</v>
      </c>
      <c r="F1261" s="248" t="s">
        <v>2467</v>
      </c>
      <c r="G1261" s="249" t="s">
        <v>322</v>
      </c>
      <c r="H1261" s="250">
        <v>1243.6089999999999</v>
      </c>
      <c r="I1261" s="251"/>
      <c r="J1261" s="252">
        <f>ROUND(I1261*H1261,2)</f>
        <v>0</v>
      </c>
      <c r="K1261" s="248" t="s">
        <v>280</v>
      </c>
      <c r="L1261" s="44"/>
      <c r="M1261" s="253" t="s">
        <v>1</v>
      </c>
      <c r="N1261" s="254" t="s">
        <v>50</v>
      </c>
      <c r="O1261" s="91"/>
      <c r="P1261" s="255">
        <f>O1261*H1261</f>
        <v>0</v>
      </c>
      <c r="Q1261" s="255">
        <v>0</v>
      </c>
      <c r="R1261" s="255">
        <f>Q1261*H1261</f>
        <v>0</v>
      </c>
      <c r="S1261" s="255">
        <v>0</v>
      </c>
      <c r="T1261" s="256">
        <f>S1261*H1261</f>
        <v>0</v>
      </c>
      <c r="U1261" s="38"/>
      <c r="V1261" s="38"/>
      <c r="W1261" s="38"/>
      <c r="X1261" s="38"/>
      <c r="Y1261" s="38"/>
      <c r="Z1261" s="38"/>
      <c r="AA1261" s="38"/>
      <c r="AB1261" s="38"/>
      <c r="AC1261" s="38"/>
      <c r="AD1261" s="38"/>
      <c r="AE1261" s="38"/>
      <c r="AR1261" s="257" t="s">
        <v>198</v>
      </c>
      <c r="AT1261" s="257" t="s">
        <v>181</v>
      </c>
      <c r="AU1261" s="257" t="s">
        <v>96</v>
      </c>
      <c r="AY1261" s="16" t="s">
        <v>180</v>
      </c>
      <c r="BE1261" s="258">
        <f>IF(N1261="základní",J1261,0)</f>
        <v>0</v>
      </c>
      <c r="BF1261" s="258">
        <f>IF(N1261="snížená",J1261,0)</f>
        <v>0</v>
      </c>
      <c r="BG1261" s="258">
        <f>IF(N1261="zákl. přenesená",J1261,0)</f>
        <v>0</v>
      </c>
      <c r="BH1261" s="258">
        <f>IF(N1261="sníž. přenesená",J1261,0)</f>
        <v>0</v>
      </c>
      <c r="BI1261" s="258">
        <f>IF(N1261="nulová",J1261,0)</f>
        <v>0</v>
      </c>
      <c r="BJ1261" s="16" t="s">
        <v>93</v>
      </c>
      <c r="BK1261" s="258">
        <f>ROUND(I1261*H1261,2)</f>
        <v>0</v>
      </c>
      <c r="BL1261" s="16" t="s">
        <v>198</v>
      </c>
      <c r="BM1261" s="257" t="s">
        <v>3097</v>
      </c>
    </row>
    <row r="1262" s="2" customFormat="1">
      <c r="A1262" s="38"/>
      <c r="B1262" s="39"/>
      <c r="C1262" s="40"/>
      <c r="D1262" s="259" t="s">
        <v>187</v>
      </c>
      <c r="E1262" s="40"/>
      <c r="F1262" s="260" t="s">
        <v>2469</v>
      </c>
      <c r="G1262" s="40"/>
      <c r="H1262" s="40"/>
      <c r="I1262" s="154"/>
      <c r="J1262" s="40"/>
      <c r="K1262" s="40"/>
      <c r="L1262" s="44"/>
      <c r="M1262" s="261"/>
      <c r="N1262" s="262"/>
      <c r="O1262" s="91"/>
      <c r="P1262" s="91"/>
      <c r="Q1262" s="91"/>
      <c r="R1262" s="91"/>
      <c r="S1262" s="91"/>
      <c r="T1262" s="92"/>
      <c r="U1262" s="38"/>
      <c r="V1262" s="38"/>
      <c r="W1262" s="38"/>
      <c r="X1262" s="38"/>
      <c r="Y1262" s="38"/>
      <c r="Z1262" s="38"/>
      <c r="AA1262" s="38"/>
      <c r="AB1262" s="38"/>
      <c r="AC1262" s="38"/>
      <c r="AD1262" s="38"/>
      <c r="AE1262" s="38"/>
      <c r="AT1262" s="16" t="s">
        <v>187</v>
      </c>
      <c r="AU1262" s="16" t="s">
        <v>96</v>
      </c>
    </row>
    <row r="1263" s="13" customFormat="1">
      <c r="A1263" s="13"/>
      <c r="B1263" s="267"/>
      <c r="C1263" s="268"/>
      <c r="D1263" s="259" t="s">
        <v>293</v>
      </c>
      <c r="E1263" s="268"/>
      <c r="F1263" s="270" t="s">
        <v>3098</v>
      </c>
      <c r="G1263" s="268"/>
      <c r="H1263" s="271">
        <v>1243.6089999999999</v>
      </c>
      <c r="I1263" s="272"/>
      <c r="J1263" s="268"/>
      <c r="K1263" s="268"/>
      <c r="L1263" s="273"/>
      <c r="M1263" s="274"/>
      <c r="N1263" s="275"/>
      <c r="O1263" s="275"/>
      <c r="P1263" s="275"/>
      <c r="Q1263" s="275"/>
      <c r="R1263" s="275"/>
      <c r="S1263" s="275"/>
      <c r="T1263" s="276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77" t="s">
        <v>293</v>
      </c>
      <c r="AU1263" s="277" t="s">
        <v>96</v>
      </c>
      <c r="AV1263" s="13" t="s">
        <v>96</v>
      </c>
      <c r="AW1263" s="13" t="s">
        <v>4</v>
      </c>
      <c r="AX1263" s="13" t="s">
        <v>93</v>
      </c>
      <c r="AY1263" s="277" t="s">
        <v>180</v>
      </c>
    </row>
    <row r="1264" s="12" customFormat="1" ht="25.92" customHeight="1">
      <c r="A1264" s="12"/>
      <c r="B1264" s="230"/>
      <c r="C1264" s="231"/>
      <c r="D1264" s="232" t="s">
        <v>84</v>
      </c>
      <c r="E1264" s="233" t="s">
        <v>540</v>
      </c>
      <c r="F1264" s="233" t="s">
        <v>541</v>
      </c>
      <c r="G1264" s="231"/>
      <c r="H1264" s="231"/>
      <c r="I1264" s="234"/>
      <c r="J1264" s="235">
        <f>BK1264</f>
        <v>0</v>
      </c>
      <c r="K1264" s="231"/>
      <c r="L1264" s="236"/>
      <c r="M1264" s="237"/>
      <c r="N1264" s="238"/>
      <c r="O1264" s="238"/>
      <c r="P1264" s="239">
        <f>P1265</f>
        <v>0</v>
      </c>
      <c r="Q1264" s="238"/>
      <c r="R1264" s="239">
        <f>R1265</f>
        <v>17.981000000000002</v>
      </c>
      <c r="S1264" s="238"/>
      <c r="T1264" s="240">
        <f>T1265</f>
        <v>0</v>
      </c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R1264" s="241" t="s">
        <v>96</v>
      </c>
      <c r="AT1264" s="242" t="s">
        <v>84</v>
      </c>
      <c r="AU1264" s="242" t="s">
        <v>85</v>
      </c>
      <c r="AY1264" s="241" t="s">
        <v>180</v>
      </c>
      <c r="BK1264" s="243">
        <f>BK1265</f>
        <v>0</v>
      </c>
    </row>
    <row r="1265" s="12" customFormat="1" ht="22.8" customHeight="1">
      <c r="A1265" s="12"/>
      <c r="B1265" s="230"/>
      <c r="C1265" s="231"/>
      <c r="D1265" s="232" t="s">
        <v>84</v>
      </c>
      <c r="E1265" s="244" t="s">
        <v>2471</v>
      </c>
      <c r="F1265" s="244" t="s">
        <v>2472</v>
      </c>
      <c r="G1265" s="231"/>
      <c r="H1265" s="231"/>
      <c r="I1265" s="234"/>
      <c r="J1265" s="245">
        <f>BK1265</f>
        <v>0</v>
      </c>
      <c r="K1265" s="231"/>
      <c r="L1265" s="236"/>
      <c r="M1265" s="237"/>
      <c r="N1265" s="238"/>
      <c r="O1265" s="238"/>
      <c r="P1265" s="239">
        <f>SUM(P1266:P1268)</f>
        <v>0</v>
      </c>
      <c r="Q1265" s="238"/>
      <c r="R1265" s="239">
        <f>SUM(R1266:R1268)</f>
        <v>17.981000000000002</v>
      </c>
      <c r="S1265" s="238"/>
      <c r="T1265" s="240">
        <f>SUM(T1266:T1268)</f>
        <v>0</v>
      </c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R1265" s="241" t="s">
        <v>96</v>
      </c>
      <c r="AT1265" s="242" t="s">
        <v>84</v>
      </c>
      <c r="AU1265" s="242" t="s">
        <v>93</v>
      </c>
      <c r="AY1265" s="241" t="s">
        <v>180</v>
      </c>
      <c r="BK1265" s="243">
        <f>SUM(BK1266:BK1268)</f>
        <v>0</v>
      </c>
    </row>
    <row r="1266" s="2" customFormat="1" ht="16.5" customHeight="1">
      <c r="A1266" s="38"/>
      <c r="B1266" s="39"/>
      <c r="C1266" s="278" t="s">
        <v>2099</v>
      </c>
      <c r="D1266" s="278" t="s">
        <v>334</v>
      </c>
      <c r="E1266" s="279" t="s">
        <v>2474</v>
      </c>
      <c r="F1266" s="280" t="s">
        <v>2475</v>
      </c>
      <c r="G1266" s="281" t="s">
        <v>290</v>
      </c>
      <c r="H1266" s="282">
        <v>17.981000000000002</v>
      </c>
      <c r="I1266" s="283"/>
      <c r="J1266" s="284">
        <f>ROUND(I1266*H1266,2)</f>
        <v>0</v>
      </c>
      <c r="K1266" s="280" t="s">
        <v>280</v>
      </c>
      <c r="L1266" s="285"/>
      <c r="M1266" s="286" t="s">
        <v>1</v>
      </c>
      <c r="N1266" s="287" t="s">
        <v>50</v>
      </c>
      <c r="O1266" s="91"/>
      <c r="P1266" s="255">
        <f>O1266*H1266</f>
        <v>0</v>
      </c>
      <c r="Q1266" s="255">
        <v>1</v>
      </c>
      <c r="R1266" s="255">
        <f>Q1266*H1266</f>
        <v>17.981000000000002</v>
      </c>
      <c r="S1266" s="255">
        <v>0</v>
      </c>
      <c r="T1266" s="256">
        <f>S1266*H1266</f>
        <v>0</v>
      </c>
      <c r="U1266" s="38"/>
      <c r="V1266" s="38"/>
      <c r="W1266" s="38"/>
      <c r="X1266" s="38"/>
      <c r="Y1266" s="38"/>
      <c r="Z1266" s="38"/>
      <c r="AA1266" s="38"/>
      <c r="AB1266" s="38"/>
      <c r="AC1266" s="38"/>
      <c r="AD1266" s="38"/>
      <c r="AE1266" s="38"/>
      <c r="AR1266" s="257" t="s">
        <v>215</v>
      </c>
      <c r="AT1266" s="257" t="s">
        <v>334</v>
      </c>
      <c r="AU1266" s="257" t="s">
        <v>96</v>
      </c>
      <c r="AY1266" s="16" t="s">
        <v>180</v>
      </c>
      <c r="BE1266" s="258">
        <f>IF(N1266="základní",J1266,0)</f>
        <v>0</v>
      </c>
      <c r="BF1266" s="258">
        <f>IF(N1266="snížená",J1266,0)</f>
        <v>0</v>
      </c>
      <c r="BG1266" s="258">
        <f>IF(N1266="zákl. přenesená",J1266,0)</f>
        <v>0</v>
      </c>
      <c r="BH1266" s="258">
        <f>IF(N1266="sníž. přenesená",J1266,0)</f>
        <v>0</v>
      </c>
      <c r="BI1266" s="258">
        <f>IF(N1266="nulová",J1266,0)</f>
        <v>0</v>
      </c>
      <c r="BJ1266" s="16" t="s">
        <v>93</v>
      </c>
      <c r="BK1266" s="258">
        <f>ROUND(I1266*H1266,2)</f>
        <v>0</v>
      </c>
      <c r="BL1266" s="16" t="s">
        <v>198</v>
      </c>
      <c r="BM1266" s="257" t="s">
        <v>3099</v>
      </c>
    </row>
    <row r="1267" s="2" customFormat="1">
      <c r="A1267" s="38"/>
      <c r="B1267" s="39"/>
      <c r="C1267" s="40"/>
      <c r="D1267" s="259" t="s">
        <v>187</v>
      </c>
      <c r="E1267" s="40"/>
      <c r="F1267" s="260" t="s">
        <v>2477</v>
      </c>
      <c r="G1267" s="40"/>
      <c r="H1267" s="40"/>
      <c r="I1267" s="154"/>
      <c r="J1267" s="40"/>
      <c r="K1267" s="40"/>
      <c r="L1267" s="44"/>
      <c r="M1267" s="261"/>
      <c r="N1267" s="262"/>
      <c r="O1267" s="91"/>
      <c r="P1267" s="91"/>
      <c r="Q1267" s="91"/>
      <c r="R1267" s="91"/>
      <c r="S1267" s="91"/>
      <c r="T1267" s="92"/>
      <c r="U1267" s="38"/>
      <c r="V1267" s="38"/>
      <c r="W1267" s="38"/>
      <c r="X1267" s="38"/>
      <c r="Y1267" s="38"/>
      <c r="Z1267" s="38"/>
      <c r="AA1267" s="38"/>
      <c r="AB1267" s="38"/>
      <c r="AC1267" s="38"/>
      <c r="AD1267" s="38"/>
      <c r="AE1267" s="38"/>
      <c r="AT1267" s="16" t="s">
        <v>187</v>
      </c>
      <c r="AU1267" s="16" t="s">
        <v>96</v>
      </c>
    </row>
    <row r="1268" s="13" customFormat="1">
      <c r="A1268" s="13"/>
      <c r="B1268" s="267"/>
      <c r="C1268" s="268"/>
      <c r="D1268" s="259" t="s">
        <v>293</v>
      </c>
      <c r="E1268" s="269" t="s">
        <v>1</v>
      </c>
      <c r="F1268" s="270" t="s">
        <v>3100</v>
      </c>
      <c r="G1268" s="268"/>
      <c r="H1268" s="271">
        <v>17.981000000000002</v>
      </c>
      <c r="I1268" s="272"/>
      <c r="J1268" s="268"/>
      <c r="K1268" s="268"/>
      <c r="L1268" s="273"/>
      <c r="M1268" s="274"/>
      <c r="N1268" s="275"/>
      <c r="O1268" s="275"/>
      <c r="P1268" s="275"/>
      <c r="Q1268" s="275"/>
      <c r="R1268" s="275"/>
      <c r="S1268" s="275"/>
      <c r="T1268" s="276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77" t="s">
        <v>293</v>
      </c>
      <c r="AU1268" s="277" t="s">
        <v>96</v>
      </c>
      <c r="AV1268" s="13" t="s">
        <v>96</v>
      </c>
      <c r="AW1268" s="13" t="s">
        <v>40</v>
      </c>
      <c r="AX1268" s="13" t="s">
        <v>93</v>
      </c>
      <c r="AY1268" s="277" t="s">
        <v>180</v>
      </c>
    </row>
    <row r="1269" s="12" customFormat="1" ht="25.92" customHeight="1">
      <c r="A1269" s="12"/>
      <c r="B1269" s="230"/>
      <c r="C1269" s="231"/>
      <c r="D1269" s="232" t="s">
        <v>84</v>
      </c>
      <c r="E1269" s="233" t="s">
        <v>334</v>
      </c>
      <c r="F1269" s="233" t="s">
        <v>1150</v>
      </c>
      <c r="G1269" s="231"/>
      <c r="H1269" s="231"/>
      <c r="I1269" s="234"/>
      <c r="J1269" s="235">
        <f>BK1269</f>
        <v>0</v>
      </c>
      <c r="K1269" s="231"/>
      <c r="L1269" s="236"/>
      <c r="M1269" s="237"/>
      <c r="N1269" s="238"/>
      <c r="O1269" s="238"/>
      <c r="P1269" s="239">
        <f>P1270</f>
        <v>0</v>
      </c>
      <c r="Q1269" s="238"/>
      <c r="R1269" s="239">
        <f>R1270</f>
        <v>0</v>
      </c>
      <c r="S1269" s="238"/>
      <c r="T1269" s="240">
        <f>T1270</f>
        <v>0</v>
      </c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R1269" s="241" t="s">
        <v>193</v>
      </c>
      <c r="AT1269" s="242" t="s">
        <v>84</v>
      </c>
      <c r="AU1269" s="242" t="s">
        <v>85</v>
      </c>
      <c r="AY1269" s="241" t="s">
        <v>180</v>
      </c>
      <c r="BK1269" s="243">
        <f>BK1270</f>
        <v>0</v>
      </c>
    </row>
    <row r="1270" s="12" customFormat="1" ht="22.8" customHeight="1">
      <c r="A1270" s="12"/>
      <c r="B1270" s="230"/>
      <c r="C1270" s="231"/>
      <c r="D1270" s="232" t="s">
        <v>84</v>
      </c>
      <c r="E1270" s="244" t="s">
        <v>2479</v>
      </c>
      <c r="F1270" s="244" t="s">
        <v>2480</v>
      </c>
      <c r="G1270" s="231"/>
      <c r="H1270" s="231"/>
      <c r="I1270" s="234"/>
      <c r="J1270" s="245">
        <f>BK1270</f>
        <v>0</v>
      </c>
      <c r="K1270" s="231"/>
      <c r="L1270" s="236"/>
      <c r="M1270" s="237"/>
      <c r="N1270" s="238"/>
      <c r="O1270" s="238"/>
      <c r="P1270" s="239">
        <f>SUM(P1271:P1287)</f>
        <v>0</v>
      </c>
      <c r="Q1270" s="238"/>
      <c r="R1270" s="239">
        <f>SUM(R1271:R1287)</f>
        <v>0</v>
      </c>
      <c r="S1270" s="238"/>
      <c r="T1270" s="240">
        <f>SUM(T1271:T1287)</f>
        <v>0</v>
      </c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R1270" s="241" t="s">
        <v>193</v>
      </c>
      <c r="AT1270" s="242" t="s">
        <v>84</v>
      </c>
      <c r="AU1270" s="242" t="s">
        <v>93</v>
      </c>
      <c r="AY1270" s="241" t="s">
        <v>180</v>
      </c>
      <c r="BK1270" s="243">
        <f>SUM(BK1271:BK1287)</f>
        <v>0</v>
      </c>
    </row>
    <row r="1271" s="2" customFormat="1" ht="16.5" customHeight="1">
      <c r="A1271" s="38"/>
      <c r="B1271" s="39"/>
      <c r="C1271" s="246" t="s">
        <v>2104</v>
      </c>
      <c r="D1271" s="246" t="s">
        <v>181</v>
      </c>
      <c r="E1271" s="247" t="s">
        <v>2482</v>
      </c>
      <c r="F1271" s="248" t="s">
        <v>2483</v>
      </c>
      <c r="G1271" s="249" t="s">
        <v>483</v>
      </c>
      <c r="H1271" s="250">
        <v>3062.5</v>
      </c>
      <c r="I1271" s="251"/>
      <c r="J1271" s="252">
        <f>ROUND(I1271*H1271,2)</f>
        <v>0</v>
      </c>
      <c r="K1271" s="248" t="s">
        <v>280</v>
      </c>
      <c r="L1271" s="44"/>
      <c r="M1271" s="253" t="s">
        <v>1</v>
      </c>
      <c r="N1271" s="254" t="s">
        <v>50</v>
      </c>
      <c r="O1271" s="91"/>
      <c r="P1271" s="255">
        <f>O1271*H1271</f>
        <v>0</v>
      </c>
      <c r="Q1271" s="255">
        <v>0</v>
      </c>
      <c r="R1271" s="255">
        <f>Q1271*H1271</f>
        <v>0</v>
      </c>
      <c r="S1271" s="255">
        <v>0</v>
      </c>
      <c r="T1271" s="256">
        <f>S1271*H1271</f>
        <v>0</v>
      </c>
      <c r="U1271" s="38"/>
      <c r="V1271" s="38"/>
      <c r="W1271" s="38"/>
      <c r="X1271" s="38"/>
      <c r="Y1271" s="38"/>
      <c r="Z1271" s="38"/>
      <c r="AA1271" s="38"/>
      <c r="AB1271" s="38"/>
      <c r="AC1271" s="38"/>
      <c r="AD1271" s="38"/>
      <c r="AE1271" s="38"/>
      <c r="AR1271" s="257" t="s">
        <v>632</v>
      </c>
      <c r="AT1271" s="257" t="s">
        <v>181</v>
      </c>
      <c r="AU1271" s="257" t="s">
        <v>96</v>
      </c>
      <c r="AY1271" s="16" t="s">
        <v>180</v>
      </c>
      <c r="BE1271" s="258">
        <f>IF(N1271="základní",J1271,0)</f>
        <v>0</v>
      </c>
      <c r="BF1271" s="258">
        <f>IF(N1271="snížená",J1271,0)</f>
        <v>0</v>
      </c>
      <c r="BG1271" s="258">
        <f>IF(N1271="zákl. přenesená",J1271,0)</f>
        <v>0</v>
      </c>
      <c r="BH1271" s="258">
        <f>IF(N1271="sníž. přenesená",J1271,0)</f>
        <v>0</v>
      </c>
      <c r="BI1271" s="258">
        <f>IF(N1271="nulová",J1271,0)</f>
        <v>0</v>
      </c>
      <c r="BJ1271" s="16" t="s">
        <v>93</v>
      </c>
      <c r="BK1271" s="258">
        <f>ROUND(I1271*H1271,2)</f>
        <v>0</v>
      </c>
      <c r="BL1271" s="16" t="s">
        <v>632</v>
      </c>
      <c r="BM1271" s="257" t="s">
        <v>3101</v>
      </c>
    </row>
    <row r="1272" s="2" customFormat="1">
      <c r="A1272" s="38"/>
      <c r="B1272" s="39"/>
      <c r="C1272" s="40"/>
      <c r="D1272" s="259" t="s">
        <v>187</v>
      </c>
      <c r="E1272" s="40"/>
      <c r="F1272" s="260" t="s">
        <v>2485</v>
      </c>
      <c r="G1272" s="40"/>
      <c r="H1272" s="40"/>
      <c r="I1272" s="154"/>
      <c r="J1272" s="40"/>
      <c r="K1272" s="40"/>
      <c r="L1272" s="44"/>
      <c r="M1272" s="261"/>
      <c r="N1272" s="262"/>
      <c r="O1272" s="91"/>
      <c r="P1272" s="91"/>
      <c r="Q1272" s="91"/>
      <c r="R1272" s="91"/>
      <c r="S1272" s="91"/>
      <c r="T1272" s="92"/>
      <c r="U1272" s="38"/>
      <c r="V1272" s="38"/>
      <c r="W1272" s="38"/>
      <c r="X1272" s="38"/>
      <c r="Y1272" s="38"/>
      <c r="Z1272" s="38"/>
      <c r="AA1272" s="38"/>
      <c r="AB1272" s="38"/>
      <c r="AC1272" s="38"/>
      <c r="AD1272" s="38"/>
      <c r="AE1272" s="38"/>
      <c r="AT1272" s="16" t="s">
        <v>187</v>
      </c>
      <c r="AU1272" s="16" t="s">
        <v>96</v>
      </c>
    </row>
    <row r="1273" s="13" customFormat="1">
      <c r="A1273" s="13"/>
      <c r="B1273" s="267"/>
      <c r="C1273" s="268"/>
      <c r="D1273" s="259" t="s">
        <v>293</v>
      </c>
      <c r="E1273" s="269" t="s">
        <v>1</v>
      </c>
      <c r="F1273" s="270" t="s">
        <v>2805</v>
      </c>
      <c r="G1273" s="268"/>
      <c r="H1273" s="271">
        <v>716</v>
      </c>
      <c r="I1273" s="272"/>
      <c r="J1273" s="268"/>
      <c r="K1273" s="268"/>
      <c r="L1273" s="273"/>
      <c r="M1273" s="274"/>
      <c r="N1273" s="275"/>
      <c r="O1273" s="275"/>
      <c r="P1273" s="275"/>
      <c r="Q1273" s="275"/>
      <c r="R1273" s="275"/>
      <c r="S1273" s="275"/>
      <c r="T1273" s="276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77" t="s">
        <v>293</v>
      </c>
      <c r="AU1273" s="277" t="s">
        <v>96</v>
      </c>
      <c r="AV1273" s="13" t="s">
        <v>96</v>
      </c>
      <c r="AW1273" s="13" t="s">
        <v>40</v>
      </c>
      <c r="AX1273" s="13" t="s">
        <v>85</v>
      </c>
      <c r="AY1273" s="277" t="s">
        <v>180</v>
      </c>
    </row>
    <row r="1274" s="13" customFormat="1">
      <c r="A1274" s="13"/>
      <c r="B1274" s="267"/>
      <c r="C1274" s="268"/>
      <c r="D1274" s="259" t="s">
        <v>293</v>
      </c>
      <c r="E1274" s="269" t="s">
        <v>1</v>
      </c>
      <c r="F1274" s="270" t="s">
        <v>2806</v>
      </c>
      <c r="G1274" s="268"/>
      <c r="H1274" s="271">
        <v>111</v>
      </c>
      <c r="I1274" s="272"/>
      <c r="J1274" s="268"/>
      <c r="K1274" s="268"/>
      <c r="L1274" s="273"/>
      <c r="M1274" s="274"/>
      <c r="N1274" s="275"/>
      <c r="O1274" s="275"/>
      <c r="P1274" s="275"/>
      <c r="Q1274" s="275"/>
      <c r="R1274" s="275"/>
      <c r="S1274" s="275"/>
      <c r="T1274" s="276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77" t="s">
        <v>293</v>
      </c>
      <c r="AU1274" s="277" t="s">
        <v>96</v>
      </c>
      <c r="AV1274" s="13" t="s">
        <v>96</v>
      </c>
      <c r="AW1274" s="13" t="s">
        <v>40</v>
      </c>
      <c r="AX1274" s="13" t="s">
        <v>85</v>
      </c>
      <c r="AY1274" s="277" t="s">
        <v>180</v>
      </c>
    </row>
    <row r="1275" s="13" customFormat="1">
      <c r="A1275" s="13"/>
      <c r="B1275" s="267"/>
      <c r="C1275" s="268"/>
      <c r="D1275" s="259" t="s">
        <v>293</v>
      </c>
      <c r="E1275" s="269" t="s">
        <v>1</v>
      </c>
      <c r="F1275" s="270" t="s">
        <v>2807</v>
      </c>
      <c r="G1275" s="268"/>
      <c r="H1275" s="271">
        <v>689</v>
      </c>
      <c r="I1275" s="272"/>
      <c r="J1275" s="268"/>
      <c r="K1275" s="268"/>
      <c r="L1275" s="273"/>
      <c r="M1275" s="274"/>
      <c r="N1275" s="275"/>
      <c r="O1275" s="275"/>
      <c r="P1275" s="275"/>
      <c r="Q1275" s="275"/>
      <c r="R1275" s="275"/>
      <c r="S1275" s="275"/>
      <c r="T1275" s="276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77" t="s">
        <v>293</v>
      </c>
      <c r="AU1275" s="277" t="s">
        <v>96</v>
      </c>
      <c r="AV1275" s="13" t="s">
        <v>96</v>
      </c>
      <c r="AW1275" s="13" t="s">
        <v>40</v>
      </c>
      <c r="AX1275" s="13" t="s">
        <v>85</v>
      </c>
      <c r="AY1275" s="277" t="s">
        <v>180</v>
      </c>
    </row>
    <row r="1276" s="13" customFormat="1">
      <c r="A1276" s="13"/>
      <c r="B1276" s="267"/>
      <c r="C1276" s="268"/>
      <c r="D1276" s="259" t="s">
        <v>293</v>
      </c>
      <c r="E1276" s="269" t="s">
        <v>1</v>
      </c>
      <c r="F1276" s="270" t="s">
        <v>2808</v>
      </c>
      <c r="G1276" s="268"/>
      <c r="H1276" s="271">
        <v>51</v>
      </c>
      <c r="I1276" s="272"/>
      <c r="J1276" s="268"/>
      <c r="K1276" s="268"/>
      <c r="L1276" s="273"/>
      <c r="M1276" s="274"/>
      <c r="N1276" s="275"/>
      <c r="O1276" s="275"/>
      <c r="P1276" s="275"/>
      <c r="Q1276" s="275"/>
      <c r="R1276" s="275"/>
      <c r="S1276" s="275"/>
      <c r="T1276" s="276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77" t="s">
        <v>293</v>
      </c>
      <c r="AU1276" s="277" t="s">
        <v>96</v>
      </c>
      <c r="AV1276" s="13" t="s">
        <v>96</v>
      </c>
      <c r="AW1276" s="13" t="s">
        <v>40</v>
      </c>
      <c r="AX1276" s="13" t="s">
        <v>85</v>
      </c>
      <c r="AY1276" s="277" t="s">
        <v>180</v>
      </c>
    </row>
    <row r="1277" s="13" customFormat="1">
      <c r="A1277" s="13"/>
      <c r="B1277" s="267"/>
      <c r="C1277" s="268"/>
      <c r="D1277" s="259" t="s">
        <v>293</v>
      </c>
      <c r="E1277" s="269" t="s">
        <v>1</v>
      </c>
      <c r="F1277" s="270" t="s">
        <v>2809</v>
      </c>
      <c r="G1277" s="268"/>
      <c r="H1277" s="271">
        <v>35</v>
      </c>
      <c r="I1277" s="272"/>
      <c r="J1277" s="268"/>
      <c r="K1277" s="268"/>
      <c r="L1277" s="273"/>
      <c r="M1277" s="274"/>
      <c r="N1277" s="275"/>
      <c r="O1277" s="275"/>
      <c r="P1277" s="275"/>
      <c r="Q1277" s="275"/>
      <c r="R1277" s="275"/>
      <c r="S1277" s="275"/>
      <c r="T1277" s="276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77" t="s">
        <v>293</v>
      </c>
      <c r="AU1277" s="277" t="s">
        <v>96</v>
      </c>
      <c r="AV1277" s="13" t="s">
        <v>96</v>
      </c>
      <c r="AW1277" s="13" t="s">
        <v>40</v>
      </c>
      <c r="AX1277" s="13" t="s">
        <v>85</v>
      </c>
      <c r="AY1277" s="277" t="s">
        <v>180</v>
      </c>
    </row>
    <row r="1278" s="13" customFormat="1">
      <c r="A1278" s="13"/>
      <c r="B1278" s="267"/>
      <c r="C1278" s="268"/>
      <c r="D1278" s="259" t="s">
        <v>293</v>
      </c>
      <c r="E1278" s="269" t="s">
        <v>1</v>
      </c>
      <c r="F1278" s="270" t="s">
        <v>2810</v>
      </c>
      <c r="G1278" s="268"/>
      <c r="H1278" s="271">
        <v>64</v>
      </c>
      <c r="I1278" s="272"/>
      <c r="J1278" s="268"/>
      <c r="K1278" s="268"/>
      <c r="L1278" s="273"/>
      <c r="M1278" s="274"/>
      <c r="N1278" s="275"/>
      <c r="O1278" s="275"/>
      <c r="P1278" s="275"/>
      <c r="Q1278" s="275"/>
      <c r="R1278" s="275"/>
      <c r="S1278" s="275"/>
      <c r="T1278" s="276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T1278" s="277" t="s">
        <v>293</v>
      </c>
      <c r="AU1278" s="277" t="s">
        <v>96</v>
      </c>
      <c r="AV1278" s="13" t="s">
        <v>96</v>
      </c>
      <c r="AW1278" s="13" t="s">
        <v>40</v>
      </c>
      <c r="AX1278" s="13" t="s">
        <v>85</v>
      </c>
      <c r="AY1278" s="277" t="s">
        <v>180</v>
      </c>
    </row>
    <row r="1279" s="13" customFormat="1">
      <c r="A1279" s="13"/>
      <c r="B1279" s="267"/>
      <c r="C1279" s="268"/>
      <c r="D1279" s="259" t="s">
        <v>293</v>
      </c>
      <c r="E1279" s="269" t="s">
        <v>1</v>
      </c>
      <c r="F1279" s="270" t="s">
        <v>2811</v>
      </c>
      <c r="G1279" s="268"/>
      <c r="H1279" s="271">
        <v>29</v>
      </c>
      <c r="I1279" s="272"/>
      <c r="J1279" s="268"/>
      <c r="K1279" s="268"/>
      <c r="L1279" s="273"/>
      <c r="M1279" s="274"/>
      <c r="N1279" s="275"/>
      <c r="O1279" s="275"/>
      <c r="P1279" s="275"/>
      <c r="Q1279" s="275"/>
      <c r="R1279" s="275"/>
      <c r="S1279" s="275"/>
      <c r="T1279" s="276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77" t="s">
        <v>293</v>
      </c>
      <c r="AU1279" s="277" t="s">
        <v>96</v>
      </c>
      <c r="AV1279" s="13" t="s">
        <v>96</v>
      </c>
      <c r="AW1279" s="13" t="s">
        <v>40</v>
      </c>
      <c r="AX1279" s="13" t="s">
        <v>85</v>
      </c>
      <c r="AY1279" s="277" t="s">
        <v>180</v>
      </c>
    </row>
    <row r="1280" s="13" customFormat="1">
      <c r="A1280" s="13"/>
      <c r="B1280" s="267"/>
      <c r="C1280" s="268"/>
      <c r="D1280" s="259" t="s">
        <v>293</v>
      </c>
      <c r="E1280" s="269" t="s">
        <v>1</v>
      </c>
      <c r="F1280" s="270" t="s">
        <v>2812</v>
      </c>
      <c r="G1280" s="268"/>
      <c r="H1280" s="271">
        <v>107</v>
      </c>
      <c r="I1280" s="272"/>
      <c r="J1280" s="268"/>
      <c r="K1280" s="268"/>
      <c r="L1280" s="273"/>
      <c r="M1280" s="274"/>
      <c r="N1280" s="275"/>
      <c r="O1280" s="275"/>
      <c r="P1280" s="275"/>
      <c r="Q1280" s="275"/>
      <c r="R1280" s="275"/>
      <c r="S1280" s="275"/>
      <c r="T1280" s="276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77" t="s">
        <v>293</v>
      </c>
      <c r="AU1280" s="277" t="s">
        <v>96</v>
      </c>
      <c r="AV1280" s="13" t="s">
        <v>96</v>
      </c>
      <c r="AW1280" s="13" t="s">
        <v>40</v>
      </c>
      <c r="AX1280" s="13" t="s">
        <v>85</v>
      </c>
      <c r="AY1280" s="277" t="s">
        <v>180</v>
      </c>
    </row>
    <row r="1281" s="13" customFormat="1">
      <c r="A1281" s="13"/>
      <c r="B1281" s="267"/>
      <c r="C1281" s="268"/>
      <c r="D1281" s="259" t="s">
        <v>293</v>
      </c>
      <c r="E1281" s="269" t="s">
        <v>1</v>
      </c>
      <c r="F1281" s="270" t="s">
        <v>2813</v>
      </c>
      <c r="G1281" s="268"/>
      <c r="H1281" s="271">
        <v>57</v>
      </c>
      <c r="I1281" s="272"/>
      <c r="J1281" s="268"/>
      <c r="K1281" s="268"/>
      <c r="L1281" s="273"/>
      <c r="M1281" s="274"/>
      <c r="N1281" s="275"/>
      <c r="O1281" s="275"/>
      <c r="P1281" s="275"/>
      <c r="Q1281" s="275"/>
      <c r="R1281" s="275"/>
      <c r="S1281" s="275"/>
      <c r="T1281" s="276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77" t="s">
        <v>293</v>
      </c>
      <c r="AU1281" s="277" t="s">
        <v>96</v>
      </c>
      <c r="AV1281" s="13" t="s">
        <v>96</v>
      </c>
      <c r="AW1281" s="13" t="s">
        <v>40</v>
      </c>
      <c r="AX1281" s="13" t="s">
        <v>85</v>
      </c>
      <c r="AY1281" s="277" t="s">
        <v>180</v>
      </c>
    </row>
    <row r="1282" s="13" customFormat="1">
      <c r="A1282" s="13"/>
      <c r="B1282" s="267"/>
      <c r="C1282" s="268"/>
      <c r="D1282" s="259" t="s">
        <v>293</v>
      </c>
      <c r="E1282" s="269" t="s">
        <v>1</v>
      </c>
      <c r="F1282" s="270" t="s">
        <v>2814</v>
      </c>
      <c r="G1282" s="268"/>
      <c r="H1282" s="271">
        <v>78</v>
      </c>
      <c r="I1282" s="272"/>
      <c r="J1282" s="268"/>
      <c r="K1282" s="268"/>
      <c r="L1282" s="273"/>
      <c r="M1282" s="274"/>
      <c r="N1282" s="275"/>
      <c r="O1282" s="275"/>
      <c r="P1282" s="275"/>
      <c r="Q1282" s="275"/>
      <c r="R1282" s="275"/>
      <c r="S1282" s="275"/>
      <c r="T1282" s="276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77" t="s">
        <v>293</v>
      </c>
      <c r="AU1282" s="277" t="s">
        <v>96</v>
      </c>
      <c r="AV1282" s="13" t="s">
        <v>96</v>
      </c>
      <c r="AW1282" s="13" t="s">
        <v>40</v>
      </c>
      <c r="AX1282" s="13" t="s">
        <v>85</v>
      </c>
      <c r="AY1282" s="277" t="s">
        <v>180</v>
      </c>
    </row>
    <row r="1283" s="13" customFormat="1">
      <c r="A1283" s="13"/>
      <c r="B1283" s="267"/>
      <c r="C1283" s="268"/>
      <c r="D1283" s="259" t="s">
        <v>293</v>
      </c>
      <c r="E1283" s="269" t="s">
        <v>1</v>
      </c>
      <c r="F1283" s="270" t="s">
        <v>2815</v>
      </c>
      <c r="G1283" s="268"/>
      <c r="H1283" s="271">
        <v>27</v>
      </c>
      <c r="I1283" s="272"/>
      <c r="J1283" s="268"/>
      <c r="K1283" s="268"/>
      <c r="L1283" s="273"/>
      <c r="M1283" s="274"/>
      <c r="N1283" s="275"/>
      <c r="O1283" s="275"/>
      <c r="P1283" s="275"/>
      <c r="Q1283" s="275"/>
      <c r="R1283" s="275"/>
      <c r="S1283" s="275"/>
      <c r="T1283" s="27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77" t="s">
        <v>293</v>
      </c>
      <c r="AU1283" s="277" t="s">
        <v>96</v>
      </c>
      <c r="AV1283" s="13" t="s">
        <v>96</v>
      </c>
      <c r="AW1283" s="13" t="s">
        <v>40</v>
      </c>
      <c r="AX1283" s="13" t="s">
        <v>85</v>
      </c>
      <c r="AY1283" s="277" t="s">
        <v>180</v>
      </c>
    </row>
    <row r="1284" s="13" customFormat="1">
      <c r="A1284" s="13"/>
      <c r="B1284" s="267"/>
      <c r="C1284" s="268"/>
      <c r="D1284" s="259" t="s">
        <v>293</v>
      </c>
      <c r="E1284" s="269" t="s">
        <v>1</v>
      </c>
      <c r="F1284" s="270" t="s">
        <v>2816</v>
      </c>
      <c r="G1284" s="268"/>
      <c r="H1284" s="271">
        <v>81</v>
      </c>
      <c r="I1284" s="272"/>
      <c r="J1284" s="268"/>
      <c r="K1284" s="268"/>
      <c r="L1284" s="273"/>
      <c r="M1284" s="274"/>
      <c r="N1284" s="275"/>
      <c r="O1284" s="275"/>
      <c r="P1284" s="275"/>
      <c r="Q1284" s="275"/>
      <c r="R1284" s="275"/>
      <c r="S1284" s="275"/>
      <c r="T1284" s="276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77" t="s">
        <v>293</v>
      </c>
      <c r="AU1284" s="277" t="s">
        <v>96</v>
      </c>
      <c r="AV1284" s="13" t="s">
        <v>96</v>
      </c>
      <c r="AW1284" s="13" t="s">
        <v>40</v>
      </c>
      <c r="AX1284" s="13" t="s">
        <v>85</v>
      </c>
      <c r="AY1284" s="277" t="s">
        <v>180</v>
      </c>
    </row>
    <row r="1285" s="13" customFormat="1">
      <c r="A1285" s="13"/>
      <c r="B1285" s="267"/>
      <c r="C1285" s="268"/>
      <c r="D1285" s="259" t="s">
        <v>293</v>
      </c>
      <c r="E1285" s="269" t="s">
        <v>1</v>
      </c>
      <c r="F1285" s="270" t="s">
        <v>2817</v>
      </c>
      <c r="G1285" s="268"/>
      <c r="H1285" s="271">
        <v>571</v>
      </c>
      <c r="I1285" s="272"/>
      <c r="J1285" s="268"/>
      <c r="K1285" s="268"/>
      <c r="L1285" s="273"/>
      <c r="M1285" s="274"/>
      <c r="N1285" s="275"/>
      <c r="O1285" s="275"/>
      <c r="P1285" s="275"/>
      <c r="Q1285" s="275"/>
      <c r="R1285" s="275"/>
      <c r="S1285" s="275"/>
      <c r="T1285" s="276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77" t="s">
        <v>293</v>
      </c>
      <c r="AU1285" s="277" t="s">
        <v>96</v>
      </c>
      <c r="AV1285" s="13" t="s">
        <v>96</v>
      </c>
      <c r="AW1285" s="13" t="s">
        <v>40</v>
      </c>
      <c r="AX1285" s="13" t="s">
        <v>85</v>
      </c>
      <c r="AY1285" s="277" t="s">
        <v>180</v>
      </c>
    </row>
    <row r="1286" s="13" customFormat="1">
      <c r="A1286" s="13"/>
      <c r="B1286" s="267"/>
      <c r="C1286" s="268"/>
      <c r="D1286" s="259" t="s">
        <v>293</v>
      </c>
      <c r="E1286" s="269" t="s">
        <v>1</v>
      </c>
      <c r="F1286" s="270" t="s">
        <v>2818</v>
      </c>
      <c r="G1286" s="268"/>
      <c r="H1286" s="271">
        <v>52</v>
      </c>
      <c r="I1286" s="272"/>
      <c r="J1286" s="268"/>
      <c r="K1286" s="268"/>
      <c r="L1286" s="273"/>
      <c r="M1286" s="274"/>
      <c r="N1286" s="275"/>
      <c r="O1286" s="275"/>
      <c r="P1286" s="275"/>
      <c r="Q1286" s="275"/>
      <c r="R1286" s="275"/>
      <c r="S1286" s="275"/>
      <c r="T1286" s="276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77" t="s">
        <v>293</v>
      </c>
      <c r="AU1286" s="277" t="s">
        <v>96</v>
      </c>
      <c r="AV1286" s="13" t="s">
        <v>96</v>
      </c>
      <c r="AW1286" s="13" t="s">
        <v>40</v>
      </c>
      <c r="AX1286" s="13" t="s">
        <v>85</v>
      </c>
      <c r="AY1286" s="277" t="s">
        <v>180</v>
      </c>
    </row>
    <row r="1287" s="13" customFormat="1">
      <c r="A1287" s="13"/>
      <c r="B1287" s="267"/>
      <c r="C1287" s="268"/>
      <c r="D1287" s="259" t="s">
        <v>293</v>
      </c>
      <c r="E1287" s="269" t="s">
        <v>1</v>
      </c>
      <c r="F1287" s="270" t="s">
        <v>2819</v>
      </c>
      <c r="G1287" s="268"/>
      <c r="H1287" s="271">
        <v>394.5</v>
      </c>
      <c r="I1287" s="272"/>
      <c r="J1287" s="268"/>
      <c r="K1287" s="268"/>
      <c r="L1287" s="273"/>
      <c r="M1287" s="288"/>
      <c r="N1287" s="289"/>
      <c r="O1287" s="289"/>
      <c r="P1287" s="289"/>
      <c r="Q1287" s="289"/>
      <c r="R1287" s="289"/>
      <c r="S1287" s="289"/>
      <c r="T1287" s="290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77" t="s">
        <v>293</v>
      </c>
      <c r="AU1287" s="277" t="s">
        <v>96</v>
      </c>
      <c r="AV1287" s="13" t="s">
        <v>96</v>
      </c>
      <c r="AW1287" s="13" t="s">
        <v>40</v>
      </c>
      <c r="AX1287" s="13" t="s">
        <v>85</v>
      </c>
      <c r="AY1287" s="277" t="s">
        <v>180</v>
      </c>
    </row>
    <row r="1288" s="2" customFormat="1" ht="6.96" customHeight="1">
      <c r="A1288" s="38"/>
      <c r="B1288" s="66"/>
      <c r="C1288" s="67"/>
      <c r="D1288" s="67"/>
      <c r="E1288" s="67"/>
      <c r="F1288" s="67"/>
      <c r="G1288" s="67"/>
      <c r="H1288" s="67"/>
      <c r="I1288" s="195"/>
      <c r="J1288" s="67"/>
      <c r="K1288" s="67"/>
      <c r="L1288" s="44"/>
      <c r="M1288" s="38"/>
      <c r="O1288" s="38"/>
      <c r="P1288" s="38"/>
      <c r="Q1288" s="38"/>
      <c r="R1288" s="38"/>
      <c r="S1288" s="38"/>
      <c r="T1288" s="38"/>
      <c r="U1288" s="38"/>
      <c r="V1288" s="38"/>
      <c r="W1288" s="38"/>
      <c r="X1288" s="38"/>
      <c r="Y1288" s="38"/>
      <c r="Z1288" s="38"/>
      <c r="AA1288" s="38"/>
      <c r="AB1288" s="38"/>
      <c r="AC1288" s="38"/>
      <c r="AD1288" s="38"/>
      <c r="AE1288" s="38"/>
    </row>
  </sheetData>
  <sheetProtection sheet="1" autoFilter="0" formatColumns="0" formatRows="0" objects="1" scenarios="1" spinCount="100000" saltValue="g4ojyMDEqecPAShQ4iczPa2VUdaKw36O1VYSBIXad9G7bA7D7Afft9br0it5NVJ9kzKH+ez2DSNfdtqgCQK3YA==" hashValue="HWv4gwHnWvdZJQbBdL6lhI9XS5tVu8jx6fQsq902d2HFMhubkHeAaPsW8FdYS+wWhmb0WiEDPDwojcQbOgQYSA==" algorithmName="SHA-512" password="CC35"/>
  <autoFilter ref="C134:K128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3102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ROUND((SUM(BE134:BE1082)),  2)</f>
        <v>0</v>
      </c>
      <c r="G35" s="38"/>
      <c r="H35" s="38"/>
      <c r="I35" s="174">
        <v>0.20999999999999999</v>
      </c>
      <c r="J35" s="173">
        <f>ROUND(((SUM(BE134:BE1082))*I35),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ROUND((SUM(BF134:BF1082)),  2)</f>
        <v>0</v>
      </c>
      <c r="G36" s="38"/>
      <c r="H36" s="38"/>
      <c r="I36" s="174">
        <v>0.14999999999999999</v>
      </c>
      <c r="J36" s="173">
        <f>ROUND(((SUM(BF134:BF1082))*I36),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ROUND((SUM(BG134:BG1082)),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ROUND((SUM(BH134:BH1082)),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ROUND((SUM(BI134:BI1082)),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2019_01_0.1.3 - IO 01.1. Stoková síť podtlakové kanalizace - stoky C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J466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J470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J484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J547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J998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963</v>
      </c>
      <c r="E106" s="214"/>
      <c r="F106" s="214"/>
      <c r="G106" s="214"/>
      <c r="H106" s="214"/>
      <c r="I106" s="215"/>
      <c r="J106" s="216">
        <f>J1031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1159</v>
      </c>
      <c r="E107" s="214"/>
      <c r="F107" s="214"/>
      <c r="G107" s="214"/>
      <c r="H107" s="214"/>
      <c r="I107" s="215"/>
      <c r="J107" s="216">
        <f>J1051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J1055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1531</v>
      </c>
      <c r="E109" s="214"/>
      <c r="F109" s="214"/>
      <c r="G109" s="214"/>
      <c r="H109" s="214"/>
      <c r="I109" s="215"/>
      <c r="J109" s="216">
        <f>J1056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212"/>
      <c r="C110" s="133"/>
      <c r="D110" s="213" t="s">
        <v>913</v>
      </c>
      <c r="E110" s="214"/>
      <c r="F110" s="214"/>
      <c r="G110" s="214"/>
      <c r="H110" s="214"/>
      <c r="I110" s="215"/>
      <c r="J110" s="216">
        <f>J1060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J1068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J1069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2019_01_0.1.3 - IO 01.1. Stoková síť podtlakové kanalizace - stoky C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P135+P1055+P1068</f>
        <v>0</v>
      </c>
      <c r="Q134" s="104"/>
      <c r="R134" s="227">
        <f>R135+R1055+R1068</f>
        <v>2365.22625604</v>
      </c>
      <c r="S134" s="104"/>
      <c r="T134" s="228">
        <f>T135+T1055+T1068</f>
        <v>966.55499999999995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BK135+BK1055+BK1068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P136+P466+P470+P484+P547+P998+P1031+P1051</f>
        <v>0</v>
      </c>
      <c r="Q135" s="238"/>
      <c r="R135" s="239">
        <f>R136+R466+R470+R484+R547+R998+R1031+R1051</f>
        <v>2347.1702560399999</v>
      </c>
      <c r="S135" s="238"/>
      <c r="T135" s="240">
        <f>T136+T466+T470+T484+T547+T998+T1031+T1051</f>
        <v>966.55499999999995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BK136+BK466+BK470+BK484+BK547+BK998+BK1031+BK1051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SUM(P137:P465)</f>
        <v>0</v>
      </c>
      <c r="Q136" s="238"/>
      <c r="R136" s="239">
        <f>SUM(R137:R465)</f>
        <v>1523.0776316399999</v>
      </c>
      <c r="S136" s="238"/>
      <c r="T136" s="240">
        <f>SUM(T137:T465)</f>
        <v>966.55499999999995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SUM(BK137:BK465)</f>
        <v>0</v>
      </c>
    </row>
    <row r="137" s="2" customFormat="1" ht="24" customHeight="1">
      <c r="A137" s="38"/>
      <c r="B137" s="39"/>
      <c r="C137" s="246" t="s">
        <v>96</v>
      </c>
      <c r="D137" s="246" t="s">
        <v>181</v>
      </c>
      <c r="E137" s="247" t="s">
        <v>1538</v>
      </c>
      <c r="F137" s="248" t="s">
        <v>1539</v>
      </c>
      <c r="G137" s="249" t="s">
        <v>327</v>
      </c>
      <c r="H137" s="250">
        <v>1631.8399999999999</v>
      </c>
      <c r="I137" s="251"/>
      <c r="J137" s="252">
        <f>ROUND(I137*H137,2)</f>
        <v>0</v>
      </c>
      <c r="K137" s="248" t="s">
        <v>312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0.23499999999999999</v>
      </c>
      <c r="T137" s="256">
        <f>S137*H137</f>
        <v>383.48239999999998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3103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1541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3104</v>
      </c>
      <c r="G139" s="268"/>
      <c r="H139" s="271">
        <v>801.60000000000002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85</v>
      </c>
      <c r="AY139" s="277" t="s">
        <v>180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3105</v>
      </c>
      <c r="G140" s="268"/>
      <c r="H140" s="271">
        <v>33.600000000000001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85</v>
      </c>
      <c r="AY140" s="277" t="s">
        <v>180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3106</v>
      </c>
      <c r="G141" s="268"/>
      <c r="H141" s="271">
        <v>268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3107</v>
      </c>
      <c r="G142" s="268"/>
      <c r="H142" s="271">
        <v>69.599999999999994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3108</v>
      </c>
      <c r="G143" s="268"/>
      <c r="H143" s="271">
        <v>78.400000000000006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3109</v>
      </c>
      <c r="G144" s="268"/>
      <c r="H144" s="271">
        <v>68.799999999999997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3110</v>
      </c>
      <c r="G145" s="268"/>
      <c r="H145" s="271">
        <v>39.200000000000003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3111</v>
      </c>
      <c r="G146" s="268"/>
      <c r="H146" s="271">
        <v>50.399999999999999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3112</v>
      </c>
      <c r="G147" s="268"/>
      <c r="H147" s="271">
        <v>44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3113</v>
      </c>
      <c r="G148" s="268"/>
      <c r="H148" s="271">
        <v>178.24000000000001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2" customFormat="1" ht="24" customHeight="1">
      <c r="A149" s="38"/>
      <c r="B149" s="39"/>
      <c r="C149" s="246" t="s">
        <v>193</v>
      </c>
      <c r="D149" s="246" t="s">
        <v>181</v>
      </c>
      <c r="E149" s="247" t="s">
        <v>1554</v>
      </c>
      <c r="F149" s="248" t="s">
        <v>1555</v>
      </c>
      <c r="G149" s="249" t="s">
        <v>327</v>
      </c>
      <c r="H149" s="250">
        <v>277.60000000000002</v>
      </c>
      <c r="I149" s="251"/>
      <c r="J149" s="252">
        <f>ROUND(I149*H149,2)</f>
        <v>0</v>
      </c>
      <c r="K149" s="248" t="s">
        <v>312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0.40000000000000002</v>
      </c>
      <c r="T149" s="256">
        <f>S149*H149</f>
        <v>111.04000000000002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3114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1555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3115</v>
      </c>
      <c r="G151" s="268"/>
      <c r="H151" s="271">
        <v>41.600000000000001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3116</v>
      </c>
      <c r="G152" s="268"/>
      <c r="H152" s="271">
        <v>102.40000000000001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3117</v>
      </c>
      <c r="G153" s="268"/>
      <c r="H153" s="271">
        <v>61.600000000000001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3118</v>
      </c>
      <c r="G154" s="268"/>
      <c r="H154" s="271">
        <v>72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2" customFormat="1" ht="24" customHeight="1">
      <c r="A155" s="38"/>
      <c r="B155" s="39"/>
      <c r="C155" s="246" t="s">
        <v>198</v>
      </c>
      <c r="D155" s="246" t="s">
        <v>181</v>
      </c>
      <c r="E155" s="247" t="s">
        <v>1604</v>
      </c>
      <c r="F155" s="248" t="s">
        <v>1605</v>
      </c>
      <c r="G155" s="249" t="s">
        <v>327</v>
      </c>
      <c r="H155" s="250">
        <v>1480.4400000000001</v>
      </c>
      <c r="I155" s="251"/>
      <c r="J155" s="252">
        <f>ROUND(I155*H155,2)</f>
        <v>0</v>
      </c>
      <c r="K155" s="248" t="s">
        <v>312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0.18099999999999999</v>
      </c>
      <c r="T155" s="256">
        <f>S155*H155</f>
        <v>267.95963999999998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3119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1607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3120</v>
      </c>
      <c r="G157" s="268"/>
      <c r="H157" s="271">
        <v>1030.9000000000001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3121</v>
      </c>
      <c r="G158" s="268"/>
      <c r="H158" s="271">
        <v>270.39999999999998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3122</v>
      </c>
      <c r="G159" s="268"/>
      <c r="H159" s="271">
        <v>6.5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3123</v>
      </c>
      <c r="G160" s="268"/>
      <c r="H160" s="271">
        <v>172.63999999999999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2" customFormat="1" ht="24" customHeight="1">
      <c r="A161" s="38"/>
      <c r="B161" s="39"/>
      <c r="C161" s="246" t="s">
        <v>179</v>
      </c>
      <c r="D161" s="246" t="s">
        <v>181</v>
      </c>
      <c r="E161" s="247" t="s">
        <v>1620</v>
      </c>
      <c r="F161" s="248" t="s">
        <v>1621</v>
      </c>
      <c r="G161" s="249" t="s">
        <v>327</v>
      </c>
      <c r="H161" s="250">
        <v>1594.3199999999999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9.0000000000000006E-05</v>
      </c>
      <c r="R161" s="255">
        <f>Q161*H161</f>
        <v>0.1434888</v>
      </c>
      <c r="S161" s="255">
        <v>0.128</v>
      </c>
      <c r="T161" s="256">
        <f>S161*H161</f>
        <v>204.07296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3124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1623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3125</v>
      </c>
      <c r="G163" s="268"/>
      <c r="H163" s="271">
        <v>1110.2000000000001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3126</v>
      </c>
      <c r="G164" s="268"/>
      <c r="H164" s="271">
        <v>291.19999999999999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3127</v>
      </c>
      <c r="G165" s="268"/>
      <c r="H165" s="271">
        <v>7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3128</v>
      </c>
      <c r="G166" s="268"/>
      <c r="H166" s="271">
        <v>185.91999999999999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2" customFormat="1" ht="24" customHeight="1">
      <c r="A167" s="38"/>
      <c r="B167" s="39"/>
      <c r="C167" s="246" t="s">
        <v>206</v>
      </c>
      <c r="D167" s="246" t="s">
        <v>181</v>
      </c>
      <c r="E167" s="247" t="s">
        <v>277</v>
      </c>
      <c r="F167" s="248" t="s">
        <v>278</v>
      </c>
      <c r="G167" s="249" t="s">
        <v>279</v>
      </c>
      <c r="H167" s="250">
        <v>96</v>
      </c>
      <c r="I167" s="251"/>
      <c r="J167" s="252">
        <f>ROUND(I167*H167,2)</f>
        <v>0</v>
      </c>
      <c r="K167" s="248" t="s">
        <v>312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3129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278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2525</v>
      </c>
      <c r="G169" s="268"/>
      <c r="H169" s="271">
        <v>96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211</v>
      </c>
      <c r="D170" s="246" t="s">
        <v>181</v>
      </c>
      <c r="E170" s="247" t="s">
        <v>283</v>
      </c>
      <c r="F170" s="248" t="s">
        <v>284</v>
      </c>
      <c r="G170" s="249" t="s">
        <v>285</v>
      </c>
      <c r="H170" s="250">
        <v>60</v>
      </c>
      <c r="I170" s="251"/>
      <c r="J170" s="252">
        <f>ROUND(I170*H170,2)</f>
        <v>0</v>
      </c>
      <c r="K170" s="248" t="s">
        <v>312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3130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284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614</v>
      </c>
      <c r="G172" s="268"/>
      <c r="H172" s="271">
        <v>60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215</v>
      </c>
      <c r="D173" s="246" t="s">
        <v>181</v>
      </c>
      <c r="E173" s="247" t="s">
        <v>1639</v>
      </c>
      <c r="F173" s="248" t="s">
        <v>1640</v>
      </c>
      <c r="G173" s="249" t="s">
        <v>483</v>
      </c>
      <c r="H173" s="250">
        <v>697</v>
      </c>
      <c r="I173" s="251"/>
      <c r="J173" s="252">
        <f>ROUND(I173*H173,2)</f>
        <v>0</v>
      </c>
      <c r="K173" s="248" t="s">
        <v>312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0.036900000000000002</v>
      </c>
      <c r="R173" s="255">
        <f>Q173*H173</f>
        <v>25.7193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3131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1640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3132</v>
      </c>
      <c r="G175" s="268"/>
      <c r="H175" s="271">
        <v>400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13" customFormat="1">
      <c r="A176" s="13"/>
      <c r="B176" s="267"/>
      <c r="C176" s="268"/>
      <c r="D176" s="259" t="s">
        <v>293</v>
      </c>
      <c r="E176" s="269" t="s">
        <v>1</v>
      </c>
      <c r="F176" s="270" t="s">
        <v>3133</v>
      </c>
      <c r="G176" s="268"/>
      <c r="H176" s="271">
        <v>10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40</v>
      </c>
      <c r="AX176" s="13" t="s">
        <v>85</v>
      </c>
      <c r="AY176" s="277" t="s">
        <v>180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3134</v>
      </c>
      <c r="G177" s="268"/>
      <c r="H177" s="271">
        <v>50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85</v>
      </c>
      <c r="AY177" s="277" t="s">
        <v>180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3135</v>
      </c>
      <c r="G178" s="268"/>
      <c r="H178" s="271">
        <v>1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85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3136</v>
      </c>
      <c r="G179" s="268"/>
      <c r="H179" s="271">
        <v>65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85</v>
      </c>
      <c r="AY179" s="277" t="s">
        <v>180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3137</v>
      </c>
      <c r="G180" s="268"/>
      <c r="H180" s="271">
        <v>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85</v>
      </c>
      <c r="AY180" s="277" t="s">
        <v>180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3138</v>
      </c>
      <c r="G181" s="268"/>
      <c r="H181" s="271">
        <v>40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3139</v>
      </c>
      <c r="G182" s="268"/>
      <c r="H182" s="271">
        <v>10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85</v>
      </c>
      <c r="AY182" s="277" t="s">
        <v>180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3140</v>
      </c>
      <c r="G183" s="268"/>
      <c r="H183" s="271">
        <v>50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3141</v>
      </c>
      <c r="G184" s="268"/>
      <c r="H184" s="271">
        <v>70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2" customFormat="1" ht="24" customHeight="1">
      <c r="A185" s="38"/>
      <c r="B185" s="39"/>
      <c r="C185" s="246" t="s">
        <v>219</v>
      </c>
      <c r="D185" s="246" t="s">
        <v>181</v>
      </c>
      <c r="E185" s="247" t="s">
        <v>1569</v>
      </c>
      <c r="F185" s="248" t="s">
        <v>1570</v>
      </c>
      <c r="G185" s="249" t="s">
        <v>342</v>
      </c>
      <c r="H185" s="250">
        <v>10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0.00064999999999999997</v>
      </c>
      <c r="R185" s="255">
        <f>Q185*H185</f>
        <v>0.0064999999999999997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3142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1572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24" customHeight="1">
      <c r="A187" s="38"/>
      <c r="B187" s="39"/>
      <c r="C187" s="246" t="s">
        <v>223</v>
      </c>
      <c r="D187" s="246" t="s">
        <v>181</v>
      </c>
      <c r="E187" s="247" t="s">
        <v>1573</v>
      </c>
      <c r="F187" s="248" t="s">
        <v>1574</v>
      </c>
      <c r="G187" s="249" t="s">
        <v>342</v>
      </c>
      <c r="H187" s="250">
        <v>10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3143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1576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2" customFormat="1" ht="24" customHeight="1">
      <c r="A189" s="38"/>
      <c r="B189" s="39"/>
      <c r="C189" s="246" t="s">
        <v>227</v>
      </c>
      <c r="D189" s="246" t="s">
        <v>181</v>
      </c>
      <c r="E189" s="247" t="s">
        <v>1577</v>
      </c>
      <c r="F189" s="248" t="s">
        <v>1578</v>
      </c>
      <c r="G189" s="249" t="s">
        <v>327</v>
      </c>
      <c r="H189" s="250">
        <v>45</v>
      </c>
      <c r="I189" s="251"/>
      <c r="J189" s="252">
        <f>ROUND(I189*H189,2)</f>
        <v>0</v>
      </c>
      <c r="K189" s="248" t="s">
        <v>280</v>
      </c>
      <c r="L189" s="44"/>
      <c r="M189" s="253" t="s">
        <v>1</v>
      </c>
      <c r="N189" s="254" t="s">
        <v>50</v>
      </c>
      <c r="O189" s="91"/>
      <c r="P189" s="255">
        <f>O189*H189</f>
        <v>0</v>
      </c>
      <c r="Q189" s="255">
        <v>0.00064000000000000005</v>
      </c>
      <c r="R189" s="255">
        <f>Q189*H189</f>
        <v>0.028800000000000003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198</v>
      </c>
      <c r="AT189" s="257" t="s">
        <v>181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198</v>
      </c>
      <c r="BM189" s="257" t="s">
        <v>3144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1580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1581</v>
      </c>
      <c r="G191" s="268"/>
      <c r="H191" s="271">
        <v>45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93</v>
      </c>
      <c r="AY191" s="277" t="s">
        <v>180</v>
      </c>
    </row>
    <row r="192" s="2" customFormat="1" ht="24" customHeight="1">
      <c r="A192" s="38"/>
      <c r="B192" s="39"/>
      <c r="C192" s="246" t="s">
        <v>231</v>
      </c>
      <c r="D192" s="246" t="s">
        <v>181</v>
      </c>
      <c r="E192" s="247" t="s">
        <v>1582</v>
      </c>
      <c r="F192" s="248" t="s">
        <v>1583</v>
      </c>
      <c r="G192" s="249" t="s">
        <v>327</v>
      </c>
      <c r="H192" s="250">
        <v>45</v>
      </c>
      <c r="I192" s="251"/>
      <c r="J192" s="252">
        <f>ROUND(I192*H192,2)</f>
        <v>0</v>
      </c>
      <c r="K192" s="248" t="s">
        <v>280</v>
      </c>
      <c r="L192" s="44"/>
      <c r="M192" s="253" t="s">
        <v>1</v>
      </c>
      <c r="N192" s="254" t="s">
        <v>50</v>
      </c>
      <c r="O192" s="91"/>
      <c r="P192" s="255">
        <f>O192*H192</f>
        <v>0</v>
      </c>
      <c r="Q192" s="255">
        <v>0</v>
      </c>
      <c r="R192" s="255">
        <f>Q192*H192</f>
        <v>0</v>
      </c>
      <c r="S192" s="255">
        <v>0</v>
      </c>
      <c r="T192" s="25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57" t="s">
        <v>198</v>
      </c>
      <c r="AT192" s="257" t="s">
        <v>181</v>
      </c>
      <c r="AU192" s="257" t="s">
        <v>96</v>
      </c>
      <c r="AY192" s="16" t="s">
        <v>180</v>
      </c>
      <c r="BE192" s="258">
        <f>IF(N192="základní",J192,0)</f>
        <v>0</v>
      </c>
      <c r="BF192" s="258">
        <f>IF(N192="snížená",J192,0)</f>
        <v>0</v>
      </c>
      <c r="BG192" s="258">
        <f>IF(N192="zákl. přenesená",J192,0)</f>
        <v>0</v>
      </c>
      <c r="BH192" s="258">
        <f>IF(N192="sníž. přenesená",J192,0)</f>
        <v>0</v>
      </c>
      <c r="BI192" s="258">
        <f>IF(N192="nulová",J192,0)</f>
        <v>0</v>
      </c>
      <c r="BJ192" s="16" t="s">
        <v>93</v>
      </c>
      <c r="BK192" s="258">
        <f>ROUND(I192*H192,2)</f>
        <v>0</v>
      </c>
      <c r="BL192" s="16" t="s">
        <v>198</v>
      </c>
      <c r="BM192" s="257" t="s">
        <v>3145</v>
      </c>
    </row>
    <row r="193" s="2" customFormat="1">
      <c r="A193" s="38"/>
      <c r="B193" s="39"/>
      <c r="C193" s="40"/>
      <c r="D193" s="259" t="s">
        <v>187</v>
      </c>
      <c r="E193" s="40"/>
      <c r="F193" s="260" t="s">
        <v>1585</v>
      </c>
      <c r="G193" s="40"/>
      <c r="H193" s="40"/>
      <c r="I193" s="154"/>
      <c r="J193" s="40"/>
      <c r="K193" s="40"/>
      <c r="L193" s="44"/>
      <c r="M193" s="261"/>
      <c r="N193" s="262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6" t="s">
        <v>187</v>
      </c>
      <c r="AU193" s="16" t="s">
        <v>96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1581</v>
      </c>
      <c r="G194" s="268"/>
      <c r="H194" s="271">
        <v>45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93</v>
      </c>
      <c r="AY194" s="277" t="s">
        <v>180</v>
      </c>
    </row>
    <row r="195" s="2" customFormat="1" ht="24" customHeight="1">
      <c r="A195" s="38"/>
      <c r="B195" s="39"/>
      <c r="C195" s="246" t="s">
        <v>235</v>
      </c>
      <c r="D195" s="246" t="s">
        <v>181</v>
      </c>
      <c r="E195" s="247" t="s">
        <v>1586</v>
      </c>
      <c r="F195" s="248" t="s">
        <v>1587</v>
      </c>
      <c r="G195" s="249" t="s">
        <v>290</v>
      </c>
      <c r="H195" s="250">
        <v>557.60000000000002</v>
      </c>
      <c r="I195" s="251"/>
      <c r="J195" s="252">
        <f>ROUND(I195*H195,2)</f>
        <v>0</v>
      </c>
      <c r="K195" s="248" t="s">
        <v>312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3146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1589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3147</v>
      </c>
      <c r="G197" s="268"/>
      <c r="H197" s="271">
        <v>557.60000000000002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46" t="s">
        <v>239</v>
      </c>
      <c r="D198" s="246" t="s">
        <v>181</v>
      </c>
      <c r="E198" s="247" t="s">
        <v>1591</v>
      </c>
      <c r="F198" s="248" t="s">
        <v>1592</v>
      </c>
      <c r="G198" s="249" t="s">
        <v>290</v>
      </c>
      <c r="H198" s="250">
        <v>6.2000000000000002</v>
      </c>
      <c r="I198" s="251"/>
      <c r="J198" s="252">
        <f>ROUND(I198*H198,2)</f>
        <v>0</v>
      </c>
      <c r="K198" s="248" t="s">
        <v>312</v>
      </c>
      <c r="L198" s="44"/>
      <c r="M198" s="253" t="s">
        <v>1</v>
      </c>
      <c r="N198" s="254" t="s">
        <v>50</v>
      </c>
      <c r="O198" s="91"/>
      <c r="P198" s="255">
        <f>O198*H198</f>
        <v>0</v>
      </c>
      <c r="Q198" s="255">
        <v>0</v>
      </c>
      <c r="R198" s="255">
        <f>Q198*H198</f>
        <v>0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198</v>
      </c>
      <c r="AT198" s="257" t="s">
        <v>181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3148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1592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3149</v>
      </c>
      <c r="G200" s="268"/>
      <c r="H200" s="271">
        <v>2.6000000000000001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3150</v>
      </c>
      <c r="G201" s="268"/>
      <c r="H201" s="271">
        <v>3.6000000000000001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2" customFormat="1" ht="24" customHeight="1">
      <c r="A202" s="38"/>
      <c r="B202" s="39"/>
      <c r="C202" s="246" t="s">
        <v>8</v>
      </c>
      <c r="D202" s="246" t="s">
        <v>181</v>
      </c>
      <c r="E202" s="247" t="s">
        <v>1650</v>
      </c>
      <c r="F202" s="248" t="s">
        <v>1651</v>
      </c>
      <c r="G202" s="249" t="s">
        <v>290</v>
      </c>
      <c r="H202" s="250">
        <v>209.05199999999999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0</v>
      </c>
      <c r="R202" s="255">
        <f>Q202*H202</f>
        <v>0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3151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1653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3152</v>
      </c>
      <c r="G204" s="268"/>
      <c r="H204" s="271">
        <v>25.744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3153</v>
      </c>
      <c r="G205" s="268"/>
      <c r="H205" s="271">
        <v>87.036000000000001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3154</v>
      </c>
      <c r="G206" s="268"/>
      <c r="H206" s="271">
        <v>7.8559999999999999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3155</v>
      </c>
      <c r="G207" s="268"/>
      <c r="H207" s="271">
        <v>39.640000000000001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3156</v>
      </c>
      <c r="G208" s="268"/>
      <c r="H208" s="271">
        <v>9.7040000000000006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3157</v>
      </c>
      <c r="G209" s="268"/>
      <c r="H209" s="271">
        <v>7.0839999999999996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85</v>
      </c>
      <c r="AY209" s="277" t="s">
        <v>180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3158</v>
      </c>
      <c r="G210" s="268"/>
      <c r="H210" s="271">
        <v>8.6240000000000006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85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3159</v>
      </c>
      <c r="G211" s="268"/>
      <c r="H211" s="271">
        <v>7.5679999999999996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3160</v>
      </c>
      <c r="G212" s="268"/>
      <c r="H212" s="271">
        <v>4.3120000000000003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3161</v>
      </c>
      <c r="G213" s="268"/>
      <c r="H213" s="271">
        <v>5.5439999999999996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3162</v>
      </c>
      <c r="G214" s="268"/>
      <c r="H214" s="271">
        <v>5.9400000000000004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2" customFormat="1" ht="24" customHeight="1">
      <c r="A215" s="38"/>
      <c r="B215" s="39"/>
      <c r="C215" s="246" t="s">
        <v>368</v>
      </c>
      <c r="D215" s="246" t="s">
        <v>181</v>
      </c>
      <c r="E215" s="247" t="s">
        <v>1278</v>
      </c>
      <c r="F215" s="248" t="s">
        <v>1279</v>
      </c>
      <c r="G215" s="249" t="s">
        <v>290</v>
      </c>
      <c r="H215" s="250">
        <v>113.69799999999999</v>
      </c>
      <c r="I215" s="251"/>
      <c r="J215" s="252">
        <f>ROUND(I215*H215,2)</f>
        <v>0</v>
      </c>
      <c r="K215" s="248" t="s">
        <v>312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3163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1279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3164</v>
      </c>
      <c r="G217" s="268"/>
      <c r="H217" s="271">
        <v>21.783999999999999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3165</v>
      </c>
      <c r="G218" s="268"/>
      <c r="H218" s="271">
        <v>43.518000000000001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3166</v>
      </c>
      <c r="G219" s="268"/>
      <c r="H219" s="271">
        <v>3.9279999999999999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3167</v>
      </c>
      <c r="G220" s="268"/>
      <c r="H220" s="271">
        <v>19.82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3168</v>
      </c>
      <c r="G221" s="268"/>
      <c r="H221" s="271">
        <v>5.1120000000000001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3169</v>
      </c>
      <c r="G222" s="268"/>
      <c r="H222" s="271">
        <v>3.5419999999999998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3170</v>
      </c>
      <c r="G223" s="268"/>
      <c r="H223" s="271">
        <v>4.3120000000000003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3171</v>
      </c>
      <c r="G224" s="268"/>
      <c r="H224" s="271">
        <v>3.7839999999999998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3172</v>
      </c>
      <c r="G225" s="268"/>
      <c r="H225" s="271">
        <v>2.1560000000000001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3173</v>
      </c>
      <c r="G226" s="268"/>
      <c r="H226" s="271">
        <v>2.7719999999999998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3174</v>
      </c>
      <c r="G227" s="268"/>
      <c r="H227" s="271">
        <v>2.9700000000000002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2" customFormat="1" ht="24" customHeight="1">
      <c r="A228" s="38"/>
      <c r="B228" s="39"/>
      <c r="C228" s="246" t="s">
        <v>374</v>
      </c>
      <c r="D228" s="246" t="s">
        <v>181</v>
      </c>
      <c r="E228" s="247" t="s">
        <v>1679</v>
      </c>
      <c r="F228" s="248" t="s">
        <v>1680</v>
      </c>
      <c r="G228" s="249" t="s">
        <v>290</v>
      </c>
      <c r="H228" s="250">
        <v>731.17600000000004</v>
      </c>
      <c r="I228" s="251"/>
      <c r="J228" s="252">
        <f>ROUND(I228*H228,2)</f>
        <v>0</v>
      </c>
      <c r="K228" s="248" t="s">
        <v>280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3175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1682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2582</v>
      </c>
      <c r="G230" s="268"/>
      <c r="H230" s="271">
        <v>-50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3176</v>
      </c>
      <c r="G231" s="268"/>
      <c r="H231" s="271">
        <v>49.503999999999998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3177</v>
      </c>
      <c r="G232" s="268"/>
      <c r="H232" s="271">
        <v>348.14400000000001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3178</v>
      </c>
      <c r="G233" s="268"/>
      <c r="H233" s="271">
        <v>31.423999999999999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3179</v>
      </c>
      <c r="G234" s="268"/>
      <c r="H234" s="271">
        <v>158.56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3180</v>
      </c>
      <c r="G235" s="268"/>
      <c r="H235" s="271">
        <v>37.256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3181</v>
      </c>
      <c r="G236" s="268"/>
      <c r="H236" s="271">
        <v>28.335999999999999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3182</v>
      </c>
      <c r="G237" s="268"/>
      <c r="H237" s="271">
        <v>34.496000000000002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3183</v>
      </c>
      <c r="G238" s="268"/>
      <c r="H238" s="271">
        <v>30.271999999999998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3184</v>
      </c>
      <c r="G239" s="268"/>
      <c r="H239" s="271">
        <v>17.248000000000001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3185</v>
      </c>
      <c r="G240" s="268"/>
      <c r="H240" s="271">
        <v>22.175999999999998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3186</v>
      </c>
      <c r="G241" s="268"/>
      <c r="H241" s="271">
        <v>23.760000000000002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2" customFormat="1" ht="24" customHeight="1">
      <c r="A242" s="38"/>
      <c r="B242" s="39"/>
      <c r="C242" s="246" t="s">
        <v>380</v>
      </c>
      <c r="D242" s="246" t="s">
        <v>181</v>
      </c>
      <c r="E242" s="247" t="s">
        <v>1696</v>
      </c>
      <c r="F242" s="248" t="s">
        <v>1697</v>
      </c>
      <c r="G242" s="249" t="s">
        <v>290</v>
      </c>
      <c r="H242" s="250">
        <v>399.75999999999999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3187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1697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3188</v>
      </c>
      <c r="G244" s="268"/>
      <c r="H244" s="271">
        <v>33.664000000000001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3189</v>
      </c>
      <c r="G245" s="268"/>
      <c r="H245" s="271">
        <v>174.072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3190</v>
      </c>
      <c r="G246" s="268"/>
      <c r="H246" s="271">
        <v>15.712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3191</v>
      </c>
      <c r="G247" s="268"/>
      <c r="H247" s="271">
        <v>79.280000000000001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3192</v>
      </c>
      <c r="G248" s="268"/>
      <c r="H248" s="271">
        <v>18.888000000000002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3193</v>
      </c>
      <c r="G249" s="268"/>
      <c r="H249" s="271">
        <v>14.167999999999999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3194</v>
      </c>
      <c r="G250" s="268"/>
      <c r="H250" s="271">
        <v>17.248000000000001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3195</v>
      </c>
      <c r="G251" s="268"/>
      <c r="H251" s="271">
        <v>15.135999999999999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3196</v>
      </c>
      <c r="G252" s="268"/>
      <c r="H252" s="271">
        <v>8.6240000000000006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3197</v>
      </c>
      <c r="G253" s="268"/>
      <c r="H253" s="271">
        <v>11.087999999999999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3198</v>
      </c>
      <c r="G254" s="268"/>
      <c r="H254" s="271">
        <v>11.880000000000001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2" customFormat="1" ht="24" customHeight="1">
      <c r="A255" s="38"/>
      <c r="B255" s="39"/>
      <c r="C255" s="246" t="s">
        <v>385</v>
      </c>
      <c r="D255" s="246" t="s">
        <v>181</v>
      </c>
      <c r="E255" s="247" t="s">
        <v>1700</v>
      </c>
      <c r="F255" s="248" t="s">
        <v>1701</v>
      </c>
      <c r="G255" s="249" t="s">
        <v>290</v>
      </c>
      <c r="H255" s="250">
        <v>50</v>
      </c>
      <c r="I255" s="251"/>
      <c r="J255" s="252">
        <f>ROUND(I255*H255,2)</f>
        <v>0</v>
      </c>
      <c r="K255" s="248" t="s">
        <v>280</v>
      </c>
      <c r="L255" s="44"/>
      <c r="M255" s="253" t="s">
        <v>1</v>
      </c>
      <c r="N255" s="254" t="s">
        <v>50</v>
      </c>
      <c r="O255" s="91"/>
      <c r="P255" s="255">
        <f>O255*H255</f>
        <v>0</v>
      </c>
      <c r="Q255" s="255">
        <v>0</v>
      </c>
      <c r="R255" s="255">
        <f>Q255*H255</f>
        <v>0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198</v>
      </c>
      <c r="AT255" s="257" t="s">
        <v>181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198</v>
      </c>
      <c r="BM255" s="257" t="s">
        <v>3199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1703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555</v>
      </c>
      <c r="G257" s="268"/>
      <c r="H257" s="271">
        <v>50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93</v>
      </c>
      <c r="AY257" s="277" t="s">
        <v>180</v>
      </c>
    </row>
    <row r="258" s="2" customFormat="1" ht="16.5" customHeight="1">
      <c r="A258" s="38"/>
      <c r="B258" s="39"/>
      <c r="C258" s="246" t="s">
        <v>391</v>
      </c>
      <c r="D258" s="246" t="s">
        <v>181</v>
      </c>
      <c r="E258" s="247" t="s">
        <v>1704</v>
      </c>
      <c r="F258" s="248" t="s">
        <v>1705</v>
      </c>
      <c r="G258" s="249" t="s">
        <v>290</v>
      </c>
      <c r="H258" s="250">
        <v>951.88400000000001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0.010460000000000001</v>
      </c>
      <c r="R258" s="255">
        <f>Q258*H258</f>
        <v>9.9567066400000002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3200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1707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2616</v>
      </c>
      <c r="G260" s="268"/>
      <c r="H260" s="271">
        <v>-20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3201</v>
      </c>
      <c r="G261" s="268"/>
      <c r="H261" s="271">
        <v>57.423999999999999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3202</v>
      </c>
      <c r="G262" s="268"/>
      <c r="H262" s="271">
        <v>435.18000000000001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3203</v>
      </c>
      <c r="G263" s="268"/>
      <c r="H263" s="271">
        <v>39.280000000000001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3204</v>
      </c>
      <c r="G264" s="268"/>
      <c r="H264" s="271">
        <v>198.19999999999999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3205</v>
      </c>
      <c r="G265" s="268"/>
      <c r="H265" s="271">
        <v>46.439999999999998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3206</v>
      </c>
      <c r="G266" s="268"/>
      <c r="H266" s="271">
        <v>35.420000000000002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3207</v>
      </c>
      <c r="G267" s="268"/>
      <c r="H267" s="271">
        <v>43.119999999999997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3208</v>
      </c>
      <c r="G268" s="268"/>
      <c r="H268" s="271">
        <v>37.840000000000003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3209</v>
      </c>
      <c r="G269" s="268"/>
      <c r="H269" s="271">
        <v>21.559999999999999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3210</v>
      </c>
      <c r="G270" s="268"/>
      <c r="H270" s="271">
        <v>27.719999999999999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3211</v>
      </c>
      <c r="G271" s="268"/>
      <c r="H271" s="271">
        <v>29.699999999999999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2" customFormat="1" ht="16.5" customHeight="1">
      <c r="A272" s="38"/>
      <c r="B272" s="39"/>
      <c r="C272" s="246" t="s">
        <v>7</v>
      </c>
      <c r="D272" s="246" t="s">
        <v>181</v>
      </c>
      <c r="E272" s="247" t="s">
        <v>1721</v>
      </c>
      <c r="F272" s="248" t="s">
        <v>1722</v>
      </c>
      <c r="G272" s="249" t="s">
        <v>290</v>
      </c>
      <c r="H272" s="250">
        <v>50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0.017080000000000001</v>
      </c>
      <c r="R272" s="255">
        <f>Q272*H272</f>
        <v>0.85400000000000009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3212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1724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555</v>
      </c>
      <c r="G274" s="268"/>
      <c r="H274" s="271">
        <v>50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16.5" customHeight="1">
      <c r="A275" s="38"/>
      <c r="B275" s="39"/>
      <c r="C275" s="246" t="s">
        <v>399</v>
      </c>
      <c r="D275" s="246" t="s">
        <v>181</v>
      </c>
      <c r="E275" s="247" t="s">
        <v>1726</v>
      </c>
      <c r="F275" s="248" t="s">
        <v>1727</v>
      </c>
      <c r="G275" s="249" t="s">
        <v>327</v>
      </c>
      <c r="H275" s="250">
        <v>3542.9299999999998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0.00084000000000000003</v>
      </c>
      <c r="R275" s="255">
        <f>Q275*H275</f>
        <v>2.9760612000000002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3213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1729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3214</v>
      </c>
      <c r="G277" s="268"/>
      <c r="H277" s="271">
        <v>696.27999999999997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3215</v>
      </c>
      <c r="G278" s="268"/>
      <c r="H278" s="271">
        <v>1370.25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3216</v>
      </c>
      <c r="G279" s="268"/>
      <c r="H279" s="271">
        <v>122.2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3217</v>
      </c>
      <c r="G280" s="268"/>
      <c r="H280" s="271">
        <v>625.29999999999995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3218</v>
      </c>
      <c r="G281" s="268"/>
      <c r="H281" s="271">
        <v>147.19999999999999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3219</v>
      </c>
      <c r="G282" s="268"/>
      <c r="H282" s="271">
        <v>111.65000000000001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3220</v>
      </c>
      <c r="G283" s="268"/>
      <c r="H283" s="271">
        <v>127.40000000000001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3221</v>
      </c>
      <c r="G284" s="268"/>
      <c r="H284" s="271">
        <v>111.8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3222</v>
      </c>
      <c r="G285" s="268"/>
      <c r="H285" s="271">
        <v>63.700000000000003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13" customFormat="1">
      <c r="A286" s="13"/>
      <c r="B286" s="267"/>
      <c r="C286" s="268"/>
      <c r="D286" s="259" t="s">
        <v>293</v>
      </c>
      <c r="E286" s="269" t="s">
        <v>1</v>
      </c>
      <c r="F286" s="270" t="s">
        <v>3223</v>
      </c>
      <c r="G286" s="268"/>
      <c r="H286" s="271">
        <v>81.900000000000006</v>
      </c>
      <c r="I286" s="272"/>
      <c r="J286" s="268"/>
      <c r="K286" s="268"/>
      <c r="L286" s="273"/>
      <c r="M286" s="274"/>
      <c r="N286" s="275"/>
      <c r="O286" s="275"/>
      <c r="P286" s="275"/>
      <c r="Q286" s="275"/>
      <c r="R286" s="275"/>
      <c r="S286" s="275"/>
      <c r="T286" s="27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7" t="s">
        <v>293</v>
      </c>
      <c r="AU286" s="277" t="s">
        <v>96</v>
      </c>
      <c r="AV286" s="13" t="s">
        <v>96</v>
      </c>
      <c r="AW286" s="13" t="s">
        <v>40</v>
      </c>
      <c r="AX286" s="13" t="s">
        <v>85</v>
      </c>
      <c r="AY286" s="277" t="s">
        <v>180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3224</v>
      </c>
      <c r="G287" s="268"/>
      <c r="H287" s="271">
        <v>85.25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2" customFormat="1" ht="24" customHeight="1">
      <c r="A288" s="38"/>
      <c r="B288" s="39"/>
      <c r="C288" s="246" t="s">
        <v>404</v>
      </c>
      <c r="D288" s="246" t="s">
        <v>181</v>
      </c>
      <c r="E288" s="247" t="s">
        <v>1742</v>
      </c>
      <c r="F288" s="248" t="s">
        <v>1743</v>
      </c>
      <c r="G288" s="249" t="s">
        <v>327</v>
      </c>
      <c r="H288" s="250">
        <v>3542.9299999999998</v>
      </c>
      <c r="I288" s="251"/>
      <c r="J288" s="252">
        <f>ROUND(I288*H288,2)</f>
        <v>0</v>
      </c>
      <c r="K288" s="248" t="s">
        <v>280</v>
      </c>
      <c r="L288" s="44"/>
      <c r="M288" s="253" t="s">
        <v>1</v>
      </c>
      <c r="N288" s="254" t="s">
        <v>50</v>
      </c>
      <c r="O288" s="91"/>
      <c r="P288" s="255">
        <f>O288*H288</f>
        <v>0</v>
      </c>
      <c r="Q288" s="255">
        <v>0</v>
      </c>
      <c r="R288" s="255">
        <f>Q288*H288</f>
        <v>0</v>
      </c>
      <c r="S288" s="255">
        <v>0</v>
      </c>
      <c r="T288" s="25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57" t="s">
        <v>198</v>
      </c>
      <c r="AT288" s="257" t="s">
        <v>181</v>
      </c>
      <c r="AU288" s="257" t="s">
        <v>96</v>
      </c>
      <c r="AY288" s="16" t="s">
        <v>180</v>
      </c>
      <c r="BE288" s="258">
        <f>IF(N288="základní",J288,0)</f>
        <v>0</v>
      </c>
      <c r="BF288" s="258">
        <f>IF(N288="snížená",J288,0)</f>
        <v>0</v>
      </c>
      <c r="BG288" s="258">
        <f>IF(N288="zákl. přenesená",J288,0)</f>
        <v>0</v>
      </c>
      <c r="BH288" s="258">
        <f>IF(N288="sníž. přenesená",J288,0)</f>
        <v>0</v>
      </c>
      <c r="BI288" s="258">
        <f>IF(N288="nulová",J288,0)</f>
        <v>0</v>
      </c>
      <c r="BJ288" s="16" t="s">
        <v>93</v>
      </c>
      <c r="BK288" s="258">
        <f>ROUND(I288*H288,2)</f>
        <v>0</v>
      </c>
      <c r="BL288" s="16" t="s">
        <v>198</v>
      </c>
      <c r="BM288" s="257" t="s">
        <v>3225</v>
      </c>
    </row>
    <row r="289" s="2" customFormat="1">
      <c r="A289" s="38"/>
      <c r="B289" s="39"/>
      <c r="C289" s="40"/>
      <c r="D289" s="259" t="s">
        <v>187</v>
      </c>
      <c r="E289" s="40"/>
      <c r="F289" s="260" t="s">
        <v>1745</v>
      </c>
      <c r="G289" s="40"/>
      <c r="H289" s="40"/>
      <c r="I289" s="154"/>
      <c r="J289" s="40"/>
      <c r="K289" s="40"/>
      <c r="L289" s="44"/>
      <c r="M289" s="261"/>
      <c r="N289" s="262"/>
      <c r="O289" s="91"/>
      <c r="P289" s="91"/>
      <c r="Q289" s="91"/>
      <c r="R289" s="91"/>
      <c r="S289" s="91"/>
      <c r="T289" s="92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6" t="s">
        <v>187</v>
      </c>
      <c r="AU289" s="16" t="s">
        <v>96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3214</v>
      </c>
      <c r="G290" s="268"/>
      <c r="H290" s="271">
        <v>696.27999999999997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3215</v>
      </c>
      <c r="G291" s="268"/>
      <c r="H291" s="271">
        <v>1370.25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3216</v>
      </c>
      <c r="G292" s="268"/>
      <c r="H292" s="271">
        <v>122.2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3217</v>
      </c>
      <c r="G293" s="268"/>
      <c r="H293" s="271">
        <v>625.29999999999995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3218</v>
      </c>
      <c r="G294" s="268"/>
      <c r="H294" s="271">
        <v>147.19999999999999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3219</v>
      </c>
      <c r="G295" s="268"/>
      <c r="H295" s="271">
        <v>111.65000000000001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3220</v>
      </c>
      <c r="G296" s="268"/>
      <c r="H296" s="271">
        <v>127.40000000000001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3221</v>
      </c>
      <c r="G297" s="268"/>
      <c r="H297" s="271">
        <v>111.8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3222</v>
      </c>
      <c r="G298" s="268"/>
      <c r="H298" s="271">
        <v>63.700000000000003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3223</v>
      </c>
      <c r="G299" s="268"/>
      <c r="H299" s="271">
        <v>81.900000000000006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3224</v>
      </c>
      <c r="G300" s="268"/>
      <c r="H300" s="271">
        <v>85.25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2" customFormat="1" ht="24" customHeight="1">
      <c r="A301" s="38"/>
      <c r="B301" s="39"/>
      <c r="C301" s="246" t="s">
        <v>409</v>
      </c>
      <c r="D301" s="246" t="s">
        <v>181</v>
      </c>
      <c r="E301" s="247" t="s">
        <v>982</v>
      </c>
      <c r="F301" s="248" t="s">
        <v>983</v>
      </c>
      <c r="G301" s="249" t="s">
        <v>290</v>
      </c>
      <c r="H301" s="250">
        <v>308.64699999999999</v>
      </c>
      <c r="I301" s="251"/>
      <c r="J301" s="252">
        <f>ROUND(I301*H301,2)</f>
        <v>0</v>
      </c>
      <c r="K301" s="248" t="s">
        <v>312</v>
      </c>
      <c r="L301" s="44"/>
      <c r="M301" s="253" t="s">
        <v>1</v>
      </c>
      <c r="N301" s="254" t="s">
        <v>50</v>
      </c>
      <c r="O301" s="91"/>
      <c r="P301" s="255">
        <f>O301*H301</f>
        <v>0</v>
      </c>
      <c r="Q301" s="255">
        <v>0</v>
      </c>
      <c r="R301" s="255">
        <f>Q301*H301</f>
        <v>0</v>
      </c>
      <c r="S301" s="255">
        <v>0</v>
      </c>
      <c r="T301" s="25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57" t="s">
        <v>198</v>
      </c>
      <c r="AT301" s="257" t="s">
        <v>181</v>
      </c>
      <c r="AU301" s="257" t="s">
        <v>96</v>
      </c>
      <c r="AY301" s="16" t="s">
        <v>180</v>
      </c>
      <c r="BE301" s="258">
        <f>IF(N301="základní",J301,0)</f>
        <v>0</v>
      </c>
      <c r="BF301" s="258">
        <f>IF(N301="snížená",J301,0)</f>
        <v>0</v>
      </c>
      <c r="BG301" s="258">
        <f>IF(N301="zákl. přenesená",J301,0)</f>
        <v>0</v>
      </c>
      <c r="BH301" s="258">
        <f>IF(N301="sníž. přenesená",J301,0)</f>
        <v>0</v>
      </c>
      <c r="BI301" s="258">
        <f>IF(N301="nulová",J301,0)</f>
        <v>0</v>
      </c>
      <c r="BJ301" s="16" t="s">
        <v>93</v>
      </c>
      <c r="BK301" s="258">
        <f>ROUND(I301*H301,2)</f>
        <v>0</v>
      </c>
      <c r="BL301" s="16" t="s">
        <v>198</v>
      </c>
      <c r="BM301" s="257" t="s">
        <v>3226</v>
      </c>
    </row>
    <row r="302" s="2" customFormat="1">
      <c r="A302" s="38"/>
      <c r="B302" s="39"/>
      <c r="C302" s="40"/>
      <c r="D302" s="259" t="s">
        <v>187</v>
      </c>
      <c r="E302" s="40"/>
      <c r="F302" s="260" t="s">
        <v>983</v>
      </c>
      <c r="G302" s="40"/>
      <c r="H302" s="40"/>
      <c r="I302" s="154"/>
      <c r="J302" s="40"/>
      <c r="K302" s="40"/>
      <c r="L302" s="44"/>
      <c r="M302" s="261"/>
      <c r="N302" s="262"/>
      <c r="O302" s="91"/>
      <c r="P302" s="91"/>
      <c r="Q302" s="91"/>
      <c r="R302" s="91"/>
      <c r="S302" s="91"/>
      <c r="T302" s="92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6" t="s">
        <v>187</v>
      </c>
      <c r="AU302" s="16" t="s">
        <v>96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3227</v>
      </c>
      <c r="G303" s="268"/>
      <c r="H303" s="271">
        <v>16.146999999999998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3228</v>
      </c>
      <c r="G304" s="268"/>
      <c r="H304" s="271">
        <v>142.09999999999999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3229</v>
      </c>
      <c r="G305" s="268"/>
      <c r="H305" s="271">
        <v>11.279999999999999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3230</v>
      </c>
      <c r="G306" s="268"/>
      <c r="H306" s="271">
        <v>57.719999999999999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3231</v>
      </c>
      <c r="G307" s="268"/>
      <c r="H307" s="271">
        <v>19.920000000000002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85</v>
      </c>
      <c r="AY307" s="277" t="s">
        <v>180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3232</v>
      </c>
      <c r="G308" s="268"/>
      <c r="H308" s="271">
        <v>13.859999999999999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3233</v>
      </c>
      <c r="G309" s="268"/>
      <c r="H309" s="271">
        <v>11.76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3234</v>
      </c>
      <c r="G310" s="268"/>
      <c r="H310" s="271">
        <v>10.32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3235</v>
      </c>
      <c r="G311" s="268"/>
      <c r="H311" s="271">
        <v>5.8799999999999999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3236</v>
      </c>
      <c r="G312" s="268"/>
      <c r="H312" s="271">
        <v>7.5599999999999996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3237</v>
      </c>
      <c r="G313" s="268"/>
      <c r="H313" s="271">
        <v>12.1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2" customFormat="1" ht="24" customHeight="1">
      <c r="A314" s="38"/>
      <c r="B314" s="39"/>
      <c r="C314" s="246" t="s">
        <v>414</v>
      </c>
      <c r="D314" s="246" t="s">
        <v>181</v>
      </c>
      <c r="E314" s="247" t="s">
        <v>986</v>
      </c>
      <c r="F314" s="248" t="s">
        <v>987</v>
      </c>
      <c r="G314" s="249" t="s">
        <v>290</v>
      </c>
      <c r="H314" s="250">
        <v>338.64699999999999</v>
      </c>
      <c r="I314" s="251"/>
      <c r="J314" s="252">
        <f>ROUND(I314*H314,2)</f>
        <v>0</v>
      </c>
      <c r="K314" s="248" t="s">
        <v>312</v>
      </c>
      <c r="L314" s="44"/>
      <c r="M314" s="253" t="s">
        <v>1</v>
      </c>
      <c r="N314" s="254" t="s">
        <v>50</v>
      </c>
      <c r="O314" s="91"/>
      <c r="P314" s="255">
        <f>O314*H314</f>
        <v>0</v>
      </c>
      <c r="Q314" s="255">
        <v>0</v>
      </c>
      <c r="R314" s="255">
        <f>Q314*H314</f>
        <v>0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198</v>
      </c>
      <c r="AT314" s="257" t="s">
        <v>181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198</v>
      </c>
      <c r="BM314" s="257" t="s">
        <v>3238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1761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2667</v>
      </c>
      <c r="G316" s="268"/>
      <c r="H316" s="271">
        <v>30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3227</v>
      </c>
      <c r="G317" s="268"/>
      <c r="H317" s="271">
        <v>16.146999999999998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3228</v>
      </c>
      <c r="G318" s="268"/>
      <c r="H318" s="271">
        <v>142.09999999999999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3229</v>
      </c>
      <c r="G319" s="268"/>
      <c r="H319" s="271">
        <v>11.279999999999999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3230</v>
      </c>
      <c r="G320" s="268"/>
      <c r="H320" s="271">
        <v>57.719999999999999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3231</v>
      </c>
      <c r="G321" s="268"/>
      <c r="H321" s="271">
        <v>19.920000000000002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3232</v>
      </c>
      <c r="G322" s="268"/>
      <c r="H322" s="271">
        <v>13.859999999999999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3233</v>
      </c>
      <c r="G323" s="268"/>
      <c r="H323" s="271">
        <v>11.76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13" customFormat="1">
      <c r="A324" s="13"/>
      <c r="B324" s="267"/>
      <c r="C324" s="268"/>
      <c r="D324" s="259" t="s">
        <v>293</v>
      </c>
      <c r="E324" s="269" t="s">
        <v>1</v>
      </c>
      <c r="F324" s="270" t="s">
        <v>3234</v>
      </c>
      <c r="G324" s="268"/>
      <c r="H324" s="271">
        <v>10.32</v>
      </c>
      <c r="I324" s="272"/>
      <c r="J324" s="268"/>
      <c r="K324" s="268"/>
      <c r="L324" s="273"/>
      <c r="M324" s="274"/>
      <c r="N324" s="275"/>
      <c r="O324" s="275"/>
      <c r="P324" s="275"/>
      <c r="Q324" s="275"/>
      <c r="R324" s="275"/>
      <c r="S324" s="275"/>
      <c r="T324" s="27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77" t="s">
        <v>293</v>
      </c>
      <c r="AU324" s="277" t="s">
        <v>96</v>
      </c>
      <c r="AV324" s="13" t="s">
        <v>96</v>
      </c>
      <c r="AW324" s="13" t="s">
        <v>40</v>
      </c>
      <c r="AX324" s="13" t="s">
        <v>85</v>
      </c>
      <c r="AY324" s="277" t="s">
        <v>180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3235</v>
      </c>
      <c r="G325" s="268"/>
      <c r="H325" s="271">
        <v>5.8799999999999999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3236</v>
      </c>
      <c r="G326" s="268"/>
      <c r="H326" s="271">
        <v>7.5599999999999996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3237</v>
      </c>
      <c r="G327" s="268"/>
      <c r="H327" s="271">
        <v>12.1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2" customFormat="1" ht="24" customHeight="1">
      <c r="A328" s="38"/>
      <c r="B328" s="39"/>
      <c r="C328" s="246" t="s">
        <v>421</v>
      </c>
      <c r="D328" s="246" t="s">
        <v>181</v>
      </c>
      <c r="E328" s="247" t="s">
        <v>1000</v>
      </c>
      <c r="F328" s="248" t="s">
        <v>1001</v>
      </c>
      <c r="G328" s="249" t="s">
        <v>290</v>
      </c>
      <c r="H328" s="250">
        <v>1925.424</v>
      </c>
      <c r="I328" s="251"/>
      <c r="J328" s="252">
        <f>ROUND(I328*H328,2)</f>
        <v>0</v>
      </c>
      <c r="K328" s="248" t="s">
        <v>280</v>
      </c>
      <c r="L328" s="44"/>
      <c r="M328" s="253" t="s">
        <v>1</v>
      </c>
      <c r="N328" s="254" t="s">
        <v>50</v>
      </c>
      <c r="O328" s="91"/>
      <c r="P328" s="255">
        <f>O328*H328</f>
        <v>0</v>
      </c>
      <c r="Q328" s="255">
        <v>0</v>
      </c>
      <c r="R328" s="255">
        <f>Q328*H328</f>
        <v>0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198</v>
      </c>
      <c r="AT328" s="257" t="s">
        <v>181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3239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1764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3240</v>
      </c>
      <c r="G330" s="268"/>
      <c r="H330" s="271">
        <v>97.024000000000001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3241</v>
      </c>
      <c r="G331" s="268"/>
      <c r="H331" s="271">
        <v>870.36000000000001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3242</v>
      </c>
      <c r="G332" s="268"/>
      <c r="H332" s="271">
        <v>78.560000000000002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3243</v>
      </c>
      <c r="G333" s="268"/>
      <c r="H333" s="271">
        <v>396.39999999999998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3244</v>
      </c>
      <c r="G334" s="268"/>
      <c r="H334" s="271">
        <v>92.359999999999999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3245</v>
      </c>
      <c r="G335" s="268"/>
      <c r="H335" s="271">
        <v>70.840000000000003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3246</v>
      </c>
      <c r="G336" s="268"/>
      <c r="H336" s="271">
        <v>86.239999999999995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3247</v>
      </c>
      <c r="G337" s="268"/>
      <c r="H337" s="271">
        <v>75.680000000000007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3248</v>
      </c>
      <c r="G338" s="268"/>
      <c r="H338" s="271">
        <v>43.119999999999997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3249</v>
      </c>
      <c r="G339" s="268"/>
      <c r="H339" s="271">
        <v>55.439999999999998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3250</v>
      </c>
      <c r="G340" s="268"/>
      <c r="H340" s="271">
        <v>59.399999999999999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2" customFormat="1" ht="24" customHeight="1">
      <c r="A341" s="38"/>
      <c r="B341" s="39"/>
      <c r="C341" s="246" t="s">
        <v>426</v>
      </c>
      <c r="D341" s="246" t="s">
        <v>181</v>
      </c>
      <c r="E341" s="247" t="s">
        <v>1005</v>
      </c>
      <c r="F341" s="248" t="s">
        <v>1006</v>
      </c>
      <c r="G341" s="249" t="s">
        <v>290</v>
      </c>
      <c r="H341" s="250">
        <v>1001.884</v>
      </c>
      <c r="I341" s="251"/>
      <c r="J341" s="252">
        <f>ROUND(I341*H341,2)</f>
        <v>0</v>
      </c>
      <c r="K341" s="248" t="s">
        <v>280</v>
      </c>
      <c r="L341" s="44"/>
      <c r="M341" s="253" t="s">
        <v>1</v>
      </c>
      <c r="N341" s="254" t="s">
        <v>50</v>
      </c>
      <c r="O341" s="91"/>
      <c r="P341" s="255">
        <f>O341*H341</f>
        <v>0</v>
      </c>
      <c r="Q341" s="255">
        <v>0</v>
      </c>
      <c r="R341" s="255">
        <f>Q341*H341</f>
        <v>0</v>
      </c>
      <c r="S341" s="255">
        <v>0</v>
      </c>
      <c r="T341" s="25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57" t="s">
        <v>198</v>
      </c>
      <c r="AT341" s="257" t="s">
        <v>181</v>
      </c>
      <c r="AU341" s="257" t="s">
        <v>96</v>
      </c>
      <c r="AY341" s="16" t="s">
        <v>180</v>
      </c>
      <c r="BE341" s="258">
        <f>IF(N341="základní",J341,0)</f>
        <v>0</v>
      </c>
      <c r="BF341" s="258">
        <f>IF(N341="snížená",J341,0)</f>
        <v>0</v>
      </c>
      <c r="BG341" s="258">
        <f>IF(N341="zákl. přenesená",J341,0)</f>
        <v>0</v>
      </c>
      <c r="BH341" s="258">
        <f>IF(N341="sníž. přenesená",J341,0)</f>
        <v>0</v>
      </c>
      <c r="BI341" s="258">
        <f>IF(N341="nulová",J341,0)</f>
        <v>0</v>
      </c>
      <c r="BJ341" s="16" t="s">
        <v>93</v>
      </c>
      <c r="BK341" s="258">
        <f>ROUND(I341*H341,2)</f>
        <v>0</v>
      </c>
      <c r="BL341" s="16" t="s">
        <v>198</v>
      </c>
      <c r="BM341" s="257" t="s">
        <v>3251</v>
      </c>
    </row>
    <row r="342" s="2" customFormat="1">
      <c r="A342" s="38"/>
      <c r="B342" s="39"/>
      <c r="C342" s="40"/>
      <c r="D342" s="259" t="s">
        <v>187</v>
      </c>
      <c r="E342" s="40"/>
      <c r="F342" s="260" t="s">
        <v>1008</v>
      </c>
      <c r="G342" s="40"/>
      <c r="H342" s="40"/>
      <c r="I342" s="154"/>
      <c r="J342" s="40"/>
      <c r="K342" s="40"/>
      <c r="L342" s="44"/>
      <c r="M342" s="261"/>
      <c r="N342" s="262"/>
      <c r="O342" s="91"/>
      <c r="P342" s="91"/>
      <c r="Q342" s="91"/>
      <c r="R342" s="91"/>
      <c r="S342" s="91"/>
      <c r="T342" s="92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6" t="s">
        <v>187</v>
      </c>
      <c r="AU342" s="16" t="s">
        <v>96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2685</v>
      </c>
      <c r="G343" s="268"/>
      <c r="H343" s="271">
        <v>30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3201</v>
      </c>
      <c r="G344" s="268"/>
      <c r="H344" s="271">
        <v>57.423999999999999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3202</v>
      </c>
      <c r="G345" s="268"/>
      <c r="H345" s="271">
        <v>435.18000000000001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3203</v>
      </c>
      <c r="G346" s="268"/>
      <c r="H346" s="271">
        <v>39.280000000000001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3204</v>
      </c>
      <c r="G347" s="268"/>
      <c r="H347" s="271">
        <v>198.19999999999999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3205</v>
      </c>
      <c r="G348" s="268"/>
      <c r="H348" s="271">
        <v>46.439999999999998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3206</v>
      </c>
      <c r="G349" s="268"/>
      <c r="H349" s="271">
        <v>35.420000000000002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3207</v>
      </c>
      <c r="G350" s="268"/>
      <c r="H350" s="271">
        <v>43.119999999999997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3208</v>
      </c>
      <c r="G351" s="268"/>
      <c r="H351" s="271">
        <v>37.840000000000003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3209</v>
      </c>
      <c r="G352" s="268"/>
      <c r="H352" s="271">
        <v>21.559999999999999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3210</v>
      </c>
      <c r="G353" s="268"/>
      <c r="H353" s="271">
        <v>27.719999999999999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3211</v>
      </c>
      <c r="G354" s="268"/>
      <c r="H354" s="271">
        <v>29.699999999999999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2" customFormat="1" ht="24" customHeight="1">
      <c r="A355" s="38"/>
      <c r="B355" s="39"/>
      <c r="C355" s="246" t="s">
        <v>431</v>
      </c>
      <c r="D355" s="246" t="s">
        <v>181</v>
      </c>
      <c r="E355" s="247" t="s">
        <v>1009</v>
      </c>
      <c r="F355" s="248" t="s">
        <v>1010</v>
      </c>
      <c r="G355" s="249" t="s">
        <v>290</v>
      </c>
      <c r="H355" s="250">
        <v>1001.884</v>
      </c>
      <c r="I355" s="251"/>
      <c r="J355" s="252">
        <f>ROUND(I355*H355,2)</f>
        <v>0</v>
      </c>
      <c r="K355" s="248" t="s">
        <v>312</v>
      </c>
      <c r="L355" s="44"/>
      <c r="M355" s="253" t="s">
        <v>1</v>
      </c>
      <c r="N355" s="254" t="s">
        <v>50</v>
      </c>
      <c r="O355" s="91"/>
      <c r="P355" s="255">
        <f>O355*H355</f>
        <v>0</v>
      </c>
      <c r="Q355" s="255">
        <v>0</v>
      </c>
      <c r="R355" s="255">
        <f>Q355*H355</f>
        <v>0</v>
      </c>
      <c r="S355" s="255">
        <v>0</v>
      </c>
      <c r="T355" s="25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57" t="s">
        <v>198</v>
      </c>
      <c r="AT355" s="257" t="s">
        <v>181</v>
      </c>
      <c r="AU355" s="257" t="s">
        <v>96</v>
      </c>
      <c r="AY355" s="16" t="s">
        <v>180</v>
      </c>
      <c r="BE355" s="258">
        <f>IF(N355="základní",J355,0)</f>
        <v>0</v>
      </c>
      <c r="BF355" s="258">
        <f>IF(N355="snížená",J355,0)</f>
        <v>0</v>
      </c>
      <c r="BG355" s="258">
        <f>IF(N355="zákl. přenesená",J355,0)</f>
        <v>0</v>
      </c>
      <c r="BH355" s="258">
        <f>IF(N355="sníž. přenesená",J355,0)</f>
        <v>0</v>
      </c>
      <c r="BI355" s="258">
        <f>IF(N355="nulová",J355,0)</f>
        <v>0</v>
      </c>
      <c r="BJ355" s="16" t="s">
        <v>93</v>
      </c>
      <c r="BK355" s="258">
        <f>ROUND(I355*H355,2)</f>
        <v>0</v>
      </c>
      <c r="BL355" s="16" t="s">
        <v>198</v>
      </c>
      <c r="BM355" s="257" t="s">
        <v>3252</v>
      </c>
    </row>
    <row r="356" s="2" customFormat="1">
      <c r="A356" s="38"/>
      <c r="B356" s="39"/>
      <c r="C356" s="40"/>
      <c r="D356" s="259" t="s">
        <v>187</v>
      </c>
      <c r="E356" s="40"/>
      <c r="F356" s="260" t="s">
        <v>1012</v>
      </c>
      <c r="G356" s="40"/>
      <c r="H356" s="40"/>
      <c r="I356" s="154"/>
      <c r="J356" s="40"/>
      <c r="K356" s="40"/>
      <c r="L356" s="44"/>
      <c r="M356" s="261"/>
      <c r="N356" s="262"/>
      <c r="O356" s="91"/>
      <c r="P356" s="91"/>
      <c r="Q356" s="91"/>
      <c r="R356" s="91"/>
      <c r="S356" s="91"/>
      <c r="T356" s="92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6" t="s">
        <v>187</v>
      </c>
      <c r="AU356" s="16" t="s">
        <v>96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2685</v>
      </c>
      <c r="G357" s="268"/>
      <c r="H357" s="271">
        <v>30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3201</v>
      </c>
      <c r="G358" s="268"/>
      <c r="H358" s="271">
        <v>57.423999999999999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3202</v>
      </c>
      <c r="G359" s="268"/>
      <c r="H359" s="271">
        <v>435.18000000000001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3203</v>
      </c>
      <c r="G360" s="268"/>
      <c r="H360" s="271">
        <v>39.280000000000001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3204</v>
      </c>
      <c r="G361" s="268"/>
      <c r="H361" s="271">
        <v>198.19999999999999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3205</v>
      </c>
      <c r="G362" s="268"/>
      <c r="H362" s="271">
        <v>46.439999999999998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3206</v>
      </c>
      <c r="G363" s="268"/>
      <c r="H363" s="271">
        <v>35.420000000000002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3207</v>
      </c>
      <c r="G364" s="268"/>
      <c r="H364" s="271">
        <v>43.119999999999997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3208</v>
      </c>
      <c r="G365" s="268"/>
      <c r="H365" s="271">
        <v>37.840000000000003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3209</v>
      </c>
      <c r="G366" s="268"/>
      <c r="H366" s="271">
        <v>21.559999999999999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3210</v>
      </c>
      <c r="G367" s="268"/>
      <c r="H367" s="271">
        <v>27.719999999999999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3211</v>
      </c>
      <c r="G368" s="268"/>
      <c r="H368" s="271">
        <v>29.699999999999999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2" customFormat="1" ht="24" customHeight="1">
      <c r="A369" s="38"/>
      <c r="B369" s="39"/>
      <c r="C369" s="246" t="s">
        <v>435</v>
      </c>
      <c r="D369" s="246" t="s">
        <v>181</v>
      </c>
      <c r="E369" s="247" t="s">
        <v>1014</v>
      </c>
      <c r="F369" s="248" t="s">
        <v>1015</v>
      </c>
      <c r="G369" s="249" t="s">
        <v>290</v>
      </c>
      <c r="H369" s="250">
        <v>2003.768</v>
      </c>
      <c r="I369" s="251"/>
      <c r="J369" s="252">
        <f>ROUND(I369*H369,2)</f>
        <v>0</v>
      </c>
      <c r="K369" s="248" t="s">
        <v>312</v>
      </c>
      <c r="L369" s="44"/>
      <c r="M369" s="253" t="s">
        <v>1</v>
      </c>
      <c r="N369" s="254" t="s">
        <v>50</v>
      </c>
      <c r="O369" s="91"/>
      <c r="P369" s="255">
        <f>O369*H369</f>
        <v>0</v>
      </c>
      <c r="Q369" s="255">
        <v>0</v>
      </c>
      <c r="R369" s="255">
        <f>Q369*H369</f>
        <v>0</v>
      </c>
      <c r="S369" s="255">
        <v>0</v>
      </c>
      <c r="T369" s="25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57" t="s">
        <v>198</v>
      </c>
      <c r="AT369" s="257" t="s">
        <v>181</v>
      </c>
      <c r="AU369" s="257" t="s">
        <v>96</v>
      </c>
      <c r="AY369" s="16" t="s">
        <v>180</v>
      </c>
      <c r="BE369" s="258">
        <f>IF(N369="základní",J369,0)</f>
        <v>0</v>
      </c>
      <c r="BF369" s="258">
        <f>IF(N369="snížená",J369,0)</f>
        <v>0</v>
      </c>
      <c r="BG369" s="258">
        <f>IF(N369="zákl. přenesená",J369,0)</f>
        <v>0</v>
      </c>
      <c r="BH369" s="258">
        <f>IF(N369="sníž. přenesená",J369,0)</f>
        <v>0</v>
      </c>
      <c r="BI369" s="258">
        <f>IF(N369="nulová",J369,0)</f>
        <v>0</v>
      </c>
      <c r="BJ369" s="16" t="s">
        <v>93</v>
      </c>
      <c r="BK369" s="258">
        <f>ROUND(I369*H369,2)</f>
        <v>0</v>
      </c>
      <c r="BL369" s="16" t="s">
        <v>198</v>
      </c>
      <c r="BM369" s="257" t="s">
        <v>3253</v>
      </c>
    </row>
    <row r="370" s="2" customFormat="1">
      <c r="A370" s="38"/>
      <c r="B370" s="39"/>
      <c r="C370" s="40"/>
      <c r="D370" s="259" t="s">
        <v>187</v>
      </c>
      <c r="E370" s="40"/>
      <c r="F370" s="260" t="s">
        <v>1017</v>
      </c>
      <c r="G370" s="40"/>
      <c r="H370" s="40"/>
      <c r="I370" s="154"/>
      <c r="J370" s="40"/>
      <c r="K370" s="40"/>
      <c r="L370" s="44"/>
      <c r="M370" s="261"/>
      <c r="N370" s="262"/>
      <c r="O370" s="91"/>
      <c r="P370" s="91"/>
      <c r="Q370" s="91"/>
      <c r="R370" s="91"/>
      <c r="S370" s="91"/>
      <c r="T370" s="92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6" t="s">
        <v>187</v>
      </c>
      <c r="AU370" s="16" t="s">
        <v>96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3254</v>
      </c>
      <c r="G371" s="268"/>
      <c r="H371" s="271">
        <v>2003.768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2" customFormat="1" ht="16.5" customHeight="1">
      <c r="A372" s="38"/>
      <c r="B372" s="39"/>
      <c r="C372" s="246" t="s">
        <v>441</v>
      </c>
      <c r="D372" s="246" t="s">
        <v>181</v>
      </c>
      <c r="E372" s="247" t="s">
        <v>310</v>
      </c>
      <c r="F372" s="248" t="s">
        <v>311</v>
      </c>
      <c r="G372" s="249" t="s">
        <v>290</v>
      </c>
      <c r="H372" s="250">
        <v>1925.424</v>
      </c>
      <c r="I372" s="251"/>
      <c r="J372" s="252">
        <f>ROUND(I372*H372,2)</f>
        <v>0</v>
      </c>
      <c r="K372" s="248" t="s">
        <v>312</v>
      </c>
      <c r="L372" s="44"/>
      <c r="M372" s="253" t="s">
        <v>1</v>
      </c>
      <c r="N372" s="254" t="s">
        <v>50</v>
      </c>
      <c r="O372" s="91"/>
      <c r="P372" s="255">
        <f>O372*H372</f>
        <v>0</v>
      </c>
      <c r="Q372" s="255">
        <v>0</v>
      </c>
      <c r="R372" s="255">
        <f>Q372*H372</f>
        <v>0</v>
      </c>
      <c r="S372" s="255">
        <v>0</v>
      </c>
      <c r="T372" s="256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57" t="s">
        <v>198</v>
      </c>
      <c r="AT372" s="257" t="s">
        <v>181</v>
      </c>
      <c r="AU372" s="257" t="s">
        <v>96</v>
      </c>
      <c r="AY372" s="16" t="s">
        <v>180</v>
      </c>
      <c r="BE372" s="258">
        <f>IF(N372="základní",J372,0)</f>
        <v>0</v>
      </c>
      <c r="BF372" s="258">
        <f>IF(N372="snížená",J372,0)</f>
        <v>0</v>
      </c>
      <c r="BG372" s="258">
        <f>IF(N372="zákl. přenesená",J372,0)</f>
        <v>0</v>
      </c>
      <c r="BH372" s="258">
        <f>IF(N372="sníž. přenesená",J372,0)</f>
        <v>0</v>
      </c>
      <c r="BI372" s="258">
        <f>IF(N372="nulová",J372,0)</f>
        <v>0</v>
      </c>
      <c r="BJ372" s="16" t="s">
        <v>93</v>
      </c>
      <c r="BK372" s="258">
        <f>ROUND(I372*H372,2)</f>
        <v>0</v>
      </c>
      <c r="BL372" s="16" t="s">
        <v>198</v>
      </c>
      <c r="BM372" s="257" t="s">
        <v>3255</v>
      </c>
    </row>
    <row r="373" s="2" customFormat="1">
      <c r="A373" s="38"/>
      <c r="B373" s="39"/>
      <c r="C373" s="40"/>
      <c r="D373" s="259" t="s">
        <v>187</v>
      </c>
      <c r="E373" s="40"/>
      <c r="F373" s="260" t="s">
        <v>314</v>
      </c>
      <c r="G373" s="40"/>
      <c r="H373" s="40"/>
      <c r="I373" s="154"/>
      <c r="J373" s="40"/>
      <c r="K373" s="40"/>
      <c r="L373" s="44"/>
      <c r="M373" s="261"/>
      <c r="N373" s="262"/>
      <c r="O373" s="91"/>
      <c r="P373" s="91"/>
      <c r="Q373" s="91"/>
      <c r="R373" s="91"/>
      <c r="S373" s="91"/>
      <c r="T373" s="92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6" t="s">
        <v>187</v>
      </c>
      <c r="AU373" s="16" t="s">
        <v>96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3240</v>
      </c>
      <c r="G374" s="268"/>
      <c r="H374" s="271">
        <v>97.024000000000001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3241</v>
      </c>
      <c r="G375" s="268"/>
      <c r="H375" s="271">
        <v>870.36000000000001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3242</v>
      </c>
      <c r="G376" s="268"/>
      <c r="H376" s="271">
        <v>78.560000000000002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3243</v>
      </c>
      <c r="G377" s="268"/>
      <c r="H377" s="271">
        <v>396.39999999999998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3244</v>
      </c>
      <c r="G378" s="268"/>
      <c r="H378" s="271">
        <v>92.359999999999999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3245</v>
      </c>
      <c r="G379" s="268"/>
      <c r="H379" s="271">
        <v>70.840000000000003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3246</v>
      </c>
      <c r="G380" s="268"/>
      <c r="H380" s="271">
        <v>86.239999999999995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3247</v>
      </c>
      <c r="G381" s="268"/>
      <c r="H381" s="271">
        <v>75.680000000000007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3248</v>
      </c>
      <c r="G382" s="268"/>
      <c r="H382" s="271">
        <v>43.119999999999997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3249</v>
      </c>
      <c r="G383" s="268"/>
      <c r="H383" s="271">
        <v>55.439999999999998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3250</v>
      </c>
      <c r="G384" s="268"/>
      <c r="H384" s="271">
        <v>59.399999999999999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2" customFormat="1" ht="16.5" customHeight="1">
      <c r="A385" s="38"/>
      <c r="B385" s="39"/>
      <c r="C385" s="246" t="s">
        <v>447</v>
      </c>
      <c r="D385" s="246" t="s">
        <v>181</v>
      </c>
      <c r="E385" s="247" t="s">
        <v>1783</v>
      </c>
      <c r="F385" s="248" t="s">
        <v>1784</v>
      </c>
      <c r="G385" s="249" t="s">
        <v>290</v>
      </c>
      <c r="H385" s="250">
        <v>1001.884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3256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1786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2685</v>
      </c>
      <c r="G387" s="268"/>
      <c r="H387" s="271">
        <v>30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3201</v>
      </c>
      <c r="G388" s="268"/>
      <c r="H388" s="271">
        <v>57.423999999999999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3202</v>
      </c>
      <c r="G389" s="268"/>
      <c r="H389" s="271">
        <v>435.18000000000001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3203</v>
      </c>
      <c r="G390" s="268"/>
      <c r="H390" s="271">
        <v>39.280000000000001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3204</v>
      </c>
      <c r="G391" s="268"/>
      <c r="H391" s="271">
        <v>198.19999999999999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13" customFormat="1">
      <c r="A392" s="13"/>
      <c r="B392" s="267"/>
      <c r="C392" s="268"/>
      <c r="D392" s="259" t="s">
        <v>293</v>
      </c>
      <c r="E392" s="269" t="s">
        <v>1</v>
      </c>
      <c r="F392" s="270" t="s">
        <v>3205</v>
      </c>
      <c r="G392" s="268"/>
      <c r="H392" s="271">
        <v>46.439999999999998</v>
      </c>
      <c r="I392" s="272"/>
      <c r="J392" s="268"/>
      <c r="K392" s="268"/>
      <c r="L392" s="273"/>
      <c r="M392" s="274"/>
      <c r="N392" s="275"/>
      <c r="O392" s="275"/>
      <c r="P392" s="275"/>
      <c r="Q392" s="275"/>
      <c r="R392" s="275"/>
      <c r="S392" s="275"/>
      <c r="T392" s="27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77" t="s">
        <v>293</v>
      </c>
      <c r="AU392" s="277" t="s">
        <v>96</v>
      </c>
      <c r="AV392" s="13" t="s">
        <v>96</v>
      </c>
      <c r="AW392" s="13" t="s">
        <v>40</v>
      </c>
      <c r="AX392" s="13" t="s">
        <v>85</v>
      </c>
      <c r="AY392" s="277" t="s">
        <v>180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3206</v>
      </c>
      <c r="G393" s="268"/>
      <c r="H393" s="271">
        <v>35.420000000000002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3207</v>
      </c>
      <c r="G394" s="268"/>
      <c r="H394" s="271">
        <v>43.119999999999997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3208</v>
      </c>
      <c r="G395" s="268"/>
      <c r="H395" s="271">
        <v>37.840000000000003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3209</v>
      </c>
      <c r="G396" s="268"/>
      <c r="H396" s="271">
        <v>21.559999999999999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3210</v>
      </c>
      <c r="G397" s="268"/>
      <c r="H397" s="271">
        <v>27.719999999999999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3211</v>
      </c>
      <c r="G398" s="268"/>
      <c r="H398" s="271">
        <v>29.699999999999999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2" customFormat="1" ht="16.5" customHeight="1">
      <c r="A399" s="38"/>
      <c r="B399" s="39"/>
      <c r="C399" s="246" t="s">
        <v>452</v>
      </c>
      <c r="D399" s="246" t="s">
        <v>181</v>
      </c>
      <c r="E399" s="247" t="s">
        <v>316</v>
      </c>
      <c r="F399" s="248" t="s">
        <v>317</v>
      </c>
      <c r="G399" s="249" t="s">
        <v>290</v>
      </c>
      <c r="H399" s="250">
        <v>1001.884</v>
      </c>
      <c r="I399" s="251"/>
      <c r="J399" s="252">
        <f>ROUND(I399*H399,2)</f>
        <v>0</v>
      </c>
      <c r="K399" s="248" t="s">
        <v>312</v>
      </c>
      <c r="L399" s="44"/>
      <c r="M399" s="253" t="s">
        <v>1</v>
      </c>
      <c r="N399" s="254" t="s">
        <v>50</v>
      </c>
      <c r="O399" s="91"/>
      <c r="P399" s="255">
        <f>O399*H399</f>
        <v>0</v>
      </c>
      <c r="Q399" s="255">
        <v>0</v>
      </c>
      <c r="R399" s="255">
        <f>Q399*H399</f>
        <v>0</v>
      </c>
      <c r="S399" s="255">
        <v>0</v>
      </c>
      <c r="T399" s="256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57" t="s">
        <v>198</v>
      </c>
      <c r="AT399" s="257" t="s">
        <v>181</v>
      </c>
      <c r="AU399" s="257" t="s">
        <v>96</v>
      </c>
      <c r="AY399" s="16" t="s">
        <v>180</v>
      </c>
      <c r="BE399" s="258">
        <f>IF(N399="základní",J399,0)</f>
        <v>0</v>
      </c>
      <c r="BF399" s="258">
        <f>IF(N399="snížená",J399,0)</f>
        <v>0</v>
      </c>
      <c r="BG399" s="258">
        <f>IF(N399="zákl. přenesená",J399,0)</f>
        <v>0</v>
      </c>
      <c r="BH399" s="258">
        <f>IF(N399="sníž. přenesená",J399,0)</f>
        <v>0</v>
      </c>
      <c r="BI399" s="258">
        <f>IF(N399="nulová",J399,0)</f>
        <v>0</v>
      </c>
      <c r="BJ399" s="16" t="s">
        <v>93</v>
      </c>
      <c r="BK399" s="258">
        <f>ROUND(I399*H399,2)</f>
        <v>0</v>
      </c>
      <c r="BL399" s="16" t="s">
        <v>198</v>
      </c>
      <c r="BM399" s="257" t="s">
        <v>3257</v>
      </c>
    </row>
    <row r="400" s="2" customFormat="1">
      <c r="A400" s="38"/>
      <c r="B400" s="39"/>
      <c r="C400" s="40"/>
      <c r="D400" s="259" t="s">
        <v>187</v>
      </c>
      <c r="E400" s="40"/>
      <c r="F400" s="260" t="s">
        <v>317</v>
      </c>
      <c r="G400" s="40"/>
      <c r="H400" s="40"/>
      <c r="I400" s="154"/>
      <c r="J400" s="40"/>
      <c r="K400" s="40"/>
      <c r="L400" s="44"/>
      <c r="M400" s="261"/>
      <c r="N400" s="262"/>
      <c r="O400" s="91"/>
      <c r="P400" s="91"/>
      <c r="Q400" s="91"/>
      <c r="R400" s="91"/>
      <c r="S400" s="91"/>
      <c r="T400" s="92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6" t="s">
        <v>187</v>
      </c>
      <c r="AU400" s="16" t="s">
        <v>96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2685</v>
      </c>
      <c r="G401" s="268"/>
      <c r="H401" s="271">
        <v>30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3201</v>
      </c>
      <c r="G402" s="268"/>
      <c r="H402" s="271">
        <v>57.423999999999999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3202</v>
      </c>
      <c r="G403" s="268"/>
      <c r="H403" s="271">
        <v>435.18000000000001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3203</v>
      </c>
      <c r="G404" s="268"/>
      <c r="H404" s="271">
        <v>39.280000000000001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3204</v>
      </c>
      <c r="G405" s="268"/>
      <c r="H405" s="271">
        <v>198.19999999999999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3205</v>
      </c>
      <c r="G406" s="268"/>
      <c r="H406" s="271">
        <v>46.439999999999998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3206</v>
      </c>
      <c r="G407" s="268"/>
      <c r="H407" s="271">
        <v>35.420000000000002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3207</v>
      </c>
      <c r="G408" s="268"/>
      <c r="H408" s="271">
        <v>43.119999999999997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3208</v>
      </c>
      <c r="G409" s="268"/>
      <c r="H409" s="271">
        <v>37.840000000000003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3209</v>
      </c>
      <c r="G410" s="268"/>
      <c r="H410" s="271">
        <v>21.559999999999999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3210</v>
      </c>
      <c r="G411" s="268"/>
      <c r="H411" s="271">
        <v>27.719999999999999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3211</v>
      </c>
      <c r="G412" s="268"/>
      <c r="H412" s="271">
        <v>29.699999999999999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2" customFormat="1" ht="24" customHeight="1">
      <c r="A413" s="38"/>
      <c r="B413" s="39"/>
      <c r="C413" s="246" t="s">
        <v>459</v>
      </c>
      <c r="D413" s="246" t="s">
        <v>181</v>
      </c>
      <c r="E413" s="247" t="s">
        <v>320</v>
      </c>
      <c r="F413" s="248" t="s">
        <v>321</v>
      </c>
      <c r="G413" s="249" t="s">
        <v>322</v>
      </c>
      <c r="H413" s="250">
        <v>2003.768</v>
      </c>
      <c r="I413" s="251"/>
      <c r="J413" s="252">
        <f>ROUND(I413*H413,2)</f>
        <v>0</v>
      </c>
      <c r="K413" s="248" t="s">
        <v>312</v>
      </c>
      <c r="L413" s="44"/>
      <c r="M413" s="253" t="s">
        <v>1</v>
      </c>
      <c r="N413" s="254" t="s">
        <v>50</v>
      </c>
      <c r="O413" s="91"/>
      <c r="P413" s="255">
        <f>O413*H413</f>
        <v>0</v>
      </c>
      <c r="Q413" s="255">
        <v>0</v>
      </c>
      <c r="R413" s="255">
        <f>Q413*H413</f>
        <v>0</v>
      </c>
      <c r="S413" s="255">
        <v>0</v>
      </c>
      <c r="T413" s="256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57" t="s">
        <v>198</v>
      </c>
      <c r="AT413" s="257" t="s">
        <v>181</v>
      </c>
      <c r="AU413" s="257" t="s">
        <v>96</v>
      </c>
      <c r="AY413" s="16" t="s">
        <v>180</v>
      </c>
      <c r="BE413" s="258">
        <f>IF(N413="základní",J413,0)</f>
        <v>0</v>
      </c>
      <c r="BF413" s="258">
        <f>IF(N413="snížená",J413,0)</f>
        <v>0</v>
      </c>
      <c r="BG413" s="258">
        <f>IF(N413="zákl. přenesená",J413,0)</f>
        <v>0</v>
      </c>
      <c r="BH413" s="258">
        <f>IF(N413="sníž. přenesená",J413,0)</f>
        <v>0</v>
      </c>
      <c r="BI413" s="258">
        <f>IF(N413="nulová",J413,0)</f>
        <v>0</v>
      </c>
      <c r="BJ413" s="16" t="s">
        <v>93</v>
      </c>
      <c r="BK413" s="258">
        <f>ROUND(I413*H413,2)</f>
        <v>0</v>
      </c>
      <c r="BL413" s="16" t="s">
        <v>198</v>
      </c>
      <c r="BM413" s="257" t="s">
        <v>3258</v>
      </c>
    </row>
    <row r="414" s="2" customFormat="1">
      <c r="A414" s="38"/>
      <c r="B414" s="39"/>
      <c r="C414" s="40"/>
      <c r="D414" s="259" t="s">
        <v>187</v>
      </c>
      <c r="E414" s="40"/>
      <c r="F414" s="260" t="s">
        <v>321</v>
      </c>
      <c r="G414" s="40"/>
      <c r="H414" s="40"/>
      <c r="I414" s="154"/>
      <c r="J414" s="40"/>
      <c r="K414" s="40"/>
      <c r="L414" s="44"/>
      <c r="M414" s="261"/>
      <c r="N414" s="262"/>
      <c r="O414" s="91"/>
      <c r="P414" s="91"/>
      <c r="Q414" s="91"/>
      <c r="R414" s="91"/>
      <c r="S414" s="91"/>
      <c r="T414" s="92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6" t="s">
        <v>187</v>
      </c>
      <c r="AU414" s="16" t="s">
        <v>96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3254</v>
      </c>
      <c r="G415" s="268"/>
      <c r="H415" s="271">
        <v>2003.768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2" customFormat="1" ht="24" customHeight="1">
      <c r="A416" s="38"/>
      <c r="B416" s="39"/>
      <c r="C416" s="246" t="s">
        <v>464</v>
      </c>
      <c r="D416" s="246" t="s">
        <v>181</v>
      </c>
      <c r="E416" s="247" t="s">
        <v>1021</v>
      </c>
      <c r="F416" s="248" t="s">
        <v>1022</v>
      </c>
      <c r="G416" s="249" t="s">
        <v>290</v>
      </c>
      <c r="H416" s="250">
        <v>913.86099999999999</v>
      </c>
      <c r="I416" s="251"/>
      <c r="J416" s="252">
        <f>ROUND(I416*H416,2)</f>
        <v>0</v>
      </c>
      <c r="K416" s="248" t="s">
        <v>312</v>
      </c>
      <c r="L416" s="44"/>
      <c r="M416" s="253" t="s">
        <v>1</v>
      </c>
      <c r="N416" s="254" t="s">
        <v>50</v>
      </c>
      <c r="O416" s="91"/>
      <c r="P416" s="255">
        <f>O416*H416</f>
        <v>0</v>
      </c>
      <c r="Q416" s="255">
        <v>0</v>
      </c>
      <c r="R416" s="255">
        <f>Q416*H416</f>
        <v>0</v>
      </c>
      <c r="S416" s="255">
        <v>0</v>
      </c>
      <c r="T416" s="25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57" t="s">
        <v>198</v>
      </c>
      <c r="AT416" s="257" t="s">
        <v>181</v>
      </c>
      <c r="AU416" s="257" t="s">
        <v>96</v>
      </c>
      <c r="AY416" s="16" t="s">
        <v>180</v>
      </c>
      <c r="BE416" s="258">
        <f>IF(N416="základní",J416,0)</f>
        <v>0</v>
      </c>
      <c r="BF416" s="258">
        <f>IF(N416="snížená",J416,0)</f>
        <v>0</v>
      </c>
      <c r="BG416" s="258">
        <f>IF(N416="zákl. přenesená",J416,0)</f>
        <v>0</v>
      </c>
      <c r="BH416" s="258">
        <f>IF(N416="sníž. přenesená",J416,0)</f>
        <v>0</v>
      </c>
      <c r="BI416" s="258">
        <f>IF(N416="nulová",J416,0)</f>
        <v>0</v>
      </c>
      <c r="BJ416" s="16" t="s">
        <v>93</v>
      </c>
      <c r="BK416" s="258">
        <f>ROUND(I416*H416,2)</f>
        <v>0</v>
      </c>
      <c r="BL416" s="16" t="s">
        <v>198</v>
      </c>
      <c r="BM416" s="257" t="s">
        <v>3259</v>
      </c>
    </row>
    <row r="417" s="2" customFormat="1">
      <c r="A417" s="38"/>
      <c r="B417" s="39"/>
      <c r="C417" s="40"/>
      <c r="D417" s="259" t="s">
        <v>187</v>
      </c>
      <c r="E417" s="40"/>
      <c r="F417" s="260" t="s">
        <v>1022</v>
      </c>
      <c r="G417" s="40"/>
      <c r="H417" s="40"/>
      <c r="I417" s="154"/>
      <c r="J417" s="40"/>
      <c r="K417" s="40"/>
      <c r="L417" s="44"/>
      <c r="M417" s="261"/>
      <c r="N417" s="262"/>
      <c r="O417" s="91"/>
      <c r="P417" s="91"/>
      <c r="Q417" s="91"/>
      <c r="R417" s="91"/>
      <c r="S417" s="91"/>
      <c r="T417" s="92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6" t="s">
        <v>187</v>
      </c>
      <c r="AU417" s="16" t="s">
        <v>96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3260</v>
      </c>
      <c r="G418" s="268"/>
      <c r="H418" s="271">
        <v>107.88500000000001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3261</v>
      </c>
      <c r="G419" s="268"/>
      <c r="H419" s="271">
        <v>318.44799999999998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3262</v>
      </c>
      <c r="G420" s="268"/>
      <c r="H420" s="271">
        <v>40.960000000000001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3263</v>
      </c>
      <c r="G421" s="268"/>
      <c r="H421" s="271">
        <v>165.72800000000001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3264</v>
      </c>
      <c r="G422" s="268"/>
      <c r="H422" s="271">
        <v>61.32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3265</v>
      </c>
      <c r="G423" s="268"/>
      <c r="H423" s="271">
        <v>40.039999999999999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3266</v>
      </c>
      <c r="G424" s="268"/>
      <c r="H424" s="271">
        <v>47.039999999999999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3267</v>
      </c>
      <c r="G425" s="268"/>
      <c r="H425" s="271">
        <v>41.280000000000001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3268</v>
      </c>
      <c r="G426" s="268"/>
      <c r="H426" s="271">
        <v>23.52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3269</v>
      </c>
      <c r="G427" s="268"/>
      <c r="H427" s="271">
        <v>30.239999999999998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3270</v>
      </c>
      <c r="G428" s="268"/>
      <c r="H428" s="271">
        <v>37.399999999999999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2" customFormat="1" ht="16.5" customHeight="1">
      <c r="A429" s="38"/>
      <c r="B429" s="39"/>
      <c r="C429" s="278" t="s">
        <v>470</v>
      </c>
      <c r="D429" s="278" t="s">
        <v>334</v>
      </c>
      <c r="E429" s="279" t="s">
        <v>1803</v>
      </c>
      <c r="F429" s="280" t="s">
        <v>1804</v>
      </c>
      <c r="G429" s="281" t="s">
        <v>322</v>
      </c>
      <c r="H429" s="282">
        <v>1483.3920000000001</v>
      </c>
      <c r="I429" s="283"/>
      <c r="J429" s="284">
        <f>ROUND(I429*H429,2)</f>
        <v>0</v>
      </c>
      <c r="K429" s="280" t="s">
        <v>312</v>
      </c>
      <c r="L429" s="285"/>
      <c r="M429" s="286" t="s">
        <v>1</v>
      </c>
      <c r="N429" s="287" t="s">
        <v>50</v>
      </c>
      <c r="O429" s="91"/>
      <c r="P429" s="255">
        <f>O429*H429</f>
        <v>0</v>
      </c>
      <c r="Q429" s="255">
        <v>1</v>
      </c>
      <c r="R429" s="255">
        <f>Q429*H429</f>
        <v>1483.3920000000001</v>
      </c>
      <c r="S429" s="255">
        <v>0</v>
      </c>
      <c r="T429" s="256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57" t="s">
        <v>215</v>
      </c>
      <c r="AT429" s="257" t="s">
        <v>334</v>
      </c>
      <c r="AU429" s="257" t="s">
        <v>96</v>
      </c>
      <c r="AY429" s="16" t="s">
        <v>180</v>
      </c>
      <c r="BE429" s="258">
        <f>IF(N429="základní",J429,0)</f>
        <v>0</v>
      </c>
      <c r="BF429" s="258">
        <f>IF(N429="snížená",J429,0)</f>
        <v>0</v>
      </c>
      <c r="BG429" s="258">
        <f>IF(N429="zákl. přenesená",J429,0)</f>
        <v>0</v>
      </c>
      <c r="BH429" s="258">
        <f>IF(N429="sníž. přenesená",J429,0)</f>
        <v>0</v>
      </c>
      <c r="BI429" s="258">
        <f>IF(N429="nulová",J429,0)</f>
        <v>0</v>
      </c>
      <c r="BJ429" s="16" t="s">
        <v>93</v>
      </c>
      <c r="BK429" s="258">
        <f>ROUND(I429*H429,2)</f>
        <v>0</v>
      </c>
      <c r="BL429" s="16" t="s">
        <v>198</v>
      </c>
      <c r="BM429" s="257" t="s">
        <v>3271</v>
      </c>
    </row>
    <row r="430" s="2" customFormat="1">
      <c r="A430" s="38"/>
      <c r="B430" s="39"/>
      <c r="C430" s="40"/>
      <c r="D430" s="259" t="s">
        <v>187</v>
      </c>
      <c r="E430" s="40"/>
      <c r="F430" s="260" t="s">
        <v>1804</v>
      </c>
      <c r="G430" s="40"/>
      <c r="H430" s="40"/>
      <c r="I430" s="154"/>
      <c r="J430" s="40"/>
      <c r="K430" s="40"/>
      <c r="L430" s="44"/>
      <c r="M430" s="261"/>
      <c r="N430" s="262"/>
      <c r="O430" s="91"/>
      <c r="P430" s="91"/>
      <c r="Q430" s="91"/>
      <c r="R430" s="91"/>
      <c r="S430" s="91"/>
      <c r="T430" s="92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6" t="s">
        <v>187</v>
      </c>
      <c r="AU430" s="16" t="s">
        <v>96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3272</v>
      </c>
      <c r="G431" s="268"/>
      <c r="H431" s="271">
        <v>649.60000000000002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3273</v>
      </c>
      <c r="G432" s="268"/>
      <c r="H432" s="271">
        <v>60.159999999999997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3274</v>
      </c>
      <c r="G433" s="268"/>
      <c r="H433" s="271">
        <v>243.84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3275</v>
      </c>
      <c r="G434" s="268"/>
      <c r="H434" s="271">
        <v>55.68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3276</v>
      </c>
      <c r="G435" s="268"/>
      <c r="H435" s="271">
        <v>49.280000000000001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3277</v>
      </c>
      <c r="G436" s="268"/>
      <c r="H436" s="271">
        <v>62.719999999999999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3278</v>
      </c>
      <c r="G437" s="268"/>
      <c r="H437" s="271">
        <v>55.039999999999999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3279</v>
      </c>
      <c r="G438" s="268"/>
      <c r="H438" s="271">
        <v>31.359999999999999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3280</v>
      </c>
      <c r="G439" s="268"/>
      <c r="H439" s="271">
        <v>40.32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3281</v>
      </c>
      <c r="G440" s="268"/>
      <c r="H440" s="271">
        <v>35.200000000000003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3282</v>
      </c>
      <c r="G441" s="268"/>
      <c r="H441" s="271">
        <v>200.19200000000001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2" customFormat="1" ht="24" customHeight="1">
      <c r="A442" s="38"/>
      <c r="B442" s="39"/>
      <c r="C442" s="246" t="s">
        <v>475</v>
      </c>
      <c r="D442" s="246" t="s">
        <v>181</v>
      </c>
      <c r="E442" s="247" t="s">
        <v>1373</v>
      </c>
      <c r="F442" s="248" t="s">
        <v>1374</v>
      </c>
      <c r="G442" s="249" t="s">
        <v>290</v>
      </c>
      <c r="H442" s="250">
        <v>741.69600000000003</v>
      </c>
      <c r="I442" s="251"/>
      <c r="J442" s="252">
        <f>ROUND(I442*H442,2)</f>
        <v>0</v>
      </c>
      <c r="K442" s="248" t="s">
        <v>312</v>
      </c>
      <c r="L442" s="44"/>
      <c r="M442" s="253" t="s">
        <v>1</v>
      </c>
      <c r="N442" s="254" t="s">
        <v>50</v>
      </c>
      <c r="O442" s="91"/>
      <c r="P442" s="255">
        <f>O442*H442</f>
        <v>0</v>
      </c>
      <c r="Q442" s="255">
        <v>0</v>
      </c>
      <c r="R442" s="255">
        <f>Q442*H442</f>
        <v>0</v>
      </c>
      <c r="S442" s="255">
        <v>0</v>
      </c>
      <c r="T442" s="256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57" t="s">
        <v>198</v>
      </c>
      <c r="AT442" s="257" t="s">
        <v>181</v>
      </c>
      <c r="AU442" s="257" t="s">
        <v>96</v>
      </c>
      <c r="AY442" s="16" t="s">
        <v>180</v>
      </c>
      <c r="BE442" s="258">
        <f>IF(N442="základní",J442,0)</f>
        <v>0</v>
      </c>
      <c r="BF442" s="258">
        <f>IF(N442="snížená",J442,0)</f>
        <v>0</v>
      </c>
      <c r="BG442" s="258">
        <f>IF(N442="zákl. přenesená",J442,0)</f>
        <v>0</v>
      </c>
      <c r="BH442" s="258">
        <f>IF(N442="sníž. přenesená",J442,0)</f>
        <v>0</v>
      </c>
      <c r="BI442" s="258">
        <f>IF(N442="nulová",J442,0)</f>
        <v>0</v>
      </c>
      <c r="BJ442" s="16" t="s">
        <v>93</v>
      </c>
      <c r="BK442" s="258">
        <f>ROUND(I442*H442,2)</f>
        <v>0</v>
      </c>
      <c r="BL442" s="16" t="s">
        <v>198</v>
      </c>
      <c r="BM442" s="257" t="s">
        <v>3283</v>
      </c>
    </row>
    <row r="443" s="2" customFormat="1">
      <c r="A443" s="38"/>
      <c r="B443" s="39"/>
      <c r="C443" s="40"/>
      <c r="D443" s="259" t="s">
        <v>187</v>
      </c>
      <c r="E443" s="40"/>
      <c r="F443" s="260" t="s">
        <v>1374</v>
      </c>
      <c r="G443" s="40"/>
      <c r="H443" s="40"/>
      <c r="I443" s="154"/>
      <c r="J443" s="40"/>
      <c r="K443" s="40"/>
      <c r="L443" s="44"/>
      <c r="M443" s="261"/>
      <c r="N443" s="262"/>
      <c r="O443" s="91"/>
      <c r="P443" s="91"/>
      <c r="Q443" s="91"/>
      <c r="R443" s="91"/>
      <c r="S443" s="91"/>
      <c r="T443" s="92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6" t="s">
        <v>187</v>
      </c>
      <c r="AU443" s="16" t="s">
        <v>96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3284</v>
      </c>
      <c r="G444" s="268"/>
      <c r="H444" s="271">
        <v>324.80000000000001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3285</v>
      </c>
      <c r="G445" s="268"/>
      <c r="H445" s="271">
        <v>30.079999999999998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3286</v>
      </c>
      <c r="G446" s="268"/>
      <c r="H446" s="271">
        <v>121.92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3287</v>
      </c>
      <c r="G447" s="268"/>
      <c r="H447" s="271">
        <v>27.84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3288</v>
      </c>
      <c r="G448" s="268"/>
      <c r="H448" s="271">
        <v>24.640000000000001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3289</v>
      </c>
      <c r="G449" s="268"/>
      <c r="H449" s="271">
        <v>31.359999999999999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3290</v>
      </c>
      <c r="G450" s="268"/>
      <c r="H450" s="271">
        <v>27.52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3291</v>
      </c>
      <c r="G451" s="268"/>
      <c r="H451" s="271">
        <v>15.68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3292</v>
      </c>
      <c r="G452" s="268"/>
      <c r="H452" s="271">
        <v>20.16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3293</v>
      </c>
      <c r="G453" s="268"/>
      <c r="H453" s="271">
        <v>17.600000000000001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3294</v>
      </c>
      <c r="G454" s="268"/>
      <c r="H454" s="271">
        <v>100.096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2" customFormat="1" ht="24" customHeight="1">
      <c r="A455" s="38"/>
      <c r="B455" s="39"/>
      <c r="C455" s="246" t="s">
        <v>480</v>
      </c>
      <c r="D455" s="246" t="s">
        <v>181</v>
      </c>
      <c r="E455" s="247" t="s">
        <v>325</v>
      </c>
      <c r="F455" s="248" t="s">
        <v>326</v>
      </c>
      <c r="G455" s="249" t="s">
        <v>327</v>
      </c>
      <c r="H455" s="250">
        <v>31</v>
      </c>
      <c r="I455" s="251"/>
      <c r="J455" s="252">
        <f>ROUND(I455*H455,2)</f>
        <v>0</v>
      </c>
      <c r="K455" s="248" t="s">
        <v>312</v>
      </c>
      <c r="L455" s="44"/>
      <c r="M455" s="253" t="s">
        <v>1</v>
      </c>
      <c r="N455" s="254" t="s">
        <v>50</v>
      </c>
      <c r="O455" s="91"/>
      <c r="P455" s="255">
        <f>O455*H455</f>
        <v>0</v>
      </c>
      <c r="Q455" s="255">
        <v>0</v>
      </c>
      <c r="R455" s="255">
        <f>Q455*H455</f>
        <v>0</v>
      </c>
      <c r="S455" s="255">
        <v>0</v>
      </c>
      <c r="T455" s="256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57" t="s">
        <v>198</v>
      </c>
      <c r="AT455" s="257" t="s">
        <v>181</v>
      </c>
      <c r="AU455" s="257" t="s">
        <v>96</v>
      </c>
      <c r="AY455" s="16" t="s">
        <v>180</v>
      </c>
      <c r="BE455" s="258">
        <f>IF(N455="základní",J455,0)</f>
        <v>0</v>
      </c>
      <c r="BF455" s="258">
        <f>IF(N455="snížená",J455,0)</f>
        <v>0</v>
      </c>
      <c r="BG455" s="258">
        <f>IF(N455="zákl. přenesená",J455,0)</f>
        <v>0</v>
      </c>
      <c r="BH455" s="258">
        <f>IF(N455="sníž. přenesená",J455,0)</f>
        <v>0</v>
      </c>
      <c r="BI455" s="258">
        <f>IF(N455="nulová",J455,0)</f>
        <v>0</v>
      </c>
      <c r="BJ455" s="16" t="s">
        <v>93</v>
      </c>
      <c r="BK455" s="258">
        <f>ROUND(I455*H455,2)</f>
        <v>0</v>
      </c>
      <c r="BL455" s="16" t="s">
        <v>198</v>
      </c>
      <c r="BM455" s="257" t="s">
        <v>3295</v>
      </c>
    </row>
    <row r="456" s="2" customFormat="1">
      <c r="A456" s="38"/>
      <c r="B456" s="39"/>
      <c r="C456" s="40"/>
      <c r="D456" s="259" t="s">
        <v>187</v>
      </c>
      <c r="E456" s="40"/>
      <c r="F456" s="260" t="s">
        <v>326</v>
      </c>
      <c r="G456" s="40"/>
      <c r="H456" s="40"/>
      <c r="I456" s="154"/>
      <c r="J456" s="40"/>
      <c r="K456" s="40"/>
      <c r="L456" s="44"/>
      <c r="M456" s="261"/>
      <c r="N456" s="262"/>
      <c r="O456" s="91"/>
      <c r="P456" s="91"/>
      <c r="Q456" s="91"/>
      <c r="R456" s="91"/>
      <c r="S456" s="91"/>
      <c r="T456" s="92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6" t="s">
        <v>187</v>
      </c>
      <c r="AU456" s="16" t="s">
        <v>96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3296</v>
      </c>
      <c r="G457" s="268"/>
      <c r="H457" s="271">
        <v>13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3297</v>
      </c>
      <c r="G458" s="268"/>
      <c r="H458" s="271">
        <v>18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2" customFormat="1" ht="24" customHeight="1">
      <c r="A459" s="38"/>
      <c r="B459" s="39"/>
      <c r="C459" s="246" t="s">
        <v>486</v>
      </c>
      <c r="D459" s="246" t="s">
        <v>181</v>
      </c>
      <c r="E459" s="247" t="s">
        <v>330</v>
      </c>
      <c r="F459" s="248" t="s">
        <v>331</v>
      </c>
      <c r="G459" s="249" t="s">
        <v>327</v>
      </c>
      <c r="H459" s="250">
        <v>31</v>
      </c>
      <c r="I459" s="251"/>
      <c r="J459" s="252">
        <f>ROUND(I459*H459,2)</f>
        <v>0</v>
      </c>
      <c r="K459" s="248" t="s">
        <v>312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0</v>
      </c>
      <c r="R459" s="255">
        <f>Q459*H459</f>
        <v>0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198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198</v>
      </c>
      <c r="BM459" s="257" t="s">
        <v>3298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333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3296</v>
      </c>
      <c r="G461" s="268"/>
      <c r="H461" s="271">
        <v>13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3297</v>
      </c>
      <c r="G462" s="268"/>
      <c r="H462" s="271">
        <v>18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2" customFormat="1" ht="16.5" customHeight="1">
      <c r="A463" s="38"/>
      <c r="B463" s="39"/>
      <c r="C463" s="278" t="s">
        <v>492</v>
      </c>
      <c r="D463" s="278" t="s">
        <v>334</v>
      </c>
      <c r="E463" s="279" t="s">
        <v>335</v>
      </c>
      <c r="F463" s="280" t="s">
        <v>336</v>
      </c>
      <c r="G463" s="281" t="s">
        <v>337</v>
      </c>
      <c r="H463" s="282">
        <v>0.77500000000000002</v>
      </c>
      <c r="I463" s="283"/>
      <c r="J463" s="284">
        <f>ROUND(I463*H463,2)</f>
        <v>0</v>
      </c>
      <c r="K463" s="280" t="s">
        <v>312</v>
      </c>
      <c r="L463" s="285"/>
      <c r="M463" s="286" t="s">
        <v>1</v>
      </c>
      <c r="N463" s="287" t="s">
        <v>50</v>
      </c>
      <c r="O463" s="91"/>
      <c r="P463" s="255">
        <f>O463*H463</f>
        <v>0</v>
      </c>
      <c r="Q463" s="255">
        <v>0.001</v>
      </c>
      <c r="R463" s="255">
        <f>Q463*H463</f>
        <v>0.00077500000000000008</v>
      </c>
      <c r="S463" s="255">
        <v>0</v>
      </c>
      <c r="T463" s="256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57" t="s">
        <v>215</v>
      </c>
      <c r="AT463" s="257" t="s">
        <v>334</v>
      </c>
      <c r="AU463" s="257" t="s">
        <v>96</v>
      </c>
      <c r="AY463" s="16" t="s">
        <v>180</v>
      </c>
      <c r="BE463" s="258">
        <f>IF(N463="základní",J463,0)</f>
        <v>0</v>
      </c>
      <c r="BF463" s="258">
        <f>IF(N463="snížená",J463,0)</f>
        <v>0</v>
      </c>
      <c r="BG463" s="258">
        <f>IF(N463="zákl. přenesená",J463,0)</f>
        <v>0</v>
      </c>
      <c r="BH463" s="258">
        <f>IF(N463="sníž. přenesená",J463,0)</f>
        <v>0</v>
      </c>
      <c r="BI463" s="258">
        <f>IF(N463="nulová",J463,0)</f>
        <v>0</v>
      </c>
      <c r="BJ463" s="16" t="s">
        <v>93</v>
      </c>
      <c r="BK463" s="258">
        <f>ROUND(I463*H463,2)</f>
        <v>0</v>
      </c>
      <c r="BL463" s="16" t="s">
        <v>198</v>
      </c>
      <c r="BM463" s="257" t="s">
        <v>3299</v>
      </c>
    </row>
    <row r="464" s="2" customFormat="1">
      <c r="A464" s="38"/>
      <c r="B464" s="39"/>
      <c r="C464" s="40"/>
      <c r="D464" s="259" t="s">
        <v>187</v>
      </c>
      <c r="E464" s="40"/>
      <c r="F464" s="260" t="s">
        <v>336</v>
      </c>
      <c r="G464" s="40"/>
      <c r="H464" s="40"/>
      <c r="I464" s="154"/>
      <c r="J464" s="40"/>
      <c r="K464" s="40"/>
      <c r="L464" s="44"/>
      <c r="M464" s="261"/>
      <c r="N464" s="262"/>
      <c r="O464" s="91"/>
      <c r="P464" s="91"/>
      <c r="Q464" s="91"/>
      <c r="R464" s="91"/>
      <c r="S464" s="91"/>
      <c r="T464" s="92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T464" s="16" t="s">
        <v>187</v>
      </c>
      <c r="AU464" s="16" t="s">
        <v>96</v>
      </c>
    </row>
    <row r="465" s="13" customFormat="1">
      <c r="A465" s="13"/>
      <c r="B465" s="267"/>
      <c r="C465" s="268"/>
      <c r="D465" s="259" t="s">
        <v>293</v>
      </c>
      <c r="E465" s="268"/>
      <c r="F465" s="270" t="s">
        <v>3300</v>
      </c>
      <c r="G465" s="268"/>
      <c r="H465" s="271">
        <v>0.77500000000000002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</v>
      </c>
      <c r="AX465" s="13" t="s">
        <v>93</v>
      </c>
      <c r="AY465" s="277" t="s">
        <v>180</v>
      </c>
    </row>
    <row r="466" s="12" customFormat="1" ht="22.8" customHeight="1">
      <c r="A466" s="12"/>
      <c r="B466" s="230"/>
      <c r="C466" s="231"/>
      <c r="D466" s="232" t="s">
        <v>84</v>
      </c>
      <c r="E466" s="244" t="s">
        <v>96</v>
      </c>
      <c r="F466" s="244" t="s">
        <v>362</v>
      </c>
      <c r="G466" s="231"/>
      <c r="H466" s="231"/>
      <c r="I466" s="234"/>
      <c r="J466" s="245">
        <f>BK466</f>
        <v>0</v>
      </c>
      <c r="K466" s="231"/>
      <c r="L466" s="236"/>
      <c r="M466" s="237"/>
      <c r="N466" s="238"/>
      <c r="O466" s="238"/>
      <c r="P466" s="239">
        <f>SUM(P467:P469)</f>
        <v>0</v>
      </c>
      <c r="Q466" s="238"/>
      <c r="R466" s="239">
        <f>SUM(R467:R469)</f>
        <v>113.285</v>
      </c>
      <c r="S466" s="238"/>
      <c r="T466" s="240">
        <f>SUM(T467:T469)</f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41" t="s">
        <v>93</v>
      </c>
      <c r="AT466" s="242" t="s">
        <v>84</v>
      </c>
      <c r="AU466" s="242" t="s">
        <v>93</v>
      </c>
      <c r="AY466" s="241" t="s">
        <v>180</v>
      </c>
      <c r="BK466" s="243">
        <f>SUM(BK467:BK469)</f>
        <v>0</v>
      </c>
    </row>
    <row r="467" s="2" customFormat="1" ht="24" customHeight="1">
      <c r="A467" s="38"/>
      <c r="B467" s="39"/>
      <c r="C467" s="246" t="s">
        <v>497</v>
      </c>
      <c r="D467" s="246" t="s">
        <v>181</v>
      </c>
      <c r="E467" s="247" t="s">
        <v>1844</v>
      </c>
      <c r="F467" s="248" t="s">
        <v>1845</v>
      </c>
      <c r="G467" s="249" t="s">
        <v>483</v>
      </c>
      <c r="H467" s="250">
        <v>500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0.22656999999999999</v>
      </c>
      <c r="R467" s="255">
        <f>Q467*H467</f>
        <v>113.285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3301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1845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2748</v>
      </c>
      <c r="G469" s="268"/>
      <c r="H469" s="271">
        <v>500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93</v>
      </c>
      <c r="AY469" s="277" t="s">
        <v>180</v>
      </c>
    </row>
    <row r="470" s="12" customFormat="1" ht="22.8" customHeight="1">
      <c r="A470" s="12"/>
      <c r="B470" s="230"/>
      <c r="C470" s="231"/>
      <c r="D470" s="232" t="s">
        <v>84</v>
      </c>
      <c r="E470" s="244" t="s">
        <v>198</v>
      </c>
      <c r="F470" s="244" t="s">
        <v>420</v>
      </c>
      <c r="G470" s="231"/>
      <c r="H470" s="231"/>
      <c r="I470" s="234"/>
      <c r="J470" s="245">
        <f>BK470</f>
        <v>0</v>
      </c>
      <c r="K470" s="231"/>
      <c r="L470" s="236"/>
      <c r="M470" s="237"/>
      <c r="N470" s="238"/>
      <c r="O470" s="238"/>
      <c r="P470" s="239">
        <f>SUM(P471:P483)</f>
        <v>0</v>
      </c>
      <c r="Q470" s="238"/>
      <c r="R470" s="239">
        <f>SUM(R471:R483)</f>
        <v>0</v>
      </c>
      <c r="S470" s="238"/>
      <c r="T470" s="240">
        <f>SUM(T471:T483)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41" t="s">
        <v>93</v>
      </c>
      <c r="AT470" s="242" t="s">
        <v>84</v>
      </c>
      <c r="AU470" s="242" t="s">
        <v>93</v>
      </c>
      <c r="AY470" s="241" t="s">
        <v>180</v>
      </c>
      <c r="BK470" s="243">
        <f>SUM(BK471:BK483)</f>
        <v>0</v>
      </c>
    </row>
    <row r="471" s="2" customFormat="1" ht="16.5" customHeight="1">
      <c r="A471" s="38"/>
      <c r="B471" s="39"/>
      <c r="C471" s="246" t="s">
        <v>504</v>
      </c>
      <c r="D471" s="246" t="s">
        <v>181</v>
      </c>
      <c r="E471" s="247" t="s">
        <v>1064</v>
      </c>
      <c r="F471" s="248" t="s">
        <v>1065</v>
      </c>
      <c r="G471" s="249" t="s">
        <v>290</v>
      </c>
      <c r="H471" s="250">
        <v>185.42400000000001</v>
      </c>
      <c r="I471" s="251"/>
      <c r="J471" s="252">
        <f>ROUND(I471*H471,2)</f>
        <v>0</v>
      </c>
      <c r="K471" s="248" t="s">
        <v>312</v>
      </c>
      <c r="L471" s="44"/>
      <c r="M471" s="253" t="s">
        <v>1</v>
      </c>
      <c r="N471" s="254" t="s">
        <v>50</v>
      </c>
      <c r="O471" s="91"/>
      <c r="P471" s="255">
        <f>O471*H471</f>
        <v>0</v>
      </c>
      <c r="Q471" s="255">
        <v>0</v>
      </c>
      <c r="R471" s="255">
        <f>Q471*H471</f>
        <v>0</v>
      </c>
      <c r="S471" s="255">
        <v>0</v>
      </c>
      <c r="T471" s="256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57" t="s">
        <v>198</v>
      </c>
      <c r="AT471" s="257" t="s">
        <v>181</v>
      </c>
      <c r="AU471" s="257" t="s">
        <v>96</v>
      </c>
      <c r="AY471" s="16" t="s">
        <v>180</v>
      </c>
      <c r="BE471" s="258">
        <f>IF(N471="základní",J471,0)</f>
        <v>0</v>
      </c>
      <c r="BF471" s="258">
        <f>IF(N471="snížená",J471,0)</f>
        <v>0</v>
      </c>
      <c r="BG471" s="258">
        <f>IF(N471="zákl. přenesená",J471,0)</f>
        <v>0</v>
      </c>
      <c r="BH471" s="258">
        <f>IF(N471="sníž. přenesená",J471,0)</f>
        <v>0</v>
      </c>
      <c r="BI471" s="258">
        <f>IF(N471="nulová",J471,0)</f>
        <v>0</v>
      </c>
      <c r="BJ471" s="16" t="s">
        <v>93</v>
      </c>
      <c r="BK471" s="258">
        <f>ROUND(I471*H471,2)</f>
        <v>0</v>
      </c>
      <c r="BL471" s="16" t="s">
        <v>198</v>
      </c>
      <c r="BM471" s="257" t="s">
        <v>3302</v>
      </c>
    </row>
    <row r="472" s="2" customFormat="1">
      <c r="A472" s="38"/>
      <c r="B472" s="39"/>
      <c r="C472" s="40"/>
      <c r="D472" s="259" t="s">
        <v>187</v>
      </c>
      <c r="E472" s="40"/>
      <c r="F472" s="260" t="s">
        <v>1067</v>
      </c>
      <c r="G472" s="40"/>
      <c r="H472" s="40"/>
      <c r="I472" s="154"/>
      <c r="J472" s="40"/>
      <c r="K472" s="40"/>
      <c r="L472" s="44"/>
      <c r="M472" s="261"/>
      <c r="N472" s="262"/>
      <c r="O472" s="91"/>
      <c r="P472" s="91"/>
      <c r="Q472" s="91"/>
      <c r="R472" s="91"/>
      <c r="S472" s="91"/>
      <c r="T472" s="92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6" t="s">
        <v>187</v>
      </c>
      <c r="AU472" s="16" t="s">
        <v>96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3303</v>
      </c>
      <c r="G473" s="268"/>
      <c r="H473" s="271">
        <v>81.200000000000003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3304</v>
      </c>
      <c r="G474" s="268"/>
      <c r="H474" s="271">
        <v>7.5199999999999996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3305</v>
      </c>
      <c r="G475" s="268"/>
      <c r="H475" s="271">
        <v>30.48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3306</v>
      </c>
      <c r="G476" s="268"/>
      <c r="H476" s="271">
        <v>6.96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3307</v>
      </c>
      <c r="G477" s="268"/>
      <c r="H477" s="271">
        <v>6.1600000000000001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3308</v>
      </c>
      <c r="G478" s="268"/>
      <c r="H478" s="271">
        <v>7.8399999999999999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3309</v>
      </c>
      <c r="G479" s="268"/>
      <c r="H479" s="271">
        <v>6.8799999999999999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3310</v>
      </c>
      <c r="G480" s="268"/>
      <c r="H480" s="271">
        <v>3.9199999999999999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3311</v>
      </c>
      <c r="G481" s="268"/>
      <c r="H481" s="271">
        <v>5.04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3312</v>
      </c>
      <c r="G482" s="268"/>
      <c r="H482" s="271">
        <v>4.4000000000000004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3313</v>
      </c>
      <c r="G483" s="268"/>
      <c r="H483" s="271">
        <v>25.024000000000001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12" customFormat="1" ht="22.8" customHeight="1">
      <c r="A484" s="12"/>
      <c r="B484" s="230"/>
      <c r="C484" s="231"/>
      <c r="D484" s="232" t="s">
        <v>84</v>
      </c>
      <c r="E484" s="244" t="s">
        <v>179</v>
      </c>
      <c r="F484" s="244" t="s">
        <v>440</v>
      </c>
      <c r="G484" s="231"/>
      <c r="H484" s="231"/>
      <c r="I484" s="234"/>
      <c r="J484" s="245">
        <f>BK484</f>
        <v>0</v>
      </c>
      <c r="K484" s="231"/>
      <c r="L484" s="236"/>
      <c r="M484" s="237"/>
      <c r="N484" s="238"/>
      <c r="O484" s="238"/>
      <c r="P484" s="239">
        <f>SUM(P485:P546)</f>
        <v>0</v>
      </c>
      <c r="Q484" s="238"/>
      <c r="R484" s="239">
        <f>SUM(R485:R546)</f>
        <v>689.9738243999999</v>
      </c>
      <c r="S484" s="238"/>
      <c r="T484" s="240">
        <f>SUM(T485:T546)</f>
        <v>0</v>
      </c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R484" s="241" t="s">
        <v>93</v>
      </c>
      <c r="AT484" s="242" t="s">
        <v>84</v>
      </c>
      <c r="AU484" s="242" t="s">
        <v>93</v>
      </c>
      <c r="AY484" s="241" t="s">
        <v>180</v>
      </c>
      <c r="BK484" s="243">
        <f>SUM(BK485:BK546)</f>
        <v>0</v>
      </c>
    </row>
    <row r="485" s="2" customFormat="1" ht="16.5" customHeight="1">
      <c r="A485" s="38"/>
      <c r="B485" s="39"/>
      <c r="C485" s="246" t="s">
        <v>509</v>
      </c>
      <c r="D485" s="246" t="s">
        <v>181</v>
      </c>
      <c r="E485" s="247" t="s">
        <v>2765</v>
      </c>
      <c r="F485" s="248" t="s">
        <v>2766</v>
      </c>
      <c r="G485" s="249" t="s">
        <v>327</v>
      </c>
      <c r="H485" s="250">
        <v>720.79999999999995</v>
      </c>
      <c r="I485" s="251"/>
      <c r="J485" s="252">
        <f>ROUND(I485*H485,2)</f>
        <v>0</v>
      </c>
      <c r="K485" s="248" t="s">
        <v>280</v>
      </c>
      <c r="L485" s="44"/>
      <c r="M485" s="253" t="s">
        <v>1</v>
      </c>
      <c r="N485" s="254" t="s">
        <v>50</v>
      </c>
      <c r="O485" s="91"/>
      <c r="P485" s="255">
        <f>O485*H485</f>
        <v>0</v>
      </c>
      <c r="Q485" s="255">
        <v>0</v>
      </c>
      <c r="R485" s="255">
        <f>Q485*H485</f>
        <v>0</v>
      </c>
      <c r="S485" s="255">
        <v>0</v>
      </c>
      <c r="T485" s="256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57" t="s">
        <v>198</v>
      </c>
      <c r="AT485" s="257" t="s">
        <v>181</v>
      </c>
      <c r="AU485" s="257" t="s">
        <v>96</v>
      </c>
      <c r="AY485" s="16" t="s">
        <v>180</v>
      </c>
      <c r="BE485" s="258">
        <f>IF(N485="základní",J485,0)</f>
        <v>0</v>
      </c>
      <c r="BF485" s="258">
        <f>IF(N485="snížená",J485,0)</f>
        <v>0</v>
      </c>
      <c r="BG485" s="258">
        <f>IF(N485="zákl. přenesená",J485,0)</f>
        <v>0</v>
      </c>
      <c r="BH485" s="258">
        <f>IF(N485="sníž. přenesená",J485,0)</f>
        <v>0</v>
      </c>
      <c r="BI485" s="258">
        <f>IF(N485="nulová",J485,0)</f>
        <v>0</v>
      </c>
      <c r="BJ485" s="16" t="s">
        <v>93</v>
      </c>
      <c r="BK485" s="258">
        <f>ROUND(I485*H485,2)</f>
        <v>0</v>
      </c>
      <c r="BL485" s="16" t="s">
        <v>198</v>
      </c>
      <c r="BM485" s="257" t="s">
        <v>3314</v>
      </c>
    </row>
    <row r="486" s="2" customFormat="1">
      <c r="A486" s="38"/>
      <c r="B486" s="39"/>
      <c r="C486" s="40"/>
      <c r="D486" s="259" t="s">
        <v>187</v>
      </c>
      <c r="E486" s="40"/>
      <c r="F486" s="260" t="s">
        <v>2768</v>
      </c>
      <c r="G486" s="40"/>
      <c r="H486" s="40"/>
      <c r="I486" s="154"/>
      <c r="J486" s="40"/>
      <c r="K486" s="40"/>
      <c r="L486" s="44"/>
      <c r="M486" s="261"/>
      <c r="N486" s="262"/>
      <c r="O486" s="91"/>
      <c r="P486" s="91"/>
      <c r="Q486" s="91"/>
      <c r="R486" s="91"/>
      <c r="S486" s="91"/>
      <c r="T486" s="92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6" t="s">
        <v>187</v>
      </c>
      <c r="AU486" s="16" t="s">
        <v>96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3315</v>
      </c>
      <c r="G487" s="268"/>
      <c r="H487" s="271">
        <v>167.19999999999999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3105</v>
      </c>
      <c r="G488" s="268"/>
      <c r="H488" s="271">
        <v>33.600000000000001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3316</v>
      </c>
      <c r="G489" s="268"/>
      <c r="H489" s="271">
        <v>101.59999999999999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3317</v>
      </c>
      <c r="G490" s="268"/>
      <c r="H490" s="271">
        <v>65.599999999999994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3108</v>
      </c>
      <c r="G491" s="268"/>
      <c r="H491" s="271">
        <v>78.400000000000006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3109</v>
      </c>
      <c r="G492" s="268"/>
      <c r="H492" s="271">
        <v>68.799999999999997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3110</v>
      </c>
      <c r="G493" s="268"/>
      <c r="H493" s="271">
        <v>39.200000000000003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3111</v>
      </c>
      <c r="G494" s="268"/>
      <c r="H494" s="271">
        <v>50.399999999999999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3112</v>
      </c>
      <c r="G495" s="268"/>
      <c r="H495" s="271">
        <v>44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3118</v>
      </c>
      <c r="G496" s="268"/>
      <c r="H496" s="271">
        <v>72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2" customFormat="1" ht="16.5" customHeight="1">
      <c r="A497" s="38"/>
      <c r="B497" s="39"/>
      <c r="C497" s="246" t="s">
        <v>520</v>
      </c>
      <c r="D497" s="246" t="s">
        <v>181</v>
      </c>
      <c r="E497" s="247" t="s">
        <v>1861</v>
      </c>
      <c r="F497" s="248" t="s">
        <v>1862</v>
      </c>
      <c r="G497" s="249" t="s">
        <v>327</v>
      </c>
      <c r="H497" s="250">
        <v>1188.6400000000001</v>
      </c>
      <c r="I497" s="251"/>
      <c r="J497" s="252">
        <f>ROUND(I497*H497,2)</f>
        <v>0</v>
      </c>
      <c r="K497" s="248" t="s">
        <v>312</v>
      </c>
      <c r="L497" s="44"/>
      <c r="M497" s="253" t="s">
        <v>1</v>
      </c>
      <c r="N497" s="254" t="s">
        <v>50</v>
      </c>
      <c r="O497" s="91"/>
      <c r="P497" s="255">
        <f>O497*H497</f>
        <v>0</v>
      </c>
      <c r="Q497" s="255">
        <v>0.56699999999999995</v>
      </c>
      <c r="R497" s="255">
        <f>Q497*H497</f>
        <v>673.95888000000002</v>
      </c>
      <c r="S497" s="255">
        <v>0</v>
      </c>
      <c r="T497" s="256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57" t="s">
        <v>198</v>
      </c>
      <c r="AT497" s="257" t="s">
        <v>181</v>
      </c>
      <c r="AU497" s="257" t="s">
        <v>96</v>
      </c>
      <c r="AY497" s="16" t="s">
        <v>180</v>
      </c>
      <c r="BE497" s="258">
        <f>IF(N497="základní",J497,0)</f>
        <v>0</v>
      </c>
      <c r="BF497" s="258">
        <f>IF(N497="snížená",J497,0)</f>
        <v>0</v>
      </c>
      <c r="BG497" s="258">
        <f>IF(N497="zákl. přenesená",J497,0)</f>
        <v>0</v>
      </c>
      <c r="BH497" s="258">
        <f>IF(N497="sníž. přenesená",J497,0)</f>
        <v>0</v>
      </c>
      <c r="BI497" s="258">
        <f>IF(N497="nulová",J497,0)</f>
        <v>0</v>
      </c>
      <c r="BJ497" s="16" t="s">
        <v>93</v>
      </c>
      <c r="BK497" s="258">
        <f>ROUND(I497*H497,2)</f>
        <v>0</v>
      </c>
      <c r="BL497" s="16" t="s">
        <v>198</v>
      </c>
      <c r="BM497" s="257" t="s">
        <v>3318</v>
      </c>
    </row>
    <row r="498" s="2" customFormat="1">
      <c r="A498" s="38"/>
      <c r="B498" s="39"/>
      <c r="C498" s="40"/>
      <c r="D498" s="259" t="s">
        <v>187</v>
      </c>
      <c r="E498" s="40"/>
      <c r="F498" s="260" t="s">
        <v>1864</v>
      </c>
      <c r="G498" s="40"/>
      <c r="H498" s="40"/>
      <c r="I498" s="154"/>
      <c r="J498" s="40"/>
      <c r="K498" s="40"/>
      <c r="L498" s="44"/>
      <c r="M498" s="261"/>
      <c r="N498" s="262"/>
      <c r="O498" s="91"/>
      <c r="P498" s="91"/>
      <c r="Q498" s="91"/>
      <c r="R498" s="91"/>
      <c r="S498" s="91"/>
      <c r="T498" s="92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T498" s="16" t="s">
        <v>187</v>
      </c>
      <c r="AU498" s="16" t="s">
        <v>96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3115</v>
      </c>
      <c r="G499" s="268"/>
      <c r="H499" s="271">
        <v>41.600000000000001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3319</v>
      </c>
      <c r="G500" s="268"/>
      <c r="H500" s="271">
        <v>634.39999999999998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3320</v>
      </c>
      <c r="G501" s="268"/>
      <c r="H501" s="271">
        <v>268.80000000000001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3321</v>
      </c>
      <c r="G502" s="268"/>
      <c r="H502" s="271">
        <v>4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3322</v>
      </c>
      <c r="G503" s="268"/>
      <c r="H503" s="271">
        <v>178.24000000000001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13" customFormat="1">
      <c r="A504" s="13"/>
      <c r="B504" s="267"/>
      <c r="C504" s="268"/>
      <c r="D504" s="259" t="s">
        <v>293</v>
      </c>
      <c r="E504" s="269" t="s">
        <v>1</v>
      </c>
      <c r="F504" s="270" t="s">
        <v>3117</v>
      </c>
      <c r="G504" s="268"/>
      <c r="H504" s="271">
        <v>61.600000000000001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40</v>
      </c>
      <c r="AX504" s="13" t="s">
        <v>85</v>
      </c>
      <c r="AY504" s="277" t="s">
        <v>180</v>
      </c>
    </row>
    <row r="505" s="2" customFormat="1" ht="24" customHeight="1">
      <c r="A505" s="38"/>
      <c r="B505" s="39"/>
      <c r="C505" s="246" t="s">
        <v>524</v>
      </c>
      <c r="D505" s="246" t="s">
        <v>181</v>
      </c>
      <c r="E505" s="247" t="s">
        <v>1867</v>
      </c>
      <c r="F505" s="248" t="s">
        <v>1868</v>
      </c>
      <c r="G505" s="249" t="s">
        <v>327</v>
      </c>
      <c r="H505" s="250">
        <v>911.03999999999996</v>
      </c>
      <c r="I505" s="251"/>
      <c r="J505" s="252">
        <f>ROUND(I505*H505,2)</f>
        <v>0</v>
      </c>
      <c r="K505" s="248" t="s">
        <v>312</v>
      </c>
      <c r="L505" s="44"/>
      <c r="M505" s="253" t="s">
        <v>1</v>
      </c>
      <c r="N505" s="254" t="s">
        <v>50</v>
      </c>
      <c r="O505" s="91"/>
      <c r="P505" s="255">
        <f>O505*H505</f>
        <v>0</v>
      </c>
      <c r="Q505" s="255">
        <v>0</v>
      </c>
      <c r="R505" s="255">
        <f>Q505*H505</f>
        <v>0</v>
      </c>
      <c r="S505" s="255">
        <v>0</v>
      </c>
      <c r="T505" s="256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57" t="s">
        <v>198</v>
      </c>
      <c r="AT505" s="257" t="s">
        <v>181</v>
      </c>
      <c r="AU505" s="257" t="s">
        <v>96</v>
      </c>
      <c r="AY505" s="16" t="s">
        <v>180</v>
      </c>
      <c r="BE505" s="258">
        <f>IF(N505="základní",J505,0)</f>
        <v>0</v>
      </c>
      <c r="BF505" s="258">
        <f>IF(N505="snížená",J505,0)</f>
        <v>0</v>
      </c>
      <c r="BG505" s="258">
        <f>IF(N505="zákl. přenesená",J505,0)</f>
        <v>0</v>
      </c>
      <c r="BH505" s="258">
        <f>IF(N505="sníž. přenesená",J505,0)</f>
        <v>0</v>
      </c>
      <c r="BI505" s="258">
        <f>IF(N505="nulová",J505,0)</f>
        <v>0</v>
      </c>
      <c r="BJ505" s="16" t="s">
        <v>93</v>
      </c>
      <c r="BK505" s="258">
        <f>ROUND(I505*H505,2)</f>
        <v>0</v>
      </c>
      <c r="BL505" s="16" t="s">
        <v>198</v>
      </c>
      <c r="BM505" s="257" t="s">
        <v>3323</v>
      </c>
    </row>
    <row r="506" s="2" customFormat="1">
      <c r="A506" s="38"/>
      <c r="B506" s="39"/>
      <c r="C506" s="40"/>
      <c r="D506" s="259" t="s">
        <v>187</v>
      </c>
      <c r="E506" s="40"/>
      <c r="F506" s="260" t="s">
        <v>1870</v>
      </c>
      <c r="G506" s="40"/>
      <c r="H506" s="40"/>
      <c r="I506" s="154"/>
      <c r="J506" s="40"/>
      <c r="K506" s="40"/>
      <c r="L506" s="44"/>
      <c r="M506" s="261"/>
      <c r="N506" s="262"/>
      <c r="O506" s="91"/>
      <c r="P506" s="91"/>
      <c r="Q506" s="91"/>
      <c r="R506" s="91"/>
      <c r="S506" s="91"/>
      <c r="T506" s="92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T506" s="16" t="s">
        <v>187</v>
      </c>
      <c r="AU506" s="16" t="s">
        <v>96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3319</v>
      </c>
      <c r="G507" s="268"/>
      <c r="H507" s="271">
        <v>634.39999999999998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3324</v>
      </c>
      <c r="G508" s="268"/>
      <c r="H508" s="271">
        <v>166.40000000000001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3321</v>
      </c>
      <c r="G509" s="268"/>
      <c r="H509" s="271">
        <v>4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3325</v>
      </c>
      <c r="G510" s="268"/>
      <c r="H510" s="271">
        <v>106.24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2" customFormat="1" ht="24" customHeight="1">
      <c r="A511" s="38"/>
      <c r="B511" s="39"/>
      <c r="C511" s="246" t="s">
        <v>530</v>
      </c>
      <c r="D511" s="246" t="s">
        <v>181</v>
      </c>
      <c r="E511" s="247" t="s">
        <v>1873</v>
      </c>
      <c r="F511" s="248" t="s">
        <v>1874</v>
      </c>
      <c r="G511" s="249" t="s">
        <v>327</v>
      </c>
      <c r="H511" s="250">
        <v>911.03999999999996</v>
      </c>
      <c r="I511" s="251"/>
      <c r="J511" s="252">
        <f>ROUND(I511*H511,2)</f>
        <v>0</v>
      </c>
      <c r="K511" s="248" t="s">
        <v>312</v>
      </c>
      <c r="L511" s="44"/>
      <c r="M511" s="253" t="s">
        <v>1</v>
      </c>
      <c r="N511" s="254" t="s">
        <v>50</v>
      </c>
      <c r="O511" s="91"/>
      <c r="P511" s="255">
        <f>O511*H511</f>
        <v>0</v>
      </c>
      <c r="Q511" s="255">
        <v>0.0065199999999999998</v>
      </c>
      <c r="R511" s="255">
        <f>Q511*H511</f>
        <v>5.9399807999999998</v>
      </c>
      <c r="S511" s="255">
        <v>0</v>
      </c>
      <c r="T511" s="256">
        <f>S511*H511</f>
        <v>0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257" t="s">
        <v>198</v>
      </c>
      <c r="AT511" s="257" t="s">
        <v>181</v>
      </c>
      <c r="AU511" s="257" t="s">
        <v>96</v>
      </c>
      <c r="AY511" s="16" t="s">
        <v>180</v>
      </c>
      <c r="BE511" s="258">
        <f>IF(N511="základní",J511,0)</f>
        <v>0</v>
      </c>
      <c r="BF511" s="258">
        <f>IF(N511="snížená",J511,0)</f>
        <v>0</v>
      </c>
      <c r="BG511" s="258">
        <f>IF(N511="zákl. přenesená",J511,0)</f>
        <v>0</v>
      </c>
      <c r="BH511" s="258">
        <f>IF(N511="sníž. přenesená",J511,0)</f>
        <v>0</v>
      </c>
      <c r="BI511" s="258">
        <f>IF(N511="nulová",J511,0)</f>
        <v>0</v>
      </c>
      <c r="BJ511" s="16" t="s">
        <v>93</v>
      </c>
      <c r="BK511" s="258">
        <f>ROUND(I511*H511,2)</f>
        <v>0</v>
      </c>
      <c r="BL511" s="16" t="s">
        <v>198</v>
      </c>
      <c r="BM511" s="257" t="s">
        <v>3326</v>
      </c>
    </row>
    <row r="512" s="2" customFormat="1">
      <c r="A512" s="38"/>
      <c r="B512" s="39"/>
      <c r="C512" s="40"/>
      <c r="D512" s="259" t="s">
        <v>187</v>
      </c>
      <c r="E512" s="40"/>
      <c r="F512" s="260" t="s">
        <v>1876</v>
      </c>
      <c r="G512" s="40"/>
      <c r="H512" s="40"/>
      <c r="I512" s="154"/>
      <c r="J512" s="40"/>
      <c r="K512" s="40"/>
      <c r="L512" s="44"/>
      <c r="M512" s="261"/>
      <c r="N512" s="262"/>
      <c r="O512" s="91"/>
      <c r="P512" s="91"/>
      <c r="Q512" s="91"/>
      <c r="R512" s="91"/>
      <c r="S512" s="91"/>
      <c r="T512" s="92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T512" s="16" t="s">
        <v>187</v>
      </c>
      <c r="AU512" s="16" t="s">
        <v>96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3319</v>
      </c>
      <c r="G513" s="268"/>
      <c r="H513" s="271">
        <v>634.39999999999998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3324</v>
      </c>
      <c r="G514" s="268"/>
      <c r="H514" s="271">
        <v>166.40000000000001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3321</v>
      </c>
      <c r="G515" s="268"/>
      <c r="H515" s="271">
        <v>4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3325</v>
      </c>
      <c r="G516" s="268"/>
      <c r="H516" s="271">
        <v>106.24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2" customFormat="1" ht="24" customHeight="1">
      <c r="A517" s="38"/>
      <c r="B517" s="39"/>
      <c r="C517" s="246" t="s">
        <v>536</v>
      </c>
      <c r="D517" s="246" t="s">
        <v>181</v>
      </c>
      <c r="E517" s="247" t="s">
        <v>1877</v>
      </c>
      <c r="F517" s="248" t="s">
        <v>1878</v>
      </c>
      <c r="G517" s="249" t="s">
        <v>327</v>
      </c>
      <c r="H517" s="250">
        <v>3074.7600000000002</v>
      </c>
      <c r="I517" s="251"/>
      <c r="J517" s="252">
        <f>ROUND(I517*H517,2)</f>
        <v>0</v>
      </c>
      <c r="K517" s="248" t="s">
        <v>312</v>
      </c>
      <c r="L517" s="44"/>
      <c r="M517" s="253" t="s">
        <v>1</v>
      </c>
      <c r="N517" s="254" t="s">
        <v>50</v>
      </c>
      <c r="O517" s="91"/>
      <c r="P517" s="255">
        <f>O517*H517</f>
        <v>0</v>
      </c>
      <c r="Q517" s="255">
        <v>0.00060999999999999997</v>
      </c>
      <c r="R517" s="255">
        <f>Q517*H517</f>
        <v>1.8756036</v>
      </c>
      <c r="S517" s="255">
        <v>0</v>
      </c>
      <c r="T517" s="256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57" t="s">
        <v>198</v>
      </c>
      <c r="AT517" s="257" t="s">
        <v>181</v>
      </c>
      <c r="AU517" s="257" t="s">
        <v>96</v>
      </c>
      <c r="AY517" s="16" t="s">
        <v>180</v>
      </c>
      <c r="BE517" s="258">
        <f>IF(N517="základní",J517,0)</f>
        <v>0</v>
      </c>
      <c r="BF517" s="258">
        <f>IF(N517="snížená",J517,0)</f>
        <v>0</v>
      </c>
      <c r="BG517" s="258">
        <f>IF(N517="zákl. přenesená",J517,0)</f>
        <v>0</v>
      </c>
      <c r="BH517" s="258">
        <f>IF(N517="sníž. přenesená",J517,0)</f>
        <v>0</v>
      </c>
      <c r="BI517" s="258">
        <f>IF(N517="nulová",J517,0)</f>
        <v>0</v>
      </c>
      <c r="BJ517" s="16" t="s">
        <v>93</v>
      </c>
      <c r="BK517" s="258">
        <f>ROUND(I517*H517,2)</f>
        <v>0</v>
      </c>
      <c r="BL517" s="16" t="s">
        <v>198</v>
      </c>
      <c r="BM517" s="257" t="s">
        <v>3327</v>
      </c>
    </row>
    <row r="518" s="2" customFormat="1">
      <c r="A518" s="38"/>
      <c r="B518" s="39"/>
      <c r="C518" s="40"/>
      <c r="D518" s="259" t="s">
        <v>187</v>
      </c>
      <c r="E518" s="40"/>
      <c r="F518" s="260" t="s">
        <v>1880</v>
      </c>
      <c r="G518" s="40"/>
      <c r="H518" s="40"/>
      <c r="I518" s="154"/>
      <c r="J518" s="40"/>
      <c r="K518" s="40"/>
      <c r="L518" s="44"/>
      <c r="M518" s="261"/>
      <c r="N518" s="262"/>
      <c r="O518" s="91"/>
      <c r="P518" s="91"/>
      <c r="Q518" s="91"/>
      <c r="R518" s="91"/>
      <c r="S518" s="91"/>
      <c r="T518" s="92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T518" s="16" t="s">
        <v>187</v>
      </c>
      <c r="AU518" s="16" t="s">
        <v>96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3328</v>
      </c>
      <c r="G519" s="268"/>
      <c r="H519" s="271">
        <v>2141.0999999999999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3329</v>
      </c>
      <c r="G520" s="268"/>
      <c r="H520" s="271">
        <v>561.60000000000002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3330</v>
      </c>
      <c r="G521" s="268"/>
      <c r="H521" s="271">
        <v>13.5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3331</v>
      </c>
      <c r="G522" s="268"/>
      <c r="H522" s="271">
        <v>358.56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2" customFormat="1" ht="24" customHeight="1">
      <c r="A523" s="38"/>
      <c r="B523" s="39"/>
      <c r="C523" s="246" t="s">
        <v>544</v>
      </c>
      <c r="D523" s="246" t="s">
        <v>181</v>
      </c>
      <c r="E523" s="247" t="s">
        <v>1893</v>
      </c>
      <c r="F523" s="248" t="s">
        <v>1894</v>
      </c>
      <c r="G523" s="249" t="s">
        <v>327</v>
      </c>
      <c r="H523" s="250">
        <v>3074.7600000000002</v>
      </c>
      <c r="I523" s="251"/>
      <c r="J523" s="252">
        <f>ROUND(I523*H523,2)</f>
        <v>0</v>
      </c>
      <c r="K523" s="248" t="s">
        <v>312</v>
      </c>
      <c r="L523" s="44"/>
      <c r="M523" s="253" t="s">
        <v>1</v>
      </c>
      <c r="N523" s="254" t="s">
        <v>50</v>
      </c>
      <c r="O523" s="91"/>
      <c r="P523" s="255">
        <f>O523*H523</f>
        <v>0</v>
      </c>
      <c r="Q523" s="255">
        <v>0</v>
      </c>
      <c r="R523" s="255">
        <f>Q523*H523</f>
        <v>0</v>
      </c>
      <c r="S523" s="255">
        <v>0</v>
      </c>
      <c r="T523" s="256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57" t="s">
        <v>198</v>
      </c>
      <c r="AT523" s="257" t="s">
        <v>181</v>
      </c>
      <c r="AU523" s="257" t="s">
        <v>96</v>
      </c>
      <c r="AY523" s="16" t="s">
        <v>180</v>
      </c>
      <c r="BE523" s="258">
        <f>IF(N523="základní",J523,0)</f>
        <v>0</v>
      </c>
      <c r="BF523" s="258">
        <f>IF(N523="snížená",J523,0)</f>
        <v>0</v>
      </c>
      <c r="BG523" s="258">
        <f>IF(N523="zákl. přenesená",J523,0)</f>
        <v>0</v>
      </c>
      <c r="BH523" s="258">
        <f>IF(N523="sníž. přenesená",J523,0)</f>
        <v>0</v>
      </c>
      <c r="BI523" s="258">
        <f>IF(N523="nulová",J523,0)</f>
        <v>0</v>
      </c>
      <c r="BJ523" s="16" t="s">
        <v>93</v>
      </c>
      <c r="BK523" s="258">
        <f>ROUND(I523*H523,2)</f>
        <v>0</v>
      </c>
      <c r="BL523" s="16" t="s">
        <v>198</v>
      </c>
      <c r="BM523" s="257" t="s">
        <v>3332</v>
      </c>
    </row>
    <row r="524" s="2" customFormat="1">
      <c r="A524" s="38"/>
      <c r="B524" s="39"/>
      <c r="C524" s="40"/>
      <c r="D524" s="259" t="s">
        <v>187</v>
      </c>
      <c r="E524" s="40"/>
      <c r="F524" s="260" t="s">
        <v>1896</v>
      </c>
      <c r="G524" s="40"/>
      <c r="H524" s="40"/>
      <c r="I524" s="154"/>
      <c r="J524" s="40"/>
      <c r="K524" s="40"/>
      <c r="L524" s="44"/>
      <c r="M524" s="261"/>
      <c r="N524" s="262"/>
      <c r="O524" s="91"/>
      <c r="P524" s="91"/>
      <c r="Q524" s="91"/>
      <c r="R524" s="91"/>
      <c r="S524" s="91"/>
      <c r="T524" s="92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T524" s="16" t="s">
        <v>187</v>
      </c>
      <c r="AU524" s="16" t="s">
        <v>96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3328</v>
      </c>
      <c r="G525" s="268"/>
      <c r="H525" s="271">
        <v>2141.0999999999999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3329</v>
      </c>
      <c r="G526" s="268"/>
      <c r="H526" s="271">
        <v>561.60000000000002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3330</v>
      </c>
      <c r="G527" s="268"/>
      <c r="H527" s="271">
        <v>13.5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3331</v>
      </c>
      <c r="G528" s="268"/>
      <c r="H528" s="271">
        <v>358.56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2" customFormat="1" ht="24" customHeight="1">
      <c r="A529" s="38"/>
      <c r="B529" s="39"/>
      <c r="C529" s="246" t="s">
        <v>549</v>
      </c>
      <c r="D529" s="246" t="s">
        <v>181</v>
      </c>
      <c r="E529" s="247" t="s">
        <v>1897</v>
      </c>
      <c r="F529" s="248" t="s">
        <v>1898</v>
      </c>
      <c r="G529" s="249" t="s">
        <v>327</v>
      </c>
      <c r="H529" s="250">
        <v>1480.4400000000001</v>
      </c>
      <c r="I529" s="251"/>
      <c r="J529" s="252">
        <f>ROUND(I529*H529,2)</f>
        <v>0</v>
      </c>
      <c r="K529" s="248" t="s">
        <v>312</v>
      </c>
      <c r="L529" s="44"/>
      <c r="M529" s="253" t="s">
        <v>1</v>
      </c>
      <c r="N529" s="254" t="s">
        <v>50</v>
      </c>
      <c r="O529" s="91"/>
      <c r="P529" s="255">
        <f>O529*H529</f>
        <v>0</v>
      </c>
      <c r="Q529" s="255">
        <v>0</v>
      </c>
      <c r="R529" s="255">
        <f>Q529*H529</f>
        <v>0</v>
      </c>
      <c r="S529" s="255">
        <v>0</v>
      </c>
      <c r="T529" s="256">
        <f>S529*H529</f>
        <v>0</v>
      </c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R529" s="257" t="s">
        <v>198</v>
      </c>
      <c r="AT529" s="257" t="s">
        <v>181</v>
      </c>
      <c r="AU529" s="257" t="s">
        <v>96</v>
      </c>
      <c r="AY529" s="16" t="s">
        <v>180</v>
      </c>
      <c r="BE529" s="258">
        <f>IF(N529="základní",J529,0)</f>
        <v>0</v>
      </c>
      <c r="BF529" s="258">
        <f>IF(N529="snížená",J529,0)</f>
        <v>0</v>
      </c>
      <c r="BG529" s="258">
        <f>IF(N529="zákl. přenesená",J529,0)</f>
        <v>0</v>
      </c>
      <c r="BH529" s="258">
        <f>IF(N529="sníž. přenesená",J529,0)</f>
        <v>0</v>
      </c>
      <c r="BI529" s="258">
        <f>IF(N529="nulová",J529,0)</f>
        <v>0</v>
      </c>
      <c r="BJ529" s="16" t="s">
        <v>93</v>
      </c>
      <c r="BK529" s="258">
        <f>ROUND(I529*H529,2)</f>
        <v>0</v>
      </c>
      <c r="BL529" s="16" t="s">
        <v>198</v>
      </c>
      <c r="BM529" s="257" t="s">
        <v>3333</v>
      </c>
    </row>
    <row r="530" s="2" customFormat="1">
      <c r="A530" s="38"/>
      <c r="B530" s="39"/>
      <c r="C530" s="40"/>
      <c r="D530" s="259" t="s">
        <v>187</v>
      </c>
      <c r="E530" s="40"/>
      <c r="F530" s="260" t="s">
        <v>1900</v>
      </c>
      <c r="G530" s="40"/>
      <c r="H530" s="40"/>
      <c r="I530" s="154"/>
      <c r="J530" s="40"/>
      <c r="K530" s="40"/>
      <c r="L530" s="44"/>
      <c r="M530" s="261"/>
      <c r="N530" s="262"/>
      <c r="O530" s="91"/>
      <c r="P530" s="91"/>
      <c r="Q530" s="91"/>
      <c r="R530" s="91"/>
      <c r="S530" s="91"/>
      <c r="T530" s="92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T530" s="16" t="s">
        <v>187</v>
      </c>
      <c r="AU530" s="16" t="s">
        <v>96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3334</v>
      </c>
      <c r="G531" s="268"/>
      <c r="H531" s="271">
        <v>1030.9000000000001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3335</v>
      </c>
      <c r="G532" s="268"/>
      <c r="H532" s="271">
        <v>270.39999999999998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3336</v>
      </c>
      <c r="G533" s="268"/>
      <c r="H533" s="271">
        <v>6.5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3337</v>
      </c>
      <c r="G534" s="268"/>
      <c r="H534" s="271">
        <v>172.63999999999999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2" customFormat="1" ht="16.5" customHeight="1">
      <c r="A535" s="38"/>
      <c r="B535" s="39"/>
      <c r="C535" s="246" t="s">
        <v>555</v>
      </c>
      <c r="D535" s="246" t="s">
        <v>181</v>
      </c>
      <c r="E535" s="247" t="s">
        <v>1901</v>
      </c>
      <c r="F535" s="248" t="s">
        <v>1902</v>
      </c>
      <c r="G535" s="249" t="s">
        <v>483</v>
      </c>
      <c r="H535" s="250">
        <v>2277.5999999999999</v>
      </c>
      <c r="I535" s="251"/>
      <c r="J535" s="252">
        <f>ROUND(I535*H535,2)</f>
        <v>0</v>
      </c>
      <c r="K535" s="248" t="s">
        <v>312</v>
      </c>
      <c r="L535" s="44"/>
      <c r="M535" s="253" t="s">
        <v>1</v>
      </c>
      <c r="N535" s="254" t="s">
        <v>50</v>
      </c>
      <c r="O535" s="91"/>
      <c r="P535" s="255">
        <f>O535*H535</f>
        <v>0</v>
      </c>
      <c r="Q535" s="255">
        <v>0.0035999999999999999</v>
      </c>
      <c r="R535" s="255">
        <f>Q535*H535</f>
        <v>8.1993599999999986</v>
      </c>
      <c r="S535" s="255">
        <v>0</v>
      </c>
      <c r="T535" s="256">
        <f>S535*H535</f>
        <v>0</v>
      </c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257" t="s">
        <v>198</v>
      </c>
      <c r="AT535" s="257" t="s">
        <v>181</v>
      </c>
      <c r="AU535" s="257" t="s">
        <v>96</v>
      </c>
      <c r="AY535" s="16" t="s">
        <v>180</v>
      </c>
      <c r="BE535" s="258">
        <f>IF(N535="základní",J535,0)</f>
        <v>0</v>
      </c>
      <c r="BF535" s="258">
        <f>IF(N535="snížená",J535,0)</f>
        <v>0</v>
      </c>
      <c r="BG535" s="258">
        <f>IF(N535="zákl. přenesená",J535,0)</f>
        <v>0</v>
      </c>
      <c r="BH535" s="258">
        <f>IF(N535="sníž. přenesená",J535,0)</f>
        <v>0</v>
      </c>
      <c r="BI535" s="258">
        <f>IF(N535="nulová",J535,0)</f>
        <v>0</v>
      </c>
      <c r="BJ535" s="16" t="s">
        <v>93</v>
      </c>
      <c r="BK535" s="258">
        <f>ROUND(I535*H535,2)</f>
        <v>0</v>
      </c>
      <c r="BL535" s="16" t="s">
        <v>198</v>
      </c>
      <c r="BM535" s="257" t="s">
        <v>3338</v>
      </c>
    </row>
    <row r="536" s="2" customFormat="1">
      <c r="A536" s="38"/>
      <c r="B536" s="39"/>
      <c r="C536" s="40"/>
      <c r="D536" s="259" t="s">
        <v>187</v>
      </c>
      <c r="E536" s="40"/>
      <c r="F536" s="260" t="s">
        <v>1902</v>
      </c>
      <c r="G536" s="40"/>
      <c r="H536" s="40"/>
      <c r="I536" s="154"/>
      <c r="J536" s="40"/>
      <c r="K536" s="40"/>
      <c r="L536" s="44"/>
      <c r="M536" s="261"/>
      <c r="N536" s="262"/>
      <c r="O536" s="91"/>
      <c r="P536" s="91"/>
      <c r="Q536" s="91"/>
      <c r="R536" s="91"/>
      <c r="S536" s="91"/>
      <c r="T536" s="92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6" t="s">
        <v>187</v>
      </c>
      <c r="AU536" s="16" t="s">
        <v>96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3339</v>
      </c>
      <c r="G537" s="268"/>
      <c r="H537" s="271">
        <v>1586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3340</v>
      </c>
      <c r="G538" s="268"/>
      <c r="H538" s="271">
        <v>416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13" customFormat="1">
      <c r="A539" s="13"/>
      <c r="B539" s="267"/>
      <c r="C539" s="268"/>
      <c r="D539" s="259" t="s">
        <v>293</v>
      </c>
      <c r="E539" s="269" t="s">
        <v>1</v>
      </c>
      <c r="F539" s="270" t="s">
        <v>3341</v>
      </c>
      <c r="G539" s="268"/>
      <c r="H539" s="271">
        <v>10</v>
      </c>
      <c r="I539" s="272"/>
      <c r="J539" s="268"/>
      <c r="K539" s="268"/>
      <c r="L539" s="273"/>
      <c r="M539" s="274"/>
      <c r="N539" s="275"/>
      <c r="O539" s="275"/>
      <c r="P539" s="275"/>
      <c r="Q539" s="275"/>
      <c r="R539" s="275"/>
      <c r="S539" s="275"/>
      <c r="T539" s="276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77" t="s">
        <v>293</v>
      </c>
      <c r="AU539" s="277" t="s">
        <v>96</v>
      </c>
      <c r="AV539" s="13" t="s">
        <v>96</v>
      </c>
      <c r="AW539" s="13" t="s">
        <v>40</v>
      </c>
      <c r="AX539" s="13" t="s">
        <v>85</v>
      </c>
      <c r="AY539" s="277" t="s">
        <v>180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3342</v>
      </c>
      <c r="G540" s="268"/>
      <c r="H540" s="271">
        <v>265.60000000000002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560</v>
      </c>
      <c r="D541" s="246" t="s">
        <v>181</v>
      </c>
      <c r="E541" s="247" t="s">
        <v>1916</v>
      </c>
      <c r="F541" s="248" t="s">
        <v>1917</v>
      </c>
      <c r="G541" s="249" t="s">
        <v>483</v>
      </c>
      <c r="H541" s="250">
        <v>2277.5999999999999</v>
      </c>
      <c r="I541" s="251"/>
      <c r="J541" s="252">
        <f>ROUND(I541*H541,2)</f>
        <v>0</v>
      </c>
      <c r="K541" s="248" t="s">
        <v>312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3343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1919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3339</v>
      </c>
      <c r="G543" s="268"/>
      <c r="H543" s="271">
        <v>1586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3340</v>
      </c>
      <c r="G544" s="268"/>
      <c r="H544" s="271">
        <v>416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3341</v>
      </c>
      <c r="G545" s="268"/>
      <c r="H545" s="271">
        <v>10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3342</v>
      </c>
      <c r="G546" s="268"/>
      <c r="H546" s="271">
        <v>265.60000000000002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2" customFormat="1" ht="22.8" customHeight="1">
      <c r="A547" s="12"/>
      <c r="B547" s="230"/>
      <c r="C547" s="231"/>
      <c r="D547" s="232" t="s">
        <v>84</v>
      </c>
      <c r="E547" s="244" t="s">
        <v>215</v>
      </c>
      <c r="F547" s="244" t="s">
        <v>1069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f>SUM(P548:P997)</f>
        <v>0</v>
      </c>
      <c r="Q547" s="238"/>
      <c r="R547" s="239">
        <f>SUM(R548:R997)</f>
        <v>20.833800000000004</v>
      </c>
      <c r="S547" s="238"/>
      <c r="T547" s="240">
        <f>SUM(T548:T997)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93</v>
      </c>
      <c r="AY547" s="241" t="s">
        <v>180</v>
      </c>
      <c r="BK547" s="243">
        <f>SUM(BK548:BK997)</f>
        <v>0</v>
      </c>
    </row>
    <row r="548" s="2" customFormat="1" ht="16.5" customHeight="1">
      <c r="A548" s="38"/>
      <c r="B548" s="39"/>
      <c r="C548" s="278" t="s">
        <v>566</v>
      </c>
      <c r="D548" s="278" t="s">
        <v>334</v>
      </c>
      <c r="E548" s="279" t="s">
        <v>1920</v>
      </c>
      <c r="F548" s="280" t="s">
        <v>1921</v>
      </c>
      <c r="G548" s="281" t="s">
        <v>483</v>
      </c>
      <c r="H548" s="282">
        <v>2317.8000000000002</v>
      </c>
      <c r="I548" s="283"/>
      <c r="J548" s="284">
        <f>ROUND(I548*H548,2)</f>
        <v>0</v>
      </c>
      <c r="K548" s="280" t="s">
        <v>1</v>
      </c>
      <c r="L548" s="285"/>
      <c r="M548" s="286" t="s">
        <v>1</v>
      </c>
      <c r="N548" s="287" t="s">
        <v>50</v>
      </c>
      <c r="O548" s="91"/>
      <c r="P548" s="255">
        <f>O548*H548</f>
        <v>0</v>
      </c>
      <c r="Q548" s="255">
        <v>0</v>
      </c>
      <c r="R548" s="255">
        <f>Q548*H548</f>
        <v>0</v>
      </c>
      <c r="S548" s="255">
        <v>0</v>
      </c>
      <c r="T548" s="256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57" t="s">
        <v>1385</v>
      </c>
      <c r="AT548" s="257" t="s">
        <v>334</v>
      </c>
      <c r="AU548" s="257" t="s">
        <v>96</v>
      </c>
      <c r="AY548" s="16" t="s">
        <v>180</v>
      </c>
      <c r="BE548" s="258">
        <f>IF(N548="základní",J548,0)</f>
        <v>0</v>
      </c>
      <c r="BF548" s="258">
        <f>IF(N548="snížená",J548,0)</f>
        <v>0</v>
      </c>
      <c r="BG548" s="258">
        <f>IF(N548="zákl. přenesená",J548,0)</f>
        <v>0</v>
      </c>
      <c r="BH548" s="258">
        <f>IF(N548="sníž. přenesená",J548,0)</f>
        <v>0</v>
      </c>
      <c r="BI548" s="258">
        <f>IF(N548="nulová",J548,0)</f>
        <v>0</v>
      </c>
      <c r="BJ548" s="16" t="s">
        <v>93</v>
      </c>
      <c r="BK548" s="258">
        <f>ROUND(I548*H548,2)</f>
        <v>0</v>
      </c>
      <c r="BL548" s="16" t="s">
        <v>1385</v>
      </c>
      <c r="BM548" s="257" t="s">
        <v>3344</v>
      </c>
    </row>
    <row r="549" s="2" customFormat="1">
      <c r="A549" s="38"/>
      <c r="B549" s="39"/>
      <c r="C549" s="40"/>
      <c r="D549" s="259" t="s">
        <v>187</v>
      </c>
      <c r="E549" s="40"/>
      <c r="F549" s="260" t="s">
        <v>1921</v>
      </c>
      <c r="G549" s="40"/>
      <c r="H549" s="40"/>
      <c r="I549" s="154"/>
      <c r="J549" s="40"/>
      <c r="K549" s="40"/>
      <c r="L549" s="44"/>
      <c r="M549" s="261"/>
      <c r="N549" s="262"/>
      <c r="O549" s="91"/>
      <c r="P549" s="91"/>
      <c r="Q549" s="91"/>
      <c r="R549" s="91"/>
      <c r="S549" s="91"/>
      <c r="T549" s="92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T549" s="16" t="s">
        <v>187</v>
      </c>
      <c r="AU549" s="16" t="s">
        <v>96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3345</v>
      </c>
      <c r="G550" s="268"/>
      <c r="H550" s="271">
        <v>1015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3346</v>
      </c>
      <c r="G551" s="268"/>
      <c r="H551" s="271">
        <v>94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3347</v>
      </c>
      <c r="G552" s="268"/>
      <c r="H552" s="271">
        <v>381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13" customFormat="1">
      <c r="A553" s="13"/>
      <c r="B553" s="267"/>
      <c r="C553" s="268"/>
      <c r="D553" s="259" t="s">
        <v>293</v>
      </c>
      <c r="E553" s="269" t="s">
        <v>1</v>
      </c>
      <c r="F553" s="270" t="s">
        <v>3348</v>
      </c>
      <c r="G553" s="268"/>
      <c r="H553" s="271">
        <v>87</v>
      </c>
      <c r="I553" s="272"/>
      <c r="J553" s="268"/>
      <c r="K553" s="268"/>
      <c r="L553" s="273"/>
      <c r="M553" s="274"/>
      <c r="N553" s="275"/>
      <c r="O553" s="275"/>
      <c r="P553" s="275"/>
      <c r="Q553" s="275"/>
      <c r="R553" s="275"/>
      <c r="S553" s="275"/>
      <c r="T553" s="276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77" t="s">
        <v>293</v>
      </c>
      <c r="AU553" s="277" t="s">
        <v>96</v>
      </c>
      <c r="AV553" s="13" t="s">
        <v>96</v>
      </c>
      <c r="AW553" s="13" t="s">
        <v>40</v>
      </c>
      <c r="AX553" s="13" t="s">
        <v>85</v>
      </c>
      <c r="AY553" s="277" t="s">
        <v>180</v>
      </c>
    </row>
    <row r="554" s="13" customFormat="1">
      <c r="A554" s="13"/>
      <c r="B554" s="267"/>
      <c r="C554" s="268"/>
      <c r="D554" s="259" t="s">
        <v>293</v>
      </c>
      <c r="E554" s="269" t="s">
        <v>1</v>
      </c>
      <c r="F554" s="270" t="s">
        <v>3349</v>
      </c>
      <c r="G554" s="268"/>
      <c r="H554" s="271">
        <v>77</v>
      </c>
      <c r="I554" s="272"/>
      <c r="J554" s="268"/>
      <c r="K554" s="268"/>
      <c r="L554" s="273"/>
      <c r="M554" s="274"/>
      <c r="N554" s="275"/>
      <c r="O554" s="275"/>
      <c r="P554" s="275"/>
      <c r="Q554" s="275"/>
      <c r="R554" s="275"/>
      <c r="S554" s="275"/>
      <c r="T554" s="276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77" t="s">
        <v>293</v>
      </c>
      <c r="AU554" s="277" t="s">
        <v>96</v>
      </c>
      <c r="AV554" s="13" t="s">
        <v>96</v>
      </c>
      <c r="AW554" s="13" t="s">
        <v>40</v>
      </c>
      <c r="AX554" s="13" t="s">
        <v>85</v>
      </c>
      <c r="AY554" s="277" t="s">
        <v>180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3350</v>
      </c>
      <c r="G555" s="268"/>
      <c r="H555" s="271">
        <v>98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3351</v>
      </c>
      <c r="G556" s="268"/>
      <c r="H556" s="271">
        <v>86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3352</v>
      </c>
      <c r="G557" s="268"/>
      <c r="H557" s="271">
        <v>49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3353</v>
      </c>
      <c r="G558" s="268"/>
      <c r="H558" s="271">
        <v>63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3354</v>
      </c>
      <c r="G559" s="268"/>
      <c r="H559" s="271">
        <v>55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3355</v>
      </c>
      <c r="G560" s="268"/>
      <c r="H560" s="271">
        <v>312.80000000000001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2" customFormat="1" ht="16.5" customHeight="1">
      <c r="A561" s="38"/>
      <c r="B561" s="39"/>
      <c r="C561" s="278" t="s">
        <v>573</v>
      </c>
      <c r="D561" s="278" t="s">
        <v>334</v>
      </c>
      <c r="E561" s="279" t="s">
        <v>1935</v>
      </c>
      <c r="F561" s="280" t="s">
        <v>1936</v>
      </c>
      <c r="G561" s="281" t="s">
        <v>483</v>
      </c>
      <c r="H561" s="282">
        <v>4014.4400000000001</v>
      </c>
      <c r="I561" s="283"/>
      <c r="J561" s="284">
        <f>ROUND(I561*H561,2)</f>
        <v>0</v>
      </c>
      <c r="K561" s="280" t="s">
        <v>280</v>
      </c>
      <c r="L561" s="285"/>
      <c r="M561" s="286" t="s">
        <v>1</v>
      </c>
      <c r="N561" s="287" t="s">
        <v>50</v>
      </c>
      <c r="O561" s="91"/>
      <c r="P561" s="255">
        <f>O561*H561</f>
        <v>0</v>
      </c>
      <c r="Q561" s="255">
        <v>0.00025000000000000001</v>
      </c>
      <c r="R561" s="255">
        <f>Q561*H561</f>
        <v>1.0036100000000001</v>
      </c>
      <c r="S561" s="255">
        <v>0</v>
      </c>
      <c r="T561" s="256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57" t="s">
        <v>1385</v>
      </c>
      <c r="AT561" s="257" t="s">
        <v>334</v>
      </c>
      <c r="AU561" s="257" t="s">
        <v>96</v>
      </c>
      <c r="AY561" s="16" t="s">
        <v>180</v>
      </c>
      <c r="BE561" s="258">
        <f>IF(N561="základní",J561,0)</f>
        <v>0</v>
      </c>
      <c r="BF561" s="258">
        <f>IF(N561="snížená",J561,0)</f>
        <v>0</v>
      </c>
      <c r="BG561" s="258">
        <f>IF(N561="zákl. přenesená",J561,0)</f>
        <v>0</v>
      </c>
      <c r="BH561" s="258">
        <f>IF(N561="sníž. přenesená",J561,0)</f>
        <v>0</v>
      </c>
      <c r="BI561" s="258">
        <f>IF(N561="nulová",J561,0)</f>
        <v>0</v>
      </c>
      <c r="BJ561" s="16" t="s">
        <v>93</v>
      </c>
      <c r="BK561" s="258">
        <f>ROUND(I561*H561,2)</f>
        <v>0</v>
      </c>
      <c r="BL561" s="16" t="s">
        <v>1385</v>
      </c>
      <c r="BM561" s="257" t="s">
        <v>3356</v>
      </c>
    </row>
    <row r="562" s="2" customFormat="1">
      <c r="A562" s="38"/>
      <c r="B562" s="39"/>
      <c r="C562" s="40"/>
      <c r="D562" s="259" t="s">
        <v>187</v>
      </c>
      <c r="E562" s="40"/>
      <c r="F562" s="260" t="s">
        <v>1936</v>
      </c>
      <c r="G562" s="40"/>
      <c r="H562" s="40"/>
      <c r="I562" s="154"/>
      <c r="J562" s="40"/>
      <c r="K562" s="40"/>
      <c r="L562" s="44"/>
      <c r="M562" s="261"/>
      <c r="N562" s="262"/>
      <c r="O562" s="91"/>
      <c r="P562" s="91"/>
      <c r="Q562" s="91"/>
      <c r="R562" s="91"/>
      <c r="S562" s="91"/>
      <c r="T562" s="92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6" t="s">
        <v>187</v>
      </c>
      <c r="AU562" s="16" t="s">
        <v>96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3345</v>
      </c>
      <c r="G563" s="268"/>
      <c r="H563" s="271">
        <v>1015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3357</v>
      </c>
      <c r="G564" s="268"/>
      <c r="H564" s="271">
        <v>188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3358</v>
      </c>
      <c r="G565" s="268"/>
      <c r="H565" s="271">
        <v>762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3359</v>
      </c>
      <c r="G566" s="268"/>
      <c r="H566" s="271">
        <v>174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3360</v>
      </c>
      <c r="G567" s="268"/>
      <c r="H567" s="271">
        <v>154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3361</v>
      </c>
      <c r="G568" s="268"/>
      <c r="H568" s="271">
        <v>196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3362</v>
      </c>
      <c r="G569" s="268"/>
      <c r="H569" s="271">
        <v>172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3363</v>
      </c>
      <c r="G570" s="268"/>
      <c r="H570" s="271">
        <v>98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3364</v>
      </c>
      <c r="G571" s="268"/>
      <c r="H571" s="271">
        <v>126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3365</v>
      </c>
      <c r="G572" s="268"/>
      <c r="H572" s="271">
        <v>110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3366</v>
      </c>
      <c r="G573" s="268"/>
      <c r="H573" s="271">
        <v>719.44000000000005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1725</v>
      </c>
      <c r="G574" s="268"/>
      <c r="H574" s="271">
        <v>300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2" customFormat="1" ht="16.5" customHeight="1">
      <c r="A575" s="38"/>
      <c r="B575" s="39"/>
      <c r="C575" s="278" t="s">
        <v>579</v>
      </c>
      <c r="D575" s="278" t="s">
        <v>334</v>
      </c>
      <c r="E575" s="279" t="s">
        <v>1949</v>
      </c>
      <c r="F575" s="280" t="s">
        <v>1950</v>
      </c>
      <c r="G575" s="281" t="s">
        <v>760</v>
      </c>
      <c r="H575" s="282">
        <v>1</v>
      </c>
      <c r="I575" s="283"/>
      <c r="J575" s="284">
        <f>ROUND(I575*H575,2)</f>
        <v>0</v>
      </c>
      <c r="K575" s="280" t="s">
        <v>1</v>
      </c>
      <c r="L575" s="285"/>
      <c r="M575" s="286" t="s">
        <v>1</v>
      </c>
      <c r="N575" s="287" t="s">
        <v>50</v>
      </c>
      <c r="O575" s="91"/>
      <c r="P575" s="255">
        <f>O575*H575</f>
        <v>0</v>
      </c>
      <c r="Q575" s="255">
        <v>0.0042500000000000003</v>
      </c>
      <c r="R575" s="255">
        <f>Q575*H575</f>
        <v>0.0042500000000000003</v>
      </c>
      <c r="S575" s="255">
        <v>0</v>
      </c>
      <c r="T575" s="256">
        <f>S575*H575</f>
        <v>0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257" t="s">
        <v>215</v>
      </c>
      <c r="AT575" s="257" t="s">
        <v>334</v>
      </c>
      <c r="AU575" s="257" t="s">
        <v>96</v>
      </c>
      <c r="AY575" s="16" t="s">
        <v>180</v>
      </c>
      <c r="BE575" s="258">
        <f>IF(N575="základní",J575,0)</f>
        <v>0</v>
      </c>
      <c r="BF575" s="258">
        <f>IF(N575="snížená",J575,0)</f>
        <v>0</v>
      </c>
      <c r="BG575" s="258">
        <f>IF(N575="zákl. přenesená",J575,0)</f>
        <v>0</v>
      </c>
      <c r="BH575" s="258">
        <f>IF(N575="sníž. přenesená",J575,0)</f>
        <v>0</v>
      </c>
      <c r="BI575" s="258">
        <f>IF(N575="nulová",J575,0)</f>
        <v>0</v>
      </c>
      <c r="BJ575" s="16" t="s">
        <v>93</v>
      </c>
      <c r="BK575" s="258">
        <f>ROUND(I575*H575,2)</f>
        <v>0</v>
      </c>
      <c r="BL575" s="16" t="s">
        <v>198</v>
      </c>
      <c r="BM575" s="257" t="s">
        <v>3367</v>
      </c>
    </row>
    <row r="576" s="2" customFormat="1">
      <c r="A576" s="38"/>
      <c r="B576" s="39"/>
      <c r="C576" s="40"/>
      <c r="D576" s="259" t="s">
        <v>187</v>
      </c>
      <c r="E576" s="40"/>
      <c r="F576" s="260" t="s">
        <v>1950</v>
      </c>
      <c r="G576" s="40"/>
      <c r="H576" s="40"/>
      <c r="I576" s="154"/>
      <c r="J576" s="40"/>
      <c r="K576" s="40"/>
      <c r="L576" s="44"/>
      <c r="M576" s="261"/>
      <c r="N576" s="262"/>
      <c r="O576" s="91"/>
      <c r="P576" s="91"/>
      <c r="Q576" s="91"/>
      <c r="R576" s="91"/>
      <c r="S576" s="91"/>
      <c r="T576" s="92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T576" s="16" t="s">
        <v>187</v>
      </c>
      <c r="AU576" s="16" t="s">
        <v>96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93</v>
      </c>
      <c r="G577" s="268"/>
      <c r="H577" s="271">
        <v>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93</v>
      </c>
      <c r="AY577" s="277" t="s">
        <v>180</v>
      </c>
    </row>
    <row r="578" s="2" customFormat="1" ht="16.5" customHeight="1">
      <c r="A578" s="38"/>
      <c r="B578" s="39"/>
      <c r="C578" s="246" t="s">
        <v>585</v>
      </c>
      <c r="D578" s="246" t="s">
        <v>181</v>
      </c>
      <c r="E578" s="247" t="s">
        <v>2376</v>
      </c>
      <c r="F578" s="248" t="s">
        <v>2377</v>
      </c>
      <c r="G578" s="249" t="s">
        <v>483</v>
      </c>
      <c r="H578" s="250">
        <v>30</v>
      </c>
      <c r="I578" s="251"/>
      <c r="J578" s="252">
        <f>ROUND(I578*H578,2)</f>
        <v>0</v>
      </c>
      <c r="K578" s="248" t="s">
        <v>312</v>
      </c>
      <c r="L578" s="44"/>
      <c r="M578" s="253" t="s">
        <v>1</v>
      </c>
      <c r="N578" s="254" t="s">
        <v>50</v>
      </c>
      <c r="O578" s="91"/>
      <c r="P578" s="255">
        <f>O578*H578</f>
        <v>0</v>
      </c>
      <c r="Q578" s="255">
        <v>0.0042900000000000004</v>
      </c>
      <c r="R578" s="255">
        <f>Q578*H578</f>
        <v>0.12870000000000001</v>
      </c>
      <c r="S578" s="255">
        <v>0</v>
      </c>
      <c r="T578" s="256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57" t="s">
        <v>368</v>
      </c>
      <c r="AT578" s="257" t="s">
        <v>181</v>
      </c>
      <c r="AU578" s="257" t="s">
        <v>96</v>
      </c>
      <c r="AY578" s="16" t="s">
        <v>180</v>
      </c>
      <c r="BE578" s="258">
        <f>IF(N578="základní",J578,0)</f>
        <v>0</v>
      </c>
      <c r="BF578" s="258">
        <f>IF(N578="snížená",J578,0)</f>
        <v>0</v>
      </c>
      <c r="BG578" s="258">
        <f>IF(N578="zákl. přenesená",J578,0)</f>
        <v>0</v>
      </c>
      <c r="BH578" s="258">
        <f>IF(N578="sníž. přenesená",J578,0)</f>
        <v>0</v>
      </c>
      <c r="BI578" s="258">
        <f>IF(N578="nulová",J578,0)</f>
        <v>0</v>
      </c>
      <c r="BJ578" s="16" t="s">
        <v>93</v>
      </c>
      <c r="BK578" s="258">
        <f>ROUND(I578*H578,2)</f>
        <v>0</v>
      </c>
      <c r="BL578" s="16" t="s">
        <v>368</v>
      </c>
      <c r="BM578" s="257" t="s">
        <v>3368</v>
      </c>
    </row>
    <row r="579" s="2" customFormat="1">
      <c r="A579" s="38"/>
      <c r="B579" s="39"/>
      <c r="C579" s="40"/>
      <c r="D579" s="259" t="s">
        <v>187</v>
      </c>
      <c r="E579" s="40"/>
      <c r="F579" s="260" t="s">
        <v>2379</v>
      </c>
      <c r="G579" s="40"/>
      <c r="H579" s="40"/>
      <c r="I579" s="154"/>
      <c r="J579" s="40"/>
      <c r="K579" s="40"/>
      <c r="L579" s="44"/>
      <c r="M579" s="261"/>
      <c r="N579" s="262"/>
      <c r="O579" s="91"/>
      <c r="P579" s="91"/>
      <c r="Q579" s="91"/>
      <c r="R579" s="91"/>
      <c r="S579" s="91"/>
      <c r="T579" s="92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T579" s="16" t="s">
        <v>187</v>
      </c>
      <c r="AU579" s="16" t="s">
        <v>96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441</v>
      </c>
      <c r="G580" s="268"/>
      <c r="H580" s="271">
        <v>30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590</v>
      </c>
      <c r="D581" s="246" t="s">
        <v>181</v>
      </c>
      <c r="E581" s="247" t="s">
        <v>1995</v>
      </c>
      <c r="F581" s="248" t="s">
        <v>2837</v>
      </c>
      <c r="G581" s="249" t="s">
        <v>483</v>
      </c>
      <c r="H581" s="250">
        <v>1037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1.0000000000000001E-05</v>
      </c>
      <c r="R581" s="255">
        <f>Q581*H581</f>
        <v>0.010370000000000001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3369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2839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3370</v>
      </c>
      <c r="G583" s="268"/>
      <c r="H583" s="271">
        <v>141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3347</v>
      </c>
      <c r="G584" s="268"/>
      <c r="H584" s="271">
        <v>381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3348</v>
      </c>
      <c r="G585" s="268"/>
      <c r="H585" s="271">
        <v>87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3349</v>
      </c>
      <c r="G586" s="268"/>
      <c r="H586" s="271">
        <v>77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3350</v>
      </c>
      <c r="G587" s="268"/>
      <c r="H587" s="271">
        <v>98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3351</v>
      </c>
      <c r="G588" s="268"/>
      <c r="H588" s="271">
        <v>86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3352</v>
      </c>
      <c r="G589" s="268"/>
      <c r="H589" s="271">
        <v>49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3353</v>
      </c>
      <c r="G590" s="268"/>
      <c r="H590" s="271">
        <v>63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3354</v>
      </c>
      <c r="G591" s="268"/>
      <c r="H591" s="271">
        <v>55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2" customFormat="1" ht="24" customHeight="1">
      <c r="A592" s="38"/>
      <c r="B592" s="39"/>
      <c r="C592" s="246" t="s">
        <v>596</v>
      </c>
      <c r="D592" s="246" t="s">
        <v>181</v>
      </c>
      <c r="E592" s="247" t="s">
        <v>2002</v>
      </c>
      <c r="F592" s="248" t="s">
        <v>2003</v>
      </c>
      <c r="G592" s="249" t="s">
        <v>483</v>
      </c>
      <c r="H592" s="250">
        <v>483</v>
      </c>
      <c r="I592" s="251"/>
      <c r="J592" s="252">
        <f>ROUND(I592*H592,2)</f>
        <v>0</v>
      </c>
      <c r="K592" s="248" t="s">
        <v>280</v>
      </c>
      <c r="L592" s="44"/>
      <c r="M592" s="253" t="s">
        <v>1</v>
      </c>
      <c r="N592" s="254" t="s">
        <v>50</v>
      </c>
      <c r="O592" s="91"/>
      <c r="P592" s="255">
        <f>O592*H592</f>
        <v>0</v>
      </c>
      <c r="Q592" s="255">
        <v>1.0000000000000001E-05</v>
      </c>
      <c r="R592" s="255">
        <f>Q592*H592</f>
        <v>0.0048300000000000001</v>
      </c>
      <c r="S592" s="255">
        <v>0</v>
      </c>
      <c r="T592" s="256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57" t="s">
        <v>198</v>
      </c>
      <c r="AT592" s="257" t="s">
        <v>181</v>
      </c>
      <c r="AU592" s="257" t="s">
        <v>96</v>
      </c>
      <c r="AY592" s="16" t="s">
        <v>180</v>
      </c>
      <c r="BE592" s="258">
        <f>IF(N592="základní",J592,0)</f>
        <v>0</v>
      </c>
      <c r="BF592" s="258">
        <f>IF(N592="snížená",J592,0)</f>
        <v>0</v>
      </c>
      <c r="BG592" s="258">
        <f>IF(N592="zákl. přenesená",J592,0)</f>
        <v>0</v>
      </c>
      <c r="BH592" s="258">
        <f>IF(N592="sníž. přenesená",J592,0)</f>
        <v>0</v>
      </c>
      <c r="BI592" s="258">
        <f>IF(N592="nulová",J592,0)</f>
        <v>0</v>
      </c>
      <c r="BJ592" s="16" t="s">
        <v>93</v>
      </c>
      <c r="BK592" s="258">
        <f>ROUND(I592*H592,2)</f>
        <v>0</v>
      </c>
      <c r="BL592" s="16" t="s">
        <v>198</v>
      </c>
      <c r="BM592" s="257" t="s">
        <v>3371</v>
      </c>
    </row>
    <row r="593" s="2" customFormat="1">
      <c r="A593" s="38"/>
      <c r="B593" s="39"/>
      <c r="C593" s="40"/>
      <c r="D593" s="259" t="s">
        <v>187</v>
      </c>
      <c r="E593" s="40"/>
      <c r="F593" s="260" t="s">
        <v>2005</v>
      </c>
      <c r="G593" s="40"/>
      <c r="H593" s="40"/>
      <c r="I593" s="154"/>
      <c r="J593" s="40"/>
      <c r="K593" s="40"/>
      <c r="L593" s="44"/>
      <c r="M593" s="261"/>
      <c r="N593" s="262"/>
      <c r="O593" s="91"/>
      <c r="P593" s="91"/>
      <c r="Q593" s="91"/>
      <c r="R593" s="91"/>
      <c r="S593" s="91"/>
      <c r="T593" s="92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T593" s="16" t="s">
        <v>187</v>
      </c>
      <c r="AU593" s="16" t="s">
        <v>96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3372</v>
      </c>
      <c r="G594" s="268"/>
      <c r="H594" s="271">
        <v>483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2104</v>
      </c>
      <c r="D595" s="246" t="s">
        <v>181</v>
      </c>
      <c r="E595" s="247" t="s">
        <v>2008</v>
      </c>
      <c r="F595" s="248" t="s">
        <v>2009</v>
      </c>
      <c r="G595" s="249" t="s">
        <v>483</v>
      </c>
      <c r="H595" s="250">
        <v>188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1.0000000000000001E-05</v>
      </c>
      <c r="R595" s="255">
        <f>Q595*H595</f>
        <v>0.0018800000000000002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3373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2009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3374</v>
      </c>
      <c r="G597" s="268"/>
      <c r="H597" s="271">
        <v>94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3375</v>
      </c>
      <c r="G598" s="268"/>
      <c r="H598" s="271">
        <v>94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2" customFormat="1" ht="24" customHeight="1">
      <c r="A599" s="38"/>
      <c r="B599" s="39"/>
      <c r="C599" s="246" t="s">
        <v>602</v>
      </c>
      <c r="D599" s="246" t="s">
        <v>181</v>
      </c>
      <c r="E599" s="247" t="s">
        <v>2012</v>
      </c>
      <c r="F599" s="248" t="s">
        <v>2845</v>
      </c>
      <c r="G599" s="249" t="s">
        <v>483</v>
      </c>
      <c r="H599" s="250">
        <v>297</v>
      </c>
      <c r="I599" s="251"/>
      <c r="J599" s="252">
        <f>ROUND(I599*H599,2)</f>
        <v>0</v>
      </c>
      <c r="K599" s="248" t="s">
        <v>280</v>
      </c>
      <c r="L599" s="44"/>
      <c r="M599" s="253" t="s">
        <v>1</v>
      </c>
      <c r="N599" s="254" t="s">
        <v>50</v>
      </c>
      <c r="O599" s="91"/>
      <c r="P599" s="255">
        <f>O599*H599</f>
        <v>0</v>
      </c>
      <c r="Q599" s="255">
        <v>1.0000000000000001E-05</v>
      </c>
      <c r="R599" s="255">
        <f>Q599*H599</f>
        <v>0.0029700000000000004</v>
      </c>
      <c r="S599" s="255">
        <v>0</v>
      </c>
      <c r="T599" s="256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57" t="s">
        <v>198</v>
      </c>
      <c r="AT599" s="257" t="s">
        <v>181</v>
      </c>
      <c r="AU599" s="257" t="s">
        <v>96</v>
      </c>
      <c r="AY599" s="16" t="s">
        <v>180</v>
      </c>
      <c r="BE599" s="258">
        <f>IF(N599="základní",J599,0)</f>
        <v>0</v>
      </c>
      <c r="BF599" s="258">
        <f>IF(N599="snížená",J599,0)</f>
        <v>0</v>
      </c>
      <c r="BG599" s="258">
        <f>IF(N599="zákl. přenesená",J599,0)</f>
        <v>0</v>
      </c>
      <c r="BH599" s="258">
        <f>IF(N599="sníž. přenesená",J599,0)</f>
        <v>0</v>
      </c>
      <c r="BI599" s="258">
        <f>IF(N599="nulová",J599,0)</f>
        <v>0</v>
      </c>
      <c r="BJ599" s="16" t="s">
        <v>93</v>
      </c>
      <c r="BK599" s="258">
        <f>ROUND(I599*H599,2)</f>
        <v>0</v>
      </c>
      <c r="BL599" s="16" t="s">
        <v>198</v>
      </c>
      <c r="BM599" s="257" t="s">
        <v>3376</v>
      </c>
    </row>
    <row r="600" s="2" customFormat="1">
      <c r="A600" s="38"/>
      <c r="B600" s="39"/>
      <c r="C600" s="40"/>
      <c r="D600" s="259" t="s">
        <v>187</v>
      </c>
      <c r="E600" s="40"/>
      <c r="F600" s="260" t="s">
        <v>2847</v>
      </c>
      <c r="G600" s="40"/>
      <c r="H600" s="40"/>
      <c r="I600" s="154"/>
      <c r="J600" s="40"/>
      <c r="K600" s="40"/>
      <c r="L600" s="44"/>
      <c r="M600" s="261"/>
      <c r="N600" s="262"/>
      <c r="O600" s="91"/>
      <c r="P600" s="91"/>
      <c r="Q600" s="91"/>
      <c r="R600" s="91"/>
      <c r="S600" s="91"/>
      <c r="T600" s="92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6" t="s">
        <v>187</v>
      </c>
      <c r="AU600" s="16" t="s">
        <v>96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3377</v>
      </c>
      <c r="G601" s="268"/>
      <c r="H601" s="271">
        <v>297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2" customFormat="1" ht="24" customHeight="1">
      <c r="A602" s="38"/>
      <c r="B602" s="39"/>
      <c r="C602" s="246" t="s">
        <v>609</v>
      </c>
      <c r="D602" s="246" t="s">
        <v>181</v>
      </c>
      <c r="E602" s="247" t="s">
        <v>2171</v>
      </c>
      <c r="F602" s="248" t="s">
        <v>2172</v>
      </c>
      <c r="G602" s="249" t="s">
        <v>483</v>
      </c>
      <c r="H602" s="250">
        <v>312.80000000000001</v>
      </c>
      <c r="I602" s="251"/>
      <c r="J602" s="252">
        <f>ROUND(I602*H602,2)</f>
        <v>0</v>
      </c>
      <c r="K602" s="248" t="s">
        <v>1</v>
      </c>
      <c r="L602" s="44"/>
      <c r="M602" s="253" t="s">
        <v>1</v>
      </c>
      <c r="N602" s="254" t="s">
        <v>50</v>
      </c>
      <c r="O602" s="91"/>
      <c r="P602" s="255">
        <f>O602*H602</f>
        <v>0</v>
      </c>
      <c r="Q602" s="255">
        <v>0</v>
      </c>
      <c r="R602" s="255">
        <f>Q602*H602</f>
        <v>0</v>
      </c>
      <c r="S602" s="255">
        <v>0</v>
      </c>
      <c r="T602" s="256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57" t="s">
        <v>198</v>
      </c>
      <c r="AT602" s="257" t="s">
        <v>181</v>
      </c>
      <c r="AU602" s="257" t="s">
        <v>96</v>
      </c>
      <c r="AY602" s="16" t="s">
        <v>180</v>
      </c>
      <c r="BE602" s="258">
        <f>IF(N602="základní",J602,0)</f>
        <v>0</v>
      </c>
      <c r="BF602" s="258">
        <f>IF(N602="snížená",J602,0)</f>
        <v>0</v>
      </c>
      <c r="BG602" s="258">
        <f>IF(N602="zákl. přenesená",J602,0)</f>
        <v>0</v>
      </c>
      <c r="BH602" s="258">
        <f>IF(N602="sníž. přenesená",J602,0)</f>
        <v>0</v>
      </c>
      <c r="BI602" s="258">
        <f>IF(N602="nulová",J602,0)</f>
        <v>0</v>
      </c>
      <c r="BJ602" s="16" t="s">
        <v>93</v>
      </c>
      <c r="BK602" s="258">
        <f>ROUND(I602*H602,2)</f>
        <v>0</v>
      </c>
      <c r="BL602" s="16" t="s">
        <v>198</v>
      </c>
      <c r="BM602" s="257" t="s">
        <v>3378</v>
      </c>
    </row>
    <row r="603" s="2" customFormat="1">
      <c r="A603" s="38"/>
      <c r="B603" s="39"/>
      <c r="C603" s="40"/>
      <c r="D603" s="259" t="s">
        <v>187</v>
      </c>
      <c r="E603" s="40"/>
      <c r="F603" s="260" t="s">
        <v>2172</v>
      </c>
      <c r="G603" s="40"/>
      <c r="H603" s="40"/>
      <c r="I603" s="154"/>
      <c r="J603" s="40"/>
      <c r="K603" s="40"/>
      <c r="L603" s="44"/>
      <c r="M603" s="261"/>
      <c r="N603" s="262"/>
      <c r="O603" s="91"/>
      <c r="P603" s="91"/>
      <c r="Q603" s="91"/>
      <c r="R603" s="91"/>
      <c r="S603" s="91"/>
      <c r="T603" s="92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T603" s="16" t="s">
        <v>187</v>
      </c>
      <c r="AU603" s="16" t="s">
        <v>96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3379</v>
      </c>
      <c r="G604" s="268"/>
      <c r="H604" s="271">
        <v>312.80000000000001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93</v>
      </c>
      <c r="AY604" s="277" t="s">
        <v>180</v>
      </c>
    </row>
    <row r="605" s="2" customFormat="1" ht="24" customHeight="1">
      <c r="A605" s="38"/>
      <c r="B605" s="39"/>
      <c r="C605" s="278" t="s">
        <v>624</v>
      </c>
      <c r="D605" s="278" t="s">
        <v>334</v>
      </c>
      <c r="E605" s="279" t="s">
        <v>1987</v>
      </c>
      <c r="F605" s="280" t="s">
        <v>1988</v>
      </c>
      <c r="G605" s="281" t="s">
        <v>342</v>
      </c>
      <c r="H605" s="282">
        <v>88</v>
      </c>
      <c r="I605" s="283"/>
      <c r="J605" s="284">
        <f>ROUND(I605*H605,2)</f>
        <v>0</v>
      </c>
      <c r="K605" s="280" t="s">
        <v>1</v>
      </c>
      <c r="L605" s="285"/>
      <c r="M605" s="286" t="s">
        <v>1</v>
      </c>
      <c r="N605" s="287" t="s">
        <v>50</v>
      </c>
      <c r="O605" s="91"/>
      <c r="P605" s="255">
        <f>O605*H605</f>
        <v>0</v>
      </c>
      <c r="Q605" s="255">
        <v>0.00174</v>
      </c>
      <c r="R605" s="255">
        <f>Q605*H605</f>
        <v>0.15312000000000001</v>
      </c>
      <c r="S605" s="255">
        <v>0</v>
      </c>
      <c r="T605" s="256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257" t="s">
        <v>215</v>
      </c>
      <c r="AT605" s="257" t="s">
        <v>334</v>
      </c>
      <c r="AU605" s="257" t="s">
        <v>96</v>
      </c>
      <c r="AY605" s="16" t="s">
        <v>180</v>
      </c>
      <c r="BE605" s="258">
        <f>IF(N605="základní",J605,0)</f>
        <v>0</v>
      </c>
      <c r="BF605" s="258">
        <f>IF(N605="snížená",J605,0)</f>
        <v>0</v>
      </c>
      <c r="BG605" s="258">
        <f>IF(N605="zákl. přenesená",J605,0)</f>
        <v>0</v>
      </c>
      <c r="BH605" s="258">
        <f>IF(N605="sníž. přenesená",J605,0)</f>
        <v>0</v>
      </c>
      <c r="BI605" s="258">
        <f>IF(N605="nulová",J605,0)</f>
        <v>0</v>
      </c>
      <c r="BJ605" s="16" t="s">
        <v>93</v>
      </c>
      <c r="BK605" s="258">
        <f>ROUND(I605*H605,2)</f>
        <v>0</v>
      </c>
      <c r="BL605" s="16" t="s">
        <v>198</v>
      </c>
      <c r="BM605" s="257" t="s">
        <v>3380</v>
      </c>
    </row>
    <row r="606" s="2" customFormat="1">
      <c r="A606" s="38"/>
      <c r="B606" s="39"/>
      <c r="C606" s="40"/>
      <c r="D606" s="259" t="s">
        <v>187</v>
      </c>
      <c r="E606" s="40"/>
      <c r="F606" s="260" t="s">
        <v>1988</v>
      </c>
      <c r="G606" s="40"/>
      <c r="H606" s="40"/>
      <c r="I606" s="154"/>
      <c r="J606" s="40"/>
      <c r="K606" s="40"/>
      <c r="L606" s="44"/>
      <c r="M606" s="261"/>
      <c r="N606" s="262"/>
      <c r="O606" s="91"/>
      <c r="P606" s="91"/>
      <c r="Q606" s="91"/>
      <c r="R606" s="91"/>
      <c r="S606" s="91"/>
      <c r="T606" s="92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T606" s="16" t="s">
        <v>187</v>
      </c>
      <c r="AU606" s="16" t="s">
        <v>96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3381</v>
      </c>
      <c r="G607" s="268"/>
      <c r="H607" s="271">
        <v>88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2" customFormat="1" ht="24" customHeight="1">
      <c r="A608" s="38"/>
      <c r="B608" s="39"/>
      <c r="C608" s="278" t="s">
        <v>628</v>
      </c>
      <c r="D608" s="278" t="s">
        <v>334</v>
      </c>
      <c r="E608" s="279" t="s">
        <v>1981</v>
      </c>
      <c r="F608" s="280" t="s">
        <v>1982</v>
      </c>
      <c r="G608" s="281" t="s">
        <v>342</v>
      </c>
      <c r="H608" s="282">
        <v>53</v>
      </c>
      <c r="I608" s="283"/>
      <c r="J608" s="284">
        <f>ROUND(I608*H608,2)</f>
        <v>0</v>
      </c>
      <c r="K608" s="280" t="s">
        <v>1</v>
      </c>
      <c r="L608" s="285"/>
      <c r="M608" s="286" t="s">
        <v>1</v>
      </c>
      <c r="N608" s="287" t="s">
        <v>50</v>
      </c>
      <c r="O608" s="91"/>
      <c r="P608" s="255">
        <f>O608*H608</f>
        <v>0</v>
      </c>
      <c r="Q608" s="255">
        <v>0.0269</v>
      </c>
      <c r="R608" s="255">
        <f>Q608*H608</f>
        <v>1.4257</v>
      </c>
      <c r="S608" s="255">
        <v>0</v>
      </c>
      <c r="T608" s="256">
        <f>S608*H608</f>
        <v>0</v>
      </c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R608" s="257" t="s">
        <v>215</v>
      </c>
      <c r="AT608" s="257" t="s">
        <v>334</v>
      </c>
      <c r="AU608" s="257" t="s">
        <v>96</v>
      </c>
      <c r="AY608" s="16" t="s">
        <v>180</v>
      </c>
      <c r="BE608" s="258">
        <f>IF(N608="základní",J608,0)</f>
        <v>0</v>
      </c>
      <c r="BF608" s="258">
        <f>IF(N608="snížená",J608,0)</f>
        <v>0</v>
      </c>
      <c r="BG608" s="258">
        <f>IF(N608="zákl. přenesená",J608,0)</f>
        <v>0</v>
      </c>
      <c r="BH608" s="258">
        <f>IF(N608="sníž. přenesená",J608,0)</f>
        <v>0</v>
      </c>
      <c r="BI608" s="258">
        <f>IF(N608="nulová",J608,0)</f>
        <v>0</v>
      </c>
      <c r="BJ608" s="16" t="s">
        <v>93</v>
      </c>
      <c r="BK608" s="258">
        <f>ROUND(I608*H608,2)</f>
        <v>0</v>
      </c>
      <c r="BL608" s="16" t="s">
        <v>198</v>
      </c>
      <c r="BM608" s="257" t="s">
        <v>3382</v>
      </c>
    </row>
    <row r="609" s="2" customFormat="1">
      <c r="A609" s="38"/>
      <c r="B609" s="39"/>
      <c r="C609" s="40"/>
      <c r="D609" s="259" t="s">
        <v>187</v>
      </c>
      <c r="E609" s="40"/>
      <c r="F609" s="260" t="s">
        <v>1984</v>
      </c>
      <c r="G609" s="40"/>
      <c r="H609" s="40"/>
      <c r="I609" s="154"/>
      <c r="J609" s="40"/>
      <c r="K609" s="40"/>
      <c r="L609" s="44"/>
      <c r="M609" s="261"/>
      <c r="N609" s="262"/>
      <c r="O609" s="91"/>
      <c r="P609" s="91"/>
      <c r="Q609" s="91"/>
      <c r="R609" s="91"/>
      <c r="S609" s="91"/>
      <c r="T609" s="92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T609" s="16" t="s">
        <v>187</v>
      </c>
      <c r="AU609" s="16" t="s">
        <v>96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3383</v>
      </c>
      <c r="G610" s="268"/>
      <c r="H610" s="271">
        <v>53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2" customFormat="1" ht="24" customHeight="1">
      <c r="A611" s="38"/>
      <c r="B611" s="39"/>
      <c r="C611" s="278" t="s">
        <v>2353</v>
      </c>
      <c r="D611" s="278" t="s">
        <v>334</v>
      </c>
      <c r="E611" s="279" t="s">
        <v>1977</v>
      </c>
      <c r="F611" s="280" t="s">
        <v>1978</v>
      </c>
      <c r="G611" s="281" t="s">
        <v>342</v>
      </c>
      <c r="H611" s="282">
        <v>17</v>
      </c>
      <c r="I611" s="283"/>
      <c r="J611" s="284">
        <f>ROUND(I611*H611,2)</f>
        <v>0</v>
      </c>
      <c r="K611" s="280" t="s">
        <v>1</v>
      </c>
      <c r="L611" s="285"/>
      <c r="M611" s="286" t="s">
        <v>1</v>
      </c>
      <c r="N611" s="287" t="s">
        <v>50</v>
      </c>
      <c r="O611" s="91"/>
      <c r="P611" s="255">
        <f>O611*H611</f>
        <v>0</v>
      </c>
      <c r="Q611" s="255">
        <v>0.0044900000000000001</v>
      </c>
      <c r="R611" s="255">
        <f>Q611*H611</f>
        <v>0.076329999999999995</v>
      </c>
      <c r="S611" s="255">
        <v>0</v>
      </c>
      <c r="T611" s="256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57" t="s">
        <v>215</v>
      </c>
      <c r="AT611" s="257" t="s">
        <v>334</v>
      </c>
      <c r="AU611" s="257" t="s">
        <v>96</v>
      </c>
      <c r="AY611" s="16" t="s">
        <v>180</v>
      </c>
      <c r="BE611" s="258">
        <f>IF(N611="základní",J611,0)</f>
        <v>0</v>
      </c>
      <c r="BF611" s="258">
        <f>IF(N611="snížená",J611,0)</f>
        <v>0</v>
      </c>
      <c r="BG611" s="258">
        <f>IF(N611="zákl. přenesená",J611,0)</f>
        <v>0</v>
      </c>
      <c r="BH611" s="258">
        <f>IF(N611="sníž. přenesená",J611,0)</f>
        <v>0</v>
      </c>
      <c r="BI611" s="258">
        <f>IF(N611="nulová",J611,0)</f>
        <v>0</v>
      </c>
      <c r="BJ611" s="16" t="s">
        <v>93</v>
      </c>
      <c r="BK611" s="258">
        <f>ROUND(I611*H611,2)</f>
        <v>0</v>
      </c>
      <c r="BL611" s="16" t="s">
        <v>198</v>
      </c>
      <c r="BM611" s="257" t="s">
        <v>3384</v>
      </c>
    </row>
    <row r="612" s="2" customFormat="1">
      <c r="A612" s="38"/>
      <c r="B612" s="39"/>
      <c r="C612" s="40"/>
      <c r="D612" s="259" t="s">
        <v>187</v>
      </c>
      <c r="E612" s="40"/>
      <c r="F612" s="260" t="s">
        <v>1978</v>
      </c>
      <c r="G612" s="40"/>
      <c r="H612" s="40"/>
      <c r="I612" s="154"/>
      <c r="J612" s="40"/>
      <c r="K612" s="40"/>
      <c r="L612" s="44"/>
      <c r="M612" s="261"/>
      <c r="N612" s="262"/>
      <c r="O612" s="91"/>
      <c r="P612" s="91"/>
      <c r="Q612" s="91"/>
      <c r="R612" s="91"/>
      <c r="S612" s="91"/>
      <c r="T612" s="92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T612" s="16" t="s">
        <v>187</v>
      </c>
      <c r="AU612" s="16" t="s">
        <v>96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3385</v>
      </c>
      <c r="G613" s="268"/>
      <c r="H613" s="271">
        <v>17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3386</v>
      </c>
      <c r="G614" s="268"/>
      <c r="H614" s="271">
        <v>17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93</v>
      </c>
      <c r="AY614" s="277" t="s">
        <v>180</v>
      </c>
    </row>
    <row r="615" s="2" customFormat="1" ht="24" customHeight="1">
      <c r="A615" s="38"/>
      <c r="B615" s="39"/>
      <c r="C615" s="278" t="s">
        <v>632</v>
      </c>
      <c r="D615" s="278" t="s">
        <v>334</v>
      </c>
      <c r="E615" s="279" t="s">
        <v>1991</v>
      </c>
      <c r="F615" s="280" t="s">
        <v>1992</v>
      </c>
      <c r="G615" s="281" t="s">
        <v>342</v>
      </c>
      <c r="H615" s="282">
        <v>56</v>
      </c>
      <c r="I615" s="283"/>
      <c r="J615" s="284">
        <f>ROUND(I615*H615,2)</f>
        <v>0</v>
      </c>
      <c r="K615" s="280" t="s">
        <v>1</v>
      </c>
      <c r="L615" s="285"/>
      <c r="M615" s="286" t="s">
        <v>1</v>
      </c>
      <c r="N615" s="287" t="s">
        <v>50</v>
      </c>
      <c r="O615" s="91"/>
      <c r="P615" s="255">
        <f>O615*H615</f>
        <v>0</v>
      </c>
      <c r="Q615" s="255">
        <v>0</v>
      </c>
      <c r="R615" s="255">
        <f>Q615*H615</f>
        <v>0</v>
      </c>
      <c r="S615" s="255">
        <v>0</v>
      </c>
      <c r="T615" s="256">
        <f>S615*H615</f>
        <v>0</v>
      </c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R615" s="257" t="s">
        <v>215</v>
      </c>
      <c r="AT615" s="257" t="s">
        <v>334</v>
      </c>
      <c r="AU615" s="257" t="s">
        <v>96</v>
      </c>
      <c r="AY615" s="16" t="s">
        <v>180</v>
      </c>
      <c r="BE615" s="258">
        <f>IF(N615="základní",J615,0)</f>
        <v>0</v>
      </c>
      <c r="BF615" s="258">
        <f>IF(N615="snížená",J615,0)</f>
        <v>0</v>
      </c>
      <c r="BG615" s="258">
        <f>IF(N615="zákl. přenesená",J615,0)</f>
        <v>0</v>
      </c>
      <c r="BH615" s="258">
        <f>IF(N615="sníž. přenesená",J615,0)</f>
        <v>0</v>
      </c>
      <c r="BI615" s="258">
        <f>IF(N615="nulová",J615,0)</f>
        <v>0</v>
      </c>
      <c r="BJ615" s="16" t="s">
        <v>93</v>
      </c>
      <c r="BK615" s="258">
        <f>ROUND(I615*H615,2)</f>
        <v>0</v>
      </c>
      <c r="BL615" s="16" t="s">
        <v>198</v>
      </c>
      <c r="BM615" s="257" t="s">
        <v>3387</v>
      </c>
    </row>
    <row r="616" s="2" customFormat="1">
      <c r="A616" s="38"/>
      <c r="B616" s="39"/>
      <c r="C616" s="40"/>
      <c r="D616" s="259" t="s">
        <v>187</v>
      </c>
      <c r="E616" s="40"/>
      <c r="F616" s="260" t="s">
        <v>1992</v>
      </c>
      <c r="G616" s="40"/>
      <c r="H616" s="40"/>
      <c r="I616" s="154"/>
      <c r="J616" s="40"/>
      <c r="K616" s="40"/>
      <c r="L616" s="44"/>
      <c r="M616" s="261"/>
      <c r="N616" s="262"/>
      <c r="O616" s="91"/>
      <c r="P616" s="91"/>
      <c r="Q616" s="91"/>
      <c r="R616" s="91"/>
      <c r="S616" s="91"/>
      <c r="T616" s="92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T616" s="16" t="s">
        <v>187</v>
      </c>
      <c r="AU616" s="16" t="s">
        <v>96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3388</v>
      </c>
      <c r="G617" s="268"/>
      <c r="H617" s="271">
        <v>56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93</v>
      </c>
      <c r="AY617" s="277" t="s">
        <v>180</v>
      </c>
    </row>
    <row r="618" s="2" customFormat="1" ht="24" customHeight="1">
      <c r="A618" s="38"/>
      <c r="B618" s="39"/>
      <c r="C618" s="278" t="s">
        <v>619</v>
      </c>
      <c r="D618" s="278" t="s">
        <v>334</v>
      </c>
      <c r="E618" s="279" t="s">
        <v>1960</v>
      </c>
      <c r="F618" s="280" t="s">
        <v>1961</v>
      </c>
      <c r="G618" s="281" t="s">
        <v>342</v>
      </c>
      <c r="H618" s="282">
        <v>278</v>
      </c>
      <c r="I618" s="283"/>
      <c r="J618" s="284">
        <f>ROUND(I618*H618,2)</f>
        <v>0</v>
      </c>
      <c r="K618" s="280" t="s">
        <v>1</v>
      </c>
      <c r="L618" s="285"/>
      <c r="M618" s="286" t="s">
        <v>1</v>
      </c>
      <c r="N618" s="287" t="s">
        <v>50</v>
      </c>
      <c r="O618" s="91"/>
      <c r="P618" s="255">
        <f>O618*H618</f>
        <v>0</v>
      </c>
      <c r="Q618" s="255">
        <v>0.0104</v>
      </c>
      <c r="R618" s="255">
        <f>Q618*H618</f>
        <v>2.8912</v>
      </c>
      <c r="S618" s="255">
        <v>0</v>
      </c>
      <c r="T618" s="256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57" t="s">
        <v>215</v>
      </c>
      <c r="AT618" s="257" t="s">
        <v>334</v>
      </c>
      <c r="AU618" s="257" t="s">
        <v>96</v>
      </c>
      <c r="AY618" s="16" t="s">
        <v>180</v>
      </c>
      <c r="BE618" s="258">
        <f>IF(N618="základní",J618,0)</f>
        <v>0</v>
      </c>
      <c r="BF618" s="258">
        <f>IF(N618="snížená",J618,0)</f>
        <v>0</v>
      </c>
      <c r="BG618" s="258">
        <f>IF(N618="zákl. přenesená",J618,0)</f>
        <v>0</v>
      </c>
      <c r="BH618" s="258">
        <f>IF(N618="sníž. přenesená",J618,0)</f>
        <v>0</v>
      </c>
      <c r="BI618" s="258">
        <f>IF(N618="nulová",J618,0)</f>
        <v>0</v>
      </c>
      <c r="BJ618" s="16" t="s">
        <v>93</v>
      </c>
      <c r="BK618" s="258">
        <f>ROUND(I618*H618,2)</f>
        <v>0</v>
      </c>
      <c r="BL618" s="16" t="s">
        <v>198</v>
      </c>
      <c r="BM618" s="257" t="s">
        <v>3389</v>
      </c>
    </row>
    <row r="619" s="2" customFormat="1">
      <c r="A619" s="38"/>
      <c r="B619" s="39"/>
      <c r="C619" s="40"/>
      <c r="D619" s="259" t="s">
        <v>187</v>
      </c>
      <c r="E619" s="40"/>
      <c r="F619" s="260" t="s">
        <v>1963</v>
      </c>
      <c r="G619" s="40"/>
      <c r="H619" s="40"/>
      <c r="I619" s="154"/>
      <c r="J619" s="40"/>
      <c r="K619" s="40"/>
      <c r="L619" s="44"/>
      <c r="M619" s="261"/>
      <c r="N619" s="262"/>
      <c r="O619" s="91"/>
      <c r="P619" s="91"/>
      <c r="Q619" s="91"/>
      <c r="R619" s="91"/>
      <c r="S619" s="91"/>
      <c r="T619" s="92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T619" s="16" t="s">
        <v>187</v>
      </c>
      <c r="AU619" s="16" t="s">
        <v>96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3390</v>
      </c>
      <c r="G620" s="268"/>
      <c r="H620" s="271">
        <v>66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3391</v>
      </c>
      <c r="G621" s="268"/>
      <c r="H621" s="271">
        <v>26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3392</v>
      </c>
      <c r="G622" s="268"/>
      <c r="H622" s="271">
        <v>70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3393</v>
      </c>
      <c r="G623" s="268"/>
      <c r="H623" s="271">
        <v>17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3394</v>
      </c>
      <c r="G624" s="268"/>
      <c r="H624" s="271">
        <v>26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3395</v>
      </c>
      <c r="G625" s="268"/>
      <c r="H625" s="271">
        <v>20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3396</v>
      </c>
      <c r="G626" s="268"/>
      <c r="H626" s="271">
        <v>17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3397</v>
      </c>
      <c r="G627" s="268"/>
      <c r="H627" s="271">
        <v>11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3398</v>
      </c>
      <c r="G628" s="268"/>
      <c r="H628" s="271">
        <v>13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3399</v>
      </c>
      <c r="G629" s="268"/>
      <c r="H629" s="271">
        <v>12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2" customFormat="1" ht="16.5" customHeight="1">
      <c r="A630" s="38"/>
      <c r="B630" s="39"/>
      <c r="C630" s="246" t="s">
        <v>319</v>
      </c>
      <c r="D630" s="246" t="s">
        <v>181</v>
      </c>
      <c r="E630" s="247" t="s">
        <v>2183</v>
      </c>
      <c r="F630" s="248" t="s">
        <v>2184</v>
      </c>
      <c r="G630" s="249" t="s">
        <v>184</v>
      </c>
      <c r="H630" s="250">
        <v>63</v>
      </c>
      <c r="I630" s="251"/>
      <c r="J630" s="252">
        <f>ROUND(I630*H630,2)</f>
        <v>0</v>
      </c>
      <c r="K630" s="248" t="s">
        <v>1</v>
      </c>
      <c r="L630" s="44"/>
      <c r="M630" s="253" t="s">
        <v>1</v>
      </c>
      <c r="N630" s="254" t="s">
        <v>50</v>
      </c>
      <c r="O630" s="91"/>
      <c r="P630" s="255">
        <f>O630*H630</f>
        <v>0</v>
      </c>
      <c r="Q630" s="255">
        <v>0</v>
      </c>
      <c r="R630" s="255">
        <f>Q630*H630</f>
        <v>0</v>
      </c>
      <c r="S630" s="255">
        <v>0</v>
      </c>
      <c r="T630" s="256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57" t="s">
        <v>198</v>
      </c>
      <c r="AT630" s="257" t="s">
        <v>181</v>
      </c>
      <c r="AU630" s="257" t="s">
        <v>96</v>
      </c>
      <c r="AY630" s="16" t="s">
        <v>180</v>
      </c>
      <c r="BE630" s="258">
        <f>IF(N630="základní",J630,0)</f>
        <v>0</v>
      </c>
      <c r="BF630" s="258">
        <f>IF(N630="snížená",J630,0)</f>
        <v>0</v>
      </c>
      <c r="BG630" s="258">
        <f>IF(N630="zákl. přenesená",J630,0)</f>
        <v>0</v>
      </c>
      <c r="BH630" s="258">
        <f>IF(N630="sníž. přenesená",J630,0)</f>
        <v>0</v>
      </c>
      <c r="BI630" s="258">
        <f>IF(N630="nulová",J630,0)</f>
        <v>0</v>
      </c>
      <c r="BJ630" s="16" t="s">
        <v>93</v>
      </c>
      <c r="BK630" s="258">
        <f>ROUND(I630*H630,2)</f>
        <v>0</v>
      </c>
      <c r="BL630" s="16" t="s">
        <v>198</v>
      </c>
      <c r="BM630" s="257" t="s">
        <v>3400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628</v>
      </c>
      <c r="G631" s="268"/>
      <c r="H631" s="271">
        <v>63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93</v>
      </c>
      <c r="AY631" s="277" t="s">
        <v>180</v>
      </c>
    </row>
    <row r="632" s="2" customFormat="1" ht="16.5" customHeight="1">
      <c r="A632" s="38"/>
      <c r="B632" s="39"/>
      <c r="C632" s="246" t="s">
        <v>636</v>
      </c>
      <c r="D632" s="246" t="s">
        <v>181</v>
      </c>
      <c r="E632" s="247" t="s">
        <v>2040</v>
      </c>
      <c r="F632" s="248" t="s">
        <v>2041</v>
      </c>
      <c r="G632" s="249" t="s">
        <v>342</v>
      </c>
      <c r="H632" s="250">
        <v>11</v>
      </c>
      <c r="I632" s="251"/>
      <c r="J632" s="252">
        <f>ROUND(I632*H632,2)</f>
        <v>0</v>
      </c>
      <c r="K632" s="248" t="s">
        <v>280</v>
      </c>
      <c r="L632" s="44"/>
      <c r="M632" s="253" t="s">
        <v>1</v>
      </c>
      <c r="N632" s="254" t="s">
        <v>50</v>
      </c>
      <c r="O632" s="91"/>
      <c r="P632" s="255">
        <f>O632*H632</f>
        <v>0</v>
      </c>
      <c r="Q632" s="255">
        <v>0.00085999999999999998</v>
      </c>
      <c r="R632" s="255">
        <f>Q632*H632</f>
        <v>0.0094599999999999997</v>
      </c>
      <c r="S632" s="255">
        <v>0</v>
      </c>
      <c r="T632" s="256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57" t="s">
        <v>198</v>
      </c>
      <c r="AT632" s="257" t="s">
        <v>181</v>
      </c>
      <c r="AU632" s="257" t="s">
        <v>96</v>
      </c>
      <c r="AY632" s="16" t="s">
        <v>180</v>
      </c>
      <c r="BE632" s="258">
        <f>IF(N632="základní",J632,0)</f>
        <v>0</v>
      </c>
      <c r="BF632" s="258">
        <f>IF(N632="snížená",J632,0)</f>
        <v>0</v>
      </c>
      <c r="BG632" s="258">
        <f>IF(N632="zákl. přenesená",J632,0)</f>
        <v>0</v>
      </c>
      <c r="BH632" s="258">
        <f>IF(N632="sníž. přenesená",J632,0)</f>
        <v>0</v>
      </c>
      <c r="BI632" s="258">
        <f>IF(N632="nulová",J632,0)</f>
        <v>0</v>
      </c>
      <c r="BJ632" s="16" t="s">
        <v>93</v>
      </c>
      <c r="BK632" s="258">
        <f>ROUND(I632*H632,2)</f>
        <v>0</v>
      </c>
      <c r="BL632" s="16" t="s">
        <v>198</v>
      </c>
      <c r="BM632" s="257" t="s">
        <v>3401</v>
      </c>
    </row>
    <row r="633" s="2" customFormat="1">
      <c r="A633" s="38"/>
      <c r="B633" s="39"/>
      <c r="C633" s="40"/>
      <c r="D633" s="259" t="s">
        <v>187</v>
      </c>
      <c r="E633" s="40"/>
      <c r="F633" s="260" t="s">
        <v>2043</v>
      </c>
      <c r="G633" s="40"/>
      <c r="H633" s="40"/>
      <c r="I633" s="154"/>
      <c r="J633" s="40"/>
      <c r="K633" s="40"/>
      <c r="L633" s="44"/>
      <c r="M633" s="261"/>
      <c r="N633" s="262"/>
      <c r="O633" s="91"/>
      <c r="P633" s="91"/>
      <c r="Q633" s="91"/>
      <c r="R633" s="91"/>
      <c r="S633" s="91"/>
      <c r="T633" s="92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T633" s="16" t="s">
        <v>187</v>
      </c>
      <c r="AU633" s="16" t="s">
        <v>96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3402</v>
      </c>
      <c r="G634" s="268"/>
      <c r="H634" s="271">
        <v>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3403</v>
      </c>
      <c r="G635" s="268"/>
      <c r="H635" s="271">
        <v>1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3135</v>
      </c>
      <c r="G636" s="268"/>
      <c r="H636" s="271">
        <v>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3" customFormat="1">
      <c r="A637" s="13"/>
      <c r="B637" s="267"/>
      <c r="C637" s="268"/>
      <c r="D637" s="259" t="s">
        <v>293</v>
      </c>
      <c r="E637" s="269" t="s">
        <v>1</v>
      </c>
      <c r="F637" s="270" t="s">
        <v>3404</v>
      </c>
      <c r="G637" s="268"/>
      <c r="H637" s="271">
        <v>2</v>
      </c>
      <c r="I637" s="272"/>
      <c r="J637" s="268"/>
      <c r="K637" s="268"/>
      <c r="L637" s="273"/>
      <c r="M637" s="274"/>
      <c r="N637" s="275"/>
      <c r="O637" s="275"/>
      <c r="P637" s="275"/>
      <c r="Q637" s="275"/>
      <c r="R637" s="275"/>
      <c r="S637" s="275"/>
      <c r="T637" s="276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77" t="s">
        <v>293</v>
      </c>
      <c r="AU637" s="277" t="s">
        <v>96</v>
      </c>
      <c r="AV637" s="13" t="s">
        <v>96</v>
      </c>
      <c r="AW637" s="13" t="s">
        <v>40</v>
      </c>
      <c r="AX637" s="13" t="s">
        <v>85</v>
      </c>
      <c r="AY637" s="277" t="s">
        <v>180</v>
      </c>
    </row>
    <row r="638" s="13" customFormat="1">
      <c r="A638" s="13"/>
      <c r="B638" s="267"/>
      <c r="C638" s="268"/>
      <c r="D638" s="259" t="s">
        <v>293</v>
      </c>
      <c r="E638" s="269" t="s">
        <v>1</v>
      </c>
      <c r="F638" s="270" t="s">
        <v>3137</v>
      </c>
      <c r="G638" s="268"/>
      <c r="H638" s="271">
        <v>1</v>
      </c>
      <c r="I638" s="272"/>
      <c r="J638" s="268"/>
      <c r="K638" s="268"/>
      <c r="L638" s="273"/>
      <c r="M638" s="274"/>
      <c r="N638" s="275"/>
      <c r="O638" s="275"/>
      <c r="P638" s="275"/>
      <c r="Q638" s="275"/>
      <c r="R638" s="275"/>
      <c r="S638" s="275"/>
      <c r="T638" s="276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77" t="s">
        <v>293</v>
      </c>
      <c r="AU638" s="277" t="s">
        <v>96</v>
      </c>
      <c r="AV638" s="13" t="s">
        <v>96</v>
      </c>
      <c r="AW638" s="13" t="s">
        <v>40</v>
      </c>
      <c r="AX638" s="13" t="s">
        <v>85</v>
      </c>
      <c r="AY638" s="277" t="s">
        <v>180</v>
      </c>
    </row>
    <row r="639" s="13" customFormat="1">
      <c r="A639" s="13"/>
      <c r="B639" s="267"/>
      <c r="C639" s="268"/>
      <c r="D639" s="259" t="s">
        <v>293</v>
      </c>
      <c r="E639" s="269" t="s">
        <v>1</v>
      </c>
      <c r="F639" s="270" t="s">
        <v>3405</v>
      </c>
      <c r="G639" s="268"/>
      <c r="H639" s="271">
        <v>1</v>
      </c>
      <c r="I639" s="272"/>
      <c r="J639" s="268"/>
      <c r="K639" s="268"/>
      <c r="L639" s="273"/>
      <c r="M639" s="274"/>
      <c r="N639" s="275"/>
      <c r="O639" s="275"/>
      <c r="P639" s="275"/>
      <c r="Q639" s="275"/>
      <c r="R639" s="275"/>
      <c r="S639" s="275"/>
      <c r="T639" s="276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77" t="s">
        <v>293</v>
      </c>
      <c r="AU639" s="277" t="s">
        <v>96</v>
      </c>
      <c r="AV639" s="13" t="s">
        <v>96</v>
      </c>
      <c r="AW639" s="13" t="s">
        <v>40</v>
      </c>
      <c r="AX639" s="13" t="s">
        <v>85</v>
      </c>
      <c r="AY639" s="277" t="s">
        <v>180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3406</v>
      </c>
      <c r="G640" s="268"/>
      <c r="H640" s="271">
        <v>1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3407</v>
      </c>
      <c r="G641" s="268"/>
      <c r="H641" s="271">
        <v>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3408</v>
      </c>
      <c r="G642" s="268"/>
      <c r="H642" s="271">
        <v>1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2" customFormat="1" ht="16.5" customHeight="1">
      <c r="A643" s="38"/>
      <c r="B643" s="39"/>
      <c r="C643" s="246" t="s">
        <v>640</v>
      </c>
      <c r="D643" s="246" t="s">
        <v>181</v>
      </c>
      <c r="E643" s="247" t="s">
        <v>2057</v>
      </c>
      <c r="F643" s="248" t="s">
        <v>2058</v>
      </c>
      <c r="G643" s="249" t="s">
        <v>342</v>
      </c>
      <c r="H643" s="250">
        <v>6</v>
      </c>
      <c r="I643" s="251"/>
      <c r="J643" s="252">
        <f>ROUND(I643*H643,2)</f>
        <v>0</v>
      </c>
      <c r="K643" s="248" t="s">
        <v>280</v>
      </c>
      <c r="L643" s="44"/>
      <c r="M643" s="253" t="s">
        <v>1</v>
      </c>
      <c r="N643" s="254" t="s">
        <v>50</v>
      </c>
      <c r="O643" s="91"/>
      <c r="P643" s="255">
        <f>O643*H643</f>
        <v>0</v>
      </c>
      <c r="Q643" s="255">
        <v>0.00165</v>
      </c>
      <c r="R643" s="255">
        <f>Q643*H643</f>
        <v>0.0098999999999999991</v>
      </c>
      <c r="S643" s="255">
        <v>0</v>
      </c>
      <c r="T643" s="256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57" t="s">
        <v>198</v>
      </c>
      <c r="AT643" s="257" t="s">
        <v>181</v>
      </c>
      <c r="AU643" s="257" t="s">
        <v>96</v>
      </c>
      <c r="AY643" s="16" t="s">
        <v>180</v>
      </c>
      <c r="BE643" s="258">
        <f>IF(N643="základní",J643,0)</f>
        <v>0</v>
      </c>
      <c r="BF643" s="258">
        <f>IF(N643="snížená",J643,0)</f>
        <v>0</v>
      </c>
      <c r="BG643" s="258">
        <f>IF(N643="zákl. přenesená",J643,0)</f>
        <v>0</v>
      </c>
      <c r="BH643" s="258">
        <f>IF(N643="sníž. přenesená",J643,0)</f>
        <v>0</v>
      </c>
      <c r="BI643" s="258">
        <f>IF(N643="nulová",J643,0)</f>
        <v>0</v>
      </c>
      <c r="BJ643" s="16" t="s">
        <v>93</v>
      </c>
      <c r="BK643" s="258">
        <f>ROUND(I643*H643,2)</f>
        <v>0</v>
      </c>
      <c r="BL643" s="16" t="s">
        <v>198</v>
      </c>
      <c r="BM643" s="257" t="s">
        <v>3409</v>
      </c>
    </row>
    <row r="644" s="2" customFormat="1">
      <c r="A644" s="38"/>
      <c r="B644" s="39"/>
      <c r="C644" s="40"/>
      <c r="D644" s="259" t="s">
        <v>187</v>
      </c>
      <c r="E644" s="40"/>
      <c r="F644" s="260" t="s">
        <v>2060</v>
      </c>
      <c r="G644" s="40"/>
      <c r="H644" s="40"/>
      <c r="I644" s="154"/>
      <c r="J644" s="40"/>
      <c r="K644" s="40"/>
      <c r="L644" s="44"/>
      <c r="M644" s="261"/>
      <c r="N644" s="262"/>
      <c r="O644" s="91"/>
      <c r="P644" s="91"/>
      <c r="Q644" s="91"/>
      <c r="R644" s="91"/>
      <c r="S644" s="91"/>
      <c r="T644" s="92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T644" s="16" t="s">
        <v>187</v>
      </c>
      <c r="AU644" s="16" t="s">
        <v>96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3410</v>
      </c>
      <c r="G645" s="268"/>
      <c r="H645" s="271">
        <v>6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2" customFormat="1" ht="16.5" customHeight="1">
      <c r="A646" s="38"/>
      <c r="B646" s="39"/>
      <c r="C646" s="246" t="s">
        <v>2205</v>
      </c>
      <c r="D646" s="246" t="s">
        <v>181</v>
      </c>
      <c r="E646" s="247" t="s">
        <v>2051</v>
      </c>
      <c r="F646" s="248" t="s">
        <v>2052</v>
      </c>
      <c r="G646" s="249" t="s">
        <v>342</v>
      </c>
      <c r="H646" s="250">
        <v>1</v>
      </c>
      <c r="I646" s="251"/>
      <c r="J646" s="252">
        <f>ROUND(I646*H646,2)</f>
        <v>0</v>
      </c>
      <c r="K646" s="248" t="s">
        <v>280</v>
      </c>
      <c r="L646" s="44"/>
      <c r="M646" s="253" t="s">
        <v>1</v>
      </c>
      <c r="N646" s="254" t="s">
        <v>50</v>
      </c>
      <c r="O646" s="91"/>
      <c r="P646" s="255">
        <f>O646*H646</f>
        <v>0</v>
      </c>
      <c r="Q646" s="255">
        <v>0.0016999999999999999</v>
      </c>
      <c r="R646" s="255">
        <f>Q646*H646</f>
        <v>0.0016999999999999999</v>
      </c>
      <c r="S646" s="255">
        <v>0</v>
      </c>
      <c r="T646" s="256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57" t="s">
        <v>198</v>
      </c>
      <c r="AT646" s="257" t="s">
        <v>181</v>
      </c>
      <c r="AU646" s="257" t="s">
        <v>96</v>
      </c>
      <c r="AY646" s="16" t="s">
        <v>180</v>
      </c>
      <c r="BE646" s="258">
        <f>IF(N646="základní",J646,0)</f>
        <v>0</v>
      </c>
      <c r="BF646" s="258">
        <f>IF(N646="snížená",J646,0)</f>
        <v>0</v>
      </c>
      <c r="BG646" s="258">
        <f>IF(N646="zákl. přenesená",J646,0)</f>
        <v>0</v>
      </c>
      <c r="BH646" s="258">
        <f>IF(N646="sníž. přenesená",J646,0)</f>
        <v>0</v>
      </c>
      <c r="BI646" s="258">
        <f>IF(N646="nulová",J646,0)</f>
        <v>0</v>
      </c>
      <c r="BJ646" s="16" t="s">
        <v>93</v>
      </c>
      <c r="BK646" s="258">
        <f>ROUND(I646*H646,2)</f>
        <v>0</v>
      </c>
      <c r="BL646" s="16" t="s">
        <v>198</v>
      </c>
      <c r="BM646" s="257" t="s">
        <v>3411</v>
      </c>
    </row>
    <row r="647" s="2" customFormat="1">
      <c r="A647" s="38"/>
      <c r="B647" s="39"/>
      <c r="C647" s="40"/>
      <c r="D647" s="259" t="s">
        <v>187</v>
      </c>
      <c r="E647" s="40"/>
      <c r="F647" s="260" t="s">
        <v>2054</v>
      </c>
      <c r="G647" s="40"/>
      <c r="H647" s="40"/>
      <c r="I647" s="154"/>
      <c r="J647" s="40"/>
      <c r="K647" s="40"/>
      <c r="L647" s="44"/>
      <c r="M647" s="261"/>
      <c r="N647" s="262"/>
      <c r="O647" s="91"/>
      <c r="P647" s="91"/>
      <c r="Q647" s="91"/>
      <c r="R647" s="91"/>
      <c r="S647" s="91"/>
      <c r="T647" s="92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T647" s="16" t="s">
        <v>187</v>
      </c>
      <c r="AU647" s="16" t="s">
        <v>96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2055</v>
      </c>
      <c r="G648" s="268"/>
      <c r="H648" s="271">
        <v>1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93</v>
      </c>
      <c r="AY648" s="277" t="s">
        <v>180</v>
      </c>
    </row>
    <row r="649" s="2" customFormat="1" ht="16.5" customHeight="1">
      <c r="A649" s="38"/>
      <c r="B649" s="39"/>
      <c r="C649" s="246" t="s">
        <v>644</v>
      </c>
      <c r="D649" s="246" t="s">
        <v>181</v>
      </c>
      <c r="E649" s="247" t="s">
        <v>2045</v>
      </c>
      <c r="F649" s="248" t="s">
        <v>2046</v>
      </c>
      <c r="G649" s="249" t="s">
        <v>342</v>
      </c>
      <c r="H649" s="250">
        <v>3</v>
      </c>
      <c r="I649" s="251"/>
      <c r="J649" s="252">
        <f>ROUND(I649*H649,2)</f>
        <v>0</v>
      </c>
      <c r="K649" s="248" t="s">
        <v>280</v>
      </c>
      <c r="L649" s="44"/>
      <c r="M649" s="253" t="s">
        <v>1</v>
      </c>
      <c r="N649" s="254" t="s">
        <v>50</v>
      </c>
      <c r="O649" s="91"/>
      <c r="P649" s="255">
        <f>O649*H649</f>
        <v>0</v>
      </c>
      <c r="Q649" s="255">
        <v>0.00296</v>
      </c>
      <c r="R649" s="255">
        <f>Q649*H649</f>
        <v>0.008879999999999999</v>
      </c>
      <c r="S649" s="255">
        <v>0</v>
      </c>
      <c r="T649" s="256">
        <f>S649*H649</f>
        <v>0</v>
      </c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R649" s="257" t="s">
        <v>198</v>
      </c>
      <c r="AT649" s="257" t="s">
        <v>181</v>
      </c>
      <c r="AU649" s="257" t="s">
        <v>96</v>
      </c>
      <c r="AY649" s="16" t="s">
        <v>180</v>
      </c>
      <c r="BE649" s="258">
        <f>IF(N649="základní",J649,0)</f>
        <v>0</v>
      </c>
      <c r="BF649" s="258">
        <f>IF(N649="snížená",J649,0)</f>
        <v>0</v>
      </c>
      <c r="BG649" s="258">
        <f>IF(N649="zákl. přenesená",J649,0)</f>
        <v>0</v>
      </c>
      <c r="BH649" s="258">
        <f>IF(N649="sníž. přenesená",J649,0)</f>
        <v>0</v>
      </c>
      <c r="BI649" s="258">
        <f>IF(N649="nulová",J649,0)</f>
        <v>0</v>
      </c>
      <c r="BJ649" s="16" t="s">
        <v>93</v>
      </c>
      <c r="BK649" s="258">
        <f>ROUND(I649*H649,2)</f>
        <v>0</v>
      </c>
      <c r="BL649" s="16" t="s">
        <v>198</v>
      </c>
      <c r="BM649" s="257" t="s">
        <v>3412</v>
      </c>
    </row>
    <row r="650" s="2" customFormat="1">
      <c r="A650" s="38"/>
      <c r="B650" s="39"/>
      <c r="C650" s="40"/>
      <c r="D650" s="259" t="s">
        <v>187</v>
      </c>
      <c r="E650" s="40"/>
      <c r="F650" s="260" t="s">
        <v>2048</v>
      </c>
      <c r="G650" s="40"/>
      <c r="H650" s="40"/>
      <c r="I650" s="154"/>
      <c r="J650" s="40"/>
      <c r="K650" s="40"/>
      <c r="L650" s="44"/>
      <c r="M650" s="261"/>
      <c r="N650" s="262"/>
      <c r="O650" s="91"/>
      <c r="P650" s="91"/>
      <c r="Q650" s="91"/>
      <c r="R650" s="91"/>
      <c r="S650" s="91"/>
      <c r="T650" s="92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T650" s="16" t="s">
        <v>187</v>
      </c>
      <c r="AU650" s="16" t="s">
        <v>96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3413</v>
      </c>
      <c r="G651" s="268"/>
      <c r="H651" s="271">
        <v>3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93</v>
      </c>
      <c r="AY651" s="277" t="s">
        <v>180</v>
      </c>
    </row>
    <row r="652" s="2" customFormat="1" ht="24" customHeight="1">
      <c r="A652" s="38"/>
      <c r="B652" s="39"/>
      <c r="C652" s="278" t="s">
        <v>649</v>
      </c>
      <c r="D652" s="278" t="s">
        <v>334</v>
      </c>
      <c r="E652" s="279" t="s">
        <v>2072</v>
      </c>
      <c r="F652" s="280" t="s">
        <v>2073</v>
      </c>
      <c r="G652" s="281" t="s">
        <v>342</v>
      </c>
      <c r="H652" s="282">
        <v>11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0.017999999999999999</v>
      </c>
      <c r="R652" s="255">
        <f>Q652*H652</f>
        <v>0.19799999999999998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215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198</v>
      </c>
      <c r="BM652" s="257" t="s">
        <v>3414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2073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3402</v>
      </c>
      <c r="G654" s="268"/>
      <c r="H654" s="271">
        <v>2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3403</v>
      </c>
      <c r="G655" s="268"/>
      <c r="H655" s="271">
        <v>1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3135</v>
      </c>
      <c r="G656" s="268"/>
      <c r="H656" s="271">
        <v>1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3404</v>
      </c>
      <c r="G657" s="268"/>
      <c r="H657" s="271">
        <v>2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3137</v>
      </c>
      <c r="G658" s="268"/>
      <c r="H658" s="271">
        <v>1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3405</v>
      </c>
      <c r="G659" s="268"/>
      <c r="H659" s="271">
        <v>1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3406</v>
      </c>
      <c r="G660" s="268"/>
      <c r="H660" s="271">
        <v>1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3407</v>
      </c>
      <c r="G661" s="268"/>
      <c r="H661" s="271">
        <v>1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3408</v>
      </c>
      <c r="G662" s="268"/>
      <c r="H662" s="271">
        <v>1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2" customFormat="1" ht="24" customHeight="1">
      <c r="A663" s="38"/>
      <c r="B663" s="39"/>
      <c r="C663" s="278" t="s">
        <v>2359</v>
      </c>
      <c r="D663" s="278" t="s">
        <v>334</v>
      </c>
      <c r="E663" s="279" t="s">
        <v>2068</v>
      </c>
      <c r="F663" s="280" t="s">
        <v>2069</v>
      </c>
      <c r="G663" s="281" t="s">
        <v>342</v>
      </c>
      <c r="H663" s="282">
        <v>1</v>
      </c>
      <c r="I663" s="283"/>
      <c r="J663" s="284">
        <f>ROUND(I663*H663,2)</f>
        <v>0</v>
      </c>
      <c r="K663" s="280" t="s">
        <v>280</v>
      </c>
      <c r="L663" s="285"/>
      <c r="M663" s="286" t="s">
        <v>1</v>
      </c>
      <c r="N663" s="287" t="s">
        <v>50</v>
      </c>
      <c r="O663" s="91"/>
      <c r="P663" s="255">
        <f>O663*H663</f>
        <v>0</v>
      </c>
      <c r="Q663" s="255">
        <v>0.031</v>
      </c>
      <c r="R663" s="255">
        <f>Q663*H663</f>
        <v>0.031</v>
      </c>
      <c r="S663" s="255">
        <v>0</v>
      </c>
      <c r="T663" s="256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57" t="s">
        <v>215</v>
      </c>
      <c r="AT663" s="257" t="s">
        <v>334</v>
      </c>
      <c r="AU663" s="257" t="s">
        <v>96</v>
      </c>
      <c r="AY663" s="16" t="s">
        <v>180</v>
      </c>
      <c r="BE663" s="258">
        <f>IF(N663="základní",J663,0)</f>
        <v>0</v>
      </c>
      <c r="BF663" s="258">
        <f>IF(N663="snížená",J663,0)</f>
        <v>0</v>
      </c>
      <c r="BG663" s="258">
        <f>IF(N663="zákl. přenesená",J663,0)</f>
        <v>0</v>
      </c>
      <c r="BH663" s="258">
        <f>IF(N663="sníž. přenesená",J663,0)</f>
        <v>0</v>
      </c>
      <c r="BI663" s="258">
        <f>IF(N663="nulová",J663,0)</f>
        <v>0</v>
      </c>
      <c r="BJ663" s="16" t="s">
        <v>93</v>
      </c>
      <c r="BK663" s="258">
        <f>ROUND(I663*H663,2)</f>
        <v>0</v>
      </c>
      <c r="BL663" s="16" t="s">
        <v>198</v>
      </c>
      <c r="BM663" s="257" t="s">
        <v>3415</v>
      </c>
    </row>
    <row r="664" s="2" customFormat="1">
      <c r="A664" s="38"/>
      <c r="B664" s="39"/>
      <c r="C664" s="40"/>
      <c r="D664" s="259" t="s">
        <v>187</v>
      </c>
      <c r="E664" s="40"/>
      <c r="F664" s="260" t="s">
        <v>2069</v>
      </c>
      <c r="G664" s="40"/>
      <c r="H664" s="40"/>
      <c r="I664" s="154"/>
      <c r="J664" s="40"/>
      <c r="K664" s="40"/>
      <c r="L664" s="44"/>
      <c r="M664" s="261"/>
      <c r="N664" s="262"/>
      <c r="O664" s="91"/>
      <c r="P664" s="91"/>
      <c r="Q664" s="91"/>
      <c r="R664" s="91"/>
      <c r="S664" s="91"/>
      <c r="T664" s="92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T664" s="16" t="s">
        <v>187</v>
      </c>
      <c r="AU664" s="16" t="s">
        <v>96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2055</v>
      </c>
      <c r="G665" s="268"/>
      <c r="H665" s="271">
        <v>1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93</v>
      </c>
      <c r="AY665" s="277" t="s">
        <v>180</v>
      </c>
    </row>
    <row r="666" s="2" customFormat="1" ht="24" customHeight="1">
      <c r="A666" s="38"/>
      <c r="B666" s="39"/>
      <c r="C666" s="278" t="s">
        <v>655</v>
      </c>
      <c r="D666" s="278" t="s">
        <v>334</v>
      </c>
      <c r="E666" s="279" t="s">
        <v>2075</v>
      </c>
      <c r="F666" s="280" t="s">
        <v>2076</v>
      </c>
      <c r="G666" s="281" t="s">
        <v>342</v>
      </c>
      <c r="H666" s="282">
        <v>3</v>
      </c>
      <c r="I666" s="283"/>
      <c r="J666" s="284">
        <f>ROUND(I666*H666,2)</f>
        <v>0</v>
      </c>
      <c r="K666" s="280" t="s">
        <v>280</v>
      </c>
      <c r="L666" s="285"/>
      <c r="M666" s="286" t="s">
        <v>1</v>
      </c>
      <c r="N666" s="287" t="s">
        <v>50</v>
      </c>
      <c r="O666" s="91"/>
      <c r="P666" s="255">
        <f>O666*H666</f>
        <v>0</v>
      </c>
      <c r="Q666" s="255">
        <v>0.045999999999999999</v>
      </c>
      <c r="R666" s="255">
        <f>Q666*H666</f>
        <v>0.13800000000000001</v>
      </c>
      <c r="S666" s="255">
        <v>0</v>
      </c>
      <c r="T666" s="256">
        <f>S666*H666</f>
        <v>0</v>
      </c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R666" s="257" t="s">
        <v>215</v>
      </c>
      <c r="AT666" s="257" t="s">
        <v>334</v>
      </c>
      <c r="AU666" s="257" t="s">
        <v>96</v>
      </c>
      <c r="AY666" s="16" t="s">
        <v>180</v>
      </c>
      <c r="BE666" s="258">
        <f>IF(N666="základní",J666,0)</f>
        <v>0</v>
      </c>
      <c r="BF666" s="258">
        <f>IF(N666="snížená",J666,0)</f>
        <v>0</v>
      </c>
      <c r="BG666" s="258">
        <f>IF(N666="zákl. přenesená",J666,0)</f>
        <v>0</v>
      </c>
      <c r="BH666" s="258">
        <f>IF(N666="sníž. přenesená",J666,0)</f>
        <v>0</v>
      </c>
      <c r="BI666" s="258">
        <f>IF(N666="nulová",J666,0)</f>
        <v>0</v>
      </c>
      <c r="BJ666" s="16" t="s">
        <v>93</v>
      </c>
      <c r="BK666" s="258">
        <f>ROUND(I666*H666,2)</f>
        <v>0</v>
      </c>
      <c r="BL666" s="16" t="s">
        <v>198</v>
      </c>
      <c r="BM666" s="257" t="s">
        <v>3416</v>
      </c>
    </row>
    <row r="667" s="2" customFormat="1">
      <c r="A667" s="38"/>
      <c r="B667" s="39"/>
      <c r="C667" s="40"/>
      <c r="D667" s="259" t="s">
        <v>187</v>
      </c>
      <c r="E667" s="40"/>
      <c r="F667" s="260" t="s">
        <v>2076</v>
      </c>
      <c r="G667" s="40"/>
      <c r="H667" s="40"/>
      <c r="I667" s="154"/>
      <c r="J667" s="40"/>
      <c r="K667" s="40"/>
      <c r="L667" s="44"/>
      <c r="M667" s="261"/>
      <c r="N667" s="262"/>
      <c r="O667" s="91"/>
      <c r="P667" s="91"/>
      <c r="Q667" s="91"/>
      <c r="R667" s="91"/>
      <c r="S667" s="91"/>
      <c r="T667" s="92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T667" s="16" t="s">
        <v>187</v>
      </c>
      <c r="AU667" s="16" t="s">
        <v>96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3413</v>
      </c>
      <c r="G668" s="268"/>
      <c r="H668" s="271">
        <v>3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93</v>
      </c>
      <c r="AY668" s="277" t="s">
        <v>180</v>
      </c>
    </row>
    <row r="669" s="2" customFormat="1" ht="24" customHeight="1">
      <c r="A669" s="38"/>
      <c r="B669" s="39"/>
      <c r="C669" s="278" t="s">
        <v>660</v>
      </c>
      <c r="D669" s="278" t="s">
        <v>334</v>
      </c>
      <c r="E669" s="279" t="s">
        <v>2063</v>
      </c>
      <c r="F669" s="280" t="s">
        <v>2064</v>
      </c>
      <c r="G669" s="281" t="s">
        <v>342</v>
      </c>
      <c r="H669" s="282">
        <v>6</v>
      </c>
      <c r="I669" s="283"/>
      <c r="J669" s="284">
        <f>ROUND(I669*H669,2)</f>
        <v>0</v>
      </c>
      <c r="K669" s="280" t="s">
        <v>280</v>
      </c>
      <c r="L669" s="285"/>
      <c r="M669" s="286" t="s">
        <v>1</v>
      </c>
      <c r="N669" s="287" t="s">
        <v>50</v>
      </c>
      <c r="O669" s="91"/>
      <c r="P669" s="255">
        <f>O669*H669</f>
        <v>0</v>
      </c>
      <c r="Q669" s="255">
        <v>0.023</v>
      </c>
      <c r="R669" s="255">
        <f>Q669*H669</f>
        <v>0.13800000000000001</v>
      </c>
      <c r="S669" s="255">
        <v>0</v>
      </c>
      <c r="T669" s="256">
        <f>S669*H669</f>
        <v>0</v>
      </c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R669" s="257" t="s">
        <v>215</v>
      </c>
      <c r="AT669" s="257" t="s">
        <v>334</v>
      </c>
      <c r="AU669" s="257" t="s">
        <v>96</v>
      </c>
      <c r="AY669" s="16" t="s">
        <v>180</v>
      </c>
      <c r="BE669" s="258">
        <f>IF(N669="základní",J669,0)</f>
        <v>0</v>
      </c>
      <c r="BF669" s="258">
        <f>IF(N669="snížená",J669,0)</f>
        <v>0</v>
      </c>
      <c r="BG669" s="258">
        <f>IF(N669="zákl. přenesená",J669,0)</f>
        <v>0</v>
      </c>
      <c r="BH669" s="258">
        <f>IF(N669="sníž. přenesená",J669,0)</f>
        <v>0</v>
      </c>
      <c r="BI669" s="258">
        <f>IF(N669="nulová",J669,0)</f>
        <v>0</v>
      </c>
      <c r="BJ669" s="16" t="s">
        <v>93</v>
      </c>
      <c r="BK669" s="258">
        <f>ROUND(I669*H669,2)</f>
        <v>0</v>
      </c>
      <c r="BL669" s="16" t="s">
        <v>198</v>
      </c>
      <c r="BM669" s="257" t="s">
        <v>3417</v>
      </c>
    </row>
    <row r="670" s="2" customFormat="1">
      <c r="A670" s="38"/>
      <c r="B670" s="39"/>
      <c r="C670" s="40"/>
      <c r="D670" s="259" t="s">
        <v>187</v>
      </c>
      <c r="E670" s="40"/>
      <c r="F670" s="260" t="s">
        <v>2064</v>
      </c>
      <c r="G670" s="40"/>
      <c r="H670" s="40"/>
      <c r="I670" s="154"/>
      <c r="J670" s="40"/>
      <c r="K670" s="40"/>
      <c r="L670" s="44"/>
      <c r="M670" s="261"/>
      <c r="N670" s="262"/>
      <c r="O670" s="91"/>
      <c r="P670" s="91"/>
      <c r="Q670" s="91"/>
      <c r="R670" s="91"/>
      <c r="S670" s="91"/>
      <c r="T670" s="92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T670" s="16" t="s">
        <v>187</v>
      </c>
      <c r="AU670" s="16" t="s">
        <v>96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3410</v>
      </c>
      <c r="G671" s="268"/>
      <c r="H671" s="271">
        <v>6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2" customFormat="1" ht="24" customHeight="1">
      <c r="A672" s="38"/>
      <c r="B672" s="39"/>
      <c r="C672" s="278" t="s">
        <v>664</v>
      </c>
      <c r="D672" s="278" t="s">
        <v>334</v>
      </c>
      <c r="E672" s="279" t="s">
        <v>2079</v>
      </c>
      <c r="F672" s="280" t="s">
        <v>2080</v>
      </c>
      <c r="G672" s="281" t="s">
        <v>342</v>
      </c>
      <c r="H672" s="282">
        <v>11</v>
      </c>
      <c r="I672" s="283"/>
      <c r="J672" s="284">
        <f>ROUND(I672*H672,2)</f>
        <v>0</v>
      </c>
      <c r="K672" s="280" t="s">
        <v>1</v>
      </c>
      <c r="L672" s="285"/>
      <c r="M672" s="286" t="s">
        <v>1</v>
      </c>
      <c r="N672" s="287" t="s">
        <v>50</v>
      </c>
      <c r="O672" s="91"/>
      <c r="P672" s="255">
        <f>O672*H672</f>
        <v>0</v>
      </c>
      <c r="Q672" s="255">
        <v>0.0060000000000000001</v>
      </c>
      <c r="R672" s="255">
        <f>Q672*H672</f>
        <v>0.066000000000000003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215</v>
      </c>
      <c r="AT672" s="257" t="s">
        <v>334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3418</v>
      </c>
    </row>
    <row r="673" s="2" customFormat="1">
      <c r="A673" s="38"/>
      <c r="B673" s="39"/>
      <c r="C673" s="40"/>
      <c r="D673" s="259" t="s">
        <v>187</v>
      </c>
      <c r="E673" s="40"/>
      <c r="F673" s="260" t="s">
        <v>2080</v>
      </c>
      <c r="G673" s="40"/>
      <c r="H673" s="40"/>
      <c r="I673" s="154"/>
      <c r="J673" s="40"/>
      <c r="K673" s="40"/>
      <c r="L673" s="44"/>
      <c r="M673" s="261"/>
      <c r="N673" s="262"/>
      <c r="O673" s="91"/>
      <c r="P673" s="91"/>
      <c r="Q673" s="91"/>
      <c r="R673" s="91"/>
      <c r="S673" s="91"/>
      <c r="T673" s="92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T673" s="16" t="s">
        <v>187</v>
      </c>
      <c r="AU673" s="16" t="s">
        <v>96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3402</v>
      </c>
      <c r="G674" s="268"/>
      <c r="H674" s="271">
        <v>2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3403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3135</v>
      </c>
      <c r="G676" s="268"/>
      <c r="H676" s="271">
        <v>1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3404</v>
      </c>
      <c r="G677" s="268"/>
      <c r="H677" s="271">
        <v>2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3137</v>
      </c>
      <c r="G678" s="268"/>
      <c r="H678" s="271">
        <v>1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3405</v>
      </c>
      <c r="G679" s="268"/>
      <c r="H679" s="271">
        <v>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3406</v>
      </c>
      <c r="G680" s="268"/>
      <c r="H680" s="271">
        <v>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3407</v>
      </c>
      <c r="G681" s="268"/>
      <c r="H681" s="271">
        <v>1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3408</v>
      </c>
      <c r="G682" s="268"/>
      <c r="H682" s="271">
        <v>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2" customFormat="1" ht="24" customHeight="1">
      <c r="A683" s="38"/>
      <c r="B683" s="39"/>
      <c r="C683" s="278" t="s">
        <v>704</v>
      </c>
      <c r="D683" s="278" t="s">
        <v>334</v>
      </c>
      <c r="E683" s="279" t="s">
        <v>2125</v>
      </c>
      <c r="F683" s="280" t="s">
        <v>2126</v>
      </c>
      <c r="G683" s="281" t="s">
        <v>342</v>
      </c>
      <c r="H683" s="282">
        <v>10</v>
      </c>
      <c r="I683" s="283"/>
      <c r="J683" s="284">
        <f>ROUND(I683*H683,2)</f>
        <v>0</v>
      </c>
      <c r="K683" s="280" t="s">
        <v>1</v>
      </c>
      <c r="L683" s="285"/>
      <c r="M683" s="286" t="s">
        <v>1</v>
      </c>
      <c r="N683" s="287" t="s">
        <v>50</v>
      </c>
      <c r="O683" s="91"/>
      <c r="P683" s="255">
        <f>O683*H683</f>
        <v>0</v>
      </c>
      <c r="Q683" s="255">
        <v>0.0060000000000000001</v>
      </c>
      <c r="R683" s="255">
        <f>Q683*H683</f>
        <v>0.059999999999999998</v>
      </c>
      <c r="S683" s="255">
        <v>0</v>
      </c>
      <c r="T683" s="256">
        <f>S683*H683</f>
        <v>0</v>
      </c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R683" s="257" t="s">
        <v>215</v>
      </c>
      <c r="AT683" s="257" t="s">
        <v>334</v>
      </c>
      <c r="AU683" s="257" t="s">
        <v>96</v>
      </c>
      <c r="AY683" s="16" t="s">
        <v>180</v>
      </c>
      <c r="BE683" s="258">
        <f>IF(N683="základní",J683,0)</f>
        <v>0</v>
      </c>
      <c r="BF683" s="258">
        <f>IF(N683="snížená",J683,0)</f>
        <v>0</v>
      </c>
      <c r="BG683" s="258">
        <f>IF(N683="zákl. přenesená",J683,0)</f>
        <v>0</v>
      </c>
      <c r="BH683" s="258">
        <f>IF(N683="sníž. přenesená",J683,0)</f>
        <v>0</v>
      </c>
      <c r="BI683" s="258">
        <f>IF(N683="nulová",J683,0)</f>
        <v>0</v>
      </c>
      <c r="BJ683" s="16" t="s">
        <v>93</v>
      </c>
      <c r="BK683" s="258">
        <f>ROUND(I683*H683,2)</f>
        <v>0</v>
      </c>
      <c r="BL683" s="16" t="s">
        <v>198</v>
      </c>
      <c r="BM683" s="257" t="s">
        <v>3419</v>
      </c>
    </row>
    <row r="684" s="2" customFormat="1">
      <c r="A684" s="38"/>
      <c r="B684" s="39"/>
      <c r="C684" s="40"/>
      <c r="D684" s="259" t="s">
        <v>187</v>
      </c>
      <c r="E684" s="40"/>
      <c r="F684" s="260" t="s">
        <v>2126</v>
      </c>
      <c r="G684" s="40"/>
      <c r="H684" s="40"/>
      <c r="I684" s="154"/>
      <c r="J684" s="40"/>
      <c r="K684" s="40"/>
      <c r="L684" s="44"/>
      <c r="M684" s="261"/>
      <c r="N684" s="262"/>
      <c r="O684" s="91"/>
      <c r="P684" s="91"/>
      <c r="Q684" s="91"/>
      <c r="R684" s="91"/>
      <c r="S684" s="91"/>
      <c r="T684" s="92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T684" s="16" t="s">
        <v>187</v>
      </c>
      <c r="AU684" s="16" t="s">
        <v>96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3413</v>
      </c>
      <c r="G685" s="268"/>
      <c r="H685" s="271">
        <v>3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2055</v>
      </c>
      <c r="G686" s="268"/>
      <c r="H686" s="271">
        <v>1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3410</v>
      </c>
      <c r="G687" s="268"/>
      <c r="H687" s="271">
        <v>6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2" customFormat="1" ht="16.5" customHeight="1">
      <c r="A688" s="38"/>
      <c r="B688" s="39"/>
      <c r="C688" s="246" t="s">
        <v>710</v>
      </c>
      <c r="D688" s="246" t="s">
        <v>181</v>
      </c>
      <c r="E688" s="247" t="s">
        <v>2018</v>
      </c>
      <c r="F688" s="248" t="s">
        <v>2019</v>
      </c>
      <c r="G688" s="249" t="s">
        <v>342</v>
      </c>
      <c r="H688" s="250">
        <v>21</v>
      </c>
      <c r="I688" s="251"/>
      <c r="J688" s="252">
        <f>ROUND(I688*H688,2)</f>
        <v>0</v>
      </c>
      <c r="K688" s="248" t="s">
        <v>312</v>
      </c>
      <c r="L688" s="44"/>
      <c r="M688" s="253" t="s">
        <v>1</v>
      </c>
      <c r="N688" s="254" t="s">
        <v>50</v>
      </c>
      <c r="O688" s="91"/>
      <c r="P688" s="255">
        <f>O688*H688</f>
        <v>0</v>
      </c>
      <c r="Q688" s="255">
        <v>0.12303</v>
      </c>
      <c r="R688" s="255">
        <f>Q688*H688</f>
        <v>2.5836299999999999</v>
      </c>
      <c r="S688" s="255">
        <v>0</v>
      </c>
      <c r="T688" s="256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57" t="s">
        <v>198</v>
      </c>
      <c r="AT688" s="257" t="s">
        <v>181</v>
      </c>
      <c r="AU688" s="257" t="s">
        <v>96</v>
      </c>
      <c r="AY688" s="16" t="s">
        <v>180</v>
      </c>
      <c r="BE688" s="258">
        <f>IF(N688="základní",J688,0)</f>
        <v>0</v>
      </c>
      <c r="BF688" s="258">
        <f>IF(N688="snížená",J688,0)</f>
        <v>0</v>
      </c>
      <c r="BG688" s="258">
        <f>IF(N688="zákl. přenesená",J688,0)</f>
        <v>0</v>
      </c>
      <c r="BH688" s="258">
        <f>IF(N688="sníž. přenesená",J688,0)</f>
        <v>0</v>
      </c>
      <c r="BI688" s="258">
        <f>IF(N688="nulová",J688,0)</f>
        <v>0</v>
      </c>
      <c r="BJ688" s="16" t="s">
        <v>93</v>
      </c>
      <c r="BK688" s="258">
        <f>ROUND(I688*H688,2)</f>
        <v>0</v>
      </c>
      <c r="BL688" s="16" t="s">
        <v>198</v>
      </c>
      <c r="BM688" s="257" t="s">
        <v>3420</v>
      </c>
    </row>
    <row r="689" s="2" customFormat="1">
      <c r="A689" s="38"/>
      <c r="B689" s="39"/>
      <c r="C689" s="40"/>
      <c r="D689" s="259" t="s">
        <v>187</v>
      </c>
      <c r="E689" s="40"/>
      <c r="F689" s="260" t="s">
        <v>2019</v>
      </c>
      <c r="G689" s="40"/>
      <c r="H689" s="40"/>
      <c r="I689" s="154"/>
      <c r="J689" s="40"/>
      <c r="K689" s="40"/>
      <c r="L689" s="44"/>
      <c r="M689" s="261"/>
      <c r="N689" s="262"/>
      <c r="O689" s="91"/>
      <c r="P689" s="91"/>
      <c r="Q689" s="91"/>
      <c r="R689" s="91"/>
      <c r="S689" s="91"/>
      <c r="T689" s="92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T689" s="16" t="s">
        <v>187</v>
      </c>
      <c r="AU689" s="16" t="s">
        <v>96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3402</v>
      </c>
      <c r="G690" s="268"/>
      <c r="H690" s="271">
        <v>2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3413</v>
      </c>
      <c r="G691" s="268"/>
      <c r="H691" s="271">
        <v>3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2055</v>
      </c>
      <c r="G692" s="268"/>
      <c r="H692" s="271">
        <v>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3410</v>
      </c>
      <c r="G693" s="268"/>
      <c r="H693" s="271">
        <v>6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3403</v>
      </c>
      <c r="G694" s="268"/>
      <c r="H694" s="271">
        <v>1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3135</v>
      </c>
      <c r="G695" s="268"/>
      <c r="H695" s="271">
        <v>1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3404</v>
      </c>
      <c r="G696" s="268"/>
      <c r="H696" s="271">
        <v>2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3137</v>
      </c>
      <c r="G697" s="268"/>
      <c r="H697" s="271">
        <v>1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3405</v>
      </c>
      <c r="G698" s="268"/>
      <c r="H698" s="271">
        <v>1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13" customFormat="1">
      <c r="A699" s="13"/>
      <c r="B699" s="267"/>
      <c r="C699" s="268"/>
      <c r="D699" s="259" t="s">
        <v>293</v>
      </c>
      <c r="E699" s="269" t="s">
        <v>1</v>
      </c>
      <c r="F699" s="270" t="s">
        <v>3406</v>
      </c>
      <c r="G699" s="268"/>
      <c r="H699" s="271">
        <v>1</v>
      </c>
      <c r="I699" s="272"/>
      <c r="J699" s="268"/>
      <c r="K699" s="268"/>
      <c r="L699" s="273"/>
      <c r="M699" s="274"/>
      <c r="N699" s="275"/>
      <c r="O699" s="275"/>
      <c r="P699" s="275"/>
      <c r="Q699" s="275"/>
      <c r="R699" s="275"/>
      <c r="S699" s="275"/>
      <c r="T699" s="27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77" t="s">
        <v>293</v>
      </c>
      <c r="AU699" s="277" t="s">
        <v>96</v>
      </c>
      <c r="AV699" s="13" t="s">
        <v>96</v>
      </c>
      <c r="AW699" s="13" t="s">
        <v>40</v>
      </c>
      <c r="AX699" s="13" t="s">
        <v>85</v>
      </c>
      <c r="AY699" s="277" t="s">
        <v>180</v>
      </c>
    </row>
    <row r="700" s="13" customFormat="1">
      <c r="A700" s="13"/>
      <c r="B700" s="267"/>
      <c r="C700" s="268"/>
      <c r="D700" s="259" t="s">
        <v>293</v>
      </c>
      <c r="E700" s="269" t="s">
        <v>1</v>
      </c>
      <c r="F700" s="270" t="s">
        <v>3407</v>
      </c>
      <c r="G700" s="268"/>
      <c r="H700" s="271">
        <v>1</v>
      </c>
      <c r="I700" s="272"/>
      <c r="J700" s="268"/>
      <c r="K700" s="268"/>
      <c r="L700" s="273"/>
      <c r="M700" s="274"/>
      <c r="N700" s="275"/>
      <c r="O700" s="275"/>
      <c r="P700" s="275"/>
      <c r="Q700" s="275"/>
      <c r="R700" s="275"/>
      <c r="S700" s="275"/>
      <c r="T700" s="276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77" t="s">
        <v>293</v>
      </c>
      <c r="AU700" s="277" t="s">
        <v>96</v>
      </c>
      <c r="AV700" s="13" t="s">
        <v>96</v>
      </c>
      <c r="AW700" s="13" t="s">
        <v>40</v>
      </c>
      <c r="AX700" s="13" t="s">
        <v>85</v>
      </c>
      <c r="AY700" s="277" t="s">
        <v>180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3408</v>
      </c>
      <c r="G701" s="268"/>
      <c r="H701" s="271">
        <v>1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16.5" customHeight="1">
      <c r="A702" s="38"/>
      <c r="B702" s="39"/>
      <c r="C702" s="278" t="s">
        <v>717</v>
      </c>
      <c r="D702" s="278" t="s">
        <v>334</v>
      </c>
      <c r="E702" s="279" t="s">
        <v>2032</v>
      </c>
      <c r="F702" s="280" t="s">
        <v>2033</v>
      </c>
      <c r="G702" s="281" t="s">
        <v>342</v>
      </c>
      <c r="H702" s="282">
        <v>21</v>
      </c>
      <c r="I702" s="283"/>
      <c r="J702" s="284">
        <f>ROUND(I702*H702,2)</f>
        <v>0</v>
      </c>
      <c r="K702" s="280" t="s">
        <v>312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0.013299999999999999</v>
      </c>
      <c r="R702" s="255">
        <f>Q702*H702</f>
        <v>0.27929999999999999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3421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2035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3402</v>
      </c>
      <c r="G704" s="268"/>
      <c r="H704" s="271">
        <v>2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3413</v>
      </c>
      <c r="G705" s="268"/>
      <c r="H705" s="271">
        <v>3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2055</v>
      </c>
      <c r="G706" s="268"/>
      <c r="H706" s="271">
        <v>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3410</v>
      </c>
      <c r="G707" s="268"/>
      <c r="H707" s="271">
        <v>6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3403</v>
      </c>
      <c r="G708" s="268"/>
      <c r="H708" s="271">
        <v>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3135</v>
      </c>
      <c r="G709" s="268"/>
      <c r="H709" s="271">
        <v>1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3404</v>
      </c>
      <c r="G710" s="268"/>
      <c r="H710" s="271">
        <v>2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3137</v>
      </c>
      <c r="G711" s="268"/>
      <c r="H711" s="271">
        <v>1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3405</v>
      </c>
      <c r="G712" s="268"/>
      <c r="H712" s="271">
        <v>1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3406</v>
      </c>
      <c r="G713" s="268"/>
      <c r="H713" s="271">
        <v>1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3407</v>
      </c>
      <c r="G714" s="268"/>
      <c r="H714" s="271">
        <v>1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3408</v>
      </c>
      <c r="G715" s="268"/>
      <c r="H715" s="271">
        <v>1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2" customFormat="1" ht="16.5" customHeight="1">
      <c r="A716" s="38"/>
      <c r="B716" s="39"/>
      <c r="C716" s="278" t="s">
        <v>722</v>
      </c>
      <c r="D716" s="278" t="s">
        <v>334</v>
      </c>
      <c r="E716" s="279" t="s">
        <v>2036</v>
      </c>
      <c r="F716" s="280" t="s">
        <v>2037</v>
      </c>
      <c r="G716" s="281" t="s">
        <v>342</v>
      </c>
      <c r="H716" s="282">
        <v>21</v>
      </c>
      <c r="I716" s="283"/>
      <c r="J716" s="284">
        <f>ROUND(I716*H716,2)</f>
        <v>0</v>
      </c>
      <c r="K716" s="280" t="s">
        <v>1</v>
      </c>
      <c r="L716" s="285"/>
      <c r="M716" s="286" t="s">
        <v>1</v>
      </c>
      <c r="N716" s="287" t="s">
        <v>50</v>
      </c>
      <c r="O716" s="91"/>
      <c r="P716" s="255">
        <f>O716*H716</f>
        <v>0</v>
      </c>
      <c r="Q716" s="255">
        <v>0.00064999999999999997</v>
      </c>
      <c r="R716" s="255">
        <f>Q716*H716</f>
        <v>0.013649999999999999</v>
      </c>
      <c r="S716" s="255">
        <v>0</v>
      </c>
      <c r="T716" s="256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57" t="s">
        <v>215</v>
      </c>
      <c r="AT716" s="257" t="s">
        <v>334</v>
      </c>
      <c r="AU716" s="257" t="s">
        <v>96</v>
      </c>
      <c r="AY716" s="16" t="s">
        <v>180</v>
      </c>
      <c r="BE716" s="258">
        <f>IF(N716="základní",J716,0)</f>
        <v>0</v>
      </c>
      <c r="BF716" s="258">
        <f>IF(N716="snížená",J716,0)</f>
        <v>0</v>
      </c>
      <c r="BG716" s="258">
        <f>IF(N716="zákl. přenesená",J716,0)</f>
        <v>0</v>
      </c>
      <c r="BH716" s="258">
        <f>IF(N716="sníž. přenesená",J716,0)</f>
        <v>0</v>
      </c>
      <c r="BI716" s="258">
        <f>IF(N716="nulová",J716,0)</f>
        <v>0</v>
      </c>
      <c r="BJ716" s="16" t="s">
        <v>93</v>
      </c>
      <c r="BK716" s="258">
        <f>ROUND(I716*H716,2)</f>
        <v>0</v>
      </c>
      <c r="BL716" s="16" t="s">
        <v>198</v>
      </c>
      <c r="BM716" s="257" t="s">
        <v>3422</v>
      </c>
    </row>
    <row r="717" s="2" customFormat="1">
      <c r="A717" s="38"/>
      <c r="B717" s="39"/>
      <c r="C717" s="40"/>
      <c r="D717" s="259" t="s">
        <v>187</v>
      </c>
      <c r="E717" s="40"/>
      <c r="F717" s="260" t="s">
        <v>2039</v>
      </c>
      <c r="G717" s="40"/>
      <c r="H717" s="40"/>
      <c r="I717" s="154"/>
      <c r="J717" s="40"/>
      <c r="K717" s="40"/>
      <c r="L717" s="44"/>
      <c r="M717" s="261"/>
      <c r="N717" s="262"/>
      <c r="O717" s="91"/>
      <c r="P717" s="91"/>
      <c r="Q717" s="91"/>
      <c r="R717" s="91"/>
      <c r="S717" s="91"/>
      <c r="T717" s="92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T717" s="16" t="s">
        <v>187</v>
      </c>
      <c r="AU717" s="16" t="s">
        <v>96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3402</v>
      </c>
      <c r="G718" s="268"/>
      <c r="H718" s="271">
        <v>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3413</v>
      </c>
      <c r="G719" s="268"/>
      <c r="H719" s="271">
        <v>3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2055</v>
      </c>
      <c r="G720" s="268"/>
      <c r="H720" s="271">
        <v>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3410</v>
      </c>
      <c r="G721" s="268"/>
      <c r="H721" s="271">
        <v>6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3403</v>
      </c>
      <c r="G722" s="268"/>
      <c r="H722" s="271">
        <v>1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3135</v>
      </c>
      <c r="G723" s="268"/>
      <c r="H723" s="271">
        <v>1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3404</v>
      </c>
      <c r="G724" s="268"/>
      <c r="H724" s="271">
        <v>2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3137</v>
      </c>
      <c r="G725" s="268"/>
      <c r="H725" s="271">
        <v>1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3405</v>
      </c>
      <c r="G726" s="268"/>
      <c r="H726" s="271">
        <v>1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3406</v>
      </c>
      <c r="G727" s="268"/>
      <c r="H727" s="271">
        <v>1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3407</v>
      </c>
      <c r="G728" s="268"/>
      <c r="H728" s="271">
        <v>1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3408</v>
      </c>
      <c r="G729" s="268"/>
      <c r="H729" s="271">
        <v>1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78" t="s">
        <v>669</v>
      </c>
      <c r="D730" s="278" t="s">
        <v>334</v>
      </c>
      <c r="E730" s="279" t="s">
        <v>2082</v>
      </c>
      <c r="F730" s="280" t="s">
        <v>2083</v>
      </c>
      <c r="G730" s="281" t="s">
        <v>342</v>
      </c>
      <c r="H730" s="282">
        <v>22</v>
      </c>
      <c r="I730" s="283"/>
      <c r="J730" s="284">
        <f>ROUND(I730*H730,2)</f>
        <v>0</v>
      </c>
      <c r="K730" s="280" t="s">
        <v>1</v>
      </c>
      <c r="L730" s="285"/>
      <c r="M730" s="286" t="s">
        <v>1</v>
      </c>
      <c r="N730" s="287" t="s">
        <v>50</v>
      </c>
      <c r="O730" s="91"/>
      <c r="P730" s="255">
        <f>O730*H730</f>
        <v>0</v>
      </c>
      <c r="Q730" s="255">
        <v>0.00048000000000000001</v>
      </c>
      <c r="R730" s="255">
        <f>Q730*H730</f>
        <v>0.01056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215</v>
      </c>
      <c r="AT730" s="257" t="s">
        <v>334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3423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2083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3424</v>
      </c>
      <c r="G732" s="268"/>
      <c r="H732" s="271">
        <v>4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3425</v>
      </c>
      <c r="G733" s="268"/>
      <c r="H733" s="271">
        <v>2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3426</v>
      </c>
      <c r="G734" s="268"/>
      <c r="H734" s="271">
        <v>2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3427</v>
      </c>
      <c r="G735" s="268"/>
      <c r="H735" s="271">
        <v>4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3428</v>
      </c>
      <c r="G736" s="268"/>
      <c r="H736" s="271">
        <v>2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3429</v>
      </c>
      <c r="G737" s="268"/>
      <c r="H737" s="271">
        <v>2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3430</v>
      </c>
      <c r="G738" s="268"/>
      <c r="H738" s="271">
        <v>2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3431</v>
      </c>
      <c r="G739" s="268"/>
      <c r="H739" s="271">
        <v>2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3432</v>
      </c>
      <c r="G740" s="268"/>
      <c r="H740" s="271">
        <v>2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16.5" customHeight="1">
      <c r="A741" s="38"/>
      <c r="B741" s="39"/>
      <c r="C741" s="278" t="s">
        <v>675</v>
      </c>
      <c r="D741" s="278" t="s">
        <v>334</v>
      </c>
      <c r="E741" s="279" t="s">
        <v>2095</v>
      </c>
      <c r="F741" s="280" t="s">
        <v>2096</v>
      </c>
      <c r="G741" s="281" t="s">
        <v>342</v>
      </c>
      <c r="H741" s="282">
        <v>22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0.0035999999999999999</v>
      </c>
      <c r="R741" s="255">
        <f>Q741*H741</f>
        <v>0.079199999999999993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3433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2098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3424</v>
      </c>
      <c r="G743" s="268"/>
      <c r="H743" s="271">
        <v>4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3425</v>
      </c>
      <c r="G744" s="268"/>
      <c r="H744" s="271">
        <v>2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3426</v>
      </c>
      <c r="G745" s="268"/>
      <c r="H745" s="271">
        <v>2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3427</v>
      </c>
      <c r="G746" s="268"/>
      <c r="H746" s="271">
        <v>4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3428</v>
      </c>
      <c r="G747" s="268"/>
      <c r="H747" s="271">
        <v>2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3429</v>
      </c>
      <c r="G748" s="268"/>
      <c r="H748" s="271">
        <v>2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3430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3431</v>
      </c>
      <c r="G750" s="268"/>
      <c r="H750" s="271">
        <v>2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3432</v>
      </c>
      <c r="G751" s="268"/>
      <c r="H751" s="271">
        <v>2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2" customFormat="1" ht="24" customHeight="1">
      <c r="A752" s="38"/>
      <c r="B752" s="39"/>
      <c r="C752" s="278" t="s">
        <v>681</v>
      </c>
      <c r="D752" s="278" t="s">
        <v>334</v>
      </c>
      <c r="E752" s="279" t="s">
        <v>2118</v>
      </c>
      <c r="F752" s="280" t="s">
        <v>2119</v>
      </c>
      <c r="G752" s="281" t="s">
        <v>342</v>
      </c>
      <c r="H752" s="282">
        <v>6</v>
      </c>
      <c r="I752" s="283"/>
      <c r="J752" s="284">
        <f>ROUND(I752*H752,2)</f>
        <v>0</v>
      </c>
      <c r="K752" s="280" t="s">
        <v>1</v>
      </c>
      <c r="L752" s="285"/>
      <c r="M752" s="286" t="s">
        <v>1</v>
      </c>
      <c r="N752" s="287" t="s">
        <v>50</v>
      </c>
      <c r="O752" s="91"/>
      <c r="P752" s="255">
        <f>O752*H752</f>
        <v>0</v>
      </c>
      <c r="Q752" s="255">
        <v>0.0013500000000000001</v>
      </c>
      <c r="R752" s="255">
        <f>Q752*H752</f>
        <v>0.0080999999999999996</v>
      </c>
      <c r="S752" s="255">
        <v>0</v>
      </c>
      <c r="T752" s="256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57" t="s">
        <v>215</v>
      </c>
      <c r="AT752" s="257" t="s">
        <v>334</v>
      </c>
      <c r="AU752" s="257" t="s">
        <v>96</v>
      </c>
      <c r="AY752" s="16" t="s">
        <v>180</v>
      </c>
      <c r="BE752" s="258">
        <f>IF(N752="základní",J752,0)</f>
        <v>0</v>
      </c>
      <c r="BF752" s="258">
        <f>IF(N752="snížená",J752,0)</f>
        <v>0</v>
      </c>
      <c r="BG752" s="258">
        <f>IF(N752="zákl. přenesená",J752,0)</f>
        <v>0</v>
      </c>
      <c r="BH752" s="258">
        <f>IF(N752="sníž. přenesená",J752,0)</f>
        <v>0</v>
      </c>
      <c r="BI752" s="258">
        <f>IF(N752="nulová",J752,0)</f>
        <v>0</v>
      </c>
      <c r="BJ752" s="16" t="s">
        <v>93</v>
      </c>
      <c r="BK752" s="258">
        <f>ROUND(I752*H752,2)</f>
        <v>0</v>
      </c>
      <c r="BL752" s="16" t="s">
        <v>198</v>
      </c>
      <c r="BM752" s="257" t="s">
        <v>3434</v>
      </c>
    </row>
    <row r="753" s="2" customFormat="1">
      <c r="A753" s="38"/>
      <c r="B753" s="39"/>
      <c r="C753" s="40"/>
      <c r="D753" s="259" t="s">
        <v>187</v>
      </c>
      <c r="E753" s="40"/>
      <c r="F753" s="260" t="s">
        <v>2119</v>
      </c>
      <c r="G753" s="40"/>
      <c r="H753" s="40"/>
      <c r="I753" s="154"/>
      <c r="J753" s="40"/>
      <c r="K753" s="40"/>
      <c r="L753" s="44"/>
      <c r="M753" s="261"/>
      <c r="N753" s="262"/>
      <c r="O753" s="91"/>
      <c r="P753" s="91"/>
      <c r="Q753" s="91"/>
      <c r="R753" s="91"/>
      <c r="S753" s="91"/>
      <c r="T753" s="92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T753" s="16" t="s">
        <v>187</v>
      </c>
      <c r="AU753" s="16" t="s">
        <v>96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3435</v>
      </c>
      <c r="G754" s="268"/>
      <c r="H754" s="271">
        <v>6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93</v>
      </c>
      <c r="AY754" s="277" t="s">
        <v>180</v>
      </c>
    </row>
    <row r="755" s="2" customFormat="1" ht="16.5" customHeight="1">
      <c r="A755" s="38"/>
      <c r="B755" s="39"/>
      <c r="C755" s="278" t="s">
        <v>687</v>
      </c>
      <c r="D755" s="278" t="s">
        <v>334</v>
      </c>
      <c r="E755" s="279" t="s">
        <v>2122</v>
      </c>
      <c r="F755" s="280" t="s">
        <v>2123</v>
      </c>
      <c r="G755" s="281" t="s">
        <v>342</v>
      </c>
      <c r="H755" s="282">
        <v>6</v>
      </c>
      <c r="I755" s="283"/>
      <c r="J755" s="284">
        <f>ROUND(I755*H755,2)</f>
        <v>0</v>
      </c>
      <c r="K755" s="280" t="s">
        <v>1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0.0040000000000000001</v>
      </c>
      <c r="R755" s="255">
        <f>Q755*H755</f>
        <v>0.024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3436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2123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3435</v>
      </c>
      <c r="G757" s="268"/>
      <c r="H757" s="271">
        <v>6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93</v>
      </c>
      <c r="AY757" s="277" t="s">
        <v>180</v>
      </c>
    </row>
    <row r="758" s="2" customFormat="1" ht="16.5" customHeight="1">
      <c r="A758" s="38"/>
      <c r="B758" s="39"/>
      <c r="C758" s="278" t="s">
        <v>693</v>
      </c>
      <c r="D758" s="278" t="s">
        <v>334</v>
      </c>
      <c r="E758" s="279" t="s">
        <v>2110</v>
      </c>
      <c r="F758" s="280" t="s">
        <v>2111</v>
      </c>
      <c r="G758" s="281" t="s">
        <v>342</v>
      </c>
      <c r="H758" s="282">
        <v>12</v>
      </c>
      <c r="I758" s="283"/>
      <c r="J758" s="284">
        <f>ROUND(I758*H758,2)</f>
        <v>0</v>
      </c>
      <c r="K758" s="280" t="s">
        <v>1</v>
      </c>
      <c r="L758" s="285"/>
      <c r="M758" s="286" t="s">
        <v>1</v>
      </c>
      <c r="N758" s="287" t="s">
        <v>50</v>
      </c>
      <c r="O758" s="91"/>
      <c r="P758" s="255">
        <f>O758*H758</f>
        <v>0</v>
      </c>
      <c r="Q758" s="255">
        <v>0.0040000000000000001</v>
      </c>
      <c r="R758" s="255">
        <f>Q758*H758</f>
        <v>0.048000000000000001</v>
      </c>
      <c r="S758" s="255">
        <v>0</v>
      </c>
      <c r="T758" s="256">
        <f>S758*H758</f>
        <v>0</v>
      </c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R758" s="257" t="s">
        <v>215</v>
      </c>
      <c r="AT758" s="257" t="s">
        <v>334</v>
      </c>
      <c r="AU758" s="257" t="s">
        <v>96</v>
      </c>
      <c r="AY758" s="16" t="s">
        <v>180</v>
      </c>
      <c r="BE758" s="258">
        <f>IF(N758="základní",J758,0)</f>
        <v>0</v>
      </c>
      <c r="BF758" s="258">
        <f>IF(N758="snížená",J758,0)</f>
        <v>0</v>
      </c>
      <c r="BG758" s="258">
        <f>IF(N758="zákl. přenesená",J758,0)</f>
        <v>0</v>
      </c>
      <c r="BH758" s="258">
        <f>IF(N758="sníž. přenesená",J758,0)</f>
        <v>0</v>
      </c>
      <c r="BI758" s="258">
        <f>IF(N758="nulová",J758,0)</f>
        <v>0</v>
      </c>
      <c r="BJ758" s="16" t="s">
        <v>93</v>
      </c>
      <c r="BK758" s="258">
        <f>ROUND(I758*H758,2)</f>
        <v>0</v>
      </c>
      <c r="BL758" s="16" t="s">
        <v>198</v>
      </c>
      <c r="BM758" s="257" t="s">
        <v>3437</v>
      </c>
    </row>
    <row r="759" s="2" customFormat="1">
      <c r="A759" s="38"/>
      <c r="B759" s="39"/>
      <c r="C759" s="40"/>
      <c r="D759" s="259" t="s">
        <v>187</v>
      </c>
      <c r="E759" s="40"/>
      <c r="F759" s="260" t="s">
        <v>2111</v>
      </c>
      <c r="G759" s="40"/>
      <c r="H759" s="40"/>
      <c r="I759" s="154"/>
      <c r="J759" s="40"/>
      <c r="K759" s="40"/>
      <c r="L759" s="44"/>
      <c r="M759" s="261"/>
      <c r="N759" s="262"/>
      <c r="O759" s="91"/>
      <c r="P759" s="91"/>
      <c r="Q759" s="91"/>
      <c r="R759" s="91"/>
      <c r="S759" s="91"/>
      <c r="T759" s="92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T759" s="16" t="s">
        <v>187</v>
      </c>
      <c r="AU759" s="16" t="s">
        <v>96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3438</v>
      </c>
      <c r="G760" s="268"/>
      <c r="H760" s="271">
        <v>12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2" customFormat="1" ht="24" customHeight="1">
      <c r="A761" s="38"/>
      <c r="B761" s="39"/>
      <c r="C761" s="278" t="s">
        <v>699</v>
      </c>
      <c r="D761" s="278" t="s">
        <v>334</v>
      </c>
      <c r="E761" s="279" t="s">
        <v>2115</v>
      </c>
      <c r="F761" s="280" t="s">
        <v>2116</v>
      </c>
      <c r="G761" s="281" t="s">
        <v>342</v>
      </c>
      <c r="H761" s="282">
        <v>12</v>
      </c>
      <c r="I761" s="283"/>
      <c r="J761" s="284">
        <f>ROUND(I761*H761,2)</f>
        <v>0</v>
      </c>
      <c r="K761" s="280" t="s">
        <v>1</v>
      </c>
      <c r="L761" s="285"/>
      <c r="M761" s="286" t="s">
        <v>1</v>
      </c>
      <c r="N761" s="287" t="s">
        <v>50</v>
      </c>
      <c r="O761" s="91"/>
      <c r="P761" s="255">
        <f>O761*H761</f>
        <v>0</v>
      </c>
      <c r="Q761" s="255">
        <v>0.00056999999999999998</v>
      </c>
      <c r="R761" s="255">
        <f>Q761*H761</f>
        <v>0.0068399999999999997</v>
      </c>
      <c r="S761" s="255">
        <v>0</v>
      </c>
      <c r="T761" s="256">
        <f>S761*H761</f>
        <v>0</v>
      </c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R761" s="257" t="s">
        <v>215</v>
      </c>
      <c r="AT761" s="257" t="s">
        <v>334</v>
      </c>
      <c r="AU761" s="257" t="s">
        <v>96</v>
      </c>
      <c r="AY761" s="16" t="s">
        <v>180</v>
      </c>
      <c r="BE761" s="258">
        <f>IF(N761="základní",J761,0)</f>
        <v>0</v>
      </c>
      <c r="BF761" s="258">
        <f>IF(N761="snížená",J761,0)</f>
        <v>0</v>
      </c>
      <c r="BG761" s="258">
        <f>IF(N761="zákl. přenesená",J761,0)</f>
        <v>0</v>
      </c>
      <c r="BH761" s="258">
        <f>IF(N761="sníž. přenesená",J761,0)</f>
        <v>0</v>
      </c>
      <c r="BI761" s="258">
        <f>IF(N761="nulová",J761,0)</f>
        <v>0</v>
      </c>
      <c r="BJ761" s="16" t="s">
        <v>93</v>
      </c>
      <c r="BK761" s="258">
        <f>ROUND(I761*H761,2)</f>
        <v>0</v>
      </c>
      <c r="BL761" s="16" t="s">
        <v>198</v>
      </c>
      <c r="BM761" s="257" t="s">
        <v>3439</v>
      </c>
    </row>
    <row r="762" s="2" customFormat="1">
      <c r="A762" s="38"/>
      <c r="B762" s="39"/>
      <c r="C762" s="40"/>
      <c r="D762" s="259" t="s">
        <v>187</v>
      </c>
      <c r="E762" s="40"/>
      <c r="F762" s="260" t="s">
        <v>2116</v>
      </c>
      <c r="G762" s="40"/>
      <c r="H762" s="40"/>
      <c r="I762" s="154"/>
      <c r="J762" s="40"/>
      <c r="K762" s="40"/>
      <c r="L762" s="44"/>
      <c r="M762" s="261"/>
      <c r="N762" s="262"/>
      <c r="O762" s="91"/>
      <c r="P762" s="91"/>
      <c r="Q762" s="91"/>
      <c r="R762" s="91"/>
      <c r="S762" s="91"/>
      <c r="T762" s="92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T762" s="16" t="s">
        <v>187</v>
      </c>
      <c r="AU762" s="16" t="s">
        <v>96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3438</v>
      </c>
      <c r="G763" s="268"/>
      <c r="H763" s="271">
        <v>12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2" customFormat="1" ht="24" customHeight="1">
      <c r="A764" s="38"/>
      <c r="B764" s="39"/>
      <c r="C764" s="278" t="s">
        <v>2001</v>
      </c>
      <c r="D764" s="278" t="s">
        <v>334</v>
      </c>
      <c r="E764" s="279" t="s">
        <v>2100</v>
      </c>
      <c r="F764" s="280" t="s">
        <v>2101</v>
      </c>
      <c r="G764" s="281" t="s">
        <v>342</v>
      </c>
      <c r="H764" s="282">
        <v>2</v>
      </c>
      <c r="I764" s="283"/>
      <c r="J764" s="284">
        <f>ROUND(I764*H764,2)</f>
        <v>0</v>
      </c>
      <c r="K764" s="280" t="s">
        <v>1</v>
      </c>
      <c r="L764" s="285"/>
      <c r="M764" s="286" t="s">
        <v>1</v>
      </c>
      <c r="N764" s="287" t="s">
        <v>50</v>
      </c>
      <c r="O764" s="91"/>
      <c r="P764" s="255">
        <f>O764*H764</f>
        <v>0</v>
      </c>
      <c r="Q764" s="255">
        <v>0.00107</v>
      </c>
      <c r="R764" s="255">
        <f>Q764*H764</f>
        <v>0.00214</v>
      </c>
      <c r="S764" s="255">
        <v>0</v>
      </c>
      <c r="T764" s="256">
        <f>S764*H764</f>
        <v>0</v>
      </c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R764" s="257" t="s">
        <v>215</v>
      </c>
      <c r="AT764" s="257" t="s">
        <v>334</v>
      </c>
      <c r="AU764" s="257" t="s">
        <v>96</v>
      </c>
      <c r="AY764" s="16" t="s">
        <v>180</v>
      </c>
      <c r="BE764" s="258">
        <f>IF(N764="základní",J764,0)</f>
        <v>0</v>
      </c>
      <c r="BF764" s="258">
        <f>IF(N764="snížená",J764,0)</f>
        <v>0</v>
      </c>
      <c r="BG764" s="258">
        <f>IF(N764="zákl. přenesená",J764,0)</f>
        <v>0</v>
      </c>
      <c r="BH764" s="258">
        <f>IF(N764="sníž. přenesená",J764,0)</f>
        <v>0</v>
      </c>
      <c r="BI764" s="258">
        <f>IF(N764="nulová",J764,0)</f>
        <v>0</v>
      </c>
      <c r="BJ764" s="16" t="s">
        <v>93</v>
      </c>
      <c r="BK764" s="258">
        <f>ROUND(I764*H764,2)</f>
        <v>0</v>
      </c>
      <c r="BL764" s="16" t="s">
        <v>198</v>
      </c>
      <c r="BM764" s="257" t="s">
        <v>3440</v>
      </c>
    </row>
    <row r="765" s="2" customFormat="1">
      <c r="A765" s="38"/>
      <c r="B765" s="39"/>
      <c r="C765" s="40"/>
      <c r="D765" s="259" t="s">
        <v>187</v>
      </c>
      <c r="E765" s="40"/>
      <c r="F765" s="260" t="s">
        <v>2101</v>
      </c>
      <c r="G765" s="40"/>
      <c r="H765" s="40"/>
      <c r="I765" s="154"/>
      <c r="J765" s="40"/>
      <c r="K765" s="40"/>
      <c r="L765" s="44"/>
      <c r="M765" s="261"/>
      <c r="N765" s="262"/>
      <c r="O765" s="91"/>
      <c r="P765" s="91"/>
      <c r="Q765" s="91"/>
      <c r="R765" s="91"/>
      <c r="S765" s="91"/>
      <c r="T765" s="92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T765" s="16" t="s">
        <v>187</v>
      </c>
      <c r="AU765" s="16" t="s">
        <v>96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3441</v>
      </c>
      <c r="G766" s="268"/>
      <c r="H766" s="271">
        <v>2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93</v>
      </c>
      <c r="AY766" s="277" t="s">
        <v>180</v>
      </c>
    </row>
    <row r="767" s="2" customFormat="1" ht="16.5" customHeight="1">
      <c r="A767" s="38"/>
      <c r="B767" s="39"/>
      <c r="C767" s="278" t="s">
        <v>2363</v>
      </c>
      <c r="D767" s="278" t="s">
        <v>334</v>
      </c>
      <c r="E767" s="279" t="s">
        <v>2105</v>
      </c>
      <c r="F767" s="280" t="s">
        <v>2106</v>
      </c>
      <c r="G767" s="281" t="s">
        <v>342</v>
      </c>
      <c r="H767" s="282">
        <v>2</v>
      </c>
      <c r="I767" s="283"/>
      <c r="J767" s="284">
        <f>ROUND(I767*H767,2)</f>
        <v>0</v>
      </c>
      <c r="K767" s="280" t="s">
        <v>1</v>
      </c>
      <c r="L767" s="285"/>
      <c r="M767" s="286" t="s">
        <v>1</v>
      </c>
      <c r="N767" s="287" t="s">
        <v>50</v>
      </c>
      <c r="O767" s="91"/>
      <c r="P767" s="255">
        <f>O767*H767</f>
        <v>0</v>
      </c>
      <c r="Q767" s="255">
        <v>0.0040000000000000001</v>
      </c>
      <c r="R767" s="255">
        <f>Q767*H767</f>
        <v>0.0080000000000000002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215</v>
      </c>
      <c r="AT767" s="257" t="s">
        <v>334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3442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2108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3441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16.5" customHeight="1">
      <c r="A770" s="38"/>
      <c r="B770" s="39"/>
      <c r="C770" s="246" t="s">
        <v>729</v>
      </c>
      <c r="D770" s="246" t="s">
        <v>181</v>
      </c>
      <c r="E770" s="247" t="s">
        <v>2143</v>
      </c>
      <c r="F770" s="248" t="s">
        <v>2144</v>
      </c>
      <c r="G770" s="249" t="s">
        <v>342</v>
      </c>
      <c r="H770" s="250">
        <v>31</v>
      </c>
      <c r="I770" s="251"/>
      <c r="J770" s="252">
        <f>ROUND(I770*H770,2)</f>
        <v>0</v>
      </c>
      <c r="K770" s="248" t="s">
        <v>280</v>
      </c>
      <c r="L770" s="44"/>
      <c r="M770" s="253" t="s">
        <v>1</v>
      </c>
      <c r="N770" s="254" t="s">
        <v>50</v>
      </c>
      <c r="O770" s="91"/>
      <c r="P770" s="255">
        <f>O770*H770</f>
        <v>0</v>
      </c>
      <c r="Q770" s="255">
        <v>0.32906000000000002</v>
      </c>
      <c r="R770" s="255">
        <f>Q770*H770</f>
        <v>10.200860000000001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198</v>
      </c>
      <c r="AT770" s="257" t="s">
        <v>181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3443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2144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3444</v>
      </c>
      <c r="G772" s="268"/>
      <c r="H772" s="271">
        <v>10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3445</v>
      </c>
      <c r="G773" s="268"/>
      <c r="H773" s="271">
        <v>2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3446</v>
      </c>
      <c r="G774" s="268"/>
      <c r="H774" s="271">
        <v>5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3447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3404</v>
      </c>
      <c r="G776" s="268"/>
      <c r="H776" s="271">
        <v>2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3448</v>
      </c>
      <c r="G777" s="268"/>
      <c r="H777" s="271">
        <v>2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3449</v>
      </c>
      <c r="G778" s="268"/>
      <c r="H778" s="271">
        <v>2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3450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3451</v>
      </c>
      <c r="G780" s="268"/>
      <c r="H780" s="271">
        <v>2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3452</v>
      </c>
      <c r="G781" s="268"/>
      <c r="H781" s="271">
        <v>2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2" customFormat="1" ht="16.5" customHeight="1">
      <c r="A782" s="38"/>
      <c r="B782" s="39"/>
      <c r="C782" s="278" t="s">
        <v>734</v>
      </c>
      <c r="D782" s="278" t="s">
        <v>334</v>
      </c>
      <c r="E782" s="279" t="s">
        <v>2130</v>
      </c>
      <c r="F782" s="280" t="s">
        <v>2131</v>
      </c>
      <c r="G782" s="281" t="s">
        <v>342</v>
      </c>
      <c r="H782" s="282">
        <v>31</v>
      </c>
      <c r="I782" s="283"/>
      <c r="J782" s="284">
        <f>ROUND(I782*H782,2)</f>
        <v>0</v>
      </c>
      <c r="K782" s="280" t="s">
        <v>280</v>
      </c>
      <c r="L782" s="285"/>
      <c r="M782" s="286" t="s">
        <v>1</v>
      </c>
      <c r="N782" s="287" t="s">
        <v>50</v>
      </c>
      <c r="O782" s="91"/>
      <c r="P782" s="255">
        <f>O782*H782</f>
        <v>0</v>
      </c>
      <c r="Q782" s="255">
        <v>0.029499999999999998</v>
      </c>
      <c r="R782" s="255">
        <f>Q782*H782</f>
        <v>0.91449999999999998</v>
      </c>
      <c r="S782" s="255">
        <v>0</v>
      </c>
      <c r="T782" s="256">
        <f>S782*H782</f>
        <v>0</v>
      </c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R782" s="257" t="s">
        <v>215</v>
      </c>
      <c r="AT782" s="257" t="s">
        <v>334</v>
      </c>
      <c r="AU782" s="257" t="s">
        <v>96</v>
      </c>
      <c r="AY782" s="16" t="s">
        <v>180</v>
      </c>
      <c r="BE782" s="258">
        <f>IF(N782="základní",J782,0)</f>
        <v>0</v>
      </c>
      <c r="BF782" s="258">
        <f>IF(N782="snížená",J782,0)</f>
        <v>0</v>
      </c>
      <c r="BG782" s="258">
        <f>IF(N782="zákl. přenesená",J782,0)</f>
        <v>0</v>
      </c>
      <c r="BH782" s="258">
        <f>IF(N782="sníž. přenesená",J782,0)</f>
        <v>0</v>
      </c>
      <c r="BI782" s="258">
        <f>IF(N782="nulová",J782,0)</f>
        <v>0</v>
      </c>
      <c r="BJ782" s="16" t="s">
        <v>93</v>
      </c>
      <c r="BK782" s="258">
        <f>ROUND(I782*H782,2)</f>
        <v>0</v>
      </c>
      <c r="BL782" s="16" t="s">
        <v>198</v>
      </c>
      <c r="BM782" s="257" t="s">
        <v>3453</v>
      </c>
    </row>
    <row r="783" s="2" customFormat="1">
      <c r="A783" s="38"/>
      <c r="B783" s="39"/>
      <c r="C783" s="40"/>
      <c r="D783" s="259" t="s">
        <v>187</v>
      </c>
      <c r="E783" s="40"/>
      <c r="F783" s="260" t="s">
        <v>2131</v>
      </c>
      <c r="G783" s="40"/>
      <c r="H783" s="40"/>
      <c r="I783" s="154"/>
      <c r="J783" s="40"/>
      <c r="K783" s="40"/>
      <c r="L783" s="44"/>
      <c r="M783" s="261"/>
      <c r="N783" s="262"/>
      <c r="O783" s="91"/>
      <c r="P783" s="91"/>
      <c r="Q783" s="91"/>
      <c r="R783" s="91"/>
      <c r="S783" s="91"/>
      <c r="T783" s="92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T783" s="16" t="s">
        <v>187</v>
      </c>
      <c r="AU783" s="16" t="s">
        <v>96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3444</v>
      </c>
      <c r="G784" s="268"/>
      <c r="H784" s="271">
        <v>10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3445</v>
      </c>
      <c r="G785" s="268"/>
      <c r="H785" s="271">
        <v>2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3446</v>
      </c>
      <c r="G786" s="268"/>
      <c r="H786" s="271">
        <v>5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3447</v>
      </c>
      <c r="G787" s="268"/>
      <c r="H787" s="271">
        <v>2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3404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3448</v>
      </c>
      <c r="G789" s="268"/>
      <c r="H789" s="271">
        <v>2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3449</v>
      </c>
      <c r="G790" s="268"/>
      <c r="H790" s="271">
        <v>2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3450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3451</v>
      </c>
      <c r="G792" s="268"/>
      <c r="H792" s="271">
        <v>2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13" customFormat="1">
      <c r="A793" s="13"/>
      <c r="B793" s="267"/>
      <c r="C793" s="268"/>
      <c r="D793" s="259" t="s">
        <v>293</v>
      </c>
      <c r="E793" s="269" t="s">
        <v>1</v>
      </c>
      <c r="F793" s="270" t="s">
        <v>3452</v>
      </c>
      <c r="G793" s="268"/>
      <c r="H793" s="271">
        <v>2</v>
      </c>
      <c r="I793" s="272"/>
      <c r="J793" s="268"/>
      <c r="K793" s="268"/>
      <c r="L793" s="273"/>
      <c r="M793" s="274"/>
      <c r="N793" s="275"/>
      <c r="O793" s="275"/>
      <c r="P793" s="275"/>
      <c r="Q793" s="275"/>
      <c r="R793" s="275"/>
      <c r="S793" s="275"/>
      <c r="T793" s="276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77" t="s">
        <v>293</v>
      </c>
      <c r="AU793" s="277" t="s">
        <v>96</v>
      </c>
      <c r="AV793" s="13" t="s">
        <v>96</v>
      </c>
      <c r="AW793" s="13" t="s">
        <v>40</v>
      </c>
      <c r="AX793" s="13" t="s">
        <v>85</v>
      </c>
      <c r="AY793" s="277" t="s">
        <v>180</v>
      </c>
    </row>
    <row r="794" s="2" customFormat="1" ht="24" customHeight="1">
      <c r="A794" s="38"/>
      <c r="B794" s="39"/>
      <c r="C794" s="278" t="s">
        <v>744</v>
      </c>
      <c r="D794" s="278" t="s">
        <v>334</v>
      </c>
      <c r="E794" s="279" t="s">
        <v>2152</v>
      </c>
      <c r="F794" s="280" t="s">
        <v>2153</v>
      </c>
      <c r="G794" s="281" t="s">
        <v>342</v>
      </c>
      <c r="H794" s="282">
        <v>9</v>
      </c>
      <c r="I794" s="283"/>
      <c r="J794" s="284">
        <f>ROUND(I794*H794,2)</f>
        <v>0</v>
      </c>
      <c r="K794" s="280" t="s">
        <v>1</v>
      </c>
      <c r="L794" s="285"/>
      <c r="M794" s="286" t="s">
        <v>1</v>
      </c>
      <c r="N794" s="287" t="s">
        <v>50</v>
      </c>
      <c r="O794" s="91"/>
      <c r="P794" s="255">
        <f>O794*H794</f>
        <v>0</v>
      </c>
      <c r="Q794" s="255">
        <v>0.0035000000000000001</v>
      </c>
      <c r="R794" s="255">
        <f>Q794*H794</f>
        <v>0.0315</v>
      </c>
      <c r="S794" s="255">
        <v>0</v>
      </c>
      <c r="T794" s="256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257" t="s">
        <v>215</v>
      </c>
      <c r="AT794" s="257" t="s">
        <v>334</v>
      </c>
      <c r="AU794" s="257" t="s">
        <v>96</v>
      </c>
      <c r="AY794" s="16" t="s">
        <v>180</v>
      </c>
      <c r="BE794" s="258">
        <f>IF(N794="základní",J794,0)</f>
        <v>0</v>
      </c>
      <c r="BF794" s="258">
        <f>IF(N794="snížená",J794,0)</f>
        <v>0</v>
      </c>
      <c r="BG794" s="258">
        <f>IF(N794="zákl. přenesená",J794,0)</f>
        <v>0</v>
      </c>
      <c r="BH794" s="258">
        <f>IF(N794="sníž. přenesená",J794,0)</f>
        <v>0</v>
      </c>
      <c r="BI794" s="258">
        <f>IF(N794="nulová",J794,0)</f>
        <v>0</v>
      </c>
      <c r="BJ794" s="16" t="s">
        <v>93</v>
      </c>
      <c r="BK794" s="258">
        <f>ROUND(I794*H794,2)</f>
        <v>0</v>
      </c>
      <c r="BL794" s="16" t="s">
        <v>198</v>
      </c>
      <c r="BM794" s="257" t="s">
        <v>3454</v>
      </c>
    </row>
    <row r="795" s="2" customFormat="1">
      <c r="A795" s="38"/>
      <c r="B795" s="39"/>
      <c r="C795" s="40"/>
      <c r="D795" s="259" t="s">
        <v>187</v>
      </c>
      <c r="E795" s="40"/>
      <c r="F795" s="260" t="s">
        <v>2155</v>
      </c>
      <c r="G795" s="40"/>
      <c r="H795" s="40"/>
      <c r="I795" s="154"/>
      <c r="J795" s="40"/>
      <c r="K795" s="40"/>
      <c r="L795" s="44"/>
      <c r="M795" s="261"/>
      <c r="N795" s="262"/>
      <c r="O795" s="91"/>
      <c r="P795" s="91"/>
      <c r="Q795" s="91"/>
      <c r="R795" s="91"/>
      <c r="S795" s="91"/>
      <c r="T795" s="92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T795" s="16" t="s">
        <v>187</v>
      </c>
      <c r="AU795" s="16" t="s">
        <v>96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3455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3403</v>
      </c>
      <c r="G797" s="268"/>
      <c r="H797" s="271">
        <v>1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3135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3456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3137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3405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3406</v>
      </c>
      <c r="G802" s="268"/>
      <c r="H802" s="271">
        <v>1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3407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3408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2056</v>
      </c>
      <c r="D805" s="278" t="s">
        <v>334</v>
      </c>
      <c r="E805" s="279" t="s">
        <v>3457</v>
      </c>
      <c r="F805" s="280" t="s">
        <v>3458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1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0.0097999999999999997</v>
      </c>
      <c r="R805" s="255">
        <f>Q805*H805</f>
        <v>0.0097999999999999997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3459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3460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3461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739</v>
      </c>
      <c r="D808" s="278" t="s">
        <v>334</v>
      </c>
      <c r="E808" s="279" t="s">
        <v>2146</v>
      </c>
      <c r="F808" s="280" t="s">
        <v>2147</v>
      </c>
      <c r="G808" s="281" t="s">
        <v>342</v>
      </c>
      <c r="H808" s="282">
        <v>21</v>
      </c>
      <c r="I808" s="283"/>
      <c r="J808" s="284">
        <f>ROUND(I808*H808,2)</f>
        <v>0</v>
      </c>
      <c r="K808" s="280" t="s">
        <v>1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0.00018000000000000001</v>
      </c>
      <c r="R808" s="255">
        <f>Q808*H808</f>
        <v>0.0037800000000000004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3462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2147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3402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3446</v>
      </c>
      <c r="G811" s="268"/>
      <c r="H811" s="271">
        <v>5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3447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3404</v>
      </c>
      <c r="G813" s="268"/>
      <c r="H813" s="271">
        <v>2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3448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3449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3450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3451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3452</v>
      </c>
      <c r="G818" s="268"/>
      <c r="H818" s="271">
        <v>2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2" customFormat="1" ht="24" customHeight="1">
      <c r="A819" s="38"/>
      <c r="B819" s="39"/>
      <c r="C819" s="278" t="s">
        <v>750</v>
      </c>
      <c r="D819" s="278" t="s">
        <v>334</v>
      </c>
      <c r="E819" s="279" t="s">
        <v>2159</v>
      </c>
      <c r="F819" s="280" t="s">
        <v>2946</v>
      </c>
      <c r="G819" s="281" t="s">
        <v>342</v>
      </c>
      <c r="H819" s="282">
        <v>2</v>
      </c>
      <c r="I819" s="283"/>
      <c r="J819" s="284">
        <f>ROUND(I819*H819,2)</f>
        <v>0</v>
      </c>
      <c r="K819" s="280" t="s">
        <v>1</v>
      </c>
      <c r="L819" s="285"/>
      <c r="M819" s="286" t="s">
        <v>1</v>
      </c>
      <c r="N819" s="287" t="s">
        <v>50</v>
      </c>
      <c r="O819" s="91"/>
      <c r="P819" s="255">
        <f>O819*H819</f>
        <v>0</v>
      </c>
      <c r="Q819" s="255">
        <v>0.00018000000000000001</v>
      </c>
      <c r="R819" s="255">
        <f>Q819*H819</f>
        <v>0.00036000000000000002</v>
      </c>
      <c r="S819" s="255">
        <v>0</v>
      </c>
      <c r="T819" s="256">
        <f>S819*H819</f>
        <v>0</v>
      </c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R819" s="257" t="s">
        <v>215</v>
      </c>
      <c r="AT819" s="257" t="s">
        <v>334</v>
      </c>
      <c r="AU819" s="257" t="s">
        <v>96</v>
      </c>
      <c r="AY819" s="16" t="s">
        <v>180</v>
      </c>
      <c r="BE819" s="258">
        <f>IF(N819="základní",J819,0)</f>
        <v>0</v>
      </c>
      <c r="BF819" s="258">
        <f>IF(N819="snížená",J819,0)</f>
        <v>0</v>
      </c>
      <c r="BG819" s="258">
        <f>IF(N819="zákl. přenesená",J819,0)</f>
        <v>0</v>
      </c>
      <c r="BH819" s="258">
        <f>IF(N819="sníž. přenesená",J819,0)</f>
        <v>0</v>
      </c>
      <c r="BI819" s="258">
        <f>IF(N819="nulová",J819,0)</f>
        <v>0</v>
      </c>
      <c r="BJ819" s="16" t="s">
        <v>93</v>
      </c>
      <c r="BK819" s="258">
        <f>ROUND(I819*H819,2)</f>
        <v>0</v>
      </c>
      <c r="BL819" s="16" t="s">
        <v>198</v>
      </c>
      <c r="BM819" s="257" t="s">
        <v>3463</v>
      </c>
    </row>
    <row r="820" s="2" customFormat="1">
      <c r="A820" s="38"/>
      <c r="B820" s="39"/>
      <c r="C820" s="40"/>
      <c r="D820" s="259" t="s">
        <v>187</v>
      </c>
      <c r="E820" s="40"/>
      <c r="F820" s="260" t="s">
        <v>2946</v>
      </c>
      <c r="G820" s="40"/>
      <c r="H820" s="40"/>
      <c r="I820" s="154"/>
      <c r="J820" s="40"/>
      <c r="K820" s="40"/>
      <c r="L820" s="44"/>
      <c r="M820" s="261"/>
      <c r="N820" s="262"/>
      <c r="O820" s="91"/>
      <c r="P820" s="91"/>
      <c r="Q820" s="91"/>
      <c r="R820" s="91"/>
      <c r="S820" s="91"/>
      <c r="T820" s="92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T820" s="16" t="s">
        <v>187</v>
      </c>
      <c r="AU820" s="16" t="s">
        <v>96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3464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93</v>
      </c>
      <c r="AY821" s="277" t="s">
        <v>180</v>
      </c>
    </row>
    <row r="822" s="2" customFormat="1" ht="24" customHeight="1">
      <c r="A822" s="38"/>
      <c r="B822" s="39"/>
      <c r="C822" s="278" t="s">
        <v>757</v>
      </c>
      <c r="D822" s="278" t="s">
        <v>334</v>
      </c>
      <c r="E822" s="279" t="s">
        <v>2167</v>
      </c>
      <c r="F822" s="280" t="s">
        <v>2168</v>
      </c>
      <c r="G822" s="281" t="s">
        <v>342</v>
      </c>
      <c r="H822" s="282">
        <v>5</v>
      </c>
      <c r="I822" s="283"/>
      <c r="J822" s="284">
        <f>ROUND(I822*H822,2)</f>
        <v>0</v>
      </c>
      <c r="K822" s="280" t="s">
        <v>1</v>
      </c>
      <c r="L822" s="285"/>
      <c r="M822" s="286" t="s">
        <v>1</v>
      </c>
      <c r="N822" s="287" t="s">
        <v>50</v>
      </c>
      <c r="O822" s="91"/>
      <c r="P822" s="255">
        <f>O822*H822</f>
        <v>0</v>
      </c>
      <c r="Q822" s="255">
        <v>6.9999999999999994E-05</v>
      </c>
      <c r="R822" s="255">
        <f>Q822*H822</f>
        <v>0.00034999999999999994</v>
      </c>
      <c r="S822" s="255">
        <v>0</v>
      </c>
      <c r="T822" s="256">
        <f>S822*H822</f>
        <v>0</v>
      </c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R822" s="257" t="s">
        <v>215</v>
      </c>
      <c r="AT822" s="257" t="s">
        <v>334</v>
      </c>
      <c r="AU822" s="257" t="s">
        <v>96</v>
      </c>
      <c r="AY822" s="16" t="s">
        <v>180</v>
      </c>
      <c r="BE822" s="258">
        <f>IF(N822="základní",J822,0)</f>
        <v>0</v>
      </c>
      <c r="BF822" s="258">
        <f>IF(N822="snížená",J822,0)</f>
        <v>0</v>
      </c>
      <c r="BG822" s="258">
        <f>IF(N822="zákl. přenesená",J822,0)</f>
        <v>0</v>
      </c>
      <c r="BH822" s="258">
        <f>IF(N822="sníž. přenesená",J822,0)</f>
        <v>0</v>
      </c>
      <c r="BI822" s="258">
        <f>IF(N822="nulová",J822,0)</f>
        <v>0</v>
      </c>
      <c r="BJ822" s="16" t="s">
        <v>93</v>
      </c>
      <c r="BK822" s="258">
        <f>ROUND(I822*H822,2)</f>
        <v>0</v>
      </c>
      <c r="BL822" s="16" t="s">
        <v>198</v>
      </c>
      <c r="BM822" s="257" t="s">
        <v>3465</v>
      </c>
    </row>
    <row r="823" s="2" customFormat="1">
      <c r="A823" s="38"/>
      <c r="B823" s="39"/>
      <c r="C823" s="40"/>
      <c r="D823" s="259" t="s">
        <v>187</v>
      </c>
      <c r="E823" s="40"/>
      <c r="F823" s="260" t="s">
        <v>2168</v>
      </c>
      <c r="G823" s="40"/>
      <c r="H823" s="40"/>
      <c r="I823" s="154"/>
      <c r="J823" s="40"/>
      <c r="K823" s="40"/>
      <c r="L823" s="44"/>
      <c r="M823" s="261"/>
      <c r="N823" s="262"/>
      <c r="O823" s="91"/>
      <c r="P823" s="91"/>
      <c r="Q823" s="91"/>
      <c r="R823" s="91"/>
      <c r="S823" s="91"/>
      <c r="T823" s="92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T823" s="16" t="s">
        <v>187</v>
      </c>
      <c r="AU823" s="16" t="s">
        <v>96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3466</v>
      </c>
      <c r="G824" s="268"/>
      <c r="H824" s="271">
        <v>5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24" customHeight="1">
      <c r="A825" s="38"/>
      <c r="B825" s="39"/>
      <c r="C825" s="278" t="s">
        <v>1986</v>
      </c>
      <c r="D825" s="278" t="s">
        <v>334</v>
      </c>
      <c r="E825" s="279" t="s">
        <v>2163</v>
      </c>
      <c r="F825" s="280" t="s">
        <v>2164</v>
      </c>
      <c r="G825" s="281" t="s">
        <v>342</v>
      </c>
      <c r="H825" s="282">
        <v>3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6.9999999999999994E-05</v>
      </c>
      <c r="R825" s="255">
        <f>Q825*H825</f>
        <v>0.00020999999999999998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3467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2164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3468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3469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2" customFormat="1" ht="48" customHeight="1">
      <c r="A829" s="38"/>
      <c r="B829" s="39"/>
      <c r="C829" s="246" t="s">
        <v>763</v>
      </c>
      <c r="D829" s="246" t="s">
        <v>181</v>
      </c>
      <c r="E829" s="247" t="s">
        <v>537</v>
      </c>
      <c r="F829" s="248" t="s">
        <v>538</v>
      </c>
      <c r="G829" s="249" t="s">
        <v>184</v>
      </c>
      <c r="H829" s="250">
        <v>63</v>
      </c>
      <c r="I829" s="251"/>
      <c r="J829" s="252">
        <f>ROUND(I829*H829,2)</f>
        <v>0</v>
      </c>
      <c r="K829" s="248" t="s">
        <v>1</v>
      </c>
      <c r="L829" s="44"/>
      <c r="M829" s="253" t="s">
        <v>1</v>
      </c>
      <c r="N829" s="254" t="s">
        <v>50</v>
      </c>
      <c r="O829" s="91"/>
      <c r="P829" s="255">
        <f>O829*H829</f>
        <v>0</v>
      </c>
      <c r="Q829" s="255">
        <v>0</v>
      </c>
      <c r="R829" s="255">
        <f>Q829*H829</f>
        <v>0</v>
      </c>
      <c r="S829" s="255">
        <v>0</v>
      </c>
      <c r="T829" s="256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257" t="s">
        <v>198</v>
      </c>
      <c r="AT829" s="257" t="s">
        <v>181</v>
      </c>
      <c r="AU829" s="257" t="s">
        <v>96</v>
      </c>
      <c r="AY829" s="16" t="s">
        <v>180</v>
      </c>
      <c r="BE829" s="258">
        <f>IF(N829="základní",J829,0)</f>
        <v>0</v>
      </c>
      <c r="BF829" s="258">
        <f>IF(N829="snížená",J829,0)</f>
        <v>0</v>
      </c>
      <c r="BG829" s="258">
        <f>IF(N829="zákl. přenesená",J829,0)</f>
        <v>0</v>
      </c>
      <c r="BH829" s="258">
        <f>IF(N829="sníž. přenesená",J829,0)</f>
        <v>0</v>
      </c>
      <c r="BI829" s="258">
        <f>IF(N829="nulová",J829,0)</f>
        <v>0</v>
      </c>
      <c r="BJ829" s="16" t="s">
        <v>93</v>
      </c>
      <c r="BK829" s="258">
        <f>ROUND(I829*H829,2)</f>
        <v>0</v>
      </c>
      <c r="BL829" s="16" t="s">
        <v>198</v>
      </c>
      <c r="BM829" s="257" t="s">
        <v>3470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628</v>
      </c>
      <c r="G830" s="268"/>
      <c r="H830" s="271">
        <v>63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93</v>
      </c>
      <c r="AY830" s="277" t="s">
        <v>180</v>
      </c>
    </row>
    <row r="831" s="2" customFormat="1" ht="24" customHeight="1">
      <c r="A831" s="38"/>
      <c r="B831" s="39"/>
      <c r="C831" s="246" t="s">
        <v>768</v>
      </c>
      <c r="D831" s="246" t="s">
        <v>181</v>
      </c>
      <c r="E831" s="247" t="s">
        <v>2189</v>
      </c>
      <c r="F831" s="248" t="s">
        <v>2190</v>
      </c>
      <c r="G831" s="249" t="s">
        <v>184</v>
      </c>
      <c r="H831" s="250">
        <v>23</v>
      </c>
      <c r="I831" s="251"/>
      <c r="J831" s="252">
        <f>ROUND(I831*H831,2)</f>
        <v>0</v>
      </c>
      <c r="K831" s="248" t="s">
        <v>1</v>
      </c>
      <c r="L831" s="44"/>
      <c r="M831" s="253" t="s">
        <v>1</v>
      </c>
      <c r="N831" s="254" t="s">
        <v>50</v>
      </c>
      <c r="O831" s="91"/>
      <c r="P831" s="255">
        <f>O831*H831</f>
        <v>0</v>
      </c>
      <c r="Q831" s="255">
        <v>0</v>
      </c>
      <c r="R831" s="255">
        <f>Q831*H831</f>
        <v>0</v>
      </c>
      <c r="S831" s="255">
        <v>0</v>
      </c>
      <c r="T831" s="256">
        <f>S831*H831</f>
        <v>0</v>
      </c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R831" s="257" t="s">
        <v>198</v>
      </c>
      <c r="AT831" s="257" t="s">
        <v>181</v>
      </c>
      <c r="AU831" s="257" t="s">
        <v>96</v>
      </c>
      <c r="AY831" s="16" t="s">
        <v>180</v>
      </c>
      <c r="BE831" s="258">
        <f>IF(N831="základní",J831,0)</f>
        <v>0</v>
      </c>
      <c r="BF831" s="258">
        <f>IF(N831="snížená",J831,0)</f>
        <v>0</v>
      </c>
      <c r="BG831" s="258">
        <f>IF(N831="zákl. přenesená",J831,0)</f>
        <v>0</v>
      </c>
      <c r="BH831" s="258">
        <f>IF(N831="sníž. přenesená",J831,0)</f>
        <v>0</v>
      </c>
      <c r="BI831" s="258">
        <f>IF(N831="nulová",J831,0)</f>
        <v>0</v>
      </c>
      <c r="BJ831" s="16" t="s">
        <v>93</v>
      </c>
      <c r="BK831" s="258">
        <f>ROUND(I831*H831,2)</f>
        <v>0</v>
      </c>
      <c r="BL831" s="16" t="s">
        <v>198</v>
      </c>
      <c r="BM831" s="257" t="s">
        <v>3471</v>
      </c>
    </row>
    <row r="832" s="2" customFormat="1">
      <c r="A832" s="38"/>
      <c r="B832" s="39"/>
      <c r="C832" s="40"/>
      <c r="D832" s="259" t="s">
        <v>187</v>
      </c>
      <c r="E832" s="40"/>
      <c r="F832" s="260" t="s">
        <v>2190</v>
      </c>
      <c r="G832" s="40"/>
      <c r="H832" s="40"/>
      <c r="I832" s="154"/>
      <c r="J832" s="40"/>
      <c r="K832" s="40"/>
      <c r="L832" s="44"/>
      <c r="M832" s="261"/>
      <c r="N832" s="262"/>
      <c r="O832" s="91"/>
      <c r="P832" s="91"/>
      <c r="Q832" s="91"/>
      <c r="R832" s="91"/>
      <c r="S832" s="91"/>
      <c r="T832" s="92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T832" s="16" t="s">
        <v>187</v>
      </c>
      <c r="AU832" s="16" t="s">
        <v>96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404</v>
      </c>
      <c r="G833" s="268"/>
      <c r="H833" s="271">
        <v>23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93</v>
      </c>
      <c r="AY833" s="277" t="s">
        <v>180</v>
      </c>
    </row>
    <row r="834" s="2" customFormat="1" ht="24" customHeight="1">
      <c r="A834" s="38"/>
      <c r="B834" s="39"/>
      <c r="C834" s="246" t="s">
        <v>774</v>
      </c>
      <c r="D834" s="246" t="s">
        <v>181</v>
      </c>
      <c r="E834" s="247" t="s">
        <v>2186</v>
      </c>
      <c r="F834" s="248" t="s">
        <v>2187</v>
      </c>
      <c r="G834" s="249" t="s">
        <v>184</v>
      </c>
      <c r="H834" s="250">
        <v>40</v>
      </c>
      <c r="I834" s="251"/>
      <c r="J834" s="252">
        <f>ROUND(I834*H834,2)</f>
        <v>0</v>
      </c>
      <c r="K834" s="248" t="s">
        <v>1</v>
      </c>
      <c r="L834" s="44"/>
      <c r="M834" s="253" t="s">
        <v>1</v>
      </c>
      <c r="N834" s="254" t="s">
        <v>50</v>
      </c>
      <c r="O834" s="91"/>
      <c r="P834" s="255">
        <f>O834*H834</f>
        <v>0</v>
      </c>
      <c r="Q834" s="255">
        <v>0</v>
      </c>
      <c r="R834" s="255">
        <f>Q834*H834</f>
        <v>0</v>
      </c>
      <c r="S834" s="255">
        <v>0</v>
      </c>
      <c r="T834" s="256">
        <f>S834*H834</f>
        <v>0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257" t="s">
        <v>198</v>
      </c>
      <c r="AT834" s="257" t="s">
        <v>181</v>
      </c>
      <c r="AU834" s="257" t="s">
        <v>96</v>
      </c>
      <c r="AY834" s="16" t="s">
        <v>180</v>
      </c>
      <c r="BE834" s="258">
        <f>IF(N834="základní",J834,0)</f>
        <v>0</v>
      </c>
      <c r="BF834" s="258">
        <f>IF(N834="snížená",J834,0)</f>
        <v>0</v>
      </c>
      <c r="BG834" s="258">
        <f>IF(N834="zákl. přenesená",J834,0)</f>
        <v>0</v>
      </c>
      <c r="BH834" s="258">
        <f>IF(N834="sníž. přenesená",J834,0)</f>
        <v>0</v>
      </c>
      <c r="BI834" s="258">
        <f>IF(N834="nulová",J834,0)</f>
        <v>0</v>
      </c>
      <c r="BJ834" s="16" t="s">
        <v>93</v>
      </c>
      <c r="BK834" s="258">
        <f>ROUND(I834*H834,2)</f>
        <v>0</v>
      </c>
      <c r="BL834" s="16" t="s">
        <v>198</v>
      </c>
      <c r="BM834" s="257" t="s">
        <v>3472</v>
      </c>
    </row>
    <row r="835" s="2" customFormat="1">
      <c r="A835" s="38"/>
      <c r="B835" s="39"/>
      <c r="C835" s="40"/>
      <c r="D835" s="259" t="s">
        <v>187</v>
      </c>
      <c r="E835" s="40"/>
      <c r="F835" s="260" t="s">
        <v>2187</v>
      </c>
      <c r="G835" s="40"/>
      <c r="H835" s="40"/>
      <c r="I835" s="154"/>
      <c r="J835" s="40"/>
      <c r="K835" s="40"/>
      <c r="L835" s="44"/>
      <c r="M835" s="261"/>
      <c r="N835" s="262"/>
      <c r="O835" s="91"/>
      <c r="P835" s="91"/>
      <c r="Q835" s="91"/>
      <c r="R835" s="91"/>
      <c r="S835" s="91"/>
      <c r="T835" s="92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T835" s="16" t="s">
        <v>187</v>
      </c>
      <c r="AU835" s="16" t="s">
        <v>96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497</v>
      </c>
      <c r="G836" s="268"/>
      <c r="H836" s="271">
        <v>40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93</v>
      </c>
      <c r="AY836" s="277" t="s">
        <v>180</v>
      </c>
    </row>
    <row r="837" s="2" customFormat="1" ht="16.5" customHeight="1">
      <c r="A837" s="38"/>
      <c r="B837" s="39"/>
      <c r="C837" s="246" t="s">
        <v>315</v>
      </c>
      <c r="D837" s="246" t="s">
        <v>181</v>
      </c>
      <c r="E837" s="247" t="s">
        <v>2179</v>
      </c>
      <c r="F837" s="248" t="s">
        <v>2180</v>
      </c>
      <c r="G837" s="249" t="s">
        <v>184</v>
      </c>
      <c r="H837" s="250">
        <v>63</v>
      </c>
      <c r="I837" s="251"/>
      <c r="J837" s="252">
        <f>ROUND(I837*H837,2)</f>
        <v>0</v>
      </c>
      <c r="K837" s="248" t="s">
        <v>1</v>
      </c>
      <c r="L837" s="44"/>
      <c r="M837" s="253" t="s">
        <v>1</v>
      </c>
      <c r="N837" s="254" t="s">
        <v>50</v>
      </c>
      <c r="O837" s="91"/>
      <c r="P837" s="255">
        <f>O837*H837</f>
        <v>0</v>
      </c>
      <c r="Q837" s="255">
        <v>0</v>
      </c>
      <c r="R837" s="255">
        <f>Q837*H837</f>
        <v>0</v>
      </c>
      <c r="S837" s="255">
        <v>0</v>
      </c>
      <c r="T837" s="256">
        <f>S837*H837</f>
        <v>0</v>
      </c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R837" s="257" t="s">
        <v>198</v>
      </c>
      <c r="AT837" s="257" t="s">
        <v>181</v>
      </c>
      <c r="AU837" s="257" t="s">
        <v>96</v>
      </c>
      <c r="AY837" s="16" t="s">
        <v>180</v>
      </c>
      <c r="BE837" s="258">
        <f>IF(N837="základní",J837,0)</f>
        <v>0</v>
      </c>
      <c r="BF837" s="258">
        <f>IF(N837="snížená",J837,0)</f>
        <v>0</v>
      </c>
      <c r="BG837" s="258">
        <f>IF(N837="zákl. přenesená",J837,0)</f>
        <v>0</v>
      </c>
      <c r="BH837" s="258">
        <f>IF(N837="sníž. přenesená",J837,0)</f>
        <v>0</v>
      </c>
      <c r="BI837" s="258">
        <f>IF(N837="nulová",J837,0)</f>
        <v>0</v>
      </c>
      <c r="BJ837" s="16" t="s">
        <v>93</v>
      </c>
      <c r="BK837" s="258">
        <f>ROUND(I837*H837,2)</f>
        <v>0</v>
      </c>
      <c r="BL837" s="16" t="s">
        <v>198</v>
      </c>
      <c r="BM837" s="257" t="s">
        <v>3473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628</v>
      </c>
      <c r="G838" s="268"/>
      <c r="H838" s="271">
        <v>63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93</v>
      </c>
      <c r="AY838" s="277" t="s">
        <v>180</v>
      </c>
    </row>
    <row r="839" s="2" customFormat="1" ht="16.5" customHeight="1">
      <c r="A839" s="38"/>
      <c r="B839" s="39"/>
      <c r="C839" s="246" t="s">
        <v>614</v>
      </c>
      <c r="D839" s="246" t="s">
        <v>181</v>
      </c>
      <c r="E839" s="247" t="s">
        <v>1956</v>
      </c>
      <c r="F839" s="248" t="s">
        <v>1957</v>
      </c>
      <c r="G839" s="249" t="s">
        <v>483</v>
      </c>
      <c r="H839" s="250">
        <v>2317.8000000000002</v>
      </c>
      <c r="I839" s="251"/>
      <c r="J839" s="252">
        <f>ROUND(I839*H839,2)</f>
        <v>0</v>
      </c>
      <c r="K839" s="248" t="s">
        <v>1</v>
      </c>
      <c r="L839" s="44"/>
      <c r="M839" s="253" t="s">
        <v>1</v>
      </c>
      <c r="N839" s="254" t="s">
        <v>50</v>
      </c>
      <c r="O839" s="91"/>
      <c r="P839" s="255">
        <f>O839*H839</f>
        <v>0</v>
      </c>
      <c r="Q839" s="255">
        <v>0</v>
      </c>
      <c r="R839" s="255">
        <f>Q839*H839</f>
        <v>0</v>
      </c>
      <c r="S839" s="255">
        <v>0</v>
      </c>
      <c r="T839" s="256">
        <f>S839*H839</f>
        <v>0</v>
      </c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R839" s="257" t="s">
        <v>198</v>
      </c>
      <c r="AT839" s="257" t="s">
        <v>181</v>
      </c>
      <c r="AU839" s="257" t="s">
        <v>96</v>
      </c>
      <c r="AY839" s="16" t="s">
        <v>180</v>
      </c>
      <c r="BE839" s="258">
        <f>IF(N839="základní",J839,0)</f>
        <v>0</v>
      </c>
      <c r="BF839" s="258">
        <f>IF(N839="snížená",J839,0)</f>
        <v>0</v>
      </c>
      <c r="BG839" s="258">
        <f>IF(N839="zákl. přenesená",J839,0)</f>
        <v>0</v>
      </c>
      <c r="BH839" s="258">
        <f>IF(N839="sníž. přenesená",J839,0)</f>
        <v>0</v>
      </c>
      <c r="BI839" s="258">
        <f>IF(N839="nulová",J839,0)</f>
        <v>0</v>
      </c>
      <c r="BJ839" s="16" t="s">
        <v>93</v>
      </c>
      <c r="BK839" s="258">
        <f>ROUND(I839*H839,2)</f>
        <v>0</v>
      </c>
      <c r="BL839" s="16" t="s">
        <v>198</v>
      </c>
      <c r="BM839" s="257" t="s">
        <v>3474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3345</v>
      </c>
      <c r="G840" s="268"/>
      <c r="H840" s="271">
        <v>1015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3346</v>
      </c>
      <c r="G841" s="268"/>
      <c r="H841" s="271">
        <v>94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3347</v>
      </c>
      <c r="G842" s="268"/>
      <c r="H842" s="271">
        <v>381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3348</v>
      </c>
      <c r="G843" s="268"/>
      <c r="H843" s="271">
        <v>87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3349</v>
      </c>
      <c r="G844" s="268"/>
      <c r="H844" s="271">
        <v>77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3350</v>
      </c>
      <c r="G845" s="268"/>
      <c r="H845" s="271">
        <v>98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3351</v>
      </c>
      <c r="G846" s="268"/>
      <c r="H846" s="271">
        <v>86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13" customFormat="1">
      <c r="A847" s="13"/>
      <c r="B847" s="267"/>
      <c r="C847" s="268"/>
      <c r="D847" s="259" t="s">
        <v>293</v>
      </c>
      <c r="E847" s="269" t="s">
        <v>1</v>
      </c>
      <c r="F847" s="270" t="s">
        <v>3352</v>
      </c>
      <c r="G847" s="268"/>
      <c r="H847" s="271">
        <v>49</v>
      </c>
      <c r="I847" s="272"/>
      <c r="J847" s="268"/>
      <c r="K847" s="268"/>
      <c r="L847" s="273"/>
      <c r="M847" s="274"/>
      <c r="N847" s="275"/>
      <c r="O847" s="275"/>
      <c r="P847" s="275"/>
      <c r="Q847" s="275"/>
      <c r="R847" s="275"/>
      <c r="S847" s="275"/>
      <c r="T847" s="276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77" t="s">
        <v>293</v>
      </c>
      <c r="AU847" s="277" t="s">
        <v>96</v>
      </c>
      <c r="AV847" s="13" t="s">
        <v>96</v>
      </c>
      <c r="AW847" s="13" t="s">
        <v>40</v>
      </c>
      <c r="AX847" s="13" t="s">
        <v>85</v>
      </c>
      <c r="AY847" s="277" t="s">
        <v>180</v>
      </c>
    </row>
    <row r="848" s="13" customFormat="1">
      <c r="A848" s="13"/>
      <c r="B848" s="267"/>
      <c r="C848" s="268"/>
      <c r="D848" s="259" t="s">
        <v>293</v>
      </c>
      <c r="E848" s="269" t="s">
        <v>1</v>
      </c>
      <c r="F848" s="270" t="s">
        <v>3353</v>
      </c>
      <c r="G848" s="268"/>
      <c r="H848" s="271">
        <v>63</v>
      </c>
      <c r="I848" s="272"/>
      <c r="J848" s="268"/>
      <c r="K848" s="268"/>
      <c r="L848" s="273"/>
      <c r="M848" s="274"/>
      <c r="N848" s="275"/>
      <c r="O848" s="275"/>
      <c r="P848" s="275"/>
      <c r="Q848" s="275"/>
      <c r="R848" s="275"/>
      <c r="S848" s="275"/>
      <c r="T848" s="276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77" t="s">
        <v>293</v>
      </c>
      <c r="AU848" s="277" t="s">
        <v>96</v>
      </c>
      <c r="AV848" s="13" t="s">
        <v>96</v>
      </c>
      <c r="AW848" s="13" t="s">
        <v>40</v>
      </c>
      <c r="AX848" s="13" t="s">
        <v>85</v>
      </c>
      <c r="AY848" s="277" t="s">
        <v>180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3354</v>
      </c>
      <c r="G849" s="268"/>
      <c r="H849" s="271">
        <v>55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3355</v>
      </c>
      <c r="G850" s="268"/>
      <c r="H850" s="271">
        <v>312.80000000000001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36" customHeight="1">
      <c r="A851" s="38"/>
      <c r="B851" s="39"/>
      <c r="C851" s="246" t="s">
        <v>2238</v>
      </c>
      <c r="D851" s="246" t="s">
        <v>181</v>
      </c>
      <c r="E851" s="247" t="s">
        <v>2193</v>
      </c>
      <c r="F851" s="248" t="s">
        <v>2194</v>
      </c>
      <c r="G851" s="249" t="s">
        <v>760</v>
      </c>
      <c r="H851" s="250">
        <v>1</v>
      </c>
      <c r="I851" s="251"/>
      <c r="J851" s="252">
        <f>ROUND(I851*H851,2)</f>
        <v>0</v>
      </c>
      <c r="K851" s="248" t="s">
        <v>1</v>
      </c>
      <c r="L851" s="44"/>
      <c r="M851" s="253" t="s">
        <v>1</v>
      </c>
      <c r="N851" s="254" t="s">
        <v>50</v>
      </c>
      <c r="O851" s="91"/>
      <c r="P851" s="255">
        <f>O851*H851</f>
        <v>0</v>
      </c>
      <c r="Q851" s="255">
        <v>1.0000000000000001E-05</v>
      </c>
      <c r="R851" s="255">
        <f>Q851*H851</f>
        <v>1.0000000000000001E-05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198</v>
      </c>
      <c r="AT851" s="257" t="s">
        <v>181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3475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2194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93</v>
      </c>
      <c r="G853" s="268"/>
      <c r="H853" s="271">
        <v>1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93</v>
      </c>
      <c r="AY853" s="277" t="s">
        <v>180</v>
      </c>
    </row>
    <row r="854" s="2" customFormat="1" ht="16.5" customHeight="1">
      <c r="A854" s="38"/>
      <c r="B854" s="39"/>
      <c r="C854" s="278" t="s">
        <v>779</v>
      </c>
      <c r="D854" s="278" t="s">
        <v>334</v>
      </c>
      <c r="E854" s="279" t="s">
        <v>2196</v>
      </c>
      <c r="F854" s="280" t="s">
        <v>2197</v>
      </c>
      <c r="G854" s="281" t="s">
        <v>342</v>
      </c>
      <c r="H854" s="282">
        <v>3</v>
      </c>
      <c r="I854" s="283"/>
      <c r="J854" s="284">
        <f>ROUND(I854*H854,2)</f>
        <v>0</v>
      </c>
      <c r="K854" s="280" t="s">
        <v>1</v>
      </c>
      <c r="L854" s="285"/>
      <c r="M854" s="286" t="s">
        <v>1</v>
      </c>
      <c r="N854" s="287" t="s">
        <v>50</v>
      </c>
      <c r="O854" s="91"/>
      <c r="P854" s="255">
        <f>O854*H854</f>
        <v>0</v>
      </c>
      <c r="Q854" s="255">
        <v>0.0022000000000000001</v>
      </c>
      <c r="R854" s="255">
        <f>Q854*H854</f>
        <v>0.0066</v>
      </c>
      <c r="S854" s="255">
        <v>0</v>
      </c>
      <c r="T854" s="256">
        <f>S854*H854</f>
        <v>0</v>
      </c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R854" s="257" t="s">
        <v>215</v>
      </c>
      <c r="AT854" s="257" t="s">
        <v>334</v>
      </c>
      <c r="AU854" s="257" t="s">
        <v>96</v>
      </c>
      <c r="AY854" s="16" t="s">
        <v>180</v>
      </c>
      <c r="BE854" s="258">
        <f>IF(N854="základní",J854,0)</f>
        <v>0</v>
      </c>
      <c r="BF854" s="258">
        <f>IF(N854="snížená",J854,0)</f>
        <v>0</v>
      </c>
      <c r="BG854" s="258">
        <f>IF(N854="zákl. přenesená",J854,0)</f>
        <v>0</v>
      </c>
      <c r="BH854" s="258">
        <f>IF(N854="sníž. přenesená",J854,0)</f>
        <v>0</v>
      </c>
      <c r="BI854" s="258">
        <f>IF(N854="nulová",J854,0)</f>
        <v>0</v>
      </c>
      <c r="BJ854" s="16" t="s">
        <v>93</v>
      </c>
      <c r="BK854" s="258">
        <f>ROUND(I854*H854,2)</f>
        <v>0</v>
      </c>
      <c r="BL854" s="16" t="s">
        <v>198</v>
      </c>
      <c r="BM854" s="257" t="s">
        <v>3476</v>
      </c>
    </row>
    <row r="855" s="2" customFormat="1">
      <c r="A855" s="38"/>
      <c r="B855" s="39"/>
      <c r="C855" s="40"/>
      <c r="D855" s="259" t="s">
        <v>187</v>
      </c>
      <c r="E855" s="40"/>
      <c r="F855" s="260" t="s">
        <v>2197</v>
      </c>
      <c r="G855" s="40"/>
      <c r="H855" s="40"/>
      <c r="I855" s="154"/>
      <c r="J855" s="40"/>
      <c r="K855" s="40"/>
      <c r="L855" s="44"/>
      <c r="M855" s="261"/>
      <c r="N855" s="262"/>
      <c r="O855" s="91"/>
      <c r="P855" s="91"/>
      <c r="Q855" s="91"/>
      <c r="R855" s="91"/>
      <c r="S855" s="91"/>
      <c r="T855" s="92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T855" s="16" t="s">
        <v>187</v>
      </c>
      <c r="AU855" s="16" t="s">
        <v>96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3413</v>
      </c>
      <c r="G856" s="268"/>
      <c r="H856" s="271">
        <v>3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93</v>
      </c>
      <c r="AY856" s="277" t="s">
        <v>180</v>
      </c>
    </row>
    <row r="857" s="2" customFormat="1" ht="16.5" customHeight="1">
      <c r="A857" s="38"/>
      <c r="B857" s="39"/>
      <c r="C857" s="278" t="s">
        <v>784</v>
      </c>
      <c r="D857" s="278" t="s">
        <v>334</v>
      </c>
      <c r="E857" s="279" t="s">
        <v>2210</v>
      </c>
      <c r="F857" s="280" t="s">
        <v>2211</v>
      </c>
      <c r="G857" s="281" t="s">
        <v>342</v>
      </c>
      <c r="H857" s="282">
        <v>1</v>
      </c>
      <c r="I857" s="283"/>
      <c r="J857" s="284">
        <f>ROUND(I857*H857,2)</f>
        <v>0</v>
      </c>
      <c r="K857" s="280" t="s">
        <v>1</v>
      </c>
      <c r="L857" s="285"/>
      <c r="M857" s="286" t="s">
        <v>1</v>
      </c>
      <c r="N857" s="287" t="s">
        <v>50</v>
      </c>
      <c r="O857" s="91"/>
      <c r="P857" s="255">
        <f>O857*H857</f>
        <v>0</v>
      </c>
      <c r="Q857" s="255">
        <v>0.0028</v>
      </c>
      <c r="R857" s="255">
        <f>Q857*H857</f>
        <v>0.0028</v>
      </c>
      <c r="S857" s="255">
        <v>0</v>
      </c>
      <c r="T857" s="256">
        <f>S857*H857</f>
        <v>0</v>
      </c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R857" s="257" t="s">
        <v>215</v>
      </c>
      <c r="AT857" s="257" t="s">
        <v>334</v>
      </c>
      <c r="AU857" s="257" t="s">
        <v>96</v>
      </c>
      <c r="AY857" s="16" t="s">
        <v>180</v>
      </c>
      <c r="BE857" s="258">
        <f>IF(N857="základní",J857,0)</f>
        <v>0</v>
      </c>
      <c r="BF857" s="258">
        <f>IF(N857="snížená",J857,0)</f>
        <v>0</v>
      </c>
      <c r="BG857" s="258">
        <f>IF(N857="zákl. přenesená",J857,0)</f>
        <v>0</v>
      </c>
      <c r="BH857" s="258">
        <f>IF(N857="sníž. přenesená",J857,0)</f>
        <v>0</v>
      </c>
      <c r="BI857" s="258">
        <f>IF(N857="nulová",J857,0)</f>
        <v>0</v>
      </c>
      <c r="BJ857" s="16" t="s">
        <v>93</v>
      </c>
      <c r="BK857" s="258">
        <f>ROUND(I857*H857,2)</f>
        <v>0</v>
      </c>
      <c r="BL857" s="16" t="s">
        <v>198</v>
      </c>
      <c r="BM857" s="257" t="s">
        <v>3477</v>
      </c>
    </row>
    <row r="858" s="2" customFormat="1">
      <c r="A858" s="38"/>
      <c r="B858" s="39"/>
      <c r="C858" s="40"/>
      <c r="D858" s="259" t="s">
        <v>187</v>
      </c>
      <c r="E858" s="40"/>
      <c r="F858" s="260" t="s">
        <v>2211</v>
      </c>
      <c r="G858" s="40"/>
      <c r="H858" s="40"/>
      <c r="I858" s="154"/>
      <c r="J858" s="40"/>
      <c r="K858" s="40"/>
      <c r="L858" s="44"/>
      <c r="M858" s="261"/>
      <c r="N858" s="262"/>
      <c r="O858" s="91"/>
      <c r="P858" s="91"/>
      <c r="Q858" s="91"/>
      <c r="R858" s="91"/>
      <c r="S858" s="91"/>
      <c r="T858" s="92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T858" s="16" t="s">
        <v>187</v>
      </c>
      <c r="AU858" s="16" t="s">
        <v>96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3478</v>
      </c>
      <c r="G859" s="268"/>
      <c r="H859" s="271">
        <v>1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85</v>
      </c>
      <c r="AY859" s="277" t="s">
        <v>180</v>
      </c>
    </row>
    <row r="860" s="2" customFormat="1" ht="16.5" customHeight="1">
      <c r="A860" s="38"/>
      <c r="B860" s="39"/>
      <c r="C860" s="278" t="s">
        <v>789</v>
      </c>
      <c r="D860" s="278" t="s">
        <v>334</v>
      </c>
      <c r="E860" s="279" t="s">
        <v>3479</v>
      </c>
      <c r="F860" s="280" t="s">
        <v>3480</v>
      </c>
      <c r="G860" s="281" t="s">
        <v>342</v>
      </c>
      <c r="H860" s="282">
        <v>1</v>
      </c>
      <c r="I860" s="283"/>
      <c r="J860" s="284">
        <f>ROUND(I860*H860,2)</f>
        <v>0</v>
      </c>
      <c r="K860" s="280" t="s">
        <v>1</v>
      </c>
      <c r="L860" s="285"/>
      <c r="M860" s="286" t="s">
        <v>1</v>
      </c>
      <c r="N860" s="287" t="s">
        <v>50</v>
      </c>
      <c r="O860" s="91"/>
      <c r="P860" s="255">
        <f>O860*H860</f>
        <v>0</v>
      </c>
      <c r="Q860" s="255">
        <v>0.0028</v>
      </c>
      <c r="R860" s="255">
        <f>Q860*H860</f>
        <v>0.0028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215</v>
      </c>
      <c r="AT860" s="257" t="s">
        <v>334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3481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3480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3482</v>
      </c>
      <c r="G862" s="268"/>
      <c r="H862" s="271">
        <v>1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93</v>
      </c>
      <c r="AY862" s="277" t="s">
        <v>180</v>
      </c>
    </row>
    <row r="863" s="2" customFormat="1" ht="16.5" customHeight="1">
      <c r="A863" s="38"/>
      <c r="B863" s="39"/>
      <c r="C863" s="278" t="s">
        <v>793</v>
      </c>
      <c r="D863" s="278" t="s">
        <v>334</v>
      </c>
      <c r="E863" s="279" t="s">
        <v>2206</v>
      </c>
      <c r="F863" s="280" t="s">
        <v>2207</v>
      </c>
      <c r="G863" s="281" t="s">
        <v>342</v>
      </c>
      <c r="H863" s="282">
        <v>1</v>
      </c>
      <c r="I863" s="283"/>
      <c r="J863" s="284">
        <f>ROUND(I863*H863,2)</f>
        <v>0</v>
      </c>
      <c r="K863" s="280" t="s">
        <v>1</v>
      </c>
      <c r="L863" s="285"/>
      <c r="M863" s="286" t="s">
        <v>1</v>
      </c>
      <c r="N863" s="287" t="s">
        <v>50</v>
      </c>
      <c r="O863" s="91"/>
      <c r="P863" s="255">
        <f>O863*H863</f>
        <v>0</v>
      </c>
      <c r="Q863" s="255">
        <v>0.0028</v>
      </c>
      <c r="R863" s="255">
        <f>Q863*H863</f>
        <v>0.0028</v>
      </c>
      <c r="S863" s="255">
        <v>0</v>
      </c>
      <c r="T863" s="256">
        <f>S863*H863</f>
        <v>0</v>
      </c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R863" s="257" t="s">
        <v>215</v>
      </c>
      <c r="AT863" s="257" t="s">
        <v>334</v>
      </c>
      <c r="AU863" s="257" t="s">
        <v>96</v>
      </c>
      <c r="AY863" s="16" t="s">
        <v>180</v>
      </c>
      <c r="BE863" s="258">
        <f>IF(N863="základní",J863,0)</f>
        <v>0</v>
      </c>
      <c r="BF863" s="258">
        <f>IF(N863="snížená",J863,0)</f>
        <v>0</v>
      </c>
      <c r="BG863" s="258">
        <f>IF(N863="zákl. přenesená",J863,0)</f>
        <v>0</v>
      </c>
      <c r="BH863" s="258">
        <f>IF(N863="sníž. přenesená",J863,0)</f>
        <v>0</v>
      </c>
      <c r="BI863" s="258">
        <f>IF(N863="nulová",J863,0)</f>
        <v>0</v>
      </c>
      <c r="BJ863" s="16" t="s">
        <v>93</v>
      </c>
      <c r="BK863" s="258">
        <f>ROUND(I863*H863,2)</f>
        <v>0</v>
      </c>
      <c r="BL863" s="16" t="s">
        <v>198</v>
      </c>
      <c r="BM863" s="257" t="s">
        <v>3483</v>
      </c>
    </row>
    <row r="864" s="2" customFormat="1">
      <c r="A864" s="38"/>
      <c r="B864" s="39"/>
      <c r="C864" s="40"/>
      <c r="D864" s="259" t="s">
        <v>187</v>
      </c>
      <c r="E864" s="40"/>
      <c r="F864" s="260" t="s">
        <v>2207</v>
      </c>
      <c r="G864" s="40"/>
      <c r="H864" s="40"/>
      <c r="I864" s="154"/>
      <c r="J864" s="40"/>
      <c r="K864" s="40"/>
      <c r="L864" s="44"/>
      <c r="M864" s="261"/>
      <c r="N864" s="262"/>
      <c r="O864" s="91"/>
      <c r="P864" s="91"/>
      <c r="Q864" s="91"/>
      <c r="R864" s="91"/>
      <c r="S864" s="91"/>
      <c r="T864" s="92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T864" s="16" t="s">
        <v>187</v>
      </c>
      <c r="AU864" s="16" t="s">
        <v>96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3468</v>
      </c>
      <c r="G865" s="268"/>
      <c r="H865" s="271">
        <v>1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85</v>
      </c>
      <c r="AY865" s="277" t="s">
        <v>180</v>
      </c>
    </row>
    <row r="866" s="2" customFormat="1" ht="16.5" customHeight="1">
      <c r="A866" s="38"/>
      <c r="B866" s="39"/>
      <c r="C866" s="278" t="s">
        <v>2062</v>
      </c>
      <c r="D866" s="278" t="s">
        <v>334</v>
      </c>
      <c r="E866" s="279" t="s">
        <v>3484</v>
      </c>
      <c r="F866" s="280" t="s">
        <v>2964</v>
      </c>
      <c r="G866" s="281" t="s">
        <v>342</v>
      </c>
      <c r="H866" s="282">
        <v>1</v>
      </c>
      <c r="I866" s="283"/>
      <c r="J866" s="284">
        <f>ROUND(I866*H866,2)</f>
        <v>0</v>
      </c>
      <c r="K866" s="280" t="s">
        <v>1</v>
      </c>
      <c r="L866" s="285"/>
      <c r="M866" s="286" t="s">
        <v>1</v>
      </c>
      <c r="N866" s="287" t="s">
        <v>50</v>
      </c>
      <c r="O866" s="91"/>
      <c r="P866" s="255">
        <f>O866*H866</f>
        <v>0</v>
      </c>
      <c r="Q866" s="255">
        <v>0.0028</v>
      </c>
      <c r="R866" s="255">
        <f>Q866*H866</f>
        <v>0.0028</v>
      </c>
      <c r="S866" s="255">
        <v>0</v>
      </c>
      <c r="T866" s="256">
        <f>S866*H866</f>
        <v>0</v>
      </c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R866" s="257" t="s">
        <v>215</v>
      </c>
      <c r="AT866" s="257" t="s">
        <v>334</v>
      </c>
      <c r="AU866" s="257" t="s">
        <v>96</v>
      </c>
      <c r="AY866" s="16" t="s">
        <v>180</v>
      </c>
      <c r="BE866" s="258">
        <f>IF(N866="základní",J866,0)</f>
        <v>0</v>
      </c>
      <c r="BF866" s="258">
        <f>IF(N866="snížená",J866,0)</f>
        <v>0</v>
      </c>
      <c r="BG866" s="258">
        <f>IF(N866="zákl. přenesená",J866,0)</f>
        <v>0</v>
      </c>
      <c r="BH866" s="258">
        <f>IF(N866="sníž. přenesená",J866,0)</f>
        <v>0</v>
      </c>
      <c r="BI866" s="258">
        <f>IF(N866="nulová",J866,0)</f>
        <v>0</v>
      </c>
      <c r="BJ866" s="16" t="s">
        <v>93</v>
      </c>
      <c r="BK866" s="258">
        <f>ROUND(I866*H866,2)</f>
        <v>0</v>
      </c>
      <c r="BL866" s="16" t="s">
        <v>198</v>
      </c>
      <c r="BM866" s="257" t="s">
        <v>3485</v>
      </c>
    </row>
    <row r="867" s="2" customFormat="1">
      <c r="A867" s="38"/>
      <c r="B867" s="39"/>
      <c r="C867" s="40"/>
      <c r="D867" s="259" t="s">
        <v>187</v>
      </c>
      <c r="E867" s="40"/>
      <c r="F867" s="260" t="s">
        <v>2964</v>
      </c>
      <c r="G867" s="40"/>
      <c r="H867" s="40"/>
      <c r="I867" s="154"/>
      <c r="J867" s="40"/>
      <c r="K867" s="40"/>
      <c r="L867" s="44"/>
      <c r="M867" s="261"/>
      <c r="N867" s="262"/>
      <c r="O867" s="91"/>
      <c r="P867" s="91"/>
      <c r="Q867" s="91"/>
      <c r="R867" s="91"/>
      <c r="S867" s="91"/>
      <c r="T867" s="92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T867" s="16" t="s">
        <v>187</v>
      </c>
      <c r="AU867" s="16" t="s">
        <v>96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3468</v>
      </c>
      <c r="G868" s="268"/>
      <c r="H868" s="271">
        <v>1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93</v>
      </c>
      <c r="AY868" s="277" t="s">
        <v>180</v>
      </c>
    </row>
    <row r="869" s="2" customFormat="1" ht="16.5" customHeight="1">
      <c r="A869" s="38"/>
      <c r="B869" s="39"/>
      <c r="C869" s="278" t="s">
        <v>2109</v>
      </c>
      <c r="D869" s="278" t="s">
        <v>334</v>
      </c>
      <c r="E869" s="279" t="s">
        <v>2201</v>
      </c>
      <c r="F869" s="280" t="s">
        <v>2202</v>
      </c>
      <c r="G869" s="281" t="s">
        <v>342</v>
      </c>
      <c r="H869" s="282">
        <v>3</v>
      </c>
      <c r="I869" s="283"/>
      <c r="J869" s="284">
        <f>ROUND(I869*H869,2)</f>
        <v>0</v>
      </c>
      <c r="K869" s="280" t="s">
        <v>1</v>
      </c>
      <c r="L869" s="285"/>
      <c r="M869" s="286" t="s">
        <v>1</v>
      </c>
      <c r="N869" s="287" t="s">
        <v>50</v>
      </c>
      <c r="O869" s="91"/>
      <c r="P869" s="255">
        <f>O869*H869</f>
        <v>0</v>
      </c>
      <c r="Q869" s="255">
        <v>0.0028</v>
      </c>
      <c r="R869" s="255">
        <f>Q869*H869</f>
        <v>0.0083999999999999995</v>
      </c>
      <c r="S869" s="255">
        <v>0</v>
      </c>
      <c r="T869" s="256">
        <f>S869*H869</f>
        <v>0</v>
      </c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R869" s="257" t="s">
        <v>215</v>
      </c>
      <c r="AT869" s="257" t="s">
        <v>334</v>
      </c>
      <c r="AU869" s="257" t="s">
        <v>96</v>
      </c>
      <c r="AY869" s="16" t="s">
        <v>180</v>
      </c>
      <c r="BE869" s="258">
        <f>IF(N869="základní",J869,0)</f>
        <v>0</v>
      </c>
      <c r="BF869" s="258">
        <f>IF(N869="snížená",J869,0)</f>
        <v>0</v>
      </c>
      <c r="BG869" s="258">
        <f>IF(N869="zákl. přenesená",J869,0)</f>
        <v>0</v>
      </c>
      <c r="BH869" s="258">
        <f>IF(N869="sníž. přenesená",J869,0)</f>
        <v>0</v>
      </c>
      <c r="BI869" s="258">
        <f>IF(N869="nulová",J869,0)</f>
        <v>0</v>
      </c>
      <c r="BJ869" s="16" t="s">
        <v>93</v>
      </c>
      <c r="BK869" s="258">
        <f>ROUND(I869*H869,2)</f>
        <v>0</v>
      </c>
      <c r="BL869" s="16" t="s">
        <v>198</v>
      </c>
      <c r="BM869" s="257" t="s">
        <v>3486</v>
      </c>
    </row>
    <row r="870" s="2" customFormat="1">
      <c r="A870" s="38"/>
      <c r="B870" s="39"/>
      <c r="C870" s="40"/>
      <c r="D870" s="259" t="s">
        <v>187</v>
      </c>
      <c r="E870" s="40"/>
      <c r="F870" s="260" t="s">
        <v>2202</v>
      </c>
      <c r="G870" s="40"/>
      <c r="H870" s="40"/>
      <c r="I870" s="154"/>
      <c r="J870" s="40"/>
      <c r="K870" s="40"/>
      <c r="L870" s="44"/>
      <c r="M870" s="261"/>
      <c r="N870" s="262"/>
      <c r="O870" s="91"/>
      <c r="P870" s="91"/>
      <c r="Q870" s="91"/>
      <c r="R870" s="91"/>
      <c r="S870" s="91"/>
      <c r="T870" s="92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T870" s="16" t="s">
        <v>187</v>
      </c>
      <c r="AU870" s="16" t="s">
        <v>96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3487</v>
      </c>
      <c r="G871" s="268"/>
      <c r="H871" s="271">
        <v>3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93</v>
      </c>
      <c r="AY871" s="277" t="s">
        <v>180</v>
      </c>
    </row>
    <row r="872" s="2" customFormat="1" ht="16.5" customHeight="1">
      <c r="A872" s="38"/>
      <c r="B872" s="39"/>
      <c r="C872" s="278" t="s">
        <v>797</v>
      </c>
      <c r="D872" s="278" t="s">
        <v>334</v>
      </c>
      <c r="E872" s="279" t="s">
        <v>2239</v>
      </c>
      <c r="F872" s="280" t="s">
        <v>2240</v>
      </c>
      <c r="G872" s="281" t="s">
        <v>342</v>
      </c>
      <c r="H872" s="282">
        <v>3</v>
      </c>
      <c r="I872" s="283"/>
      <c r="J872" s="284">
        <f>ROUND(I872*H872,2)</f>
        <v>0</v>
      </c>
      <c r="K872" s="280" t="s">
        <v>1</v>
      </c>
      <c r="L872" s="285"/>
      <c r="M872" s="286" t="s">
        <v>1</v>
      </c>
      <c r="N872" s="287" t="s">
        <v>50</v>
      </c>
      <c r="O872" s="91"/>
      <c r="P872" s="255">
        <f>O872*H872</f>
        <v>0</v>
      </c>
      <c r="Q872" s="255">
        <v>0.0028</v>
      </c>
      <c r="R872" s="255">
        <f>Q872*H872</f>
        <v>0.0083999999999999995</v>
      </c>
      <c r="S872" s="255">
        <v>0</v>
      </c>
      <c r="T872" s="256">
        <f>S872*H872</f>
        <v>0</v>
      </c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R872" s="257" t="s">
        <v>215</v>
      </c>
      <c r="AT872" s="257" t="s">
        <v>334</v>
      </c>
      <c r="AU872" s="257" t="s">
        <v>96</v>
      </c>
      <c r="AY872" s="16" t="s">
        <v>180</v>
      </c>
      <c r="BE872" s="258">
        <f>IF(N872="základní",J872,0)</f>
        <v>0</v>
      </c>
      <c r="BF872" s="258">
        <f>IF(N872="snížená",J872,0)</f>
        <v>0</v>
      </c>
      <c r="BG872" s="258">
        <f>IF(N872="zákl. přenesená",J872,0)</f>
        <v>0</v>
      </c>
      <c r="BH872" s="258">
        <f>IF(N872="sníž. přenesená",J872,0)</f>
        <v>0</v>
      </c>
      <c r="BI872" s="258">
        <f>IF(N872="nulová",J872,0)</f>
        <v>0</v>
      </c>
      <c r="BJ872" s="16" t="s">
        <v>93</v>
      </c>
      <c r="BK872" s="258">
        <f>ROUND(I872*H872,2)</f>
        <v>0</v>
      </c>
      <c r="BL872" s="16" t="s">
        <v>198</v>
      </c>
      <c r="BM872" s="257" t="s">
        <v>3488</v>
      </c>
    </row>
    <row r="873" s="2" customFormat="1">
      <c r="A873" s="38"/>
      <c r="B873" s="39"/>
      <c r="C873" s="40"/>
      <c r="D873" s="259" t="s">
        <v>187</v>
      </c>
      <c r="E873" s="40"/>
      <c r="F873" s="260" t="s">
        <v>2240</v>
      </c>
      <c r="G873" s="40"/>
      <c r="H873" s="40"/>
      <c r="I873" s="154"/>
      <c r="J873" s="40"/>
      <c r="K873" s="40"/>
      <c r="L873" s="44"/>
      <c r="M873" s="261"/>
      <c r="N873" s="262"/>
      <c r="O873" s="91"/>
      <c r="P873" s="91"/>
      <c r="Q873" s="91"/>
      <c r="R873" s="91"/>
      <c r="S873" s="91"/>
      <c r="T873" s="92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T873" s="16" t="s">
        <v>187</v>
      </c>
      <c r="AU873" s="16" t="s">
        <v>96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3413</v>
      </c>
      <c r="G874" s="268"/>
      <c r="H874" s="271">
        <v>3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2" customFormat="1" ht="16.5" customHeight="1">
      <c r="A875" s="38"/>
      <c r="B875" s="39"/>
      <c r="C875" s="278" t="s">
        <v>802</v>
      </c>
      <c r="D875" s="278" t="s">
        <v>334</v>
      </c>
      <c r="E875" s="279" t="s">
        <v>2235</v>
      </c>
      <c r="F875" s="280" t="s">
        <v>2236</v>
      </c>
      <c r="G875" s="281" t="s">
        <v>342</v>
      </c>
      <c r="H875" s="282">
        <v>15</v>
      </c>
      <c r="I875" s="283"/>
      <c r="J875" s="284">
        <f>ROUND(I875*H875,2)</f>
        <v>0</v>
      </c>
      <c r="K875" s="280" t="s">
        <v>1</v>
      </c>
      <c r="L875" s="285"/>
      <c r="M875" s="286" t="s">
        <v>1</v>
      </c>
      <c r="N875" s="287" t="s">
        <v>50</v>
      </c>
      <c r="O875" s="91"/>
      <c r="P875" s="255">
        <f>O875*H875</f>
        <v>0</v>
      </c>
      <c r="Q875" s="255">
        <v>0.0028</v>
      </c>
      <c r="R875" s="255">
        <f>Q875*H875</f>
        <v>0.042000000000000003</v>
      </c>
      <c r="S875" s="255">
        <v>0</v>
      </c>
      <c r="T875" s="256">
        <f>S875*H875</f>
        <v>0</v>
      </c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R875" s="257" t="s">
        <v>215</v>
      </c>
      <c r="AT875" s="257" t="s">
        <v>334</v>
      </c>
      <c r="AU875" s="257" t="s">
        <v>96</v>
      </c>
      <c r="AY875" s="16" t="s">
        <v>180</v>
      </c>
      <c r="BE875" s="258">
        <f>IF(N875="základní",J875,0)</f>
        <v>0</v>
      </c>
      <c r="BF875" s="258">
        <f>IF(N875="snížená",J875,0)</f>
        <v>0</v>
      </c>
      <c r="BG875" s="258">
        <f>IF(N875="zákl. přenesená",J875,0)</f>
        <v>0</v>
      </c>
      <c r="BH875" s="258">
        <f>IF(N875="sníž. přenesená",J875,0)</f>
        <v>0</v>
      </c>
      <c r="BI875" s="258">
        <f>IF(N875="nulová",J875,0)</f>
        <v>0</v>
      </c>
      <c r="BJ875" s="16" t="s">
        <v>93</v>
      </c>
      <c r="BK875" s="258">
        <f>ROUND(I875*H875,2)</f>
        <v>0</v>
      </c>
      <c r="BL875" s="16" t="s">
        <v>198</v>
      </c>
      <c r="BM875" s="257" t="s">
        <v>3489</v>
      </c>
    </row>
    <row r="876" s="2" customFormat="1">
      <c r="A876" s="38"/>
      <c r="B876" s="39"/>
      <c r="C876" s="40"/>
      <c r="D876" s="259" t="s">
        <v>187</v>
      </c>
      <c r="E876" s="40"/>
      <c r="F876" s="260" t="s">
        <v>2236</v>
      </c>
      <c r="G876" s="40"/>
      <c r="H876" s="40"/>
      <c r="I876" s="154"/>
      <c r="J876" s="40"/>
      <c r="K876" s="40"/>
      <c r="L876" s="44"/>
      <c r="M876" s="261"/>
      <c r="N876" s="262"/>
      <c r="O876" s="91"/>
      <c r="P876" s="91"/>
      <c r="Q876" s="91"/>
      <c r="R876" s="91"/>
      <c r="S876" s="91"/>
      <c r="T876" s="92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T876" s="16" t="s">
        <v>187</v>
      </c>
      <c r="AU876" s="16" t="s">
        <v>96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3490</v>
      </c>
      <c r="G877" s="268"/>
      <c r="H877" s="271">
        <v>15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2" customFormat="1" ht="16.5" customHeight="1">
      <c r="A878" s="38"/>
      <c r="B878" s="39"/>
      <c r="C878" s="278" t="s">
        <v>807</v>
      </c>
      <c r="D878" s="278" t="s">
        <v>334</v>
      </c>
      <c r="E878" s="279" t="s">
        <v>2215</v>
      </c>
      <c r="F878" s="280" t="s">
        <v>2216</v>
      </c>
      <c r="G878" s="281" t="s">
        <v>342</v>
      </c>
      <c r="H878" s="282">
        <v>42</v>
      </c>
      <c r="I878" s="283"/>
      <c r="J878" s="284">
        <f>ROUND(I878*H878,2)</f>
        <v>0</v>
      </c>
      <c r="K878" s="280" t="s">
        <v>1</v>
      </c>
      <c r="L878" s="285"/>
      <c r="M878" s="286" t="s">
        <v>1</v>
      </c>
      <c r="N878" s="287" t="s">
        <v>50</v>
      </c>
      <c r="O878" s="91"/>
      <c r="P878" s="255">
        <f>O878*H878</f>
        <v>0</v>
      </c>
      <c r="Q878" s="255">
        <v>0.00025999999999999998</v>
      </c>
      <c r="R878" s="255">
        <f>Q878*H878</f>
        <v>0.010919999999999999</v>
      </c>
      <c r="S878" s="255">
        <v>0</v>
      </c>
      <c r="T878" s="256">
        <f>S878*H878</f>
        <v>0</v>
      </c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R878" s="257" t="s">
        <v>215</v>
      </c>
      <c r="AT878" s="257" t="s">
        <v>334</v>
      </c>
      <c r="AU878" s="257" t="s">
        <v>96</v>
      </c>
      <c r="AY878" s="16" t="s">
        <v>180</v>
      </c>
      <c r="BE878" s="258">
        <f>IF(N878="základní",J878,0)</f>
        <v>0</v>
      </c>
      <c r="BF878" s="258">
        <f>IF(N878="snížená",J878,0)</f>
        <v>0</v>
      </c>
      <c r="BG878" s="258">
        <f>IF(N878="zákl. přenesená",J878,0)</f>
        <v>0</v>
      </c>
      <c r="BH878" s="258">
        <f>IF(N878="sníž. přenesená",J878,0)</f>
        <v>0</v>
      </c>
      <c r="BI878" s="258">
        <f>IF(N878="nulová",J878,0)</f>
        <v>0</v>
      </c>
      <c r="BJ878" s="16" t="s">
        <v>93</v>
      </c>
      <c r="BK878" s="258">
        <f>ROUND(I878*H878,2)</f>
        <v>0</v>
      </c>
      <c r="BL878" s="16" t="s">
        <v>198</v>
      </c>
      <c r="BM878" s="257" t="s">
        <v>3491</v>
      </c>
    </row>
    <row r="879" s="2" customFormat="1">
      <c r="A879" s="38"/>
      <c r="B879" s="39"/>
      <c r="C879" s="40"/>
      <c r="D879" s="259" t="s">
        <v>187</v>
      </c>
      <c r="E879" s="40"/>
      <c r="F879" s="260" t="s">
        <v>2216</v>
      </c>
      <c r="G879" s="40"/>
      <c r="H879" s="40"/>
      <c r="I879" s="154"/>
      <c r="J879" s="40"/>
      <c r="K879" s="40"/>
      <c r="L879" s="44"/>
      <c r="M879" s="261"/>
      <c r="N879" s="262"/>
      <c r="O879" s="91"/>
      <c r="P879" s="91"/>
      <c r="Q879" s="91"/>
      <c r="R879" s="91"/>
      <c r="S879" s="91"/>
      <c r="T879" s="92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T879" s="16" t="s">
        <v>187</v>
      </c>
      <c r="AU879" s="16" t="s">
        <v>96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3492</v>
      </c>
      <c r="G880" s="268"/>
      <c r="H880" s="271">
        <v>7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85</v>
      </c>
      <c r="AY880" s="277" t="s">
        <v>180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3493</v>
      </c>
      <c r="G881" s="268"/>
      <c r="H881" s="271">
        <v>10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3447</v>
      </c>
      <c r="G882" s="268"/>
      <c r="H882" s="271">
        <v>2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3404</v>
      </c>
      <c r="G883" s="268"/>
      <c r="H883" s="271">
        <v>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3494</v>
      </c>
      <c r="G884" s="268"/>
      <c r="H884" s="271">
        <v>6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3495</v>
      </c>
      <c r="G885" s="268"/>
      <c r="H885" s="271">
        <v>6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3450</v>
      </c>
      <c r="G886" s="268"/>
      <c r="H886" s="271">
        <v>2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3451</v>
      </c>
      <c r="G887" s="268"/>
      <c r="H887" s="271">
        <v>2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3496</v>
      </c>
      <c r="G888" s="268"/>
      <c r="H888" s="271">
        <v>5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2" customFormat="1" ht="16.5" customHeight="1">
      <c r="A889" s="38"/>
      <c r="B889" s="39"/>
      <c r="C889" s="278" t="s">
        <v>812</v>
      </c>
      <c r="D889" s="278" t="s">
        <v>334</v>
      </c>
      <c r="E889" s="279" t="s">
        <v>2228</v>
      </c>
      <c r="F889" s="280" t="s">
        <v>2229</v>
      </c>
      <c r="G889" s="281" t="s">
        <v>342</v>
      </c>
      <c r="H889" s="282">
        <v>2</v>
      </c>
      <c r="I889" s="283"/>
      <c r="J889" s="284">
        <f>ROUND(I889*H889,2)</f>
        <v>0</v>
      </c>
      <c r="K889" s="280" t="s">
        <v>1</v>
      </c>
      <c r="L889" s="285"/>
      <c r="M889" s="286" t="s">
        <v>1</v>
      </c>
      <c r="N889" s="287" t="s">
        <v>50</v>
      </c>
      <c r="O889" s="91"/>
      <c r="P889" s="255">
        <f>O889*H889</f>
        <v>0</v>
      </c>
      <c r="Q889" s="255">
        <v>0.00038000000000000002</v>
      </c>
      <c r="R889" s="255">
        <f>Q889*H889</f>
        <v>0.00076000000000000004</v>
      </c>
      <c r="S889" s="255">
        <v>0</v>
      </c>
      <c r="T889" s="256">
        <f>S889*H889</f>
        <v>0</v>
      </c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R889" s="257" t="s">
        <v>215</v>
      </c>
      <c r="AT889" s="257" t="s">
        <v>334</v>
      </c>
      <c r="AU889" s="257" t="s">
        <v>96</v>
      </c>
      <c r="AY889" s="16" t="s">
        <v>180</v>
      </c>
      <c r="BE889" s="258">
        <f>IF(N889="základní",J889,0)</f>
        <v>0</v>
      </c>
      <c r="BF889" s="258">
        <f>IF(N889="snížená",J889,0)</f>
        <v>0</v>
      </c>
      <c r="BG889" s="258">
        <f>IF(N889="zákl. přenesená",J889,0)</f>
        <v>0</v>
      </c>
      <c r="BH889" s="258">
        <f>IF(N889="sníž. přenesená",J889,0)</f>
        <v>0</v>
      </c>
      <c r="BI889" s="258">
        <f>IF(N889="nulová",J889,0)</f>
        <v>0</v>
      </c>
      <c r="BJ889" s="16" t="s">
        <v>93</v>
      </c>
      <c r="BK889" s="258">
        <f>ROUND(I889*H889,2)</f>
        <v>0</v>
      </c>
      <c r="BL889" s="16" t="s">
        <v>198</v>
      </c>
      <c r="BM889" s="257" t="s">
        <v>3497</v>
      </c>
    </row>
    <row r="890" s="2" customFormat="1">
      <c r="A890" s="38"/>
      <c r="B890" s="39"/>
      <c r="C890" s="40"/>
      <c r="D890" s="259" t="s">
        <v>187</v>
      </c>
      <c r="E890" s="40"/>
      <c r="F890" s="260" t="s">
        <v>2229</v>
      </c>
      <c r="G890" s="40"/>
      <c r="H890" s="40"/>
      <c r="I890" s="154"/>
      <c r="J890" s="40"/>
      <c r="K890" s="40"/>
      <c r="L890" s="44"/>
      <c r="M890" s="261"/>
      <c r="N890" s="262"/>
      <c r="O890" s="91"/>
      <c r="P890" s="91"/>
      <c r="Q890" s="91"/>
      <c r="R890" s="91"/>
      <c r="S890" s="91"/>
      <c r="T890" s="92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T890" s="16" t="s">
        <v>187</v>
      </c>
      <c r="AU890" s="16" t="s">
        <v>96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3498</v>
      </c>
      <c r="G891" s="268"/>
      <c r="H891" s="271">
        <v>1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3499</v>
      </c>
      <c r="G892" s="268"/>
      <c r="H892" s="271">
        <v>1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2" customFormat="1" ht="24" customHeight="1">
      <c r="A893" s="38"/>
      <c r="B893" s="39"/>
      <c r="C893" s="278" t="s">
        <v>819</v>
      </c>
      <c r="D893" s="278" t="s">
        <v>334</v>
      </c>
      <c r="E893" s="279" t="s">
        <v>2243</v>
      </c>
      <c r="F893" s="280" t="s">
        <v>2244</v>
      </c>
      <c r="G893" s="281" t="s">
        <v>342</v>
      </c>
      <c r="H893" s="282">
        <v>2</v>
      </c>
      <c r="I893" s="283"/>
      <c r="J893" s="284">
        <f>ROUND(I893*H893,2)</f>
        <v>0</v>
      </c>
      <c r="K893" s="280" t="s">
        <v>1</v>
      </c>
      <c r="L893" s="285"/>
      <c r="M893" s="286" t="s">
        <v>1</v>
      </c>
      <c r="N893" s="287" t="s">
        <v>50</v>
      </c>
      <c r="O893" s="91"/>
      <c r="P893" s="255">
        <f>O893*H893</f>
        <v>0</v>
      </c>
      <c r="Q893" s="255">
        <v>0.0032000000000000002</v>
      </c>
      <c r="R893" s="255">
        <f>Q893*H893</f>
        <v>0.0064000000000000003</v>
      </c>
      <c r="S893" s="255">
        <v>0</v>
      </c>
      <c r="T893" s="256">
        <f>S893*H893</f>
        <v>0</v>
      </c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R893" s="257" t="s">
        <v>215</v>
      </c>
      <c r="AT893" s="257" t="s">
        <v>334</v>
      </c>
      <c r="AU893" s="257" t="s">
        <v>96</v>
      </c>
      <c r="AY893" s="16" t="s">
        <v>180</v>
      </c>
      <c r="BE893" s="258">
        <f>IF(N893="základní",J893,0)</f>
        <v>0</v>
      </c>
      <c r="BF893" s="258">
        <f>IF(N893="snížená",J893,0)</f>
        <v>0</v>
      </c>
      <c r="BG893" s="258">
        <f>IF(N893="zákl. přenesená",J893,0)</f>
        <v>0</v>
      </c>
      <c r="BH893" s="258">
        <f>IF(N893="sníž. přenesená",J893,0)</f>
        <v>0</v>
      </c>
      <c r="BI893" s="258">
        <f>IF(N893="nulová",J893,0)</f>
        <v>0</v>
      </c>
      <c r="BJ893" s="16" t="s">
        <v>93</v>
      </c>
      <c r="BK893" s="258">
        <f>ROUND(I893*H893,2)</f>
        <v>0</v>
      </c>
      <c r="BL893" s="16" t="s">
        <v>198</v>
      </c>
      <c r="BM893" s="257" t="s">
        <v>3500</v>
      </c>
    </row>
    <row r="894" s="2" customFormat="1">
      <c r="A894" s="38"/>
      <c r="B894" s="39"/>
      <c r="C894" s="40"/>
      <c r="D894" s="259" t="s">
        <v>187</v>
      </c>
      <c r="E894" s="40"/>
      <c r="F894" s="260" t="s">
        <v>2244</v>
      </c>
      <c r="G894" s="40"/>
      <c r="H894" s="40"/>
      <c r="I894" s="154"/>
      <c r="J894" s="40"/>
      <c r="K894" s="40"/>
      <c r="L894" s="44"/>
      <c r="M894" s="261"/>
      <c r="N894" s="262"/>
      <c r="O894" s="91"/>
      <c r="P894" s="91"/>
      <c r="Q894" s="91"/>
      <c r="R894" s="91"/>
      <c r="S894" s="91"/>
      <c r="T894" s="92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T894" s="16" t="s">
        <v>187</v>
      </c>
      <c r="AU894" s="16" t="s">
        <v>96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3464</v>
      </c>
      <c r="G895" s="268"/>
      <c r="H895" s="271">
        <v>2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93</v>
      </c>
      <c r="AY895" s="277" t="s">
        <v>180</v>
      </c>
    </row>
    <row r="896" s="2" customFormat="1" ht="24" customHeight="1">
      <c r="A896" s="38"/>
      <c r="B896" s="39"/>
      <c r="C896" s="278" t="s">
        <v>823</v>
      </c>
      <c r="D896" s="278" t="s">
        <v>334</v>
      </c>
      <c r="E896" s="279" t="s">
        <v>2256</v>
      </c>
      <c r="F896" s="280" t="s">
        <v>2257</v>
      </c>
      <c r="G896" s="281" t="s">
        <v>342</v>
      </c>
      <c r="H896" s="282">
        <v>5</v>
      </c>
      <c r="I896" s="283"/>
      <c r="J896" s="284">
        <f>ROUND(I896*H896,2)</f>
        <v>0</v>
      </c>
      <c r="K896" s="280" t="s">
        <v>1</v>
      </c>
      <c r="L896" s="285"/>
      <c r="M896" s="286" t="s">
        <v>1</v>
      </c>
      <c r="N896" s="287" t="s">
        <v>50</v>
      </c>
      <c r="O896" s="91"/>
      <c r="P896" s="255">
        <f>O896*H896</f>
        <v>0</v>
      </c>
      <c r="Q896" s="255">
        <v>0.0032000000000000002</v>
      </c>
      <c r="R896" s="255">
        <f>Q896*H896</f>
        <v>0.016</v>
      </c>
      <c r="S896" s="255">
        <v>0</v>
      </c>
      <c r="T896" s="256">
        <f>S896*H896</f>
        <v>0</v>
      </c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R896" s="257" t="s">
        <v>215</v>
      </c>
      <c r="AT896" s="257" t="s">
        <v>334</v>
      </c>
      <c r="AU896" s="257" t="s">
        <v>96</v>
      </c>
      <c r="AY896" s="16" t="s">
        <v>180</v>
      </c>
      <c r="BE896" s="258">
        <f>IF(N896="základní",J896,0)</f>
        <v>0</v>
      </c>
      <c r="BF896" s="258">
        <f>IF(N896="snížená",J896,0)</f>
        <v>0</v>
      </c>
      <c r="BG896" s="258">
        <f>IF(N896="zákl. přenesená",J896,0)</f>
        <v>0</v>
      </c>
      <c r="BH896" s="258">
        <f>IF(N896="sníž. přenesená",J896,0)</f>
        <v>0</v>
      </c>
      <c r="BI896" s="258">
        <f>IF(N896="nulová",J896,0)</f>
        <v>0</v>
      </c>
      <c r="BJ896" s="16" t="s">
        <v>93</v>
      </c>
      <c r="BK896" s="258">
        <f>ROUND(I896*H896,2)</f>
        <v>0</v>
      </c>
      <c r="BL896" s="16" t="s">
        <v>198</v>
      </c>
      <c r="BM896" s="257" t="s">
        <v>3501</v>
      </c>
    </row>
    <row r="897" s="2" customFormat="1">
      <c r="A897" s="38"/>
      <c r="B897" s="39"/>
      <c r="C897" s="40"/>
      <c r="D897" s="259" t="s">
        <v>187</v>
      </c>
      <c r="E897" s="40"/>
      <c r="F897" s="260" t="s">
        <v>2257</v>
      </c>
      <c r="G897" s="40"/>
      <c r="H897" s="40"/>
      <c r="I897" s="154"/>
      <c r="J897" s="40"/>
      <c r="K897" s="40"/>
      <c r="L897" s="44"/>
      <c r="M897" s="261"/>
      <c r="N897" s="262"/>
      <c r="O897" s="91"/>
      <c r="P897" s="91"/>
      <c r="Q897" s="91"/>
      <c r="R897" s="91"/>
      <c r="S897" s="91"/>
      <c r="T897" s="92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T897" s="16" t="s">
        <v>187</v>
      </c>
      <c r="AU897" s="16" t="s">
        <v>96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3466</v>
      </c>
      <c r="G898" s="268"/>
      <c r="H898" s="271">
        <v>5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2" customFormat="1" ht="24" customHeight="1">
      <c r="A899" s="38"/>
      <c r="B899" s="39"/>
      <c r="C899" s="278" t="s">
        <v>2166</v>
      </c>
      <c r="D899" s="278" t="s">
        <v>334</v>
      </c>
      <c r="E899" s="279" t="s">
        <v>2251</v>
      </c>
      <c r="F899" s="280" t="s">
        <v>2252</v>
      </c>
      <c r="G899" s="281" t="s">
        <v>342</v>
      </c>
      <c r="H899" s="282">
        <v>2</v>
      </c>
      <c r="I899" s="283"/>
      <c r="J899" s="284">
        <f>ROUND(I899*H899,2)</f>
        <v>0</v>
      </c>
      <c r="K899" s="280" t="s">
        <v>1</v>
      </c>
      <c r="L899" s="285"/>
      <c r="M899" s="286" t="s">
        <v>1</v>
      </c>
      <c r="N899" s="287" t="s">
        <v>50</v>
      </c>
      <c r="O899" s="91"/>
      <c r="P899" s="255">
        <f>O899*H899</f>
        <v>0</v>
      </c>
      <c r="Q899" s="255">
        <v>0.0032000000000000002</v>
      </c>
      <c r="R899" s="255">
        <f>Q899*H899</f>
        <v>0.0064000000000000003</v>
      </c>
      <c r="S899" s="255">
        <v>0</v>
      </c>
      <c r="T899" s="256">
        <f>S899*H899</f>
        <v>0</v>
      </c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R899" s="257" t="s">
        <v>215</v>
      </c>
      <c r="AT899" s="257" t="s">
        <v>334</v>
      </c>
      <c r="AU899" s="257" t="s">
        <v>96</v>
      </c>
      <c r="AY899" s="16" t="s">
        <v>180</v>
      </c>
      <c r="BE899" s="258">
        <f>IF(N899="základní",J899,0)</f>
        <v>0</v>
      </c>
      <c r="BF899" s="258">
        <f>IF(N899="snížená",J899,0)</f>
        <v>0</v>
      </c>
      <c r="BG899" s="258">
        <f>IF(N899="zákl. přenesená",J899,0)</f>
        <v>0</v>
      </c>
      <c r="BH899" s="258">
        <f>IF(N899="sníž. přenesená",J899,0)</f>
        <v>0</v>
      </c>
      <c r="BI899" s="258">
        <f>IF(N899="nulová",J899,0)</f>
        <v>0</v>
      </c>
      <c r="BJ899" s="16" t="s">
        <v>93</v>
      </c>
      <c r="BK899" s="258">
        <f>ROUND(I899*H899,2)</f>
        <v>0</v>
      </c>
      <c r="BL899" s="16" t="s">
        <v>198</v>
      </c>
      <c r="BM899" s="257" t="s">
        <v>3502</v>
      </c>
    </row>
    <row r="900" s="2" customFormat="1">
      <c r="A900" s="38"/>
      <c r="B900" s="39"/>
      <c r="C900" s="40"/>
      <c r="D900" s="259" t="s">
        <v>187</v>
      </c>
      <c r="E900" s="40"/>
      <c r="F900" s="260" t="s">
        <v>2254</v>
      </c>
      <c r="G900" s="40"/>
      <c r="H900" s="40"/>
      <c r="I900" s="154"/>
      <c r="J900" s="40"/>
      <c r="K900" s="40"/>
      <c r="L900" s="44"/>
      <c r="M900" s="261"/>
      <c r="N900" s="262"/>
      <c r="O900" s="91"/>
      <c r="P900" s="91"/>
      <c r="Q900" s="91"/>
      <c r="R900" s="91"/>
      <c r="S900" s="91"/>
      <c r="T900" s="92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T900" s="16" t="s">
        <v>187</v>
      </c>
      <c r="AU900" s="16" t="s">
        <v>96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3468</v>
      </c>
      <c r="G901" s="268"/>
      <c r="H901" s="271">
        <v>1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2055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2" customFormat="1" ht="24" customHeight="1">
      <c r="A903" s="38"/>
      <c r="B903" s="39"/>
      <c r="C903" s="278" t="s">
        <v>828</v>
      </c>
      <c r="D903" s="278" t="s">
        <v>334</v>
      </c>
      <c r="E903" s="279" t="s">
        <v>2246</v>
      </c>
      <c r="F903" s="280" t="s">
        <v>2247</v>
      </c>
      <c r="G903" s="281" t="s">
        <v>342</v>
      </c>
      <c r="H903" s="282">
        <v>12</v>
      </c>
      <c r="I903" s="283"/>
      <c r="J903" s="284">
        <f>ROUND(I903*H903,2)</f>
        <v>0</v>
      </c>
      <c r="K903" s="280" t="s">
        <v>1</v>
      </c>
      <c r="L903" s="285"/>
      <c r="M903" s="286" t="s">
        <v>1</v>
      </c>
      <c r="N903" s="287" t="s">
        <v>50</v>
      </c>
      <c r="O903" s="91"/>
      <c r="P903" s="255">
        <f>O903*H903</f>
        <v>0</v>
      </c>
      <c r="Q903" s="255">
        <v>0.00019000000000000001</v>
      </c>
      <c r="R903" s="255">
        <f>Q903*H903</f>
        <v>0.0022799999999999999</v>
      </c>
      <c r="S903" s="255">
        <v>0</v>
      </c>
      <c r="T903" s="256">
        <f>S903*H903</f>
        <v>0</v>
      </c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R903" s="257" t="s">
        <v>215</v>
      </c>
      <c r="AT903" s="257" t="s">
        <v>334</v>
      </c>
      <c r="AU903" s="257" t="s">
        <v>96</v>
      </c>
      <c r="AY903" s="16" t="s">
        <v>180</v>
      </c>
      <c r="BE903" s="258">
        <f>IF(N903="základní",J903,0)</f>
        <v>0</v>
      </c>
      <c r="BF903" s="258">
        <f>IF(N903="snížená",J903,0)</f>
        <v>0</v>
      </c>
      <c r="BG903" s="258">
        <f>IF(N903="zákl. přenesená",J903,0)</f>
        <v>0</v>
      </c>
      <c r="BH903" s="258">
        <f>IF(N903="sníž. přenesená",J903,0)</f>
        <v>0</v>
      </c>
      <c r="BI903" s="258">
        <f>IF(N903="nulová",J903,0)</f>
        <v>0</v>
      </c>
      <c r="BJ903" s="16" t="s">
        <v>93</v>
      </c>
      <c r="BK903" s="258">
        <f>ROUND(I903*H903,2)</f>
        <v>0</v>
      </c>
      <c r="BL903" s="16" t="s">
        <v>198</v>
      </c>
      <c r="BM903" s="257" t="s">
        <v>3503</v>
      </c>
    </row>
    <row r="904" s="2" customFormat="1">
      <c r="A904" s="38"/>
      <c r="B904" s="39"/>
      <c r="C904" s="40"/>
      <c r="D904" s="259" t="s">
        <v>187</v>
      </c>
      <c r="E904" s="40"/>
      <c r="F904" s="260" t="s">
        <v>2247</v>
      </c>
      <c r="G904" s="40"/>
      <c r="H904" s="40"/>
      <c r="I904" s="154"/>
      <c r="J904" s="40"/>
      <c r="K904" s="40"/>
      <c r="L904" s="44"/>
      <c r="M904" s="261"/>
      <c r="N904" s="262"/>
      <c r="O904" s="91"/>
      <c r="P904" s="91"/>
      <c r="Q904" s="91"/>
      <c r="R904" s="91"/>
      <c r="S904" s="91"/>
      <c r="T904" s="92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T904" s="16" t="s">
        <v>187</v>
      </c>
      <c r="AU904" s="16" t="s">
        <v>96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3455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3504</v>
      </c>
      <c r="G906" s="268"/>
      <c r="H906" s="271">
        <v>4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3135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3456</v>
      </c>
      <c r="G908" s="268"/>
      <c r="H908" s="271">
        <v>1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3137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3405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3406</v>
      </c>
      <c r="G911" s="268"/>
      <c r="H911" s="271">
        <v>1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3407</v>
      </c>
      <c r="G912" s="268"/>
      <c r="H912" s="271">
        <v>1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3408</v>
      </c>
      <c r="G913" s="268"/>
      <c r="H913" s="271">
        <v>1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2" customFormat="1" ht="16.5" customHeight="1">
      <c r="A914" s="38"/>
      <c r="B914" s="39"/>
      <c r="C914" s="278" t="s">
        <v>833</v>
      </c>
      <c r="D914" s="278" t="s">
        <v>334</v>
      </c>
      <c r="E914" s="279" t="s">
        <v>2259</v>
      </c>
      <c r="F914" s="280" t="s">
        <v>2260</v>
      </c>
      <c r="G914" s="281" t="s">
        <v>342</v>
      </c>
      <c r="H914" s="282">
        <v>6</v>
      </c>
      <c r="I914" s="283"/>
      <c r="J914" s="284">
        <f>ROUND(I914*H914,2)</f>
        <v>0</v>
      </c>
      <c r="K914" s="280" t="s">
        <v>1</v>
      </c>
      <c r="L914" s="285"/>
      <c r="M914" s="286" t="s">
        <v>1</v>
      </c>
      <c r="N914" s="287" t="s">
        <v>50</v>
      </c>
      <c r="O914" s="91"/>
      <c r="P914" s="255">
        <f>O914*H914</f>
        <v>0</v>
      </c>
      <c r="Q914" s="255">
        <v>0.00064999999999999997</v>
      </c>
      <c r="R914" s="255">
        <f>Q914*H914</f>
        <v>0.0038999999999999998</v>
      </c>
      <c r="S914" s="255">
        <v>0</v>
      </c>
      <c r="T914" s="256">
        <f>S914*H914</f>
        <v>0</v>
      </c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R914" s="257" t="s">
        <v>215</v>
      </c>
      <c r="AT914" s="257" t="s">
        <v>334</v>
      </c>
      <c r="AU914" s="257" t="s">
        <v>96</v>
      </c>
      <c r="AY914" s="16" t="s">
        <v>180</v>
      </c>
      <c r="BE914" s="258">
        <f>IF(N914="základní",J914,0)</f>
        <v>0</v>
      </c>
      <c r="BF914" s="258">
        <f>IF(N914="snížená",J914,0)</f>
        <v>0</v>
      </c>
      <c r="BG914" s="258">
        <f>IF(N914="zákl. přenesená",J914,0)</f>
        <v>0</v>
      </c>
      <c r="BH914" s="258">
        <f>IF(N914="sníž. přenesená",J914,0)</f>
        <v>0</v>
      </c>
      <c r="BI914" s="258">
        <f>IF(N914="nulová",J914,0)</f>
        <v>0</v>
      </c>
      <c r="BJ914" s="16" t="s">
        <v>93</v>
      </c>
      <c r="BK914" s="258">
        <f>ROUND(I914*H914,2)</f>
        <v>0</v>
      </c>
      <c r="BL914" s="16" t="s">
        <v>198</v>
      </c>
      <c r="BM914" s="257" t="s">
        <v>3505</v>
      </c>
    </row>
    <row r="915" s="2" customFormat="1">
      <c r="A915" s="38"/>
      <c r="B915" s="39"/>
      <c r="C915" s="40"/>
      <c r="D915" s="259" t="s">
        <v>187</v>
      </c>
      <c r="E915" s="40"/>
      <c r="F915" s="260" t="s">
        <v>2260</v>
      </c>
      <c r="G915" s="40"/>
      <c r="H915" s="40"/>
      <c r="I915" s="154"/>
      <c r="J915" s="40"/>
      <c r="K915" s="40"/>
      <c r="L915" s="44"/>
      <c r="M915" s="261"/>
      <c r="N915" s="262"/>
      <c r="O915" s="91"/>
      <c r="P915" s="91"/>
      <c r="Q915" s="91"/>
      <c r="R915" s="91"/>
      <c r="S915" s="91"/>
      <c r="T915" s="92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T915" s="16" t="s">
        <v>187</v>
      </c>
      <c r="AU915" s="16" t="s">
        <v>96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3506</v>
      </c>
      <c r="G916" s="268"/>
      <c r="H916" s="271">
        <v>6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93</v>
      </c>
      <c r="AY916" s="277" t="s">
        <v>180</v>
      </c>
    </row>
    <row r="917" s="2" customFormat="1" ht="16.5" customHeight="1">
      <c r="A917" s="38"/>
      <c r="B917" s="39"/>
      <c r="C917" s="278" t="s">
        <v>838</v>
      </c>
      <c r="D917" s="278" t="s">
        <v>334</v>
      </c>
      <c r="E917" s="279" t="s">
        <v>2263</v>
      </c>
      <c r="F917" s="280" t="s">
        <v>2264</v>
      </c>
      <c r="G917" s="281" t="s">
        <v>342</v>
      </c>
      <c r="H917" s="282">
        <v>8</v>
      </c>
      <c r="I917" s="283"/>
      <c r="J917" s="284">
        <f>ROUND(I917*H917,2)</f>
        <v>0</v>
      </c>
      <c r="K917" s="280" t="s">
        <v>1</v>
      </c>
      <c r="L917" s="285"/>
      <c r="M917" s="286" t="s">
        <v>1</v>
      </c>
      <c r="N917" s="287" t="s">
        <v>50</v>
      </c>
      <c r="O917" s="91"/>
      <c r="P917" s="255">
        <f>O917*H917</f>
        <v>0</v>
      </c>
      <c r="Q917" s="255">
        <v>0.00054000000000000001</v>
      </c>
      <c r="R917" s="255">
        <f>Q917*H917</f>
        <v>0.0043200000000000001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215</v>
      </c>
      <c r="AT917" s="257" t="s">
        <v>334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3507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2264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3508</v>
      </c>
      <c r="G919" s="268"/>
      <c r="H919" s="271">
        <v>8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93</v>
      </c>
      <c r="AY919" s="277" t="s">
        <v>180</v>
      </c>
    </row>
    <row r="920" s="2" customFormat="1" ht="16.5" customHeight="1">
      <c r="A920" s="38"/>
      <c r="B920" s="39"/>
      <c r="C920" s="278" t="s">
        <v>843</v>
      </c>
      <c r="D920" s="278" t="s">
        <v>334</v>
      </c>
      <c r="E920" s="279" t="s">
        <v>2267</v>
      </c>
      <c r="F920" s="280" t="s">
        <v>2268</v>
      </c>
      <c r="G920" s="281" t="s">
        <v>342</v>
      </c>
      <c r="H920" s="282">
        <v>4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0.00064000000000000005</v>
      </c>
      <c r="R920" s="255">
        <f>Q920*H920</f>
        <v>0.0025600000000000002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3509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2270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3510</v>
      </c>
      <c r="G922" s="268"/>
      <c r="H922" s="271">
        <v>4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93</v>
      </c>
      <c r="AY922" s="277" t="s">
        <v>180</v>
      </c>
    </row>
    <row r="923" s="2" customFormat="1" ht="16.5" customHeight="1">
      <c r="A923" s="38"/>
      <c r="B923" s="39"/>
      <c r="C923" s="278" t="s">
        <v>2234</v>
      </c>
      <c r="D923" s="278" t="s">
        <v>334</v>
      </c>
      <c r="E923" s="279" t="s">
        <v>2273</v>
      </c>
      <c r="F923" s="280" t="s">
        <v>2274</v>
      </c>
      <c r="G923" s="281" t="s">
        <v>342</v>
      </c>
      <c r="H923" s="282">
        <v>7</v>
      </c>
      <c r="I923" s="283"/>
      <c r="J923" s="284">
        <f>ROUND(I923*H923,2)</f>
        <v>0</v>
      </c>
      <c r="K923" s="280" t="s">
        <v>1</v>
      </c>
      <c r="L923" s="285"/>
      <c r="M923" s="286" t="s">
        <v>1</v>
      </c>
      <c r="N923" s="287" t="s">
        <v>50</v>
      </c>
      <c r="O923" s="91"/>
      <c r="P923" s="255">
        <f>O923*H923</f>
        <v>0</v>
      </c>
      <c r="Q923" s="255">
        <v>0.00035</v>
      </c>
      <c r="R923" s="255">
        <f>Q923*H923</f>
        <v>0.0024499999999999999</v>
      </c>
      <c r="S923" s="255">
        <v>0</v>
      </c>
      <c r="T923" s="256">
        <f>S923*H923</f>
        <v>0</v>
      </c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R923" s="257" t="s">
        <v>215</v>
      </c>
      <c r="AT923" s="257" t="s">
        <v>334</v>
      </c>
      <c r="AU923" s="257" t="s">
        <v>96</v>
      </c>
      <c r="AY923" s="16" t="s">
        <v>180</v>
      </c>
      <c r="BE923" s="258">
        <f>IF(N923="základní",J923,0)</f>
        <v>0</v>
      </c>
      <c r="BF923" s="258">
        <f>IF(N923="snížená",J923,0)</f>
        <v>0</v>
      </c>
      <c r="BG923" s="258">
        <f>IF(N923="zákl. přenesená",J923,0)</f>
        <v>0</v>
      </c>
      <c r="BH923" s="258">
        <f>IF(N923="sníž. přenesená",J923,0)</f>
        <v>0</v>
      </c>
      <c r="BI923" s="258">
        <f>IF(N923="nulová",J923,0)</f>
        <v>0</v>
      </c>
      <c r="BJ923" s="16" t="s">
        <v>93</v>
      </c>
      <c r="BK923" s="258">
        <f>ROUND(I923*H923,2)</f>
        <v>0</v>
      </c>
      <c r="BL923" s="16" t="s">
        <v>198</v>
      </c>
      <c r="BM923" s="257" t="s">
        <v>3511</v>
      </c>
    </row>
    <row r="924" s="2" customFormat="1">
      <c r="A924" s="38"/>
      <c r="B924" s="39"/>
      <c r="C924" s="40"/>
      <c r="D924" s="259" t="s">
        <v>187</v>
      </c>
      <c r="E924" s="40"/>
      <c r="F924" s="260" t="s">
        <v>2274</v>
      </c>
      <c r="G924" s="40"/>
      <c r="H924" s="40"/>
      <c r="I924" s="154"/>
      <c r="J924" s="40"/>
      <c r="K924" s="40"/>
      <c r="L924" s="44"/>
      <c r="M924" s="261"/>
      <c r="N924" s="262"/>
      <c r="O924" s="91"/>
      <c r="P924" s="91"/>
      <c r="Q924" s="91"/>
      <c r="R924" s="91"/>
      <c r="S924" s="91"/>
      <c r="T924" s="92"/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T924" s="16" t="s">
        <v>187</v>
      </c>
      <c r="AU924" s="16" t="s">
        <v>96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3512</v>
      </c>
      <c r="G925" s="268"/>
      <c r="H925" s="271">
        <v>6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3513</v>
      </c>
      <c r="G926" s="268"/>
      <c r="H926" s="271">
        <v>1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2" customFormat="1" ht="16.5" customHeight="1">
      <c r="A927" s="38"/>
      <c r="B927" s="39"/>
      <c r="C927" s="278" t="s">
        <v>2255</v>
      </c>
      <c r="D927" s="278" t="s">
        <v>334</v>
      </c>
      <c r="E927" s="279" t="s">
        <v>2278</v>
      </c>
      <c r="F927" s="280" t="s">
        <v>2279</v>
      </c>
      <c r="G927" s="281" t="s">
        <v>342</v>
      </c>
      <c r="H927" s="282">
        <v>5</v>
      </c>
      <c r="I927" s="283"/>
      <c r="J927" s="284">
        <f>ROUND(I927*H927,2)</f>
        <v>0</v>
      </c>
      <c r="K927" s="280" t="s">
        <v>1</v>
      </c>
      <c r="L927" s="285"/>
      <c r="M927" s="286" t="s">
        <v>1</v>
      </c>
      <c r="N927" s="287" t="s">
        <v>50</v>
      </c>
      <c r="O927" s="91"/>
      <c r="P927" s="255">
        <f>O927*H927</f>
        <v>0</v>
      </c>
      <c r="Q927" s="255">
        <v>0.00034000000000000002</v>
      </c>
      <c r="R927" s="255">
        <f>Q927*H927</f>
        <v>0.0017000000000000001</v>
      </c>
      <c r="S927" s="255">
        <v>0</v>
      </c>
      <c r="T927" s="256">
        <f>S927*H927</f>
        <v>0</v>
      </c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R927" s="257" t="s">
        <v>215</v>
      </c>
      <c r="AT927" s="257" t="s">
        <v>334</v>
      </c>
      <c r="AU927" s="257" t="s">
        <v>96</v>
      </c>
      <c r="AY927" s="16" t="s">
        <v>180</v>
      </c>
      <c r="BE927" s="258">
        <f>IF(N927="základní",J927,0)</f>
        <v>0</v>
      </c>
      <c r="BF927" s="258">
        <f>IF(N927="snížená",J927,0)</f>
        <v>0</v>
      </c>
      <c r="BG927" s="258">
        <f>IF(N927="zákl. přenesená",J927,0)</f>
        <v>0</v>
      </c>
      <c r="BH927" s="258">
        <f>IF(N927="sníž. přenesená",J927,0)</f>
        <v>0</v>
      </c>
      <c r="BI927" s="258">
        <f>IF(N927="nulová",J927,0)</f>
        <v>0</v>
      </c>
      <c r="BJ927" s="16" t="s">
        <v>93</v>
      </c>
      <c r="BK927" s="258">
        <f>ROUND(I927*H927,2)</f>
        <v>0</v>
      </c>
      <c r="BL927" s="16" t="s">
        <v>198</v>
      </c>
      <c r="BM927" s="257" t="s">
        <v>3514</v>
      </c>
    </row>
    <row r="928" s="2" customFormat="1">
      <c r="A928" s="38"/>
      <c r="B928" s="39"/>
      <c r="C928" s="40"/>
      <c r="D928" s="259" t="s">
        <v>187</v>
      </c>
      <c r="E928" s="40"/>
      <c r="F928" s="260" t="s">
        <v>2279</v>
      </c>
      <c r="G928" s="40"/>
      <c r="H928" s="40"/>
      <c r="I928" s="154"/>
      <c r="J928" s="40"/>
      <c r="K928" s="40"/>
      <c r="L928" s="44"/>
      <c r="M928" s="261"/>
      <c r="N928" s="262"/>
      <c r="O928" s="91"/>
      <c r="P928" s="91"/>
      <c r="Q928" s="91"/>
      <c r="R928" s="91"/>
      <c r="S928" s="91"/>
      <c r="T928" s="92"/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T928" s="16" t="s">
        <v>187</v>
      </c>
      <c r="AU928" s="16" t="s">
        <v>96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3515</v>
      </c>
      <c r="G929" s="268"/>
      <c r="H929" s="271">
        <v>2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3516</v>
      </c>
      <c r="G930" s="268"/>
      <c r="H930" s="271">
        <v>3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2" customFormat="1" ht="16.5" customHeight="1">
      <c r="A931" s="38"/>
      <c r="B931" s="39"/>
      <c r="C931" s="278" t="s">
        <v>2333</v>
      </c>
      <c r="D931" s="278" t="s">
        <v>334</v>
      </c>
      <c r="E931" s="279" t="s">
        <v>2283</v>
      </c>
      <c r="F931" s="280" t="s">
        <v>2284</v>
      </c>
      <c r="G931" s="281" t="s">
        <v>342</v>
      </c>
      <c r="H931" s="282">
        <v>12</v>
      </c>
      <c r="I931" s="283"/>
      <c r="J931" s="284">
        <f>ROUND(I931*H931,2)</f>
        <v>0</v>
      </c>
      <c r="K931" s="280" t="s">
        <v>1</v>
      </c>
      <c r="L931" s="285"/>
      <c r="M931" s="286" t="s">
        <v>1</v>
      </c>
      <c r="N931" s="287" t="s">
        <v>50</v>
      </c>
      <c r="O931" s="91"/>
      <c r="P931" s="255">
        <f>O931*H931</f>
        <v>0</v>
      </c>
      <c r="Q931" s="255">
        <v>0.00029</v>
      </c>
      <c r="R931" s="255">
        <f>Q931*H931</f>
        <v>0.00348</v>
      </c>
      <c r="S931" s="255">
        <v>0</v>
      </c>
      <c r="T931" s="256">
        <f>S931*H931</f>
        <v>0</v>
      </c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R931" s="257" t="s">
        <v>215</v>
      </c>
      <c r="AT931" s="257" t="s">
        <v>334</v>
      </c>
      <c r="AU931" s="257" t="s">
        <v>96</v>
      </c>
      <c r="AY931" s="16" t="s">
        <v>180</v>
      </c>
      <c r="BE931" s="258">
        <f>IF(N931="základní",J931,0)</f>
        <v>0</v>
      </c>
      <c r="BF931" s="258">
        <f>IF(N931="snížená",J931,0)</f>
        <v>0</v>
      </c>
      <c r="BG931" s="258">
        <f>IF(N931="zákl. přenesená",J931,0)</f>
        <v>0</v>
      </c>
      <c r="BH931" s="258">
        <f>IF(N931="sníž. přenesená",J931,0)</f>
        <v>0</v>
      </c>
      <c r="BI931" s="258">
        <f>IF(N931="nulová",J931,0)</f>
        <v>0</v>
      </c>
      <c r="BJ931" s="16" t="s">
        <v>93</v>
      </c>
      <c r="BK931" s="258">
        <f>ROUND(I931*H931,2)</f>
        <v>0</v>
      </c>
      <c r="BL931" s="16" t="s">
        <v>198</v>
      </c>
      <c r="BM931" s="257" t="s">
        <v>3517</v>
      </c>
    </row>
    <row r="932" s="2" customFormat="1">
      <c r="A932" s="38"/>
      <c r="B932" s="39"/>
      <c r="C932" s="40"/>
      <c r="D932" s="259" t="s">
        <v>187</v>
      </c>
      <c r="E932" s="40"/>
      <c r="F932" s="260" t="s">
        <v>2284</v>
      </c>
      <c r="G932" s="40"/>
      <c r="H932" s="40"/>
      <c r="I932" s="154"/>
      <c r="J932" s="40"/>
      <c r="K932" s="40"/>
      <c r="L932" s="44"/>
      <c r="M932" s="261"/>
      <c r="N932" s="262"/>
      <c r="O932" s="91"/>
      <c r="P932" s="91"/>
      <c r="Q932" s="91"/>
      <c r="R932" s="91"/>
      <c r="S932" s="91"/>
      <c r="T932" s="92"/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T932" s="16" t="s">
        <v>187</v>
      </c>
      <c r="AU932" s="16" t="s">
        <v>96</v>
      </c>
    </row>
    <row r="933" s="13" customFormat="1">
      <c r="A933" s="13"/>
      <c r="B933" s="267"/>
      <c r="C933" s="268"/>
      <c r="D933" s="259" t="s">
        <v>293</v>
      </c>
      <c r="E933" s="269" t="s">
        <v>1</v>
      </c>
      <c r="F933" s="270" t="s">
        <v>3518</v>
      </c>
      <c r="G933" s="268"/>
      <c r="H933" s="271">
        <v>6</v>
      </c>
      <c r="I933" s="272"/>
      <c r="J933" s="268"/>
      <c r="K933" s="268"/>
      <c r="L933" s="273"/>
      <c r="M933" s="274"/>
      <c r="N933" s="275"/>
      <c r="O933" s="275"/>
      <c r="P933" s="275"/>
      <c r="Q933" s="275"/>
      <c r="R933" s="275"/>
      <c r="S933" s="275"/>
      <c r="T933" s="276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77" t="s">
        <v>293</v>
      </c>
      <c r="AU933" s="277" t="s">
        <v>96</v>
      </c>
      <c r="AV933" s="13" t="s">
        <v>96</v>
      </c>
      <c r="AW933" s="13" t="s">
        <v>40</v>
      </c>
      <c r="AX933" s="13" t="s">
        <v>85</v>
      </c>
      <c r="AY933" s="277" t="s">
        <v>180</v>
      </c>
    </row>
    <row r="934" s="13" customFormat="1">
      <c r="A934" s="13"/>
      <c r="B934" s="267"/>
      <c r="C934" s="268"/>
      <c r="D934" s="259" t="s">
        <v>293</v>
      </c>
      <c r="E934" s="269" t="s">
        <v>1</v>
      </c>
      <c r="F934" s="270" t="s">
        <v>3519</v>
      </c>
      <c r="G934" s="268"/>
      <c r="H934" s="271">
        <v>6</v>
      </c>
      <c r="I934" s="272"/>
      <c r="J934" s="268"/>
      <c r="K934" s="268"/>
      <c r="L934" s="273"/>
      <c r="M934" s="274"/>
      <c r="N934" s="275"/>
      <c r="O934" s="275"/>
      <c r="P934" s="275"/>
      <c r="Q934" s="275"/>
      <c r="R934" s="275"/>
      <c r="S934" s="275"/>
      <c r="T934" s="276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77" t="s">
        <v>293</v>
      </c>
      <c r="AU934" s="277" t="s">
        <v>96</v>
      </c>
      <c r="AV934" s="13" t="s">
        <v>96</v>
      </c>
      <c r="AW934" s="13" t="s">
        <v>40</v>
      </c>
      <c r="AX934" s="13" t="s">
        <v>85</v>
      </c>
      <c r="AY934" s="277" t="s">
        <v>180</v>
      </c>
    </row>
    <row r="935" s="2" customFormat="1" ht="16.5" customHeight="1">
      <c r="A935" s="38"/>
      <c r="B935" s="39"/>
      <c r="C935" s="278" t="s">
        <v>848</v>
      </c>
      <c r="D935" s="278" t="s">
        <v>334</v>
      </c>
      <c r="E935" s="279" t="s">
        <v>2334</v>
      </c>
      <c r="F935" s="280" t="s">
        <v>2335</v>
      </c>
      <c r="G935" s="281" t="s">
        <v>342</v>
      </c>
      <c r="H935" s="282">
        <v>16</v>
      </c>
      <c r="I935" s="283"/>
      <c r="J935" s="284">
        <f>ROUND(I935*H935,2)</f>
        <v>0</v>
      </c>
      <c r="K935" s="280" t="s">
        <v>1</v>
      </c>
      <c r="L935" s="285"/>
      <c r="M935" s="286" t="s">
        <v>1</v>
      </c>
      <c r="N935" s="287" t="s">
        <v>50</v>
      </c>
      <c r="O935" s="91"/>
      <c r="P935" s="255">
        <f>O935*H935</f>
        <v>0</v>
      </c>
      <c r="Q935" s="255">
        <v>0.00027999999999999998</v>
      </c>
      <c r="R935" s="255">
        <f>Q935*H935</f>
        <v>0.0044799999999999996</v>
      </c>
      <c r="S935" s="255">
        <v>0</v>
      </c>
      <c r="T935" s="256">
        <f>S935*H935</f>
        <v>0</v>
      </c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R935" s="257" t="s">
        <v>215</v>
      </c>
      <c r="AT935" s="257" t="s">
        <v>334</v>
      </c>
      <c r="AU935" s="257" t="s">
        <v>96</v>
      </c>
      <c r="AY935" s="16" t="s">
        <v>180</v>
      </c>
      <c r="BE935" s="258">
        <f>IF(N935="základní",J935,0)</f>
        <v>0</v>
      </c>
      <c r="BF935" s="258">
        <f>IF(N935="snížená",J935,0)</f>
        <v>0</v>
      </c>
      <c r="BG935" s="258">
        <f>IF(N935="zákl. přenesená",J935,0)</f>
        <v>0</v>
      </c>
      <c r="BH935" s="258">
        <f>IF(N935="sníž. přenesená",J935,0)</f>
        <v>0</v>
      </c>
      <c r="BI935" s="258">
        <f>IF(N935="nulová",J935,0)</f>
        <v>0</v>
      </c>
      <c r="BJ935" s="16" t="s">
        <v>93</v>
      </c>
      <c r="BK935" s="258">
        <f>ROUND(I935*H935,2)</f>
        <v>0</v>
      </c>
      <c r="BL935" s="16" t="s">
        <v>198</v>
      </c>
      <c r="BM935" s="257" t="s">
        <v>3520</v>
      </c>
    </row>
    <row r="936" s="2" customFormat="1">
      <c r="A936" s="38"/>
      <c r="B936" s="39"/>
      <c r="C936" s="40"/>
      <c r="D936" s="259" t="s">
        <v>187</v>
      </c>
      <c r="E936" s="40"/>
      <c r="F936" s="260" t="s">
        <v>2335</v>
      </c>
      <c r="G936" s="40"/>
      <c r="H936" s="40"/>
      <c r="I936" s="154"/>
      <c r="J936" s="40"/>
      <c r="K936" s="40"/>
      <c r="L936" s="44"/>
      <c r="M936" s="261"/>
      <c r="N936" s="262"/>
      <c r="O936" s="91"/>
      <c r="P936" s="91"/>
      <c r="Q936" s="91"/>
      <c r="R936" s="91"/>
      <c r="S936" s="91"/>
      <c r="T936" s="92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T936" s="16" t="s">
        <v>187</v>
      </c>
      <c r="AU936" s="16" t="s">
        <v>96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3521</v>
      </c>
      <c r="G937" s="268"/>
      <c r="H937" s="271">
        <v>16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2" customFormat="1" ht="16.5" customHeight="1">
      <c r="A938" s="38"/>
      <c r="B938" s="39"/>
      <c r="C938" s="278" t="s">
        <v>853</v>
      </c>
      <c r="D938" s="278" t="s">
        <v>334</v>
      </c>
      <c r="E938" s="279" t="s">
        <v>2339</v>
      </c>
      <c r="F938" s="280" t="s">
        <v>2340</v>
      </c>
      <c r="G938" s="281" t="s">
        <v>342</v>
      </c>
      <c r="H938" s="282">
        <v>9</v>
      </c>
      <c r="I938" s="283"/>
      <c r="J938" s="284">
        <f>ROUND(I938*H938,2)</f>
        <v>0</v>
      </c>
      <c r="K938" s="280" t="s">
        <v>1</v>
      </c>
      <c r="L938" s="285"/>
      <c r="M938" s="286" t="s">
        <v>1</v>
      </c>
      <c r="N938" s="287" t="s">
        <v>50</v>
      </c>
      <c r="O938" s="91"/>
      <c r="P938" s="255">
        <f>O938*H938</f>
        <v>0</v>
      </c>
      <c r="Q938" s="255">
        <v>0.00025999999999999998</v>
      </c>
      <c r="R938" s="255">
        <f>Q938*H938</f>
        <v>0.0023399999999999996</v>
      </c>
      <c r="S938" s="255">
        <v>0</v>
      </c>
      <c r="T938" s="256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257" t="s">
        <v>215</v>
      </c>
      <c r="AT938" s="257" t="s">
        <v>334</v>
      </c>
      <c r="AU938" s="257" t="s">
        <v>96</v>
      </c>
      <c r="AY938" s="16" t="s">
        <v>180</v>
      </c>
      <c r="BE938" s="258">
        <f>IF(N938="základní",J938,0)</f>
        <v>0</v>
      </c>
      <c r="BF938" s="258">
        <f>IF(N938="snížená",J938,0)</f>
        <v>0</v>
      </c>
      <c r="BG938" s="258">
        <f>IF(N938="zákl. přenesená",J938,0)</f>
        <v>0</v>
      </c>
      <c r="BH938" s="258">
        <f>IF(N938="sníž. přenesená",J938,0)</f>
        <v>0</v>
      </c>
      <c r="BI938" s="258">
        <f>IF(N938="nulová",J938,0)</f>
        <v>0</v>
      </c>
      <c r="BJ938" s="16" t="s">
        <v>93</v>
      </c>
      <c r="BK938" s="258">
        <f>ROUND(I938*H938,2)</f>
        <v>0</v>
      </c>
      <c r="BL938" s="16" t="s">
        <v>198</v>
      </c>
      <c r="BM938" s="257" t="s">
        <v>3522</v>
      </c>
    </row>
    <row r="939" s="2" customFormat="1">
      <c r="A939" s="38"/>
      <c r="B939" s="39"/>
      <c r="C939" s="40"/>
      <c r="D939" s="259" t="s">
        <v>187</v>
      </c>
      <c r="E939" s="40"/>
      <c r="F939" s="260" t="s">
        <v>2340</v>
      </c>
      <c r="G939" s="40"/>
      <c r="H939" s="40"/>
      <c r="I939" s="154"/>
      <c r="J939" s="40"/>
      <c r="K939" s="40"/>
      <c r="L939" s="44"/>
      <c r="M939" s="261"/>
      <c r="N939" s="262"/>
      <c r="O939" s="91"/>
      <c r="P939" s="91"/>
      <c r="Q939" s="91"/>
      <c r="R939" s="91"/>
      <c r="S939" s="91"/>
      <c r="T939" s="92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T939" s="16" t="s">
        <v>187</v>
      </c>
      <c r="AU939" s="16" t="s">
        <v>96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3523</v>
      </c>
      <c r="G940" s="268"/>
      <c r="H940" s="271">
        <v>9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2" customFormat="1" ht="16.5" customHeight="1">
      <c r="A941" s="38"/>
      <c r="B941" s="39"/>
      <c r="C941" s="278" t="s">
        <v>860</v>
      </c>
      <c r="D941" s="278" t="s">
        <v>334</v>
      </c>
      <c r="E941" s="279" t="s">
        <v>2344</v>
      </c>
      <c r="F941" s="280" t="s">
        <v>2345</v>
      </c>
      <c r="G941" s="281" t="s">
        <v>342</v>
      </c>
      <c r="H941" s="282">
        <v>16</v>
      </c>
      <c r="I941" s="283"/>
      <c r="J941" s="284">
        <f>ROUND(I941*H941,2)</f>
        <v>0</v>
      </c>
      <c r="K941" s="280" t="s">
        <v>1</v>
      </c>
      <c r="L941" s="285"/>
      <c r="M941" s="286" t="s">
        <v>1</v>
      </c>
      <c r="N941" s="287" t="s">
        <v>50</v>
      </c>
      <c r="O941" s="91"/>
      <c r="P941" s="255">
        <f>O941*H941</f>
        <v>0</v>
      </c>
      <c r="Q941" s="255">
        <v>0.00022000000000000001</v>
      </c>
      <c r="R941" s="255">
        <f>Q941*H941</f>
        <v>0.0035200000000000001</v>
      </c>
      <c r="S941" s="255">
        <v>0</v>
      </c>
      <c r="T941" s="256">
        <f>S941*H941</f>
        <v>0</v>
      </c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R941" s="257" t="s">
        <v>215</v>
      </c>
      <c r="AT941" s="257" t="s">
        <v>334</v>
      </c>
      <c r="AU941" s="257" t="s">
        <v>96</v>
      </c>
      <c r="AY941" s="16" t="s">
        <v>180</v>
      </c>
      <c r="BE941" s="258">
        <f>IF(N941="základní",J941,0)</f>
        <v>0</v>
      </c>
      <c r="BF941" s="258">
        <f>IF(N941="snížená",J941,0)</f>
        <v>0</v>
      </c>
      <c r="BG941" s="258">
        <f>IF(N941="zákl. přenesená",J941,0)</f>
        <v>0</v>
      </c>
      <c r="BH941" s="258">
        <f>IF(N941="sníž. přenesená",J941,0)</f>
        <v>0</v>
      </c>
      <c r="BI941" s="258">
        <f>IF(N941="nulová",J941,0)</f>
        <v>0</v>
      </c>
      <c r="BJ941" s="16" t="s">
        <v>93</v>
      </c>
      <c r="BK941" s="258">
        <f>ROUND(I941*H941,2)</f>
        <v>0</v>
      </c>
      <c r="BL941" s="16" t="s">
        <v>198</v>
      </c>
      <c r="BM941" s="257" t="s">
        <v>3524</v>
      </c>
    </row>
    <row r="942" s="2" customFormat="1">
      <c r="A942" s="38"/>
      <c r="B942" s="39"/>
      <c r="C942" s="40"/>
      <c r="D942" s="259" t="s">
        <v>187</v>
      </c>
      <c r="E942" s="40"/>
      <c r="F942" s="260" t="s">
        <v>2345</v>
      </c>
      <c r="G942" s="40"/>
      <c r="H942" s="40"/>
      <c r="I942" s="154"/>
      <c r="J942" s="40"/>
      <c r="K942" s="40"/>
      <c r="L942" s="44"/>
      <c r="M942" s="261"/>
      <c r="N942" s="262"/>
      <c r="O942" s="91"/>
      <c r="P942" s="91"/>
      <c r="Q942" s="91"/>
      <c r="R942" s="91"/>
      <c r="S942" s="91"/>
      <c r="T942" s="92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T942" s="16" t="s">
        <v>187</v>
      </c>
      <c r="AU942" s="16" t="s">
        <v>96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3525</v>
      </c>
      <c r="G943" s="268"/>
      <c r="H943" s="271">
        <v>16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2" customFormat="1" ht="16.5" customHeight="1">
      <c r="A944" s="38"/>
      <c r="B944" s="39"/>
      <c r="C944" s="278" t="s">
        <v>866</v>
      </c>
      <c r="D944" s="278" t="s">
        <v>334</v>
      </c>
      <c r="E944" s="279" t="s">
        <v>2287</v>
      </c>
      <c r="F944" s="280" t="s">
        <v>2288</v>
      </c>
      <c r="G944" s="281" t="s">
        <v>342</v>
      </c>
      <c r="H944" s="282">
        <v>20</v>
      </c>
      <c r="I944" s="283"/>
      <c r="J944" s="284">
        <f>ROUND(I944*H944,2)</f>
        <v>0</v>
      </c>
      <c r="K944" s="280" t="s">
        <v>1</v>
      </c>
      <c r="L944" s="285"/>
      <c r="M944" s="286" t="s">
        <v>1</v>
      </c>
      <c r="N944" s="287" t="s">
        <v>50</v>
      </c>
      <c r="O944" s="91"/>
      <c r="P944" s="255">
        <f>O944*H944</f>
        <v>0</v>
      </c>
      <c r="Q944" s="255">
        <v>0.00022000000000000001</v>
      </c>
      <c r="R944" s="255">
        <f>Q944*H944</f>
        <v>0.0044000000000000003</v>
      </c>
      <c r="S944" s="255">
        <v>0</v>
      </c>
      <c r="T944" s="256">
        <f>S944*H944</f>
        <v>0</v>
      </c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R944" s="257" t="s">
        <v>215</v>
      </c>
      <c r="AT944" s="257" t="s">
        <v>334</v>
      </c>
      <c r="AU944" s="257" t="s">
        <v>96</v>
      </c>
      <c r="AY944" s="16" t="s">
        <v>180</v>
      </c>
      <c r="BE944" s="258">
        <f>IF(N944="základní",J944,0)</f>
        <v>0</v>
      </c>
      <c r="BF944" s="258">
        <f>IF(N944="snížená",J944,0)</f>
        <v>0</v>
      </c>
      <c r="BG944" s="258">
        <f>IF(N944="zákl. přenesená",J944,0)</f>
        <v>0</v>
      </c>
      <c r="BH944" s="258">
        <f>IF(N944="sníž. přenesená",J944,0)</f>
        <v>0</v>
      </c>
      <c r="BI944" s="258">
        <f>IF(N944="nulová",J944,0)</f>
        <v>0</v>
      </c>
      <c r="BJ944" s="16" t="s">
        <v>93</v>
      </c>
      <c r="BK944" s="258">
        <f>ROUND(I944*H944,2)</f>
        <v>0</v>
      </c>
      <c r="BL944" s="16" t="s">
        <v>198</v>
      </c>
      <c r="BM944" s="257" t="s">
        <v>3526</v>
      </c>
    </row>
    <row r="945" s="2" customFormat="1">
      <c r="A945" s="38"/>
      <c r="B945" s="39"/>
      <c r="C945" s="40"/>
      <c r="D945" s="259" t="s">
        <v>187</v>
      </c>
      <c r="E945" s="40"/>
      <c r="F945" s="260" t="s">
        <v>2290</v>
      </c>
      <c r="G945" s="40"/>
      <c r="H945" s="40"/>
      <c r="I945" s="154"/>
      <c r="J945" s="40"/>
      <c r="K945" s="40"/>
      <c r="L945" s="44"/>
      <c r="M945" s="261"/>
      <c r="N945" s="262"/>
      <c r="O945" s="91"/>
      <c r="P945" s="91"/>
      <c r="Q945" s="91"/>
      <c r="R945" s="91"/>
      <c r="S945" s="91"/>
      <c r="T945" s="92"/>
      <c r="U945" s="38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T945" s="16" t="s">
        <v>187</v>
      </c>
      <c r="AU945" s="16" t="s">
        <v>96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3527</v>
      </c>
      <c r="G946" s="268"/>
      <c r="H946" s="271">
        <v>3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3528</v>
      </c>
      <c r="G947" s="268"/>
      <c r="H947" s="271">
        <v>6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3529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3530</v>
      </c>
      <c r="G949" s="268"/>
      <c r="H949" s="271">
        <v>2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85</v>
      </c>
      <c r="AY949" s="277" t="s">
        <v>180</v>
      </c>
    </row>
    <row r="950" s="13" customFormat="1">
      <c r="A950" s="13"/>
      <c r="B950" s="267"/>
      <c r="C950" s="268"/>
      <c r="D950" s="259" t="s">
        <v>293</v>
      </c>
      <c r="E950" s="269" t="s">
        <v>1</v>
      </c>
      <c r="F950" s="270" t="s">
        <v>3531</v>
      </c>
      <c r="G950" s="268"/>
      <c r="H950" s="271">
        <v>1</v>
      </c>
      <c r="I950" s="272"/>
      <c r="J950" s="268"/>
      <c r="K950" s="268"/>
      <c r="L950" s="273"/>
      <c r="M950" s="274"/>
      <c r="N950" s="275"/>
      <c r="O950" s="275"/>
      <c r="P950" s="275"/>
      <c r="Q950" s="275"/>
      <c r="R950" s="275"/>
      <c r="S950" s="275"/>
      <c r="T950" s="276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77" t="s">
        <v>293</v>
      </c>
      <c r="AU950" s="277" t="s">
        <v>96</v>
      </c>
      <c r="AV950" s="13" t="s">
        <v>96</v>
      </c>
      <c r="AW950" s="13" t="s">
        <v>40</v>
      </c>
      <c r="AX950" s="13" t="s">
        <v>85</v>
      </c>
      <c r="AY950" s="277" t="s">
        <v>180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3532</v>
      </c>
      <c r="G951" s="268"/>
      <c r="H951" s="271">
        <v>2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13" customFormat="1">
      <c r="A952" s="13"/>
      <c r="B952" s="267"/>
      <c r="C952" s="268"/>
      <c r="D952" s="259" t="s">
        <v>293</v>
      </c>
      <c r="E952" s="269" t="s">
        <v>1</v>
      </c>
      <c r="F952" s="270" t="s">
        <v>3533</v>
      </c>
      <c r="G952" s="268"/>
      <c r="H952" s="271">
        <v>2</v>
      </c>
      <c r="I952" s="272"/>
      <c r="J952" s="268"/>
      <c r="K952" s="268"/>
      <c r="L952" s="273"/>
      <c r="M952" s="274"/>
      <c r="N952" s="275"/>
      <c r="O952" s="275"/>
      <c r="P952" s="275"/>
      <c r="Q952" s="275"/>
      <c r="R952" s="275"/>
      <c r="S952" s="275"/>
      <c r="T952" s="27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77" t="s">
        <v>293</v>
      </c>
      <c r="AU952" s="277" t="s">
        <v>96</v>
      </c>
      <c r="AV952" s="13" t="s">
        <v>96</v>
      </c>
      <c r="AW952" s="13" t="s">
        <v>40</v>
      </c>
      <c r="AX952" s="13" t="s">
        <v>85</v>
      </c>
      <c r="AY952" s="277" t="s">
        <v>180</v>
      </c>
    </row>
    <row r="953" s="13" customFormat="1">
      <c r="A953" s="13"/>
      <c r="B953" s="267"/>
      <c r="C953" s="268"/>
      <c r="D953" s="259" t="s">
        <v>293</v>
      </c>
      <c r="E953" s="269" t="s">
        <v>1</v>
      </c>
      <c r="F953" s="270" t="s">
        <v>3534</v>
      </c>
      <c r="G953" s="268"/>
      <c r="H953" s="271">
        <v>1</v>
      </c>
      <c r="I953" s="272"/>
      <c r="J953" s="268"/>
      <c r="K953" s="268"/>
      <c r="L953" s="273"/>
      <c r="M953" s="274"/>
      <c r="N953" s="275"/>
      <c r="O953" s="275"/>
      <c r="P953" s="275"/>
      <c r="Q953" s="275"/>
      <c r="R953" s="275"/>
      <c r="S953" s="275"/>
      <c r="T953" s="27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77" t="s">
        <v>293</v>
      </c>
      <c r="AU953" s="277" t="s">
        <v>96</v>
      </c>
      <c r="AV953" s="13" t="s">
        <v>96</v>
      </c>
      <c r="AW953" s="13" t="s">
        <v>40</v>
      </c>
      <c r="AX953" s="13" t="s">
        <v>85</v>
      </c>
      <c r="AY953" s="277" t="s">
        <v>180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3535</v>
      </c>
      <c r="G954" s="268"/>
      <c r="H954" s="271">
        <v>1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2" customFormat="1" ht="16.5" customHeight="1">
      <c r="A955" s="38"/>
      <c r="B955" s="39"/>
      <c r="C955" s="278" t="s">
        <v>873</v>
      </c>
      <c r="D955" s="278" t="s">
        <v>334</v>
      </c>
      <c r="E955" s="279" t="s">
        <v>2303</v>
      </c>
      <c r="F955" s="280" t="s">
        <v>2304</v>
      </c>
      <c r="G955" s="281" t="s">
        <v>342</v>
      </c>
      <c r="H955" s="282">
        <v>12</v>
      </c>
      <c r="I955" s="283"/>
      <c r="J955" s="284">
        <f>ROUND(I955*H955,2)</f>
        <v>0</v>
      </c>
      <c r="K955" s="280" t="s">
        <v>1</v>
      </c>
      <c r="L955" s="285"/>
      <c r="M955" s="286" t="s">
        <v>1</v>
      </c>
      <c r="N955" s="287" t="s">
        <v>50</v>
      </c>
      <c r="O955" s="91"/>
      <c r="P955" s="255">
        <f>O955*H955</f>
        <v>0</v>
      </c>
      <c r="Q955" s="255">
        <v>0.00022000000000000001</v>
      </c>
      <c r="R955" s="255">
        <f>Q955*H955</f>
        <v>0.00264</v>
      </c>
      <c r="S955" s="255">
        <v>0</v>
      </c>
      <c r="T955" s="256">
        <f>S955*H955</f>
        <v>0</v>
      </c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R955" s="257" t="s">
        <v>215</v>
      </c>
      <c r="AT955" s="257" t="s">
        <v>334</v>
      </c>
      <c r="AU955" s="257" t="s">
        <v>96</v>
      </c>
      <c r="AY955" s="16" t="s">
        <v>180</v>
      </c>
      <c r="BE955" s="258">
        <f>IF(N955="základní",J955,0)</f>
        <v>0</v>
      </c>
      <c r="BF955" s="258">
        <f>IF(N955="snížená",J955,0)</f>
        <v>0</v>
      </c>
      <c r="BG955" s="258">
        <f>IF(N955="zákl. přenesená",J955,0)</f>
        <v>0</v>
      </c>
      <c r="BH955" s="258">
        <f>IF(N955="sníž. přenesená",J955,0)</f>
        <v>0</v>
      </c>
      <c r="BI955" s="258">
        <f>IF(N955="nulová",J955,0)</f>
        <v>0</v>
      </c>
      <c r="BJ955" s="16" t="s">
        <v>93</v>
      </c>
      <c r="BK955" s="258">
        <f>ROUND(I955*H955,2)</f>
        <v>0</v>
      </c>
      <c r="BL955" s="16" t="s">
        <v>198</v>
      </c>
      <c r="BM955" s="257" t="s">
        <v>3536</v>
      </c>
    </row>
    <row r="956" s="2" customFormat="1">
      <c r="A956" s="38"/>
      <c r="B956" s="39"/>
      <c r="C956" s="40"/>
      <c r="D956" s="259" t="s">
        <v>187</v>
      </c>
      <c r="E956" s="40"/>
      <c r="F956" s="260" t="s">
        <v>2306</v>
      </c>
      <c r="G956" s="40"/>
      <c r="H956" s="40"/>
      <c r="I956" s="154"/>
      <c r="J956" s="40"/>
      <c r="K956" s="40"/>
      <c r="L956" s="44"/>
      <c r="M956" s="261"/>
      <c r="N956" s="262"/>
      <c r="O956" s="91"/>
      <c r="P956" s="91"/>
      <c r="Q956" s="91"/>
      <c r="R956" s="91"/>
      <c r="S956" s="91"/>
      <c r="T956" s="92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T956" s="16" t="s">
        <v>187</v>
      </c>
      <c r="AU956" s="16" t="s">
        <v>96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3537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3538</v>
      </c>
      <c r="G958" s="268"/>
      <c r="H958" s="271">
        <v>2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3539</v>
      </c>
      <c r="G959" s="268"/>
      <c r="H959" s="271">
        <v>1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3530</v>
      </c>
      <c r="G960" s="268"/>
      <c r="H960" s="271">
        <v>2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3531</v>
      </c>
      <c r="G961" s="268"/>
      <c r="H961" s="271">
        <v>1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3540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3541</v>
      </c>
      <c r="G963" s="268"/>
      <c r="H963" s="271">
        <v>1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85</v>
      </c>
      <c r="AY963" s="277" t="s">
        <v>180</v>
      </c>
    </row>
    <row r="964" s="13" customFormat="1">
      <c r="A964" s="13"/>
      <c r="B964" s="267"/>
      <c r="C964" s="268"/>
      <c r="D964" s="259" t="s">
        <v>293</v>
      </c>
      <c r="E964" s="269" t="s">
        <v>1</v>
      </c>
      <c r="F964" s="270" t="s">
        <v>3534</v>
      </c>
      <c r="G964" s="268"/>
      <c r="H964" s="271">
        <v>1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77" t="s">
        <v>293</v>
      </c>
      <c r="AU964" s="277" t="s">
        <v>96</v>
      </c>
      <c r="AV964" s="13" t="s">
        <v>96</v>
      </c>
      <c r="AW964" s="13" t="s">
        <v>40</v>
      </c>
      <c r="AX964" s="13" t="s">
        <v>85</v>
      </c>
      <c r="AY964" s="277" t="s">
        <v>180</v>
      </c>
    </row>
    <row r="965" s="13" customFormat="1">
      <c r="A965" s="13"/>
      <c r="B965" s="267"/>
      <c r="C965" s="268"/>
      <c r="D965" s="259" t="s">
        <v>293</v>
      </c>
      <c r="E965" s="269" t="s">
        <v>1</v>
      </c>
      <c r="F965" s="270" t="s">
        <v>3535</v>
      </c>
      <c r="G965" s="268"/>
      <c r="H965" s="271">
        <v>1</v>
      </c>
      <c r="I965" s="272"/>
      <c r="J965" s="268"/>
      <c r="K965" s="268"/>
      <c r="L965" s="273"/>
      <c r="M965" s="274"/>
      <c r="N965" s="275"/>
      <c r="O965" s="275"/>
      <c r="P965" s="275"/>
      <c r="Q965" s="275"/>
      <c r="R965" s="275"/>
      <c r="S965" s="275"/>
      <c r="T965" s="27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77" t="s">
        <v>293</v>
      </c>
      <c r="AU965" s="277" t="s">
        <v>96</v>
      </c>
      <c r="AV965" s="13" t="s">
        <v>96</v>
      </c>
      <c r="AW965" s="13" t="s">
        <v>40</v>
      </c>
      <c r="AX965" s="13" t="s">
        <v>85</v>
      </c>
      <c r="AY965" s="277" t="s">
        <v>180</v>
      </c>
    </row>
    <row r="966" s="2" customFormat="1" ht="16.5" customHeight="1">
      <c r="A966" s="38"/>
      <c r="B966" s="39"/>
      <c r="C966" s="278" t="s">
        <v>879</v>
      </c>
      <c r="D966" s="278" t="s">
        <v>334</v>
      </c>
      <c r="E966" s="279" t="s">
        <v>2319</v>
      </c>
      <c r="F966" s="280" t="s">
        <v>2320</v>
      </c>
      <c r="G966" s="281" t="s">
        <v>342</v>
      </c>
      <c r="H966" s="282">
        <v>72</v>
      </c>
      <c r="I966" s="283"/>
      <c r="J966" s="284">
        <f>ROUND(I966*H966,2)</f>
        <v>0</v>
      </c>
      <c r="K966" s="280" t="s">
        <v>1</v>
      </c>
      <c r="L966" s="285"/>
      <c r="M966" s="286" t="s">
        <v>1</v>
      </c>
      <c r="N966" s="287" t="s">
        <v>50</v>
      </c>
      <c r="O966" s="91"/>
      <c r="P966" s="255">
        <f>O966*H966</f>
        <v>0</v>
      </c>
      <c r="Q966" s="255">
        <v>0.00022000000000000001</v>
      </c>
      <c r="R966" s="255">
        <f>Q966*H966</f>
        <v>0.01584</v>
      </c>
      <c r="S966" s="255">
        <v>0</v>
      </c>
      <c r="T966" s="256">
        <f>S966*H966</f>
        <v>0</v>
      </c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R966" s="257" t="s">
        <v>215</v>
      </c>
      <c r="AT966" s="257" t="s">
        <v>334</v>
      </c>
      <c r="AU966" s="257" t="s">
        <v>96</v>
      </c>
      <c r="AY966" s="16" t="s">
        <v>180</v>
      </c>
      <c r="BE966" s="258">
        <f>IF(N966="základní",J966,0)</f>
        <v>0</v>
      </c>
      <c r="BF966" s="258">
        <f>IF(N966="snížená",J966,0)</f>
        <v>0</v>
      </c>
      <c r="BG966" s="258">
        <f>IF(N966="zákl. přenesená",J966,0)</f>
        <v>0</v>
      </c>
      <c r="BH966" s="258">
        <f>IF(N966="sníž. přenesená",J966,0)</f>
        <v>0</v>
      </c>
      <c r="BI966" s="258">
        <f>IF(N966="nulová",J966,0)</f>
        <v>0</v>
      </c>
      <c r="BJ966" s="16" t="s">
        <v>93</v>
      </c>
      <c r="BK966" s="258">
        <f>ROUND(I966*H966,2)</f>
        <v>0</v>
      </c>
      <c r="BL966" s="16" t="s">
        <v>198</v>
      </c>
      <c r="BM966" s="257" t="s">
        <v>3542</v>
      </c>
    </row>
    <row r="967" s="2" customFormat="1">
      <c r="A967" s="38"/>
      <c r="B967" s="39"/>
      <c r="C967" s="40"/>
      <c r="D967" s="259" t="s">
        <v>187</v>
      </c>
      <c r="E967" s="40"/>
      <c r="F967" s="260" t="s">
        <v>2320</v>
      </c>
      <c r="G967" s="40"/>
      <c r="H967" s="40"/>
      <c r="I967" s="154"/>
      <c r="J967" s="40"/>
      <c r="K967" s="40"/>
      <c r="L967" s="44"/>
      <c r="M967" s="261"/>
      <c r="N967" s="262"/>
      <c r="O967" s="91"/>
      <c r="P967" s="91"/>
      <c r="Q967" s="91"/>
      <c r="R967" s="91"/>
      <c r="S967" s="91"/>
      <c r="T967" s="92"/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T967" s="16" t="s">
        <v>187</v>
      </c>
      <c r="AU967" s="16" t="s">
        <v>96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3543</v>
      </c>
      <c r="G968" s="268"/>
      <c r="H968" s="271">
        <v>11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3544</v>
      </c>
      <c r="G969" s="268"/>
      <c r="H969" s="271">
        <v>11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3545</v>
      </c>
      <c r="G970" s="268"/>
      <c r="H970" s="271">
        <v>14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3546</v>
      </c>
      <c r="G971" s="268"/>
      <c r="H971" s="271">
        <v>4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3547</v>
      </c>
      <c r="G972" s="268"/>
      <c r="H972" s="271">
        <v>4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3548</v>
      </c>
      <c r="G973" s="268"/>
      <c r="H973" s="271">
        <v>4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3549</v>
      </c>
      <c r="G974" s="268"/>
      <c r="H974" s="271">
        <v>4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3550</v>
      </c>
      <c r="G975" s="268"/>
      <c r="H975" s="271">
        <v>6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3551</v>
      </c>
      <c r="G976" s="268"/>
      <c r="H976" s="271">
        <v>14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2" customFormat="1" ht="16.5" customHeight="1">
      <c r="A977" s="38"/>
      <c r="B977" s="39"/>
      <c r="C977" s="278" t="s">
        <v>886</v>
      </c>
      <c r="D977" s="278" t="s">
        <v>334</v>
      </c>
      <c r="E977" s="279" t="s">
        <v>3052</v>
      </c>
      <c r="F977" s="280" t="s">
        <v>3053</v>
      </c>
      <c r="G977" s="281" t="s">
        <v>342</v>
      </c>
      <c r="H977" s="282">
        <v>6</v>
      </c>
      <c r="I977" s="283"/>
      <c r="J977" s="284">
        <f>ROUND(I977*H977,2)</f>
        <v>0</v>
      </c>
      <c r="K977" s="280" t="s">
        <v>1</v>
      </c>
      <c r="L977" s="285"/>
      <c r="M977" s="286" t="s">
        <v>1</v>
      </c>
      <c r="N977" s="287" t="s">
        <v>50</v>
      </c>
      <c r="O977" s="91"/>
      <c r="P977" s="255">
        <f>O977*H977</f>
        <v>0</v>
      </c>
      <c r="Q977" s="255">
        <v>0.00046000000000000001</v>
      </c>
      <c r="R977" s="255">
        <f>Q977*H977</f>
        <v>0.0027600000000000003</v>
      </c>
      <c r="S977" s="255">
        <v>0</v>
      </c>
      <c r="T977" s="256">
        <f>S977*H977</f>
        <v>0</v>
      </c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R977" s="257" t="s">
        <v>215</v>
      </c>
      <c r="AT977" s="257" t="s">
        <v>334</v>
      </c>
      <c r="AU977" s="257" t="s">
        <v>96</v>
      </c>
      <c r="AY977" s="16" t="s">
        <v>180</v>
      </c>
      <c r="BE977" s="258">
        <f>IF(N977="základní",J977,0)</f>
        <v>0</v>
      </c>
      <c r="BF977" s="258">
        <f>IF(N977="snížená",J977,0)</f>
        <v>0</v>
      </c>
      <c r="BG977" s="258">
        <f>IF(N977="zákl. přenesená",J977,0)</f>
        <v>0</v>
      </c>
      <c r="BH977" s="258">
        <f>IF(N977="sníž. přenesená",J977,0)</f>
        <v>0</v>
      </c>
      <c r="BI977" s="258">
        <f>IF(N977="nulová",J977,0)</f>
        <v>0</v>
      </c>
      <c r="BJ977" s="16" t="s">
        <v>93</v>
      </c>
      <c r="BK977" s="258">
        <f>ROUND(I977*H977,2)</f>
        <v>0</v>
      </c>
      <c r="BL977" s="16" t="s">
        <v>198</v>
      </c>
      <c r="BM977" s="257" t="s">
        <v>3552</v>
      </c>
    </row>
    <row r="978" s="2" customFormat="1">
      <c r="A978" s="38"/>
      <c r="B978" s="39"/>
      <c r="C978" s="40"/>
      <c r="D978" s="259" t="s">
        <v>187</v>
      </c>
      <c r="E978" s="40"/>
      <c r="F978" s="260" t="s">
        <v>3053</v>
      </c>
      <c r="G978" s="40"/>
      <c r="H978" s="40"/>
      <c r="I978" s="154"/>
      <c r="J978" s="40"/>
      <c r="K978" s="40"/>
      <c r="L978" s="44"/>
      <c r="M978" s="261"/>
      <c r="N978" s="262"/>
      <c r="O978" s="91"/>
      <c r="P978" s="91"/>
      <c r="Q978" s="91"/>
      <c r="R978" s="91"/>
      <c r="S978" s="91"/>
      <c r="T978" s="92"/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T978" s="16" t="s">
        <v>187</v>
      </c>
      <c r="AU978" s="16" t="s">
        <v>96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3055</v>
      </c>
      <c r="G979" s="268"/>
      <c r="H979" s="271">
        <v>6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93</v>
      </c>
      <c r="AY979" s="277" t="s">
        <v>180</v>
      </c>
    </row>
    <row r="980" s="2" customFormat="1" ht="24" customHeight="1">
      <c r="A980" s="38"/>
      <c r="B980" s="39"/>
      <c r="C980" s="278" t="s">
        <v>892</v>
      </c>
      <c r="D980" s="278" t="s">
        <v>334</v>
      </c>
      <c r="E980" s="279" t="s">
        <v>2348</v>
      </c>
      <c r="F980" s="280" t="s">
        <v>2349</v>
      </c>
      <c r="G980" s="281" t="s">
        <v>342</v>
      </c>
      <c r="H980" s="282">
        <v>1</v>
      </c>
      <c r="I980" s="283"/>
      <c r="J980" s="284">
        <f>ROUND(I980*H980,2)</f>
        <v>0</v>
      </c>
      <c r="K980" s="280" t="s">
        <v>280</v>
      </c>
      <c r="L980" s="285"/>
      <c r="M980" s="286" t="s">
        <v>1</v>
      </c>
      <c r="N980" s="287" t="s">
        <v>50</v>
      </c>
      <c r="O980" s="91"/>
      <c r="P980" s="255">
        <f>O980*H980</f>
        <v>0</v>
      </c>
      <c r="Q980" s="255">
        <v>0.00046000000000000001</v>
      </c>
      <c r="R980" s="255">
        <f>Q980*H980</f>
        <v>0.00046000000000000001</v>
      </c>
      <c r="S980" s="255">
        <v>0</v>
      </c>
      <c r="T980" s="256">
        <f>S980*H980</f>
        <v>0</v>
      </c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R980" s="257" t="s">
        <v>215</v>
      </c>
      <c r="AT980" s="257" t="s">
        <v>334</v>
      </c>
      <c r="AU980" s="257" t="s">
        <v>96</v>
      </c>
      <c r="AY980" s="16" t="s">
        <v>180</v>
      </c>
      <c r="BE980" s="258">
        <f>IF(N980="základní",J980,0)</f>
        <v>0</v>
      </c>
      <c r="BF980" s="258">
        <f>IF(N980="snížená",J980,0)</f>
        <v>0</v>
      </c>
      <c r="BG980" s="258">
        <f>IF(N980="zákl. přenesená",J980,0)</f>
        <v>0</v>
      </c>
      <c r="BH980" s="258">
        <f>IF(N980="sníž. přenesená",J980,0)</f>
        <v>0</v>
      </c>
      <c r="BI980" s="258">
        <f>IF(N980="nulová",J980,0)</f>
        <v>0</v>
      </c>
      <c r="BJ980" s="16" t="s">
        <v>93</v>
      </c>
      <c r="BK980" s="258">
        <f>ROUND(I980*H980,2)</f>
        <v>0</v>
      </c>
      <c r="BL980" s="16" t="s">
        <v>198</v>
      </c>
      <c r="BM980" s="257" t="s">
        <v>3553</v>
      </c>
    </row>
    <row r="981" s="2" customFormat="1">
      <c r="A981" s="38"/>
      <c r="B981" s="39"/>
      <c r="C981" s="40"/>
      <c r="D981" s="259" t="s">
        <v>187</v>
      </c>
      <c r="E981" s="40"/>
      <c r="F981" s="260" t="s">
        <v>2351</v>
      </c>
      <c r="G981" s="40"/>
      <c r="H981" s="40"/>
      <c r="I981" s="154"/>
      <c r="J981" s="40"/>
      <c r="K981" s="40"/>
      <c r="L981" s="44"/>
      <c r="M981" s="261"/>
      <c r="N981" s="262"/>
      <c r="O981" s="91"/>
      <c r="P981" s="91"/>
      <c r="Q981" s="91"/>
      <c r="R981" s="91"/>
      <c r="S981" s="91"/>
      <c r="T981" s="92"/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T981" s="16" t="s">
        <v>187</v>
      </c>
      <c r="AU981" s="16" t="s">
        <v>96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3057</v>
      </c>
      <c r="G982" s="268"/>
      <c r="H982" s="271">
        <v>1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93</v>
      </c>
      <c r="AY982" s="277" t="s">
        <v>180</v>
      </c>
    </row>
    <row r="983" s="2" customFormat="1" ht="16.5" customHeight="1">
      <c r="A983" s="38"/>
      <c r="B983" s="39"/>
      <c r="C983" s="278" t="s">
        <v>898</v>
      </c>
      <c r="D983" s="278" t="s">
        <v>334</v>
      </c>
      <c r="E983" s="279" t="s">
        <v>2354</v>
      </c>
      <c r="F983" s="280" t="s">
        <v>2355</v>
      </c>
      <c r="G983" s="281" t="s">
        <v>342</v>
      </c>
      <c r="H983" s="282">
        <v>2</v>
      </c>
      <c r="I983" s="283"/>
      <c r="J983" s="284">
        <f>ROUND(I983*H983,2)</f>
        <v>0</v>
      </c>
      <c r="K983" s="280" t="s">
        <v>1</v>
      </c>
      <c r="L983" s="285"/>
      <c r="M983" s="286" t="s">
        <v>1</v>
      </c>
      <c r="N983" s="287" t="s">
        <v>50</v>
      </c>
      <c r="O983" s="91"/>
      <c r="P983" s="255">
        <f>O983*H983</f>
        <v>0</v>
      </c>
      <c r="Q983" s="255">
        <v>0.00025999999999999998</v>
      </c>
      <c r="R983" s="255">
        <f>Q983*H983</f>
        <v>0.00051999999999999995</v>
      </c>
      <c r="S983" s="255">
        <v>0</v>
      </c>
      <c r="T983" s="256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257" t="s">
        <v>215</v>
      </c>
      <c r="AT983" s="257" t="s">
        <v>334</v>
      </c>
      <c r="AU983" s="257" t="s">
        <v>96</v>
      </c>
      <c r="AY983" s="16" t="s">
        <v>180</v>
      </c>
      <c r="BE983" s="258">
        <f>IF(N983="základní",J983,0)</f>
        <v>0</v>
      </c>
      <c r="BF983" s="258">
        <f>IF(N983="snížená",J983,0)</f>
        <v>0</v>
      </c>
      <c r="BG983" s="258">
        <f>IF(N983="zákl. přenesená",J983,0)</f>
        <v>0</v>
      </c>
      <c r="BH983" s="258">
        <f>IF(N983="sníž. přenesená",J983,0)</f>
        <v>0</v>
      </c>
      <c r="BI983" s="258">
        <f>IF(N983="nulová",J983,0)</f>
        <v>0</v>
      </c>
      <c r="BJ983" s="16" t="s">
        <v>93</v>
      </c>
      <c r="BK983" s="258">
        <f>ROUND(I983*H983,2)</f>
        <v>0</v>
      </c>
      <c r="BL983" s="16" t="s">
        <v>198</v>
      </c>
      <c r="BM983" s="257" t="s">
        <v>3554</v>
      </c>
    </row>
    <row r="984" s="2" customFormat="1">
      <c r="A984" s="38"/>
      <c r="B984" s="39"/>
      <c r="C984" s="40"/>
      <c r="D984" s="259" t="s">
        <v>187</v>
      </c>
      <c r="E984" s="40"/>
      <c r="F984" s="260" t="s">
        <v>2357</v>
      </c>
      <c r="G984" s="40"/>
      <c r="H984" s="40"/>
      <c r="I984" s="154"/>
      <c r="J984" s="40"/>
      <c r="K984" s="40"/>
      <c r="L984" s="44"/>
      <c r="M984" s="261"/>
      <c r="N984" s="262"/>
      <c r="O984" s="91"/>
      <c r="P984" s="91"/>
      <c r="Q984" s="91"/>
      <c r="R984" s="91"/>
      <c r="S984" s="91"/>
      <c r="T984" s="92"/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T984" s="16" t="s">
        <v>187</v>
      </c>
      <c r="AU984" s="16" t="s">
        <v>96</v>
      </c>
    </row>
    <row r="985" s="13" customFormat="1">
      <c r="A985" s="13"/>
      <c r="B985" s="267"/>
      <c r="C985" s="268"/>
      <c r="D985" s="259" t="s">
        <v>293</v>
      </c>
      <c r="E985" s="269" t="s">
        <v>1</v>
      </c>
      <c r="F985" s="270" t="s">
        <v>3059</v>
      </c>
      <c r="G985" s="268"/>
      <c r="H985" s="271">
        <v>1</v>
      </c>
      <c r="I985" s="272"/>
      <c r="J985" s="268"/>
      <c r="K985" s="268"/>
      <c r="L985" s="273"/>
      <c r="M985" s="274"/>
      <c r="N985" s="275"/>
      <c r="O985" s="275"/>
      <c r="P985" s="275"/>
      <c r="Q985" s="275"/>
      <c r="R985" s="275"/>
      <c r="S985" s="275"/>
      <c r="T985" s="276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77" t="s">
        <v>293</v>
      </c>
      <c r="AU985" s="277" t="s">
        <v>96</v>
      </c>
      <c r="AV985" s="13" t="s">
        <v>96</v>
      </c>
      <c r="AW985" s="13" t="s">
        <v>40</v>
      </c>
      <c r="AX985" s="13" t="s">
        <v>85</v>
      </c>
      <c r="AY985" s="277" t="s">
        <v>180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3060</v>
      </c>
      <c r="G986" s="268"/>
      <c r="H986" s="271">
        <v>1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2" customFormat="1" ht="16.5" customHeight="1">
      <c r="A987" s="38"/>
      <c r="B987" s="39"/>
      <c r="C987" s="278" t="s">
        <v>2338</v>
      </c>
      <c r="D987" s="278" t="s">
        <v>334</v>
      </c>
      <c r="E987" s="279" t="s">
        <v>2360</v>
      </c>
      <c r="F987" s="280" t="s">
        <v>2361</v>
      </c>
      <c r="G987" s="281" t="s">
        <v>342</v>
      </c>
      <c r="H987" s="282">
        <v>1</v>
      </c>
      <c r="I987" s="283"/>
      <c r="J987" s="284">
        <f>ROUND(I987*H987,2)</f>
        <v>0</v>
      </c>
      <c r="K987" s="280" t="s">
        <v>1</v>
      </c>
      <c r="L987" s="285"/>
      <c r="M987" s="286" t="s">
        <v>1</v>
      </c>
      <c r="N987" s="287" t="s">
        <v>50</v>
      </c>
      <c r="O987" s="91"/>
      <c r="P987" s="255">
        <f>O987*H987</f>
        <v>0</v>
      </c>
      <c r="Q987" s="255">
        <v>0.00025999999999999998</v>
      </c>
      <c r="R987" s="255">
        <f>Q987*H987</f>
        <v>0.00025999999999999998</v>
      </c>
      <c r="S987" s="255">
        <v>0</v>
      </c>
      <c r="T987" s="256">
        <f>S987*H987</f>
        <v>0</v>
      </c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R987" s="257" t="s">
        <v>215</v>
      </c>
      <c r="AT987" s="257" t="s">
        <v>334</v>
      </c>
      <c r="AU987" s="257" t="s">
        <v>96</v>
      </c>
      <c r="AY987" s="16" t="s">
        <v>180</v>
      </c>
      <c r="BE987" s="258">
        <f>IF(N987="základní",J987,0)</f>
        <v>0</v>
      </c>
      <c r="BF987" s="258">
        <f>IF(N987="snížená",J987,0)</f>
        <v>0</v>
      </c>
      <c r="BG987" s="258">
        <f>IF(N987="zákl. přenesená",J987,0)</f>
        <v>0</v>
      </c>
      <c r="BH987" s="258">
        <f>IF(N987="sníž. přenesená",J987,0)</f>
        <v>0</v>
      </c>
      <c r="BI987" s="258">
        <f>IF(N987="nulová",J987,0)</f>
        <v>0</v>
      </c>
      <c r="BJ987" s="16" t="s">
        <v>93</v>
      </c>
      <c r="BK987" s="258">
        <f>ROUND(I987*H987,2)</f>
        <v>0</v>
      </c>
      <c r="BL987" s="16" t="s">
        <v>198</v>
      </c>
      <c r="BM987" s="257" t="s">
        <v>3555</v>
      </c>
    </row>
    <row r="988" s="2" customFormat="1">
      <c r="A988" s="38"/>
      <c r="B988" s="39"/>
      <c r="C988" s="40"/>
      <c r="D988" s="259" t="s">
        <v>187</v>
      </c>
      <c r="E988" s="40"/>
      <c r="F988" s="260" t="s">
        <v>2357</v>
      </c>
      <c r="G988" s="40"/>
      <c r="H988" s="40"/>
      <c r="I988" s="154"/>
      <c r="J988" s="40"/>
      <c r="K988" s="40"/>
      <c r="L988" s="44"/>
      <c r="M988" s="261"/>
      <c r="N988" s="262"/>
      <c r="O988" s="91"/>
      <c r="P988" s="91"/>
      <c r="Q988" s="91"/>
      <c r="R988" s="91"/>
      <c r="S988" s="91"/>
      <c r="T988" s="92"/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T988" s="16" t="s">
        <v>187</v>
      </c>
      <c r="AU988" s="16" t="s">
        <v>96</v>
      </c>
    </row>
    <row r="989" s="2" customFormat="1" ht="16.5" customHeight="1">
      <c r="A989" s="38"/>
      <c r="B989" s="39"/>
      <c r="C989" s="278" t="s">
        <v>2343</v>
      </c>
      <c r="D989" s="278" t="s">
        <v>334</v>
      </c>
      <c r="E989" s="279" t="s">
        <v>2364</v>
      </c>
      <c r="F989" s="280" t="s">
        <v>2365</v>
      </c>
      <c r="G989" s="281" t="s">
        <v>342</v>
      </c>
      <c r="H989" s="282">
        <v>2</v>
      </c>
      <c r="I989" s="283"/>
      <c r="J989" s="284">
        <f>ROUND(I989*H989,2)</f>
        <v>0</v>
      </c>
      <c r="K989" s="280" t="s">
        <v>1</v>
      </c>
      <c r="L989" s="285"/>
      <c r="M989" s="286" t="s">
        <v>1</v>
      </c>
      <c r="N989" s="287" t="s">
        <v>50</v>
      </c>
      <c r="O989" s="91"/>
      <c r="P989" s="255">
        <f>O989*H989</f>
        <v>0</v>
      </c>
      <c r="Q989" s="255">
        <v>0.00040999999999999999</v>
      </c>
      <c r="R989" s="255">
        <f>Q989*H989</f>
        <v>0.00081999999999999998</v>
      </c>
      <c r="S989" s="255">
        <v>0</v>
      </c>
      <c r="T989" s="256">
        <f>S989*H989</f>
        <v>0</v>
      </c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R989" s="257" t="s">
        <v>215</v>
      </c>
      <c r="AT989" s="257" t="s">
        <v>334</v>
      </c>
      <c r="AU989" s="257" t="s">
        <v>96</v>
      </c>
      <c r="AY989" s="16" t="s">
        <v>180</v>
      </c>
      <c r="BE989" s="258">
        <f>IF(N989="základní",J989,0)</f>
        <v>0</v>
      </c>
      <c r="BF989" s="258">
        <f>IF(N989="snížená",J989,0)</f>
        <v>0</v>
      </c>
      <c r="BG989" s="258">
        <f>IF(N989="zákl. přenesená",J989,0)</f>
        <v>0</v>
      </c>
      <c r="BH989" s="258">
        <f>IF(N989="sníž. přenesená",J989,0)</f>
        <v>0</v>
      </c>
      <c r="BI989" s="258">
        <f>IF(N989="nulová",J989,0)</f>
        <v>0</v>
      </c>
      <c r="BJ989" s="16" t="s">
        <v>93</v>
      </c>
      <c r="BK989" s="258">
        <f>ROUND(I989*H989,2)</f>
        <v>0</v>
      </c>
      <c r="BL989" s="16" t="s">
        <v>198</v>
      </c>
      <c r="BM989" s="257" t="s">
        <v>3556</v>
      </c>
    </row>
    <row r="990" s="2" customFormat="1">
      <c r="A990" s="38"/>
      <c r="B990" s="39"/>
      <c r="C990" s="40"/>
      <c r="D990" s="259" t="s">
        <v>187</v>
      </c>
      <c r="E990" s="40"/>
      <c r="F990" s="260" t="s">
        <v>2367</v>
      </c>
      <c r="G990" s="40"/>
      <c r="H990" s="40"/>
      <c r="I990" s="154"/>
      <c r="J990" s="40"/>
      <c r="K990" s="40"/>
      <c r="L990" s="44"/>
      <c r="M990" s="261"/>
      <c r="N990" s="262"/>
      <c r="O990" s="91"/>
      <c r="P990" s="91"/>
      <c r="Q990" s="91"/>
      <c r="R990" s="91"/>
      <c r="S990" s="91"/>
      <c r="T990" s="92"/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T990" s="16" t="s">
        <v>187</v>
      </c>
      <c r="AU990" s="16" t="s">
        <v>96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96</v>
      </c>
      <c r="G991" s="268"/>
      <c r="H991" s="271">
        <v>2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93</v>
      </c>
      <c r="AY991" s="277" t="s">
        <v>180</v>
      </c>
    </row>
    <row r="992" s="2" customFormat="1" ht="16.5" customHeight="1">
      <c r="A992" s="38"/>
      <c r="B992" s="39"/>
      <c r="C992" s="278" t="s">
        <v>904</v>
      </c>
      <c r="D992" s="278" t="s">
        <v>334</v>
      </c>
      <c r="E992" s="279" t="s">
        <v>2368</v>
      </c>
      <c r="F992" s="280" t="s">
        <v>2369</v>
      </c>
      <c r="G992" s="281" t="s">
        <v>342</v>
      </c>
      <c r="H992" s="282">
        <v>126</v>
      </c>
      <c r="I992" s="283"/>
      <c r="J992" s="284">
        <f>ROUND(I992*H992,2)</f>
        <v>0</v>
      </c>
      <c r="K992" s="280" t="s">
        <v>1</v>
      </c>
      <c r="L992" s="285"/>
      <c r="M992" s="286" t="s">
        <v>1</v>
      </c>
      <c r="N992" s="287" t="s">
        <v>50</v>
      </c>
      <c r="O992" s="91"/>
      <c r="P992" s="255">
        <f>O992*H992</f>
        <v>0</v>
      </c>
      <c r="Q992" s="255">
        <v>0.00022000000000000001</v>
      </c>
      <c r="R992" s="255">
        <f>Q992*H992</f>
        <v>0.027720000000000002</v>
      </c>
      <c r="S992" s="255">
        <v>0</v>
      </c>
      <c r="T992" s="256">
        <f>S992*H992</f>
        <v>0</v>
      </c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R992" s="257" t="s">
        <v>215</v>
      </c>
      <c r="AT992" s="257" t="s">
        <v>334</v>
      </c>
      <c r="AU992" s="257" t="s">
        <v>96</v>
      </c>
      <c r="AY992" s="16" t="s">
        <v>180</v>
      </c>
      <c r="BE992" s="258">
        <f>IF(N992="základní",J992,0)</f>
        <v>0</v>
      </c>
      <c r="BF992" s="258">
        <f>IF(N992="snížená",J992,0)</f>
        <v>0</v>
      </c>
      <c r="BG992" s="258">
        <f>IF(N992="zákl. přenesená",J992,0)</f>
        <v>0</v>
      </c>
      <c r="BH992" s="258">
        <f>IF(N992="sníž. přenesená",J992,0)</f>
        <v>0</v>
      </c>
      <c r="BI992" s="258">
        <f>IF(N992="nulová",J992,0)</f>
        <v>0</v>
      </c>
      <c r="BJ992" s="16" t="s">
        <v>93</v>
      </c>
      <c r="BK992" s="258">
        <f>ROUND(I992*H992,2)</f>
        <v>0</v>
      </c>
      <c r="BL992" s="16" t="s">
        <v>198</v>
      </c>
      <c r="BM992" s="257" t="s">
        <v>3557</v>
      </c>
    </row>
    <row r="993" s="2" customFormat="1">
      <c r="A993" s="38"/>
      <c r="B993" s="39"/>
      <c r="C993" s="40"/>
      <c r="D993" s="259" t="s">
        <v>187</v>
      </c>
      <c r="E993" s="40"/>
      <c r="F993" s="260" t="s">
        <v>2369</v>
      </c>
      <c r="G993" s="40"/>
      <c r="H993" s="40"/>
      <c r="I993" s="154"/>
      <c r="J993" s="40"/>
      <c r="K993" s="40"/>
      <c r="L993" s="44"/>
      <c r="M993" s="261"/>
      <c r="N993" s="262"/>
      <c r="O993" s="91"/>
      <c r="P993" s="91"/>
      <c r="Q993" s="91"/>
      <c r="R993" s="91"/>
      <c r="S993" s="91"/>
      <c r="T993" s="92"/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T993" s="16" t="s">
        <v>187</v>
      </c>
      <c r="AU993" s="16" t="s">
        <v>96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3558</v>
      </c>
      <c r="G994" s="268"/>
      <c r="H994" s="271">
        <v>126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93</v>
      </c>
      <c r="AY994" s="277" t="s">
        <v>180</v>
      </c>
    </row>
    <row r="995" s="2" customFormat="1" ht="16.5" customHeight="1">
      <c r="A995" s="38"/>
      <c r="B995" s="39"/>
      <c r="C995" s="278" t="s">
        <v>309</v>
      </c>
      <c r="D995" s="278" t="s">
        <v>334</v>
      </c>
      <c r="E995" s="279" t="s">
        <v>2372</v>
      </c>
      <c r="F995" s="280" t="s">
        <v>2373</v>
      </c>
      <c r="G995" s="281" t="s">
        <v>342</v>
      </c>
      <c r="H995" s="282">
        <v>189</v>
      </c>
      <c r="I995" s="283"/>
      <c r="J995" s="284">
        <f>ROUND(I995*H995,2)</f>
        <v>0</v>
      </c>
      <c r="K995" s="280" t="s">
        <v>1</v>
      </c>
      <c r="L995" s="285"/>
      <c r="M995" s="286" t="s">
        <v>1</v>
      </c>
      <c r="N995" s="287" t="s">
        <v>50</v>
      </c>
      <c r="O995" s="91"/>
      <c r="P995" s="255">
        <f>O995*H995</f>
        <v>0</v>
      </c>
      <c r="Q995" s="255">
        <v>0.00022000000000000001</v>
      </c>
      <c r="R995" s="255">
        <f>Q995*H995</f>
        <v>0.041579999999999999</v>
      </c>
      <c r="S995" s="255">
        <v>0</v>
      </c>
      <c r="T995" s="256">
        <f>S995*H995</f>
        <v>0</v>
      </c>
      <c r="U995" s="38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R995" s="257" t="s">
        <v>215</v>
      </c>
      <c r="AT995" s="257" t="s">
        <v>334</v>
      </c>
      <c r="AU995" s="257" t="s">
        <v>96</v>
      </c>
      <c r="AY995" s="16" t="s">
        <v>180</v>
      </c>
      <c r="BE995" s="258">
        <f>IF(N995="základní",J995,0)</f>
        <v>0</v>
      </c>
      <c r="BF995" s="258">
        <f>IF(N995="snížená",J995,0)</f>
        <v>0</v>
      </c>
      <c r="BG995" s="258">
        <f>IF(N995="zákl. přenesená",J995,0)</f>
        <v>0</v>
      </c>
      <c r="BH995" s="258">
        <f>IF(N995="sníž. přenesená",J995,0)</f>
        <v>0</v>
      </c>
      <c r="BI995" s="258">
        <f>IF(N995="nulová",J995,0)</f>
        <v>0</v>
      </c>
      <c r="BJ995" s="16" t="s">
        <v>93</v>
      </c>
      <c r="BK995" s="258">
        <f>ROUND(I995*H995,2)</f>
        <v>0</v>
      </c>
      <c r="BL995" s="16" t="s">
        <v>198</v>
      </c>
      <c r="BM995" s="257" t="s">
        <v>3559</v>
      </c>
    </row>
    <row r="996" s="2" customFormat="1">
      <c r="A996" s="38"/>
      <c r="B996" s="39"/>
      <c r="C996" s="40"/>
      <c r="D996" s="259" t="s">
        <v>187</v>
      </c>
      <c r="E996" s="40"/>
      <c r="F996" s="260" t="s">
        <v>2373</v>
      </c>
      <c r="G996" s="40"/>
      <c r="H996" s="40"/>
      <c r="I996" s="154"/>
      <c r="J996" s="40"/>
      <c r="K996" s="40"/>
      <c r="L996" s="44"/>
      <c r="M996" s="261"/>
      <c r="N996" s="262"/>
      <c r="O996" s="91"/>
      <c r="P996" s="91"/>
      <c r="Q996" s="91"/>
      <c r="R996" s="91"/>
      <c r="S996" s="91"/>
      <c r="T996" s="92"/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T996" s="16" t="s">
        <v>187</v>
      </c>
      <c r="AU996" s="16" t="s">
        <v>96</v>
      </c>
    </row>
    <row r="997" s="13" customFormat="1">
      <c r="A997" s="13"/>
      <c r="B997" s="267"/>
      <c r="C997" s="268"/>
      <c r="D997" s="259" t="s">
        <v>293</v>
      </c>
      <c r="E997" s="269" t="s">
        <v>1</v>
      </c>
      <c r="F997" s="270" t="s">
        <v>3560</v>
      </c>
      <c r="G997" s="268"/>
      <c r="H997" s="271">
        <v>189</v>
      </c>
      <c r="I997" s="272"/>
      <c r="J997" s="268"/>
      <c r="K997" s="268"/>
      <c r="L997" s="273"/>
      <c r="M997" s="274"/>
      <c r="N997" s="275"/>
      <c r="O997" s="275"/>
      <c r="P997" s="275"/>
      <c r="Q997" s="275"/>
      <c r="R997" s="275"/>
      <c r="S997" s="275"/>
      <c r="T997" s="276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77" t="s">
        <v>293</v>
      </c>
      <c r="AU997" s="277" t="s">
        <v>96</v>
      </c>
      <c r="AV997" s="13" t="s">
        <v>96</v>
      </c>
      <c r="AW997" s="13" t="s">
        <v>40</v>
      </c>
      <c r="AX997" s="13" t="s">
        <v>93</v>
      </c>
      <c r="AY997" s="277" t="s">
        <v>180</v>
      </c>
    </row>
    <row r="998" s="12" customFormat="1" ht="22.8" customHeight="1">
      <c r="A998" s="12"/>
      <c r="B998" s="230"/>
      <c r="C998" s="231"/>
      <c r="D998" s="232" t="s">
        <v>84</v>
      </c>
      <c r="E998" s="244" t="s">
        <v>219</v>
      </c>
      <c r="F998" s="244" t="s">
        <v>503</v>
      </c>
      <c r="G998" s="231"/>
      <c r="H998" s="231"/>
      <c r="I998" s="234"/>
      <c r="J998" s="245">
        <f>BK998</f>
        <v>0</v>
      </c>
      <c r="K998" s="231"/>
      <c r="L998" s="236"/>
      <c r="M998" s="237"/>
      <c r="N998" s="238"/>
      <c r="O998" s="238"/>
      <c r="P998" s="239">
        <f>SUM(P999:P1030)</f>
        <v>0</v>
      </c>
      <c r="Q998" s="238"/>
      <c r="R998" s="239">
        <f>SUM(R999:R1030)</f>
        <v>0</v>
      </c>
      <c r="S998" s="238"/>
      <c r="T998" s="240">
        <f>SUM(T999:T1030)</f>
        <v>0</v>
      </c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R998" s="241" t="s">
        <v>93</v>
      </c>
      <c r="AT998" s="242" t="s">
        <v>84</v>
      </c>
      <c r="AU998" s="242" t="s">
        <v>93</v>
      </c>
      <c r="AY998" s="241" t="s">
        <v>180</v>
      </c>
      <c r="BK998" s="243">
        <f>SUM(BK999:BK1030)</f>
        <v>0</v>
      </c>
    </row>
    <row r="999" s="2" customFormat="1" ht="16.5" customHeight="1">
      <c r="A999" s="38"/>
      <c r="B999" s="39"/>
      <c r="C999" s="246" t="s">
        <v>2481</v>
      </c>
      <c r="D999" s="246" t="s">
        <v>181</v>
      </c>
      <c r="E999" s="247" t="s">
        <v>2430</v>
      </c>
      <c r="F999" s="248" t="s">
        <v>2431</v>
      </c>
      <c r="G999" s="249" t="s">
        <v>483</v>
      </c>
      <c r="H999" s="250">
        <v>2277.5999999999999</v>
      </c>
      <c r="I999" s="251"/>
      <c r="J999" s="252">
        <f>ROUND(I999*H999,2)</f>
        <v>0</v>
      </c>
      <c r="K999" s="248" t="s">
        <v>312</v>
      </c>
      <c r="L999" s="44"/>
      <c r="M999" s="253" t="s">
        <v>1</v>
      </c>
      <c r="N999" s="254" t="s">
        <v>50</v>
      </c>
      <c r="O999" s="91"/>
      <c r="P999" s="255">
        <f>O999*H999</f>
        <v>0</v>
      </c>
      <c r="Q999" s="255">
        <v>0</v>
      </c>
      <c r="R999" s="255">
        <f>Q999*H999</f>
        <v>0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198</v>
      </c>
      <c r="AT999" s="257" t="s">
        <v>181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3561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2431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3339</v>
      </c>
      <c r="G1001" s="268"/>
      <c r="H1001" s="271">
        <v>1586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13" customFormat="1">
      <c r="A1002" s="13"/>
      <c r="B1002" s="267"/>
      <c r="C1002" s="268"/>
      <c r="D1002" s="259" t="s">
        <v>293</v>
      </c>
      <c r="E1002" s="269" t="s">
        <v>1</v>
      </c>
      <c r="F1002" s="270" t="s">
        <v>3340</v>
      </c>
      <c r="G1002" s="268"/>
      <c r="H1002" s="271">
        <v>416</v>
      </c>
      <c r="I1002" s="272"/>
      <c r="J1002" s="268"/>
      <c r="K1002" s="268"/>
      <c r="L1002" s="273"/>
      <c r="M1002" s="274"/>
      <c r="N1002" s="275"/>
      <c r="O1002" s="275"/>
      <c r="P1002" s="275"/>
      <c r="Q1002" s="275"/>
      <c r="R1002" s="275"/>
      <c r="S1002" s="275"/>
      <c r="T1002" s="276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77" t="s">
        <v>293</v>
      </c>
      <c r="AU1002" s="277" t="s">
        <v>96</v>
      </c>
      <c r="AV1002" s="13" t="s">
        <v>96</v>
      </c>
      <c r="AW1002" s="13" t="s">
        <v>40</v>
      </c>
      <c r="AX1002" s="13" t="s">
        <v>85</v>
      </c>
      <c r="AY1002" s="277" t="s">
        <v>180</v>
      </c>
    </row>
    <row r="1003" s="13" customFormat="1">
      <c r="A1003" s="13"/>
      <c r="B1003" s="267"/>
      <c r="C1003" s="268"/>
      <c r="D1003" s="259" t="s">
        <v>293</v>
      </c>
      <c r="E1003" s="269" t="s">
        <v>1</v>
      </c>
      <c r="F1003" s="270" t="s">
        <v>3341</v>
      </c>
      <c r="G1003" s="268"/>
      <c r="H1003" s="271">
        <v>10</v>
      </c>
      <c r="I1003" s="272"/>
      <c r="J1003" s="268"/>
      <c r="K1003" s="268"/>
      <c r="L1003" s="273"/>
      <c r="M1003" s="274"/>
      <c r="N1003" s="275"/>
      <c r="O1003" s="275"/>
      <c r="P1003" s="275"/>
      <c r="Q1003" s="275"/>
      <c r="R1003" s="275"/>
      <c r="S1003" s="275"/>
      <c r="T1003" s="276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77" t="s">
        <v>293</v>
      </c>
      <c r="AU1003" s="277" t="s">
        <v>96</v>
      </c>
      <c r="AV1003" s="13" t="s">
        <v>96</v>
      </c>
      <c r="AW1003" s="13" t="s">
        <v>40</v>
      </c>
      <c r="AX1003" s="13" t="s">
        <v>85</v>
      </c>
      <c r="AY1003" s="277" t="s">
        <v>180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3342</v>
      </c>
      <c r="G1004" s="268"/>
      <c r="H1004" s="271">
        <v>265.60000000000002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24" customHeight="1">
      <c r="A1005" s="38"/>
      <c r="B1005" s="39"/>
      <c r="C1005" s="246" t="s">
        <v>2007</v>
      </c>
      <c r="D1005" s="246" t="s">
        <v>181</v>
      </c>
      <c r="E1005" s="247" t="s">
        <v>2433</v>
      </c>
      <c r="F1005" s="248" t="s">
        <v>2434</v>
      </c>
      <c r="G1005" s="249" t="s">
        <v>483</v>
      </c>
      <c r="H1005" s="250">
        <v>4635.6000000000004</v>
      </c>
      <c r="I1005" s="251"/>
      <c r="J1005" s="252">
        <f>ROUND(I1005*H1005,2)</f>
        <v>0</v>
      </c>
      <c r="K1005" s="248" t="s">
        <v>312</v>
      </c>
      <c r="L1005" s="44"/>
      <c r="M1005" s="253" t="s">
        <v>1</v>
      </c>
      <c r="N1005" s="254" t="s">
        <v>50</v>
      </c>
      <c r="O1005" s="91"/>
      <c r="P1005" s="255">
        <f>O1005*H1005</f>
        <v>0</v>
      </c>
      <c r="Q1005" s="255">
        <v>0</v>
      </c>
      <c r="R1005" s="255">
        <f>Q1005*H1005</f>
        <v>0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198</v>
      </c>
      <c r="AT1005" s="257" t="s">
        <v>181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3562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2434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3563</v>
      </c>
      <c r="G1007" s="268"/>
      <c r="H1007" s="271">
        <v>2030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13" customFormat="1">
      <c r="A1008" s="13"/>
      <c r="B1008" s="267"/>
      <c r="C1008" s="268"/>
      <c r="D1008" s="259" t="s">
        <v>293</v>
      </c>
      <c r="E1008" s="269" t="s">
        <v>1</v>
      </c>
      <c r="F1008" s="270" t="s">
        <v>3357</v>
      </c>
      <c r="G1008" s="268"/>
      <c r="H1008" s="271">
        <v>188</v>
      </c>
      <c r="I1008" s="272"/>
      <c r="J1008" s="268"/>
      <c r="K1008" s="268"/>
      <c r="L1008" s="273"/>
      <c r="M1008" s="274"/>
      <c r="N1008" s="275"/>
      <c r="O1008" s="275"/>
      <c r="P1008" s="275"/>
      <c r="Q1008" s="275"/>
      <c r="R1008" s="275"/>
      <c r="S1008" s="275"/>
      <c r="T1008" s="27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77" t="s">
        <v>293</v>
      </c>
      <c r="AU1008" s="277" t="s">
        <v>96</v>
      </c>
      <c r="AV1008" s="13" t="s">
        <v>96</v>
      </c>
      <c r="AW1008" s="13" t="s">
        <v>40</v>
      </c>
      <c r="AX1008" s="13" t="s">
        <v>85</v>
      </c>
      <c r="AY1008" s="277" t="s">
        <v>180</v>
      </c>
    </row>
    <row r="1009" s="13" customFormat="1">
      <c r="A1009" s="13"/>
      <c r="B1009" s="267"/>
      <c r="C1009" s="268"/>
      <c r="D1009" s="259" t="s">
        <v>293</v>
      </c>
      <c r="E1009" s="269" t="s">
        <v>1</v>
      </c>
      <c r="F1009" s="270" t="s">
        <v>3358</v>
      </c>
      <c r="G1009" s="268"/>
      <c r="H1009" s="271">
        <v>762</v>
      </c>
      <c r="I1009" s="272"/>
      <c r="J1009" s="268"/>
      <c r="K1009" s="268"/>
      <c r="L1009" s="273"/>
      <c r="M1009" s="274"/>
      <c r="N1009" s="275"/>
      <c r="O1009" s="275"/>
      <c r="P1009" s="275"/>
      <c r="Q1009" s="275"/>
      <c r="R1009" s="275"/>
      <c r="S1009" s="275"/>
      <c r="T1009" s="276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77" t="s">
        <v>293</v>
      </c>
      <c r="AU1009" s="277" t="s">
        <v>96</v>
      </c>
      <c r="AV1009" s="13" t="s">
        <v>96</v>
      </c>
      <c r="AW1009" s="13" t="s">
        <v>40</v>
      </c>
      <c r="AX1009" s="13" t="s">
        <v>85</v>
      </c>
      <c r="AY1009" s="277" t="s">
        <v>180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3359</v>
      </c>
      <c r="G1010" s="268"/>
      <c r="H1010" s="271">
        <v>174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3360</v>
      </c>
      <c r="G1011" s="268"/>
      <c r="H1011" s="271">
        <v>154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3361</v>
      </c>
      <c r="G1012" s="268"/>
      <c r="H1012" s="271">
        <v>196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3362</v>
      </c>
      <c r="G1013" s="268"/>
      <c r="H1013" s="271">
        <v>172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3363</v>
      </c>
      <c r="G1014" s="268"/>
      <c r="H1014" s="271">
        <v>98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3364</v>
      </c>
      <c r="G1015" s="268"/>
      <c r="H1015" s="271">
        <v>126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3365</v>
      </c>
      <c r="G1016" s="268"/>
      <c r="H1016" s="271">
        <v>110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3564</v>
      </c>
      <c r="G1017" s="268"/>
      <c r="H1017" s="271">
        <v>625.60000000000002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2" customFormat="1" ht="24" customHeight="1">
      <c r="A1018" s="38"/>
      <c r="B1018" s="39"/>
      <c r="C1018" s="246" t="s">
        <v>2050</v>
      </c>
      <c r="D1018" s="246" t="s">
        <v>181</v>
      </c>
      <c r="E1018" s="247" t="s">
        <v>2440</v>
      </c>
      <c r="F1018" s="248" t="s">
        <v>2441</v>
      </c>
      <c r="G1018" s="249" t="s">
        <v>483</v>
      </c>
      <c r="H1018" s="250">
        <v>4635.6000000000004</v>
      </c>
      <c r="I1018" s="251"/>
      <c r="J1018" s="252">
        <f>ROUND(I1018*H1018,2)</f>
        <v>0</v>
      </c>
      <c r="K1018" s="248" t="s">
        <v>312</v>
      </c>
      <c r="L1018" s="44"/>
      <c r="M1018" s="253" t="s">
        <v>1</v>
      </c>
      <c r="N1018" s="254" t="s">
        <v>50</v>
      </c>
      <c r="O1018" s="91"/>
      <c r="P1018" s="255">
        <f>O1018*H1018</f>
        <v>0</v>
      </c>
      <c r="Q1018" s="255">
        <v>0</v>
      </c>
      <c r="R1018" s="255">
        <f>Q1018*H1018</f>
        <v>0</v>
      </c>
      <c r="S1018" s="255">
        <v>0</v>
      </c>
      <c r="T1018" s="256">
        <f>S1018*H1018</f>
        <v>0</v>
      </c>
      <c r="U1018" s="38"/>
      <c r="V1018" s="38"/>
      <c r="W1018" s="38"/>
      <c r="X1018" s="38"/>
      <c r="Y1018" s="38"/>
      <c r="Z1018" s="38"/>
      <c r="AA1018" s="38"/>
      <c r="AB1018" s="38"/>
      <c r="AC1018" s="38"/>
      <c r="AD1018" s="38"/>
      <c r="AE1018" s="38"/>
      <c r="AR1018" s="257" t="s">
        <v>198</v>
      </c>
      <c r="AT1018" s="257" t="s">
        <v>181</v>
      </c>
      <c r="AU1018" s="257" t="s">
        <v>96</v>
      </c>
      <c r="AY1018" s="16" t="s">
        <v>180</v>
      </c>
      <c r="BE1018" s="258">
        <f>IF(N1018="základní",J1018,0)</f>
        <v>0</v>
      </c>
      <c r="BF1018" s="258">
        <f>IF(N1018="snížená",J1018,0)</f>
        <v>0</v>
      </c>
      <c r="BG1018" s="258">
        <f>IF(N1018="zákl. přenesená",J1018,0)</f>
        <v>0</v>
      </c>
      <c r="BH1018" s="258">
        <f>IF(N1018="sníž. přenesená",J1018,0)</f>
        <v>0</v>
      </c>
      <c r="BI1018" s="258">
        <f>IF(N1018="nulová",J1018,0)</f>
        <v>0</v>
      </c>
      <c r="BJ1018" s="16" t="s">
        <v>93</v>
      </c>
      <c r="BK1018" s="258">
        <f>ROUND(I1018*H1018,2)</f>
        <v>0</v>
      </c>
      <c r="BL1018" s="16" t="s">
        <v>198</v>
      </c>
      <c r="BM1018" s="257" t="s">
        <v>3565</v>
      </c>
    </row>
    <row r="1019" s="2" customFormat="1">
      <c r="A1019" s="38"/>
      <c r="B1019" s="39"/>
      <c r="C1019" s="40"/>
      <c r="D1019" s="259" t="s">
        <v>187</v>
      </c>
      <c r="E1019" s="40"/>
      <c r="F1019" s="260" t="s">
        <v>2441</v>
      </c>
      <c r="G1019" s="40"/>
      <c r="H1019" s="40"/>
      <c r="I1019" s="154"/>
      <c r="J1019" s="40"/>
      <c r="K1019" s="40"/>
      <c r="L1019" s="44"/>
      <c r="M1019" s="261"/>
      <c r="N1019" s="262"/>
      <c r="O1019" s="91"/>
      <c r="P1019" s="91"/>
      <c r="Q1019" s="91"/>
      <c r="R1019" s="91"/>
      <c r="S1019" s="91"/>
      <c r="T1019" s="92"/>
      <c r="U1019" s="38"/>
      <c r="V1019" s="38"/>
      <c r="W1019" s="38"/>
      <c r="X1019" s="38"/>
      <c r="Y1019" s="38"/>
      <c r="Z1019" s="38"/>
      <c r="AA1019" s="38"/>
      <c r="AB1019" s="38"/>
      <c r="AC1019" s="38"/>
      <c r="AD1019" s="38"/>
      <c r="AE1019" s="38"/>
      <c r="AT1019" s="16" t="s">
        <v>187</v>
      </c>
      <c r="AU1019" s="16" t="s">
        <v>96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3563</v>
      </c>
      <c r="G1020" s="268"/>
      <c r="H1020" s="271">
        <v>2030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3357</v>
      </c>
      <c r="G1021" s="268"/>
      <c r="H1021" s="271">
        <v>188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3358</v>
      </c>
      <c r="G1022" s="268"/>
      <c r="H1022" s="271">
        <v>762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3359</v>
      </c>
      <c r="G1023" s="268"/>
      <c r="H1023" s="271">
        <v>174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3360</v>
      </c>
      <c r="G1024" s="268"/>
      <c r="H1024" s="271">
        <v>154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3361</v>
      </c>
      <c r="G1025" s="268"/>
      <c r="H1025" s="271">
        <v>196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3362</v>
      </c>
      <c r="G1026" s="268"/>
      <c r="H1026" s="271">
        <v>172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3363</v>
      </c>
      <c r="G1027" s="268"/>
      <c r="H1027" s="271">
        <v>98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3" customFormat="1">
      <c r="A1028" s="13"/>
      <c r="B1028" s="267"/>
      <c r="C1028" s="268"/>
      <c r="D1028" s="259" t="s">
        <v>293</v>
      </c>
      <c r="E1028" s="269" t="s">
        <v>1</v>
      </c>
      <c r="F1028" s="270" t="s">
        <v>3364</v>
      </c>
      <c r="G1028" s="268"/>
      <c r="H1028" s="271">
        <v>126</v>
      </c>
      <c r="I1028" s="272"/>
      <c r="J1028" s="268"/>
      <c r="K1028" s="268"/>
      <c r="L1028" s="273"/>
      <c r="M1028" s="274"/>
      <c r="N1028" s="275"/>
      <c r="O1028" s="275"/>
      <c r="P1028" s="275"/>
      <c r="Q1028" s="275"/>
      <c r="R1028" s="275"/>
      <c r="S1028" s="275"/>
      <c r="T1028" s="276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77" t="s">
        <v>293</v>
      </c>
      <c r="AU1028" s="277" t="s">
        <v>96</v>
      </c>
      <c r="AV1028" s="13" t="s">
        <v>96</v>
      </c>
      <c r="AW1028" s="13" t="s">
        <v>40</v>
      </c>
      <c r="AX1028" s="13" t="s">
        <v>85</v>
      </c>
      <c r="AY1028" s="277" t="s">
        <v>180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3365</v>
      </c>
      <c r="G1029" s="268"/>
      <c r="H1029" s="271">
        <v>110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13" customFormat="1">
      <c r="A1030" s="13"/>
      <c r="B1030" s="267"/>
      <c r="C1030" s="268"/>
      <c r="D1030" s="259" t="s">
        <v>293</v>
      </c>
      <c r="E1030" s="269" t="s">
        <v>1</v>
      </c>
      <c r="F1030" s="270" t="s">
        <v>3564</v>
      </c>
      <c r="G1030" s="268"/>
      <c r="H1030" s="271">
        <v>625.60000000000002</v>
      </c>
      <c r="I1030" s="272"/>
      <c r="J1030" s="268"/>
      <c r="K1030" s="268"/>
      <c r="L1030" s="273"/>
      <c r="M1030" s="274"/>
      <c r="N1030" s="275"/>
      <c r="O1030" s="275"/>
      <c r="P1030" s="275"/>
      <c r="Q1030" s="275"/>
      <c r="R1030" s="275"/>
      <c r="S1030" s="275"/>
      <c r="T1030" s="27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77" t="s">
        <v>293</v>
      </c>
      <c r="AU1030" s="277" t="s">
        <v>96</v>
      </c>
      <c r="AV1030" s="13" t="s">
        <v>96</v>
      </c>
      <c r="AW1030" s="13" t="s">
        <v>40</v>
      </c>
      <c r="AX1030" s="13" t="s">
        <v>85</v>
      </c>
      <c r="AY1030" s="277" t="s">
        <v>180</v>
      </c>
    </row>
    <row r="1031" s="12" customFormat="1" ht="22.8" customHeight="1">
      <c r="A1031" s="12"/>
      <c r="B1031" s="230"/>
      <c r="C1031" s="231"/>
      <c r="D1031" s="232" t="s">
        <v>84</v>
      </c>
      <c r="E1031" s="244" t="s">
        <v>1112</v>
      </c>
      <c r="F1031" s="244" t="s">
        <v>1113</v>
      </c>
      <c r="G1031" s="231"/>
      <c r="H1031" s="231"/>
      <c r="I1031" s="234"/>
      <c r="J1031" s="245">
        <f>BK1031</f>
        <v>0</v>
      </c>
      <c r="K1031" s="231"/>
      <c r="L1031" s="236"/>
      <c r="M1031" s="237"/>
      <c r="N1031" s="238"/>
      <c r="O1031" s="238"/>
      <c r="P1031" s="239">
        <f>SUM(P1032:P1050)</f>
        <v>0</v>
      </c>
      <c r="Q1031" s="238"/>
      <c r="R1031" s="239">
        <f>SUM(R1032:R1050)</f>
        <v>0</v>
      </c>
      <c r="S1031" s="238"/>
      <c r="T1031" s="240">
        <f>SUM(T1032:T1050)</f>
        <v>0</v>
      </c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R1031" s="241" t="s">
        <v>93</v>
      </c>
      <c r="AT1031" s="242" t="s">
        <v>84</v>
      </c>
      <c r="AU1031" s="242" t="s">
        <v>93</v>
      </c>
      <c r="AY1031" s="241" t="s">
        <v>180</v>
      </c>
      <c r="BK1031" s="243">
        <f>SUM(BK1032:BK1050)</f>
        <v>0</v>
      </c>
    </row>
    <row r="1032" s="2" customFormat="1" ht="16.5" customHeight="1">
      <c r="A1032" s="38"/>
      <c r="B1032" s="39"/>
      <c r="C1032" s="246" t="s">
        <v>1385</v>
      </c>
      <c r="D1032" s="246" t="s">
        <v>181</v>
      </c>
      <c r="E1032" s="247" t="s">
        <v>1118</v>
      </c>
      <c r="F1032" s="248" t="s">
        <v>1119</v>
      </c>
      <c r="G1032" s="249" t="s">
        <v>322</v>
      </c>
      <c r="H1032" s="250">
        <v>1242.9300000000001</v>
      </c>
      <c r="I1032" s="251"/>
      <c r="J1032" s="252">
        <f>ROUND(I1032*H1032,2)</f>
        <v>0</v>
      </c>
      <c r="K1032" s="248" t="s">
        <v>312</v>
      </c>
      <c r="L1032" s="44"/>
      <c r="M1032" s="253" t="s">
        <v>1</v>
      </c>
      <c r="N1032" s="254" t="s">
        <v>50</v>
      </c>
      <c r="O1032" s="91"/>
      <c r="P1032" s="255">
        <f>O1032*H1032</f>
        <v>0</v>
      </c>
      <c r="Q1032" s="255">
        <v>0</v>
      </c>
      <c r="R1032" s="255">
        <f>Q1032*H1032</f>
        <v>0</v>
      </c>
      <c r="S1032" s="255">
        <v>0</v>
      </c>
      <c r="T1032" s="256">
        <f>S1032*H1032</f>
        <v>0</v>
      </c>
      <c r="U1032" s="38"/>
      <c r="V1032" s="38"/>
      <c r="W1032" s="38"/>
      <c r="X1032" s="38"/>
      <c r="Y1032" s="38"/>
      <c r="Z1032" s="38"/>
      <c r="AA1032" s="38"/>
      <c r="AB1032" s="38"/>
      <c r="AC1032" s="38"/>
      <c r="AD1032" s="38"/>
      <c r="AE1032" s="38"/>
      <c r="AR1032" s="257" t="s">
        <v>198</v>
      </c>
      <c r="AT1032" s="257" t="s">
        <v>181</v>
      </c>
      <c r="AU1032" s="257" t="s">
        <v>96</v>
      </c>
      <c r="AY1032" s="16" t="s">
        <v>180</v>
      </c>
      <c r="BE1032" s="258">
        <f>IF(N1032="základní",J1032,0)</f>
        <v>0</v>
      </c>
      <c r="BF1032" s="258">
        <f>IF(N1032="snížená",J1032,0)</f>
        <v>0</v>
      </c>
      <c r="BG1032" s="258">
        <f>IF(N1032="zákl. přenesená",J1032,0)</f>
        <v>0</v>
      </c>
      <c r="BH1032" s="258">
        <f>IF(N1032="sníž. přenesená",J1032,0)</f>
        <v>0</v>
      </c>
      <c r="BI1032" s="258">
        <f>IF(N1032="nulová",J1032,0)</f>
        <v>0</v>
      </c>
      <c r="BJ1032" s="16" t="s">
        <v>93</v>
      </c>
      <c r="BK1032" s="258">
        <f>ROUND(I1032*H1032,2)</f>
        <v>0</v>
      </c>
      <c r="BL1032" s="16" t="s">
        <v>198</v>
      </c>
      <c r="BM1032" s="257" t="s">
        <v>3566</v>
      </c>
    </row>
    <row r="1033" s="2" customFormat="1">
      <c r="A1033" s="38"/>
      <c r="B1033" s="39"/>
      <c r="C1033" s="40"/>
      <c r="D1033" s="259" t="s">
        <v>187</v>
      </c>
      <c r="E1033" s="40"/>
      <c r="F1033" s="260" t="s">
        <v>1119</v>
      </c>
      <c r="G1033" s="40"/>
      <c r="H1033" s="40"/>
      <c r="I1033" s="154"/>
      <c r="J1033" s="40"/>
      <c r="K1033" s="40"/>
      <c r="L1033" s="44"/>
      <c r="M1033" s="261"/>
      <c r="N1033" s="262"/>
      <c r="O1033" s="91"/>
      <c r="P1033" s="91"/>
      <c r="Q1033" s="91"/>
      <c r="R1033" s="91"/>
      <c r="S1033" s="91"/>
      <c r="T1033" s="92"/>
      <c r="U1033" s="38"/>
      <c r="V1033" s="38"/>
      <c r="W1033" s="38"/>
      <c r="X1033" s="38"/>
      <c r="Y1033" s="38"/>
      <c r="Z1033" s="38"/>
      <c r="AA1033" s="38"/>
      <c r="AB1033" s="38"/>
      <c r="AC1033" s="38"/>
      <c r="AD1033" s="38"/>
      <c r="AE1033" s="38"/>
      <c r="AT1033" s="16" t="s">
        <v>187</v>
      </c>
      <c r="AU1033" s="16" t="s">
        <v>96</v>
      </c>
    </row>
    <row r="1034" s="13" customFormat="1">
      <c r="A1034" s="13"/>
      <c r="B1034" s="267"/>
      <c r="C1034" s="268"/>
      <c r="D1034" s="259" t="s">
        <v>293</v>
      </c>
      <c r="E1034" s="269" t="s">
        <v>1</v>
      </c>
      <c r="F1034" s="270" t="s">
        <v>3567</v>
      </c>
      <c r="G1034" s="268"/>
      <c r="H1034" s="271">
        <v>819.29600000000005</v>
      </c>
      <c r="I1034" s="272"/>
      <c r="J1034" s="268"/>
      <c r="K1034" s="268"/>
      <c r="L1034" s="273"/>
      <c r="M1034" s="274"/>
      <c r="N1034" s="275"/>
      <c r="O1034" s="275"/>
      <c r="P1034" s="275"/>
      <c r="Q1034" s="275"/>
      <c r="R1034" s="275"/>
      <c r="S1034" s="275"/>
      <c r="T1034" s="27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77" t="s">
        <v>293</v>
      </c>
      <c r="AU1034" s="277" t="s">
        <v>96</v>
      </c>
      <c r="AV1034" s="13" t="s">
        <v>96</v>
      </c>
      <c r="AW1034" s="13" t="s">
        <v>40</v>
      </c>
      <c r="AX1034" s="13" t="s">
        <v>85</v>
      </c>
      <c r="AY1034" s="277" t="s">
        <v>180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3568</v>
      </c>
      <c r="G1035" s="268"/>
      <c r="H1035" s="271">
        <v>294.99599999999998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85</v>
      </c>
      <c r="AY1035" s="277" t="s">
        <v>180</v>
      </c>
    </row>
    <row r="1036" s="13" customFormat="1">
      <c r="A1036" s="13"/>
      <c r="B1036" s="267"/>
      <c r="C1036" s="268"/>
      <c r="D1036" s="259" t="s">
        <v>293</v>
      </c>
      <c r="E1036" s="269" t="s">
        <v>1</v>
      </c>
      <c r="F1036" s="270" t="s">
        <v>3569</v>
      </c>
      <c r="G1036" s="268"/>
      <c r="H1036" s="271">
        <v>77.376000000000005</v>
      </c>
      <c r="I1036" s="272"/>
      <c r="J1036" s="268"/>
      <c r="K1036" s="268"/>
      <c r="L1036" s="273"/>
      <c r="M1036" s="274"/>
      <c r="N1036" s="275"/>
      <c r="O1036" s="275"/>
      <c r="P1036" s="275"/>
      <c r="Q1036" s="275"/>
      <c r="R1036" s="275"/>
      <c r="S1036" s="275"/>
      <c r="T1036" s="27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77" t="s">
        <v>293</v>
      </c>
      <c r="AU1036" s="277" t="s">
        <v>96</v>
      </c>
      <c r="AV1036" s="13" t="s">
        <v>96</v>
      </c>
      <c r="AW1036" s="13" t="s">
        <v>40</v>
      </c>
      <c r="AX1036" s="13" t="s">
        <v>85</v>
      </c>
      <c r="AY1036" s="277" t="s">
        <v>180</v>
      </c>
    </row>
    <row r="1037" s="13" customFormat="1">
      <c r="A1037" s="13"/>
      <c r="B1037" s="267"/>
      <c r="C1037" s="268"/>
      <c r="D1037" s="259" t="s">
        <v>293</v>
      </c>
      <c r="E1037" s="269" t="s">
        <v>1</v>
      </c>
      <c r="F1037" s="270" t="s">
        <v>3570</v>
      </c>
      <c r="G1037" s="268"/>
      <c r="H1037" s="271">
        <v>1.8600000000000001</v>
      </c>
      <c r="I1037" s="272"/>
      <c r="J1037" s="268"/>
      <c r="K1037" s="268"/>
      <c r="L1037" s="273"/>
      <c r="M1037" s="274"/>
      <c r="N1037" s="275"/>
      <c r="O1037" s="275"/>
      <c r="P1037" s="275"/>
      <c r="Q1037" s="275"/>
      <c r="R1037" s="275"/>
      <c r="S1037" s="275"/>
      <c r="T1037" s="276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77" t="s">
        <v>293</v>
      </c>
      <c r="AU1037" s="277" t="s">
        <v>96</v>
      </c>
      <c r="AV1037" s="13" t="s">
        <v>96</v>
      </c>
      <c r="AW1037" s="13" t="s">
        <v>40</v>
      </c>
      <c r="AX1037" s="13" t="s">
        <v>85</v>
      </c>
      <c r="AY1037" s="277" t="s">
        <v>180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3571</v>
      </c>
      <c r="G1038" s="268"/>
      <c r="H1038" s="271">
        <v>49.402000000000001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85</v>
      </c>
      <c r="AY1038" s="277" t="s">
        <v>180</v>
      </c>
    </row>
    <row r="1039" s="2" customFormat="1" ht="24" customHeight="1">
      <c r="A1039" s="38"/>
      <c r="B1039" s="39"/>
      <c r="C1039" s="246" t="s">
        <v>2200</v>
      </c>
      <c r="D1039" s="246" t="s">
        <v>181</v>
      </c>
      <c r="E1039" s="247" t="s">
        <v>1122</v>
      </c>
      <c r="F1039" s="248" t="s">
        <v>1123</v>
      </c>
      <c r="G1039" s="249" t="s">
        <v>322</v>
      </c>
      <c r="H1039" s="250">
        <v>13672.23</v>
      </c>
      <c r="I1039" s="251"/>
      <c r="J1039" s="252">
        <f>ROUND(I1039*H1039,2)</f>
        <v>0</v>
      </c>
      <c r="K1039" s="248" t="s">
        <v>312</v>
      </c>
      <c r="L1039" s="44"/>
      <c r="M1039" s="253" t="s">
        <v>1</v>
      </c>
      <c r="N1039" s="254" t="s">
        <v>50</v>
      </c>
      <c r="O1039" s="91"/>
      <c r="P1039" s="255">
        <f>O1039*H1039</f>
        <v>0</v>
      </c>
      <c r="Q1039" s="255">
        <v>0</v>
      </c>
      <c r="R1039" s="255">
        <f>Q1039*H1039</f>
        <v>0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198</v>
      </c>
      <c r="AT1039" s="257" t="s">
        <v>181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3572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1123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8"/>
      <c r="F1041" s="270" t="s">
        <v>3573</v>
      </c>
      <c r="G1041" s="268"/>
      <c r="H1041" s="271">
        <v>13672.23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</v>
      </c>
      <c r="AX1041" s="13" t="s">
        <v>93</v>
      </c>
      <c r="AY1041" s="277" t="s">
        <v>180</v>
      </c>
    </row>
    <row r="1042" s="2" customFormat="1" ht="24" customHeight="1">
      <c r="A1042" s="38"/>
      <c r="B1042" s="39"/>
      <c r="C1042" s="246" t="s">
        <v>2272</v>
      </c>
      <c r="D1042" s="246" t="s">
        <v>181</v>
      </c>
      <c r="E1042" s="247" t="s">
        <v>2458</v>
      </c>
      <c r="F1042" s="248" t="s">
        <v>2459</v>
      </c>
      <c r="G1042" s="249" t="s">
        <v>322</v>
      </c>
      <c r="H1042" s="250">
        <v>423.63400000000001</v>
      </c>
      <c r="I1042" s="251"/>
      <c r="J1042" s="252">
        <f>ROUND(I1042*H1042,2)</f>
        <v>0</v>
      </c>
      <c r="K1042" s="248" t="s">
        <v>312</v>
      </c>
      <c r="L1042" s="44"/>
      <c r="M1042" s="253" t="s">
        <v>1</v>
      </c>
      <c r="N1042" s="254" t="s">
        <v>50</v>
      </c>
      <c r="O1042" s="91"/>
      <c r="P1042" s="255">
        <f>O1042*H1042</f>
        <v>0</v>
      </c>
      <c r="Q1042" s="255">
        <v>0</v>
      </c>
      <c r="R1042" s="255">
        <f>Q1042*H1042</f>
        <v>0</v>
      </c>
      <c r="S1042" s="255">
        <v>0</v>
      </c>
      <c r="T1042" s="256">
        <f>S1042*H1042</f>
        <v>0</v>
      </c>
      <c r="U1042" s="38"/>
      <c r="V1042" s="38"/>
      <c r="W1042" s="38"/>
      <c r="X1042" s="38"/>
      <c r="Y1042" s="38"/>
      <c r="Z1042" s="38"/>
      <c r="AA1042" s="38"/>
      <c r="AB1042" s="38"/>
      <c r="AC1042" s="38"/>
      <c r="AD1042" s="38"/>
      <c r="AE1042" s="38"/>
      <c r="AR1042" s="257" t="s">
        <v>198</v>
      </c>
      <c r="AT1042" s="257" t="s">
        <v>181</v>
      </c>
      <c r="AU1042" s="257" t="s">
        <v>96</v>
      </c>
      <c r="AY1042" s="16" t="s">
        <v>180</v>
      </c>
      <c r="BE1042" s="258">
        <f>IF(N1042="základní",J1042,0)</f>
        <v>0</v>
      </c>
      <c r="BF1042" s="258">
        <f>IF(N1042="snížená",J1042,0)</f>
        <v>0</v>
      </c>
      <c r="BG1042" s="258">
        <f>IF(N1042="zákl. přenesená",J1042,0)</f>
        <v>0</v>
      </c>
      <c r="BH1042" s="258">
        <f>IF(N1042="sníž. přenesená",J1042,0)</f>
        <v>0</v>
      </c>
      <c r="BI1042" s="258">
        <f>IF(N1042="nulová",J1042,0)</f>
        <v>0</v>
      </c>
      <c r="BJ1042" s="16" t="s">
        <v>93</v>
      </c>
      <c r="BK1042" s="258">
        <f>ROUND(I1042*H1042,2)</f>
        <v>0</v>
      </c>
      <c r="BL1042" s="16" t="s">
        <v>198</v>
      </c>
      <c r="BM1042" s="257" t="s">
        <v>3574</v>
      </c>
    </row>
    <row r="1043" s="2" customFormat="1">
      <c r="A1043" s="38"/>
      <c r="B1043" s="39"/>
      <c r="C1043" s="40"/>
      <c r="D1043" s="259" t="s">
        <v>187</v>
      </c>
      <c r="E1043" s="40"/>
      <c r="F1043" s="260" t="s">
        <v>2459</v>
      </c>
      <c r="G1043" s="40"/>
      <c r="H1043" s="40"/>
      <c r="I1043" s="154"/>
      <c r="J1043" s="40"/>
      <c r="K1043" s="40"/>
      <c r="L1043" s="44"/>
      <c r="M1043" s="261"/>
      <c r="N1043" s="262"/>
      <c r="O1043" s="91"/>
      <c r="P1043" s="91"/>
      <c r="Q1043" s="91"/>
      <c r="R1043" s="91"/>
      <c r="S1043" s="91"/>
      <c r="T1043" s="92"/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T1043" s="16" t="s">
        <v>187</v>
      </c>
      <c r="AU1043" s="16" t="s">
        <v>96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3568</v>
      </c>
      <c r="G1044" s="268"/>
      <c r="H1044" s="271">
        <v>294.99599999999998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13" customFormat="1">
      <c r="A1045" s="13"/>
      <c r="B1045" s="267"/>
      <c r="C1045" s="268"/>
      <c r="D1045" s="259" t="s">
        <v>293</v>
      </c>
      <c r="E1045" s="269" t="s">
        <v>1</v>
      </c>
      <c r="F1045" s="270" t="s">
        <v>3569</v>
      </c>
      <c r="G1045" s="268"/>
      <c r="H1045" s="271">
        <v>77.376000000000005</v>
      </c>
      <c r="I1045" s="272"/>
      <c r="J1045" s="268"/>
      <c r="K1045" s="268"/>
      <c r="L1045" s="273"/>
      <c r="M1045" s="274"/>
      <c r="N1045" s="275"/>
      <c r="O1045" s="275"/>
      <c r="P1045" s="275"/>
      <c r="Q1045" s="275"/>
      <c r="R1045" s="275"/>
      <c r="S1045" s="275"/>
      <c r="T1045" s="27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77" t="s">
        <v>293</v>
      </c>
      <c r="AU1045" s="277" t="s">
        <v>96</v>
      </c>
      <c r="AV1045" s="13" t="s">
        <v>96</v>
      </c>
      <c r="AW1045" s="13" t="s">
        <v>40</v>
      </c>
      <c r="AX1045" s="13" t="s">
        <v>85</v>
      </c>
      <c r="AY1045" s="277" t="s">
        <v>180</v>
      </c>
    </row>
    <row r="1046" s="13" customFormat="1">
      <c r="A1046" s="13"/>
      <c r="B1046" s="267"/>
      <c r="C1046" s="268"/>
      <c r="D1046" s="259" t="s">
        <v>293</v>
      </c>
      <c r="E1046" s="269" t="s">
        <v>1</v>
      </c>
      <c r="F1046" s="270" t="s">
        <v>3570</v>
      </c>
      <c r="G1046" s="268"/>
      <c r="H1046" s="271">
        <v>1.8600000000000001</v>
      </c>
      <c r="I1046" s="272"/>
      <c r="J1046" s="268"/>
      <c r="K1046" s="268"/>
      <c r="L1046" s="273"/>
      <c r="M1046" s="274"/>
      <c r="N1046" s="275"/>
      <c r="O1046" s="275"/>
      <c r="P1046" s="275"/>
      <c r="Q1046" s="275"/>
      <c r="R1046" s="275"/>
      <c r="S1046" s="275"/>
      <c r="T1046" s="27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77" t="s">
        <v>293</v>
      </c>
      <c r="AU1046" s="277" t="s">
        <v>96</v>
      </c>
      <c r="AV1046" s="13" t="s">
        <v>96</v>
      </c>
      <c r="AW1046" s="13" t="s">
        <v>40</v>
      </c>
      <c r="AX1046" s="13" t="s">
        <v>85</v>
      </c>
      <c r="AY1046" s="277" t="s">
        <v>180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3571</v>
      </c>
      <c r="G1047" s="268"/>
      <c r="H1047" s="271">
        <v>49.402000000000001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2" customFormat="1" ht="24" customHeight="1">
      <c r="A1048" s="38"/>
      <c r="B1048" s="39"/>
      <c r="C1048" s="246" t="s">
        <v>2277</v>
      </c>
      <c r="D1048" s="246" t="s">
        <v>181</v>
      </c>
      <c r="E1048" s="247" t="s">
        <v>2462</v>
      </c>
      <c r="F1048" s="248" t="s">
        <v>2463</v>
      </c>
      <c r="G1048" s="249" t="s">
        <v>322</v>
      </c>
      <c r="H1048" s="250">
        <v>819.29600000000005</v>
      </c>
      <c r="I1048" s="251"/>
      <c r="J1048" s="252">
        <f>ROUND(I1048*H1048,2)</f>
        <v>0</v>
      </c>
      <c r="K1048" s="248" t="s">
        <v>312</v>
      </c>
      <c r="L1048" s="44"/>
      <c r="M1048" s="253" t="s">
        <v>1</v>
      </c>
      <c r="N1048" s="254" t="s">
        <v>50</v>
      </c>
      <c r="O1048" s="91"/>
      <c r="P1048" s="255">
        <f>O1048*H1048</f>
        <v>0</v>
      </c>
      <c r="Q1048" s="255">
        <v>0</v>
      </c>
      <c r="R1048" s="255">
        <f>Q1048*H1048</f>
        <v>0</v>
      </c>
      <c r="S1048" s="255">
        <v>0</v>
      </c>
      <c r="T1048" s="256">
        <f>S1048*H1048</f>
        <v>0</v>
      </c>
      <c r="U1048" s="38"/>
      <c r="V1048" s="38"/>
      <c r="W1048" s="38"/>
      <c r="X1048" s="38"/>
      <c r="Y1048" s="38"/>
      <c r="Z1048" s="38"/>
      <c r="AA1048" s="38"/>
      <c r="AB1048" s="38"/>
      <c r="AC1048" s="38"/>
      <c r="AD1048" s="38"/>
      <c r="AE1048" s="38"/>
      <c r="AR1048" s="257" t="s">
        <v>198</v>
      </c>
      <c r="AT1048" s="257" t="s">
        <v>181</v>
      </c>
      <c r="AU1048" s="257" t="s">
        <v>96</v>
      </c>
      <c r="AY1048" s="16" t="s">
        <v>180</v>
      </c>
      <c r="BE1048" s="258">
        <f>IF(N1048="základní",J1048,0)</f>
        <v>0</v>
      </c>
      <c r="BF1048" s="258">
        <f>IF(N1048="snížená",J1048,0)</f>
        <v>0</v>
      </c>
      <c r="BG1048" s="258">
        <f>IF(N1048="zákl. přenesená",J1048,0)</f>
        <v>0</v>
      </c>
      <c r="BH1048" s="258">
        <f>IF(N1048="sníž. přenesená",J1048,0)</f>
        <v>0</v>
      </c>
      <c r="BI1048" s="258">
        <f>IF(N1048="nulová",J1048,0)</f>
        <v>0</v>
      </c>
      <c r="BJ1048" s="16" t="s">
        <v>93</v>
      </c>
      <c r="BK1048" s="258">
        <f>ROUND(I1048*H1048,2)</f>
        <v>0</v>
      </c>
      <c r="BL1048" s="16" t="s">
        <v>198</v>
      </c>
      <c r="BM1048" s="257" t="s">
        <v>3575</v>
      </c>
    </row>
    <row r="1049" s="2" customFormat="1">
      <c r="A1049" s="38"/>
      <c r="B1049" s="39"/>
      <c r="C1049" s="40"/>
      <c r="D1049" s="259" t="s">
        <v>187</v>
      </c>
      <c r="E1049" s="40"/>
      <c r="F1049" s="260" t="s">
        <v>2463</v>
      </c>
      <c r="G1049" s="40"/>
      <c r="H1049" s="40"/>
      <c r="I1049" s="154"/>
      <c r="J1049" s="40"/>
      <c r="K1049" s="40"/>
      <c r="L1049" s="44"/>
      <c r="M1049" s="261"/>
      <c r="N1049" s="262"/>
      <c r="O1049" s="91"/>
      <c r="P1049" s="91"/>
      <c r="Q1049" s="91"/>
      <c r="R1049" s="91"/>
      <c r="S1049" s="91"/>
      <c r="T1049" s="92"/>
      <c r="U1049" s="38"/>
      <c r="V1049" s="38"/>
      <c r="W1049" s="38"/>
      <c r="X1049" s="38"/>
      <c r="Y1049" s="38"/>
      <c r="Z1049" s="38"/>
      <c r="AA1049" s="38"/>
      <c r="AB1049" s="38"/>
      <c r="AC1049" s="38"/>
      <c r="AD1049" s="38"/>
      <c r="AE1049" s="38"/>
      <c r="AT1049" s="16" t="s">
        <v>187</v>
      </c>
      <c r="AU1049" s="16" t="s">
        <v>96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3567</v>
      </c>
      <c r="G1050" s="268"/>
      <c r="H1050" s="271">
        <v>819.29600000000005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93</v>
      </c>
      <c r="AY1050" s="277" t="s">
        <v>180</v>
      </c>
    </row>
    <row r="1051" s="12" customFormat="1" ht="22.8" customHeight="1">
      <c r="A1051" s="12"/>
      <c r="B1051" s="230"/>
      <c r="C1051" s="231"/>
      <c r="D1051" s="232" t="s">
        <v>84</v>
      </c>
      <c r="E1051" s="244" t="s">
        <v>1244</v>
      </c>
      <c r="F1051" s="244" t="s">
        <v>955</v>
      </c>
      <c r="G1051" s="231"/>
      <c r="H1051" s="231"/>
      <c r="I1051" s="234"/>
      <c r="J1051" s="245">
        <f>BK1051</f>
        <v>0</v>
      </c>
      <c r="K1051" s="231"/>
      <c r="L1051" s="236"/>
      <c r="M1051" s="237"/>
      <c r="N1051" s="238"/>
      <c r="O1051" s="238"/>
      <c r="P1051" s="239">
        <f>SUM(P1052:P1054)</f>
        <v>0</v>
      </c>
      <c r="Q1051" s="238"/>
      <c r="R1051" s="239">
        <f>SUM(R1052:R1054)</f>
        <v>0</v>
      </c>
      <c r="S1051" s="238"/>
      <c r="T1051" s="240">
        <f>SUM(T1052:T1054)</f>
        <v>0</v>
      </c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R1051" s="241" t="s">
        <v>93</v>
      </c>
      <c r="AT1051" s="242" t="s">
        <v>84</v>
      </c>
      <c r="AU1051" s="242" t="s">
        <v>93</v>
      </c>
      <c r="AY1051" s="241" t="s">
        <v>180</v>
      </c>
      <c r="BK1051" s="243">
        <f>SUM(BK1052:BK1054)</f>
        <v>0</v>
      </c>
    </row>
    <row r="1052" s="2" customFormat="1" ht="24" customHeight="1">
      <c r="A1052" s="38"/>
      <c r="B1052" s="39"/>
      <c r="C1052" s="246" t="s">
        <v>2282</v>
      </c>
      <c r="D1052" s="246" t="s">
        <v>181</v>
      </c>
      <c r="E1052" s="247" t="s">
        <v>2466</v>
      </c>
      <c r="F1052" s="248" t="s">
        <v>2467</v>
      </c>
      <c r="G1052" s="249" t="s">
        <v>322</v>
      </c>
      <c r="H1052" s="250">
        <v>945.63800000000003</v>
      </c>
      <c r="I1052" s="251"/>
      <c r="J1052" s="252">
        <f>ROUND(I1052*H1052,2)</f>
        <v>0</v>
      </c>
      <c r="K1052" s="248" t="s">
        <v>312</v>
      </c>
      <c r="L1052" s="44"/>
      <c r="M1052" s="253" t="s">
        <v>1</v>
      </c>
      <c r="N1052" s="254" t="s">
        <v>50</v>
      </c>
      <c r="O1052" s="91"/>
      <c r="P1052" s="255">
        <f>O1052*H1052</f>
        <v>0</v>
      </c>
      <c r="Q1052" s="255">
        <v>0</v>
      </c>
      <c r="R1052" s="255">
        <f>Q1052*H1052</f>
        <v>0</v>
      </c>
      <c r="S1052" s="255">
        <v>0</v>
      </c>
      <c r="T1052" s="256">
        <f>S1052*H1052</f>
        <v>0</v>
      </c>
      <c r="U1052" s="38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R1052" s="257" t="s">
        <v>198</v>
      </c>
      <c r="AT1052" s="257" t="s">
        <v>181</v>
      </c>
      <c r="AU1052" s="257" t="s">
        <v>96</v>
      </c>
      <c r="AY1052" s="16" t="s">
        <v>180</v>
      </c>
      <c r="BE1052" s="258">
        <f>IF(N1052="základní",J1052,0)</f>
        <v>0</v>
      </c>
      <c r="BF1052" s="258">
        <f>IF(N1052="snížená",J1052,0)</f>
        <v>0</v>
      </c>
      <c r="BG1052" s="258">
        <f>IF(N1052="zákl. přenesená",J1052,0)</f>
        <v>0</v>
      </c>
      <c r="BH1052" s="258">
        <f>IF(N1052="sníž. přenesená",J1052,0)</f>
        <v>0</v>
      </c>
      <c r="BI1052" s="258">
        <f>IF(N1052="nulová",J1052,0)</f>
        <v>0</v>
      </c>
      <c r="BJ1052" s="16" t="s">
        <v>93</v>
      </c>
      <c r="BK1052" s="258">
        <f>ROUND(I1052*H1052,2)</f>
        <v>0</v>
      </c>
      <c r="BL1052" s="16" t="s">
        <v>198</v>
      </c>
      <c r="BM1052" s="257" t="s">
        <v>3576</v>
      </c>
    </row>
    <row r="1053" s="2" customFormat="1">
      <c r="A1053" s="38"/>
      <c r="B1053" s="39"/>
      <c r="C1053" s="40"/>
      <c r="D1053" s="259" t="s">
        <v>187</v>
      </c>
      <c r="E1053" s="40"/>
      <c r="F1053" s="260" t="s">
        <v>2469</v>
      </c>
      <c r="G1053" s="40"/>
      <c r="H1053" s="40"/>
      <c r="I1053" s="154"/>
      <c r="J1053" s="40"/>
      <c r="K1053" s="40"/>
      <c r="L1053" s="44"/>
      <c r="M1053" s="261"/>
      <c r="N1053" s="262"/>
      <c r="O1053" s="91"/>
      <c r="P1053" s="91"/>
      <c r="Q1053" s="91"/>
      <c r="R1053" s="91"/>
      <c r="S1053" s="91"/>
      <c r="T1053" s="92"/>
      <c r="U1053" s="38"/>
      <c r="V1053" s="38"/>
      <c r="W1053" s="38"/>
      <c r="X1053" s="38"/>
      <c r="Y1053" s="38"/>
      <c r="Z1053" s="38"/>
      <c r="AA1053" s="38"/>
      <c r="AB1053" s="38"/>
      <c r="AC1053" s="38"/>
      <c r="AD1053" s="38"/>
      <c r="AE1053" s="38"/>
      <c r="AT1053" s="16" t="s">
        <v>187</v>
      </c>
      <c r="AU1053" s="16" t="s">
        <v>96</v>
      </c>
    </row>
    <row r="1054" s="13" customFormat="1">
      <c r="A1054" s="13"/>
      <c r="B1054" s="267"/>
      <c r="C1054" s="268"/>
      <c r="D1054" s="259" t="s">
        <v>293</v>
      </c>
      <c r="E1054" s="268"/>
      <c r="F1054" s="270" t="s">
        <v>3577</v>
      </c>
      <c r="G1054" s="268"/>
      <c r="H1054" s="271">
        <v>945.63800000000003</v>
      </c>
      <c r="I1054" s="272"/>
      <c r="J1054" s="268"/>
      <c r="K1054" s="268"/>
      <c r="L1054" s="273"/>
      <c r="M1054" s="274"/>
      <c r="N1054" s="275"/>
      <c r="O1054" s="275"/>
      <c r="P1054" s="275"/>
      <c r="Q1054" s="275"/>
      <c r="R1054" s="275"/>
      <c r="S1054" s="275"/>
      <c r="T1054" s="276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77" t="s">
        <v>293</v>
      </c>
      <c r="AU1054" s="277" t="s">
        <v>96</v>
      </c>
      <c r="AV1054" s="13" t="s">
        <v>96</v>
      </c>
      <c r="AW1054" s="13" t="s">
        <v>4</v>
      </c>
      <c r="AX1054" s="13" t="s">
        <v>93</v>
      </c>
      <c r="AY1054" s="277" t="s">
        <v>180</v>
      </c>
    </row>
    <row r="1055" s="12" customFormat="1" ht="25.92" customHeight="1">
      <c r="A1055" s="12"/>
      <c r="B1055" s="230"/>
      <c r="C1055" s="231"/>
      <c r="D1055" s="232" t="s">
        <v>84</v>
      </c>
      <c r="E1055" s="233" t="s">
        <v>540</v>
      </c>
      <c r="F1055" s="233" t="s">
        <v>541</v>
      </c>
      <c r="G1055" s="231"/>
      <c r="H1055" s="231"/>
      <c r="I1055" s="234"/>
      <c r="J1055" s="235">
        <f>BK1055</f>
        <v>0</v>
      </c>
      <c r="K1055" s="231"/>
      <c r="L1055" s="236"/>
      <c r="M1055" s="237"/>
      <c r="N1055" s="238"/>
      <c r="O1055" s="238"/>
      <c r="P1055" s="239">
        <f>P1056</f>
        <v>0</v>
      </c>
      <c r="Q1055" s="238"/>
      <c r="R1055" s="239">
        <f>R1056</f>
        <v>18.056000000000001</v>
      </c>
      <c r="S1055" s="238"/>
      <c r="T1055" s="240">
        <f>T1056</f>
        <v>0</v>
      </c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R1055" s="241" t="s">
        <v>96</v>
      </c>
      <c r="AT1055" s="242" t="s">
        <v>84</v>
      </c>
      <c r="AU1055" s="242" t="s">
        <v>85</v>
      </c>
      <c r="AY1055" s="241" t="s">
        <v>180</v>
      </c>
      <c r="BK1055" s="243">
        <f>BK1056</f>
        <v>0</v>
      </c>
    </row>
    <row r="1056" s="12" customFormat="1" ht="22.8" customHeight="1">
      <c r="A1056" s="12"/>
      <c r="B1056" s="230"/>
      <c r="C1056" s="231"/>
      <c r="D1056" s="232" t="s">
        <v>84</v>
      </c>
      <c r="E1056" s="244" t="s">
        <v>2471</v>
      </c>
      <c r="F1056" s="244" t="s">
        <v>2472</v>
      </c>
      <c r="G1056" s="231"/>
      <c r="H1056" s="231"/>
      <c r="I1056" s="234"/>
      <c r="J1056" s="245">
        <f>BK1056</f>
        <v>0</v>
      </c>
      <c r="K1056" s="231"/>
      <c r="L1056" s="236"/>
      <c r="M1056" s="237"/>
      <c r="N1056" s="238"/>
      <c r="O1056" s="238"/>
      <c r="P1056" s="239">
        <f>P1057+SUM(P1058:P1060)</f>
        <v>0</v>
      </c>
      <c r="Q1056" s="238"/>
      <c r="R1056" s="239">
        <f>R1057+SUM(R1058:R1060)</f>
        <v>18.056000000000001</v>
      </c>
      <c r="S1056" s="238"/>
      <c r="T1056" s="240">
        <f>T1057+SUM(T1058:T1060)</f>
        <v>0</v>
      </c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R1056" s="241" t="s">
        <v>96</v>
      </c>
      <c r="AT1056" s="242" t="s">
        <v>84</v>
      </c>
      <c r="AU1056" s="242" t="s">
        <v>93</v>
      </c>
      <c r="AY1056" s="241" t="s">
        <v>180</v>
      </c>
      <c r="BK1056" s="243">
        <f>BK1057+SUM(BK1058:BK1060)</f>
        <v>0</v>
      </c>
    </row>
    <row r="1057" s="2" customFormat="1" ht="16.5" customHeight="1">
      <c r="A1057" s="38"/>
      <c r="B1057" s="39"/>
      <c r="C1057" s="278" t="s">
        <v>1976</v>
      </c>
      <c r="D1057" s="278" t="s">
        <v>334</v>
      </c>
      <c r="E1057" s="279" t="s">
        <v>2474</v>
      </c>
      <c r="F1057" s="280" t="s">
        <v>2475</v>
      </c>
      <c r="G1057" s="281" t="s">
        <v>290</v>
      </c>
      <c r="H1057" s="282">
        <v>18.056000000000001</v>
      </c>
      <c r="I1057" s="283"/>
      <c r="J1057" s="284">
        <f>ROUND(I1057*H1057,2)</f>
        <v>0</v>
      </c>
      <c r="K1057" s="280" t="s">
        <v>312</v>
      </c>
      <c r="L1057" s="285"/>
      <c r="M1057" s="286" t="s">
        <v>1</v>
      </c>
      <c r="N1057" s="287" t="s">
        <v>50</v>
      </c>
      <c r="O1057" s="91"/>
      <c r="P1057" s="255">
        <f>O1057*H1057</f>
        <v>0</v>
      </c>
      <c r="Q1057" s="255">
        <v>1</v>
      </c>
      <c r="R1057" s="255">
        <f>Q1057*H1057</f>
        <v>18.056000000000001</v>
      </c>
      <c r="S1057" s="255">
        <v>0</v>
      </c>
      <c r="T1057" s="256">
        <f>S1057*H1057</f>
        <v>0</v>
      </c>
      <c r="U1057" s="38"/>
      <c r="V1057" s="38"/>
      <c r="W1057" s="38"/>
      <c r="X1057" s="38"/>
      <c r="Y1057" s="38"/>
      <c r="Z1057" s="38"/>
      <c r="AA1057" s="38"/>
      <c r="AB1057" s="38"/>
      <c r="AC1057" s="38"/>
      <c r="AD1057" s="38"/>
      <c r="AE1057" s="38"/>
      <c r="AR1057" s="257" t="s">
        <v>215</v>
      </c>
      <c r="AT1057" s="257" t="s">
        <v>334</v>
      </c>
      <c r="AU1057" s="257" t="s">
        <v>96</v>
      </c>
      <c r="AY1057" s="16" t="s">
        <v>180</v>
      </c>
      <c r="BE1057" s="258">
        <f>IF(N1057="základní",J1057,0)</f>
        <v>0</v>
      </c>
      <c r="BF1057" s="258">
        <f>IF(N1057="snížená",J1057,0)</f>
        <v>0</v>
      </c>
      <c r="BG1057" s="258">
        <f>IF(N1057="zákl. přenesená",J1057,0)</f>
        <v>0</v>
      </c>
      <c r="BH1057" s="258">
        <f>IF(N1057="sníž. přenesená",J1057,0)</f>
        <v>0</v>
      </c>
      <c r="BI1057" s="258">
        <f>IF(N1057="nulová",J1057,0)</f>
        <v>0</v>
      </c>
      <c r="BJ1057" s="16" t="s">
        <v>93</v>
      </c>
      <c r="BK1057" s="258">
        <f>ROUND(I1057*H1057,2)</f>
        <v>0</v>
      </c>
      <c r="BL1057" s="16" t="s">
        <v>198</v>
      </c>
      <c r="BM1057" s="257" t="s">
        <v>3578</v>
      </c>
    </row>
    <row r="1058" s="2" customFormat="1">
      <c r="A1058" s="38"/>
      <c r="B1058" s="39"/>
      <c r="C1058" s="40"/>
      <c r="D1058" s="259" t="s">
        <v>187</v>
      </c>
      <c r="E1058" s="40"/>
      <c r="F1058" s="260" t="s">
        <v>2477</v>
      </c>
      <c r="G1058" s="40"/>
      <c r="H1058" s="40"/>
      <c r="I1058" s="154"/>
      <c r="J1058" s="40"/>
      <c r="K1058" s="40"/>
      <c r="L1058" s="44"/>
      <c r="M1058" s="261"/>
      <c r="N1058" s="262"/>
      <c r="O1058" s="91"/>
      <c r="P1058" s="91"/>
      <c r="Q1058" s="91"/>
      <c r="R1058" s="91"/>
      <c r="S1058" s="91"/>
      <c r="T1058" s="92"/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T1058" s="16" t="s">
        <v>187</v>
      </c>
      <c r="AU1058" s="16" t="s">
        <v>96</v>
      </c>
    </row>
    <row r="1059" s="13" customFormat="1">
      <c r="A1059" s="13"/>
      <c r="B1059" s="267"/>
      <c r="C1059" s="268"/>
      <c r="D1059" s="259" t="s">
        <v>293</v>
      </c>
      <c r="E1059" s="269" t="s">
        <v>1</v>
      </c>
      <c r="F1059" s="270" t="s">
        <v>3579</v>
      </c>
      <c r="G1059" s="268"/>
      <c r="H1059" s="271">
        <v>18.056000000000001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77" t="s">
        <v>293</v>
      </c>
      <c r="AU1059" s="277" t="s">
        <v>96</v>
      </c>
      <c r="AV1059" s="13" t="s">
        <v>96</v>
      </c>
      <c r="AW1059" s="13" t="s">
        <v>40</v>
      </c>
      <c r="AX1059" s="13" t="s">
        <v>93</v>
      </c>
      <c r="AY1059" s="277" t="s">
        <v>180</v>
      </c>
    </row>
    <row r="1060" s="12" customFormat="1" ht="20.88" customHeight="1">
      <c r="A1060" s="12"/>
      <c r="B1060" s="230"/>
      <c r="C1060" s="231"/>
      <c r="D1060" s="232" t="s">
        <v>84</v>
      </c>
      <c r="E1060" s="244" t="s">
        <v>819</v>
      </c>
      <c r="F1060" s="244" t="s">
        <v>955</v>
      </c>
      <c r="G1060" s="231"/>
      <c r="H1060" s="231"/>
      <c r="I1060" s="234"/>
      <c r="J1060" s="245">
        <f>BK1060</f>
        <v>0</v>
      </c>
      <c r="K1060" s="231"/>
      <c r="L1060" s="236"/>
      <c r="M1060" s="237"/>
      <c r="N1060" s="238"/>
      <c r="O1060" s="238"/>
      <c r="P1060" s="239">
        <f>SUM(P1061:P1067)</f>
        <v>0</v>
      </c>
      <c r="Q1060" s="238"/>
      <c r="R1060" s="239">
        <f>SUM(R1061:R1067)</f>
        <v>0</v>
      </c>
      <c r="S1060" s="238"/>
      <c r="T1060" s="240">
        <f>SUM(T1061:T1067)</f>
        <v>0</v>
      </c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R1060" s="241" t="s">
        <v>93</v>
      </c>
      <c r="AT1060" s="242" t="s">
        <v>84</v>
      </c>
      <c r="AU1060" s="242" t="s">
        <v>96</v>
      </c>
      <c r="AY1060" s="241" t="s">
        <v>180</v>
      </c>
      <c r="BK1060" s="243">
        <f>SUM(BK1061:BK1067)</f>
        <v>0</v>
      </c>
    </row>
    <row r="1061" s="2" customFormat="1" ht="24" customHeight="1">
      <c r="A1061" s="38"/>
      <c r="B1061" s="39"/>
      <c r="C1061" s="246" t="s">
        <v>2067</v>
      </c>
      <c r="D1061" s="246" t="s">
        <v>181</v>
      </c>
      <c r="E1061" s="247" t="s">
        <v>2443</v>
      </c>
      <c r="F1061" s="248" t="s">
        <v>2444</v>
      </c>
      <c r="G1061" s="249" t="s">
        <v>322</v>
      </c>
      <c r="H1061" s="250">
        <v>1242.9300000000001</v>
      </c>
      <c r="I1061" s="251"/>
      <c r="J1061" s="252">
        <f>ROUND(I1061*H1061,2)</f>
        <v>0</v>
      </c>
      <c r="K1061" s="248" t="s">
        <v>312</v>
      </c>
      <c r="L1061" s="44"/>
      <c r="M1061" s="253" t="s">
        <v>1</v>
      </c>
      <c r="N1061" s="254" t="s">
        <v>50</v>
      </c>
      <c r="O1061" s="91"/>
      <c r="P1061" s="255">
        <f>O1061*H1061</f>
        <v>0</v>
      </c>
      <c r="Q1061" s="255">
        <v>0</v>
      </c>
      <c r="R1061" s="255">
        <f>Q1061*H1061</f>
        <v>0</v>
      </c>
      <c r="S1061" s="255">
        <v>0</v>
      </c>
      <c r="T1061" s="256">
        <f>S1061*H1061</f>
        <v>0</v>
      </c>
      <c r="U1061" s="38"/>
      <c r="V1061" s="38"/>
      <c r="W1061" s="38"/>
      <c r="X1061" s="38"/>
      <c r="Y1061" s="38"/>
      <c r="Z1061" s="38"/>
      <c r="AA1061" s="38"/>
      <c r="AB1061" s="38"/>
      <c r="AC1061" s="38"/>
      <c r="AD1061" s="38"/>
      <c r="AE1061" s="38"/>
      <c r="AR1061" s="257" t="s">
        <v>198</v>
      </c>
      <c r="AT1061" s="257" t="s">
        <v>181</v>
      </c>
      <c r="AU1061" s="257" t="s">
        <v>193</v>
      </c>
      <c r="AY1061" s="16" t="s">
        <v>180</v>
      </c>
      <c r="BE1061" s="258">
        <f>IF(N1061="základní",J1061,0)</f>
        <v>0</v>
      </c>
      <c r="BF1061" s="258">
        <f>IF(N1061="snížená",J1061,0)</f>
        <v>0</v>
      </c>
      <c r="BG1061" s="258">
        <f>IF(N1061="zákl. přenesená",J1061,0)</f>
        <v>0</v>
      </c>
      <c r="BH1061" s="258">
        <f>IF(N1061="sníž. přenesená",J1061,0)</f>
        <v>0</v>
      </c>
      <c r="BI1061" s="258">
        <f>IF(N1061="nulová",J1061,0)</f>
        <v>0</v>
      </c>
      <c r="BJ1061" s="16" t="s">
        <v>93</v>
      </c>
      <c r="BK1061" s="258">
        <f>ROUND(I1061*H1061,2)</f>
        <v>0</v>
      </c>
      <c r="BL1061" s="16" t="s">
        <v>198</v>
      </c>
      <c r="BM1061" s="257" t="s">
        <v>3580</v>
      </c>
    </row>
    <row r="1062" s="2" customFormat="1">
      <c r="A1062" s="38"/>
      <c r="B1062" s="39"/>
      <c r="C1062" s="40"/>
      <c r="D1062" s="259" t="s">
        <v>187</v>
      </c>
      <c r="E1062" s="40"/>
      <c r="F1062" s="260" t="s">
        <v>2446</v>
      </c>
      <c r="G1062" s="40"/>
      <c r="H1062" s="40"/>
      <c r="I1062" s="154"/>
      <c r="J1062" s="40"/>
      <c r="K1062" s="40"/>
      <c r="L1062" s="44"/>
      <c r="M1062" s="261"/>
      <c r="N1062" s="262"/>
      <c r="O1062" s="91"/>
      <c r="P1062" s="91"/>
      <c r="Q1062" s="91"/>
      <c r="R1062" s="91"/>
      <c r="S1062" s="91"/>
      <c r="T1062" s="92"/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T1062" s="16" t="s">
        <v>187</v>
      </c>
      <c r="AU1062" s="16" t="s">
        <v>193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3567</v>
      </c>
      <c r="G1063" s="268"/>
      <c r="H1063" s="271">
        <v>819.29600000000005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193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3568</v>
      </c>
      <c r="G1064" s="268"/>
      <c r="H1064" s="271">
        <v>294.99599999999998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193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3569</v>
      </c>
      <c r="G1065" s="268"/>
      <c r="H1065" s="271">
        <v>77.376000000000005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193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3570</v>
      </c>
      <c r="G1066" s="268"/>
      <c r="H1066" s="271">
        <v>1.8600000000000001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193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3571</v>
      </c>
      <c r="G1067" s="268"/>
      <c r="H1067" s="271">
        <v>49.402000000000001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193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2" customFormat="1" ht="25.92" customHeight="1">
      <c r="A1068" s="12"/>
      <c r="B1068" s="230"/>
      <c r="C1068" s="231"/>
      <c r="D1068" s="232" t="s">
        <v>84</v>
      </c>
      <c r="E1068" s="233" t="s">
        <v>334</v>
      </c>
      <c r="F1068" s="233" t="s">
        <v>1150</v>
      </c>
      <c r="G1068" s="231"/>
      <c r="H1068" s="231"/>
      <c r="I1068" s="234"/>
      <c r="J1068" s="235">
        <f>BK1068</f>
        <v>0</v>
      </c>
      <c r="K1068" s="231"/>
      <c r="L1068" s="236"/>
      <c r="M1068" s="237"/>
      <c r="N1068" s="238"/>
      <c r="O1068" s="238"/>
      <c r="P1068" s="239">
        <f>P1069</f>
        <v>0</v>
      </c>
      <c r="Q1068" s="238"/>
      <c r="R1068" s="239">
        <f>R1069</f>
        <v>0</v>
      </c>
      <c r="S1068" s="238"/>
      <c r="T1068" s="240">
        <f>T1069</f>
        <v>0</v>
      </c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R1068" s="241" t="s">
        <v>193</v>
      </c>
      <c r="AT1068" s="242" t="s">
        <v>84</v>
      </c>
      <c r="AU1068" s="242" t="s">
        <v>85</v>
      </c>
      <c r="AY1068" s="241" t="s">
        <v>180</v>
      </c>
      <c r="BK1068" s="243">
        <f>BK1069</f>
        <v>0</v>
      </c>
    </row>
    <row r="1069" s="12" customFormat="1" ht="22.8" customHeight="1">
      <c r="A1069" s="12"/>
      <c r="B1069" s="230"/>
      <c r="C1069" s="231"/>
      <c r="D1069" s="232" t="s">
        <v>84</v>
      </c>
      <c r="E1069" s="244" t="s">
        <v>2479</v>
      </c>
      <c r="F1069" s="244" t="s">
        <v>2480</v>
      </c>
      <c r="G1069" s="231"/>
      <c r="H1069" s="231"/>
      <c r="I1069" s="234"/>
      <c r="J1069" s="245">
        <f>BK1069</f>
        <v>0</v>
      </c>
      <c r="K1069" s="231"/>
      <c r="L1069" s="236"/>
      <c r="M1069" s="237"/>
      <c r="N1069" s="238"/>
      <c r="O1069" s="238"/>
      <c r="P1069" s="239">
        <f>SUM(P1070:P1082)</f>
        <v>0</v>
      </c>
      <c r="Q1069" s="238"/>
      <c r="R1069" s="239">
        <f>SUM(R1070:R1082)</f>
        <v>0</v>
      </c>
      <c r="S1069" s="238"/>
      <c r="T1069" s="240">
        <f>SUM(T1070:T1082)</f>
        <v>0</v>
      </c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R1069" s="241" t="s">
        <v>193</v>
      </c>
      <c r="AT1069" s="242" t="s">
        <v>84</v>
      </c>
      <c r="AU1069" s="242" t="s">
        <v>93</v>
      </c>
      <c r="AY1069" s="241" t="s">
        <v>180</v>
      </c>
      <c r="BK1069" s="243">
        <f>SUM(BK1070:BK1082)</f>
        <v>0</v>
      </c>
    </row>
    <row r="1070" s="2" customFormat="1" ht="16.5" customHeight="1">
      <c r="A1070" s="38"/>
      <c r="B1070" s="39"/>
      <c r="C1070" s="246" t="s">
        <v>2099</v>
      </c>
      <c r="D1070" s="246" t="s">
        <v>181</v>
      </c>
      <c r="E1070" s="247" t="s">
        <v>2482</v>
      </c>
      <c r="F1070" s="248" t="s">
        <v>2483</v>
      </c>
      <c r="G1070" s="249" t="s">
        <v>483</v>
      </c>
      <c r="H1070" s="250">
        <v>2317.8000000000002</v>
      </c>
      <c r="I1070" s="251"/>
      <c r="J1070" s="252">
        <f>ROUND(I1070*H1070,2)</f>
        <v>0</v>
      </c>
      <c r="K1070" s="248" t="s">
        <v>312</v>
      </c>
      <c r="L1070" s="44"/>
      <c r="M1070" s="253" t="s">
        <v>1</v>
      </c>
      <c r="N1070" s="254" t="s">
        <v>50</v>
      </c>
      <c r="O1070" s="91"/>
      <c r="P1070" s="255">
        <f>O1070*H1070</f>
        <v>0</v>
      </c>
      <c r="Q1070" s="255">
        <v>0</v>
      </c>
      <c r="R1070" s="255">
        <f>Q1070*H1070</f>
        <v>0</v>
      </c>
      <c r="S1070" s="255">
        <v>0</v>
      </c>
      <c r="T1070" s="256">
        <f>S1070*H1070</f>
        <v>0</v>
      </c>
      <c r="U1070" s="38"/>
      <c r="V1070" s="38"/>
      <c r="W1070" s="38"/>
      <c r="X1070" s="38"/>
      <c r="Y1070" s="38"/>
      <c r="Z1070" s="38"/>
      <c r="AA1070" s="38"/>
      <c r="AB1070" s="38"/>
      <c r="AC1070" s="38"/>
      <c r="AD1070" s="38"/>
      <c r="AE1070" s="38"/>
      <c r="AR1070" s="257" t="s">
        <v>632</v>
      </c>
      <c r="AT1070" s="257" t="s">
        <v>181</v>
      </c>
      <c r="AU1070" s="257" t="s">
        <v>96</v>
      </c>
      <c r="AY1070" s="16" t="s">
        <v>180</v>
      </c>
      <c r="BE1070" s="258">
        <f>IF(N1070="základní",J1070,0)</f>
        <v>0</v>
      </c>
      <c r="BF1070" s="258">
        <f>IF(N1070="snížená",J1070,0)</f>
        <v>0</v>
      </c>
      <c r="BG1070" s="258">
        <f>IF(N1070="zákl. přenesená",J1070,0)</f>
        <v>0</v>
      </c>
      <c r="BH1070" s="258">
        <f>IF(N1070="sníž. přenesená",J1070,0)</f>
        <v>0</v>
      </c>
      <c r="BI1070" s="258">
        <f>IF(N1070="nulová",J1070,0)</f>
        <v>0</v>
      </c>
      <c r="BJ1070" s="16" t="s">
        <v>93</v>
      </c>
      <c r="BK1070" s="258">
        <f>ROUND(I1070*H1070,2)</f>
        <v>0</v>
      </c>
      <c r="BL1070" s="16" t="s">
        <v>632</v>
      </c>
      <c r="BM1070" s="257" t="s">
        <v>3581</v>
      </c>
    </row>
    <row r="1071" s="2" customFormat="1">
      <c r="A1071" s="38"/>
      <c r="B1071" s="39"/>
      <c r="C1071" s="40"/>
      <c r="D1071" s="259" t="s">
        <v>187</v>
      </c>
      <c r="E1071" s="40"/>
      <c r="F1071" s="260" t="s">
        <v>2485</v>
      </c>
      <c r="G1071" s="40"/>
      <c r="H1071" s="40"/>
      <c r="I1071" s="154"/>
      <c r="J1071" s="40"/>
      <c r="K1071" s="40"/>
      <c r="L1071" s="44"/>
      <c r="M1071" s="261"/>
      <c r="N1071" s="262"/>
      <c r="O1071" s="91"/>
      <c r="P1071" s="91"/>
      <c r="Q1071" s="91"/>
      <c r="R1071" s="91"/>
      <c r="S1071" s="91"/>
      <c r="T1071" s="92"/>
      <c r="U1071" s="38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T1071" s="16" t="s">
        <v>187</v>
      </c>
      <c r="AU1071" s="16" t="s">
        <v>96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3345</v>
      </c>
      <c r="G1072" s="268"/>
      <c r="H1072" s="271">
        <v>1015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3346</v>
      </c>
      <c r="G1073" s="268"/>
      <c r="H1073" s="271">
        <v>94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3347</v>
      </c>
      <c r="G1074" s="268"/>
      <c r="H1074" s="271">
        <v>381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3348</v>
      </c>
      <c r="G1075" s="268"/>
      <c r="H1075" s="271">
        <v>87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3349</v>
      </c>
      <c r="G1076" s="268"/>
      <c r="H1076" s="271">
        <v>77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13" customFormat="1">
      <c r="A1077" s="13"/>
      <c r="B1077" s="267"/>
      <c r="C1077" s="268"/>
      <c r="D1077" s="259" t="s">
        <v>293</v>
      </c>
      <c r="E1077" s="269" t="s">
        <v>1</v>
      </c>
      <c r="F1077" s="270" t="s">
        <v>3350</v>
      </c>
      <c r="G1077" s="268"/>
      <c r="H1077" s="271">
        <v>98</v>
      </c>
      <c r="I1077" s="272"/>
      <c r="J1077" s="268"/>
      <c r="K1077" s="268"/>
      <c r="L1077" s="273"/>
      <c r="M1077" s="274"/>
      <c r="N1077" s="275"/>
      <c r="O1077" s="275"/>
      <c r="P1077" s="275"/>
      <c r="Q1077" s="275"/>
      <c r="R1077" s="275"/>
      <c r="S1077" s="275"/>
      <c r="T1077" s="27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77" t="s">
        <v>293</v>
      </c>
      <c r="AU1077" s="277" t="s">
        <v>96</v>
      </c>
      <c r="AV1077" s="13" t="s">
        <v>96</v>
      </c>
      <c r="AW1077" s="13" t="s">
        <v>40</v>
      </c>
      <c r="AX1077" s="13" t="s">
        <v>85</v>
      </c>
      <c r="AY1077" s="277" t="s">
        <v>180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3351</v>
      </c>
      <c r="G1078" s="268"/>
      <c r="H1078" s="271">
        <v>86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3352</v>
      </c>
      <c r="G1079" s="268"/>
      <c r="H1079" s="271">
        <v>49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13" customFormat="1">
      <c r="A1080" s="13"/>
      <c r="B1080" s="267"/>
      <c r="C1080" s="268"/>
      <c r="D1080" s="259" t="s">
        <v>293</v>
      </c>
      <c r="E1080" s="269" t="s">
        <v>1</v>
      </c>
      <c r="F1080" s="270" t="s">
        <v>3353</v>
      </c>
      <c r="G1080" s="268"/>
      <c r="H1080" s="271">
        <v>63</v>
      </c>
      <c r="I1080" s="272"/>
      <c r="J1080" s="268"/>
      <c r="K1080" s="268"/>
      <c r="L1080" s="273"/>
      <c r="M1080" s="274"/>
      <c r="N1080" s="275"/>
      <c r="O1080" s="275"/>
      <c r="P1080" s="275"/>
      <c r="Q1080" s="275"/>
      <c r="R1080" s="275"/>
      <c r="S1080" s="275"/>
      <c r="T1080" s="27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77" t="s">
        <v>293</v>
      </c>
      <c r="AU1080" s="277" t="s">
        <v>96</v>
      </c>
      <c r="AV1080" s="13" t="s">
        <v>96</v>
      </c>
      <c r="AW1080" s="13" t="s">
        <v>40</v>
      </c>
      <c r="AX1080" s="13" t="s">
        <v>85</v>
      </c>
      <c r="AY1080" s="277" t="s">
        <v>180</v>
      </c>
    </row>
    <row r="1081" s="13" customFormat="1">
      <c r="A1081" s="13"/>
      <c r="B1081" s="267"/>
      <c r="C1081" s="268"/>
      <c r="D1081" s="259" t="s">
        <v>293</v>
      </c>
      <c r="E1081" s="269" t="s">
        <v>1</v>
      </c>
      <c r="F1081" s="270" t="s">
        <v>3354</v>
      </c>
      <c r="G1081" s="268"/>
      <c r="H1081" s="271">
        <v>55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77" t="s">
        <v>293</v>
      </c>
      <c r="AU1081" s="277" t="s">
        <v>96</v>
      </c>
      <c r="AV1081" s="13" t="s">
        <v>96</v>
      </c>
      <c r="AW1081" s="13" t="s">
        <v>40</v>
      </c>
      <c r="AX1081" s="13" t="s">
        <v>85</v>
      </c>
      <c r="AY1081" s="277" t="s">
        <v>180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3355</v>
      </c>
      <c r="G1082" s="268"/>
      <c r="H1082" s="271">
        <v>312.80000000000001</v>
      </c>
      <c r="I1082" s="272"/>
      <c r="J1082" s="268"/>
      <c r="K1082" s="268"/>
      <c r="L1082" s="273"/>
      <c r="M1082" s="288"/>
      <c r="N1082" s="289"/>
      <c r="O1082" s="289"/>
      <c r="P1082" s="289"/>
      <c r="Q1082" s="289"/>
      <c r="R1082" s="289"/>
      <c r="S1082" s="289"/>
      <c r="T1082" s="290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85</v>
      </c>
      <c r="AY1082" s="277" t="s">
        <v>180</v>
      </c>
    </row>
    <row r="1083" s="2" customFormat="1" ht="6.96" customHeight="1">
      <c r="A1083" s="38"/>
      <c r="B1083" s="66"/>
      <c r="C1083" s="67"/>
      <c r="D1083" s="67"/>
      <c r="E1083" s="67"/>
      <c r="F1083" s="67"/>
      <c r="G1083" s="67"/>
      <c r="H1083" s="67"/>
      <c r="I1083" s="195"/>
      <c r="J1083" s="67"/>
      <c r="K1083" s="67"/>
      <c r="L1083" s="44"/>
      <c r="M1083" s="38"/>
      <c r="O1083" s="38"/>
      <c r="P1083" s="38"/>
      <c r="Q1083" s="38"/>
      <c r="R1083" s="38"/>
      <c r="S1083" s="38"/>
      <c r="T1083" s="38"/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</row>
  </sheetData>
  <sheetProtection sheet="1" autoFilter="0" formatColumns="0" formatRows="0" objects="1" scenarios="1" spinCount="100000" saltValue="/AnIKQgzFNAqQaOR8HLyRErAiiScu9a4ny7Cw2VUFw9qpDBMLgLaaQxy0/sKozcGAxF02dJmXbB8lWn1INGCEg==" hashValue="0xbh1rR3zIGqX3QlM7bt5rubXrSbTbevKbNr8/htaUjHfixhHATQOs3+hv5NUBHeFZ5rkRmnVC9Sx/nb4uIaGA==" algorithmName="SHA-512" password="CC35"/>
  <autoFilter ref="C133:K108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3582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ROUND(J130,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ROUND((SUM(BE130:BE399)),  2)</f>
        <v>0</v>
      </c>
      <c r="G33" s="38"/>
      <c r="H33" s="38"/>
      <c r="I33" s="174">
        <v>0.20999999999999999</v>
      </c>
      <c r="J33" s="173">
        <f>ROUND(((SUM(BE130:BE399))*I33),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ROUND((SUM(BF130:BF399)),  2)</f>
        <v>0</v>
      </c>
      <c r="G34" s="38"/>
      <c r="H34" s="38"/>
      <c r="I34" s="174">
        <v>0.14999999999999999</v>
      </c>
      <c r="J34" s="173">
        <f>ROUND(((SUM(BF130:BF399))*I34),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ROUND((SUM(BG130:BG399)),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ROUND((SUM(BH130:BH399)),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ROUND((SUM(BI130:BI399)),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 xml:space="preserve">2019_01_0.1.5 - IO 01.5 Výtlak  V1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J130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J131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J132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212"/>
      <c r="C98" s="133"/>
      <c r="D98" s="213" t="s">
        <v>2487</v>
      </c>
      <c r="E98" s="214"/>
      <c r="F98" s="214"/>
      <c r="G98" s="214"/>
      <c r="H98" s="214"/>
      <c r="I98" s="215"/>
      <c r="J98" s="216">
        <f>J234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J238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258</v>
      </c>
      <c r="E100" s="214"/>
      <c r="F100" s="214"/>
      <c r="G100" s="214"/>
      <c r="H100" s="214"/>
      <c r="I100" s="215"/>
      <c r="J100" s="216">
        <f>J249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259</v>
      </c>
      <c r="E101" s="214"/>
      <c r="F101" s="214"/>
      <c r="G101" s="214"/>
      <c r="H101" s="214"/>
      <c r="I101" s="215"/>
      <c r="J101" s="216">
        <f>J253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962</v>
      </c>
      <c r="E102" s="214"/>
      <c r="F102" s="214"/>
      <c r="G102" s="214"/>
      <c r="H102" s="214"/>
      <c r="I102" s="215"/>
      <c r="J102" s="216">
        <f>J275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J359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J369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J373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1159</v>
      </c>
      <c r="E106" s="214"/>
      <c r="F106" s="214"/>
      <c r="G106" s="214"/>
      <c r="H106" s="214"/>
      <c r="I106" s="215"/>
      <c r="J106" s="216">
        <f>J386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5"/>
      <c r="C107" s="206"/>
      <c r="D107" s="207" t="s">
        <v>262</v>
      </c>
      <c r="E107" s="208"/>
      <c r="F107" s="208"/>
      <c r="G107" s="208"/>
      <c r="H107" s="208"/>
      <c r="I107" s="209"/>
      <c r="J107" s="210">
        <f>J390</f>
        <v>0</v>
      </c>
      <c r="K107" s="206"/>
      <c r="L107" s="21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12"/>
      <c r="C108" s="133"/>
      <c r="D108" s="213" t="s">
        <v>1531</v>
      </c>
      <c r="E108" s="214"/>
      <c r="F108" s="214"/>
      <c r="G108" s="214"/>
      <c r="H108" s="214"/>
      <c r="I108" s="215"/>
      <c r="J108" s="216">
        <f>J391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964</v>
      </c>
      <c r="E109" s="208"/>
      <c r="F109" s="208"/>
      <c r="G109" s="208"/>
      <c r="H109" s="208"/>
      <c r="I109" s="209"/>
      <c r="J109" s="210">
        <f>J395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1532</v>
      </c>
      <c r="E110" s="214"/>
      <c r="F110" s="214"/>
      <c r="G110" s="214"/>
      <c r="H110" s="214"/>
      <c r="I110" s="215"/>
      <c r="J110" s="216">
        <f>J396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8"/>
      <c r="B111" s="39"/>
      <c r="C111" s="40"/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195"/>
      <c r="J112" s="67"/>
      <c r="K112" s="67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8"/>
      <c r="C116" s="69"/>
      <c r="D116" s="69"/>
      <c r="E116" s="69"/>
      <c r="F116" s="69"/>
      <c r="G116" s="69"/>
      <c r="H116" s="69"/>
      <c r="I116" s="198"/>
      <c r="J116" s="69"/>
      <c r="K116" s="69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2" t="s">
        <v>164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1" t="s">
        <v>16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99" t="str">
        <f>E7</f>
        <v>Kanalizace Stříbrná Skalice - III.etapa</v>
      </c>
      <c r="F120" s="31"/>
      <c r="G120" s="31"/>
      <c r="H120" s="31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150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E9</f>
        <v xml:space="preserve">2019_01_0.1.5 - IO 01.5 Výtlak  V1</v>
      </c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22</v>
      </c>
      <c r="D124" s="40"/>
      <c r="E124" s="40"/>
      <c r="F124" s="26" t="str">
        <f>F12</f>
        <v xml:space="preserve"> </v>
      </c>
      <c r="G124" s="40"/>
      <c r="H124" s="40"/>
      <c r="I124" s="156" t="s">
        <v>24</v>
      </c>
      <c r="J124" s="79" t="str">
        <f>IF(J12="","",J12)</f>
        <v>30. 1. 2019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43.05" customHeight="1">
      <c r="A126" s="38"/>
      <c r="B126" s="39"/>
      <c r="C126" s="31" t="s">
        <v>30</v>
      </c>
      <c r="D126" s="40"/>
      <c r="E126" s="40"/>
      <c r="F126" s="26" t="str">
        <f>E15</f>
        <v>Obec Stříbrná Skalice</v>
      </c>
      <c r="G126" s="40"/>
      <c r="H126" s="40"/>
      <c r="I126" s="156" t="s">
        <v>37</v>
      </c>
      <c r="J126" s="36" t="str">
        <f>E21</f>
        <v>Vodohospodářský rozvoj a výstavba a.s.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1" t="s">
        <v>35</v>
      </c>
      <c r="D127" s="40"/>
      <c r="E127" s="40"/>
      <c r="F127" s="26" t="str">
        <f>IF(E18="","",E18)</f>
        <v>Vyplň údaj</v>
      </c>
      <c r="G127" s="40"/>
      <c r="H127" s="40"/>
      <c r="I127" s="156" t="s">
        <v>41</v>
      </c>
      <c r="J127" s="36" t="str">
        <f>E24</f>
        <v>Dvořák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218"/>
      <c r="B129" s="219"/>
      <c r="C129" s="220" t="s">
        <v>165</v>
      </c>
      <c r="D129" s="221" t="s">
        <v>70</v>
      </c>
      <c r="E129" s="221" t="s">
        <v>66</v>
      </c>
      <c r="F129" s="221" t="s">
        <v>67</v>
      </c>
      <c r="G129" s="221" t="s">
        <v>166</v>
      </c>
      <c r="H129" s="221" t="s">
        <v>167</v>
      </c>
      <c r="I129" s="222" t="s">
        <v>168</v>
      </c>
      <c r="J129" s="221" t="s">
        <v>159</v>
      </c>
      <c r="K129" s="223" t="s">
        <v>169</v>
      </c>
      <c r="L129" s="224"/>
      <c r="M129" s="100" t="s">
        <v>1</v>
      </c>
      <c r="N129" s="101" t="s">
        <v>49</v>
      </c>
      <c r="O129" s="101" t="s">
        <v>170</v>
      </c>
      <c r="P129" s="101" t="s">
        <v>171</v>
      </c>
      <c r="Q129" s="101" t="s">
        <v>172</v>
      </c>
      <c r="R129" s="101" t="s">
        <v>173</v>
      </c>
      <c r="S129" s="101" t="s">
        <v>174</v>
      </c>
      <c r="T129" s="102" t="s">
        <v>175</v>
      </c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</row>
    <row r="130" s="2" customFormat="1" ht="22.8" customHeight="1">
      <c r="A130" s="38"/>
      <c r="B130" s="39"/>
      <c r="C130" s="107" t="s">
        <v>176</v>
      </c>
      <c r="D130" s="40"/>
      <c r="E130" s="40"/>
      <c r="F130" s="40"/>
      <c r="G130" s="40"/>
      <c r="H130" s="40"/>
      <c r="I130" s="154"/>
      <c r="J130" s="225">
        <f>BK130</f>
        <v>0</v>
      </c>
      <c r="K130" s="40"/>
      <c r="L130" s="44"/>
      <c r="M130" s="103"/>
      <c r="N130" s="226"/>
      <c r="O130" s="104"/>
      <c r="P130" s="227">
        <f>P131+P390+P395</f>
        <v>0</v>
      </c>
      <c r="Q130" s="104"/>
      <c r="R130" s="227">
        <f>R131+R390+R395</f>
        <v>155.229816</v>
      </c>
      <c r="S130" s="104"/>
      <c r="T130" s="228">
        <f>T131+T390+T395</f>
        <v>3.133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84</v>
      </c>
      <c r="AU130" s="16" t="s">
        <v>161</v>
      </c>
      <c r="BK130" s="229">
        <f>BK131+BK390+BK395</f>
        <v>0</v>
      </c>
    </row>
    <row r="131" s="12" customFormat="1" ht="25.92" customHeight="1">
      <c r="A131" s="12"/>
      <c r="B131" s="230"/>
      <c r="C131" s="231"/>
      <c r="D131" s="232" t="s">
        <v>84</v>
      </c>
      <c r="E131" s="233" t="s">
        <v>274</v>
      </c>
      <c r="F131" s="233" t="s">
        <v>275</v>
      </c>
      <c r="G131" s="231"/>
      <c r="H131" s="231"/>
      <c r="I131" s="234"/>
      <c r="J131" s="235">
        <f>BK131</f>
        <v>0</v>
      </c>
      <c r="K131" s="231"/>
      <c r="L131" s="236"/>
      <c r="M131" s="237"/>
      <c r="N131" s="238"/>
      <c r="O131" s="238"/>
      <c r="P131" s="239">
        <f>P132+P238+P249+P253+P275+P359+P373+P386</f>
        <v>0</v>
      </c>
      <c r="Q131" s="238"/>
      <c r="R131" s="239">
        <f>R132+R238+R249+R253+R275+R359+R373+R386</f>
        <v>150.77881600000001</v>
      </c>
      <c r="S131" s="238"/>
      <c r="T131" s="240">
        <f>T132+T238+T249+T253+T275+T359+T373+T386</f>
        <v>3.133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41" t="s">
        <v>93</v>
      </c>
      <c r="AT131" s="242" t="s">
        <v>84</v>
      </c>
      <c r="AU131" s="242" t="s">
        <v>85</v>
      </c>
      <c r="AY131" s="241" t="s">
        <v>180</v>
      </c>
      <c r="BK131" s="243">
        <f>BK132+BK238+BK249+BK253+BK275+BK359+BK373+BK386</f>
        <v>0</v>
      </c>
    </row>
    <row r="132" s="12" customFormat="1" ht="22.8" customHeight="1">
      <c r="A132" s="12"/>
      <c r="B132" s="230"/>
      <c r="C132" s="231"/>
      <c r="D132" s="232" t="s">
        <v>84</v>
      </c>
      <c r="E132" s="244" t="s">
        <v>93</v>
      </c>
      <c r="F132" s="244" t="s">
        <v>276</v>
      </c>
      <c r="G132" s="231"/>
      <c r="H132" s="231"/>
      <c r="I132" s="234"/>
      <c r="J132" s="245">
        <f>BK132</f>
        <v>0</v>
      </c>
      <c r="K132" s="231"/>
      <c r="L132" s="236"/>
      <c r="M132" s="237"/>
      <c r="N132" s="238"/>
      <c r="O132" s="238"/>
      <c r="P132" s="239">
        <f>P133+SUM(P134:P234)</f>
        <v>0</v>
      </c>
      <c r="Q132" s="238"/>
      <c r="R132" s="239">
        <f>R133+SUM(R134:R234)</f>
        <v>132.57200999999998</v>
      </c>
      <c r="S132" s="238"/>
      <c r="T132" s="240">
        <f>T133+SUM(T134:T234)</f>
        <v>3.133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41" t="s">
        <v>93</v>
      </c>
      <c r="AT132" s="242" t="s">
        <v>84</v>
      </c>
      <c r="AU132" s="242" t="s">
        <v>93</v>
      </c>
      <c r="AY132" s="241" t="s">
        <v>180</v>
      </c>
      <c r="BK132" s="243">
        <f>BK133+SUM(BK134:BK234)</f>
        <v>0</v>
      </c>
    </row>
    <row r="133" s="2" customFormat="1" ht="24" customHeight="1">
      <c r="A133" s="38"/>
      <c r="B133" s="39"/>
      <c r="C133" s="246" t="s">
        <v>93</v>
      </c>
      <c r="D133" s="246" t="s">
        <v>181</v>
      </c>
      <c r="E133" s="247" t="s">
        <v>1538</v>
      </c>
      <c r="F133" s="248" t="s">
        <v>1539</v>
      </c>
      <c r="G133" s="249" t="s">
        <v>327</v>
      </c>
      <c r="H133" s="250">
        <v>4</v>
      </c>
      <c r="I133" s="251"/>
      <c r="J133" s="252">
        <f>ROUND(I133*H133,2)</f>
        <v>0</v>
      </c>
      <c r="K133" s="248" t="s">
        <v>312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0.23499999999999999</v>
      </c>
      <c r="T133" s="256">
        <f>S133*H133</f>
        <v>0.93999999999999995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3583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1541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3584</v>
      </c>
      <c r="G135" s="268"/>
      <c r="H135" s="271">
        <v>4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96</v>
      </c>
      <c r="D136" s="246" t="s">
        <v>181</v>
      </c>
      <c r="E136" s="247" t="s">
        <v>3585</v>
      </c>
      <c r="F136" s="248" t="s">
        <v>3586</v>
      </c>
      <c r="G136" s="249" t="s">
        <v>327</v>
      </c>
      <c r="H136" s="250">
        <v>6.5</v>
      </c>
      <c r="I136" s="251"/>
      <c r="J136" s="252">
        <f>ROUND(I136*H136,2)</f>
        <v>0</v>
      </c>
      <c r="K136" s="248" t="s">
        <v>312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0.098000000000000004</v>
      </c>
      <c r="T136" s="256">
        <f>S136*H136</f>
        <v>0.63700000000000001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3587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3588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3589</v>
      </c>
      <c r="G138" s="268"/>
      <c r="H138" s="271">
        <v>6.5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193</v>
      </c>
      <c r="D139" s="246" t="s">
        <v>181</v>
      </c>
      <c r="E139" s="247" t="s">
        <v>1604</v>
      </c>
      <c r="F139" s="248" t="s">
        <v>1605</v>
      </c>
      <c r="G139" s="249" t="s">
        <v>327</v>
      </c>
      <c r="H139" s="250">
        <v>4</v>
      </c>
      <c r="I139" s="251"/>
      <c r="J139" s="252">
        <f>ROUND(I139*H139,2)</f>
        <v>0</v>
      </c>
      <c r="K139" s="248" t="s">
        <v>312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0.18099999999999999</v>
      </c>
      <c r="T139" s="256">
        <f>S139*H139</f>
        <v>0.72399999999999998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3590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1607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3584</v>
      </c>
      <c r="G141" s="268"/>
      <c r="H141" s="271">
        <v>4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198</v>
      </c>
      <c r="D142" s="246" t="s">
        <v>181</v>
      </c>
      <c r="E142" s="247" t="s">
        <v>1620</v>
      </c>
      <c r="F142" s="248" t="s">
        <v>1621</v>
      </c>
      <c r="G142" s="249" t="s">
        <v>327</v>
      </c>
      <c r="H142" s="250">
        <v>6.5</v>
      </c>
      <c r="I142" s="251"/>
      <c r="J142" s="252">
        <f>ROUND(I142*H142,2)</f>
        <v>0</v>
      </c>
      <c r="K142" s="248" t="s">
        <v>312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9.0000000000000006E-05</v>
      </c>
      <c r="R142" s="255">
        <f>Q142*H142</f>
        <v>0.00058500000000000002</v>
      </c>
      <c r="S142" s="255">
        <v>0.128</v>
      </c>
      <c r="T142" s="256">
        <f>S142*H142</f>
        <v>0.83200000000000007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3591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1623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3589</v>
      </c>
      <c r="G144" s="268"/>
      <c r="H144" s="271">
        <v>6.5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179</v>
      </c>
      <c r="D145" s="246" t="s">
        <v>181</v>
      </c>
      <c r="E145" s="247" t="s">
        <v>277</v>
      </c>
      <c r="F145" s="248" t="s">
        <v>278</v>
      </c>
      <c r="G145" s="249" t="s">
        <v>279</v>
      </c>
      <c r="H145" s="250">
        <v>240</v>
      </c>
      <c r="I145" s="251"/>
      <c r="J145" s="252">
        <f>ROUND(I145*H145,2)</f>
        <v>0</v>
      </c>
      <c r="K145" s="248" t="s">
        <v>312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3592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278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3593</v>
      </c>
      <c r="G147" s="268"/>
      <c r="H147" s="271">
        <v>240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206</v>
      </c>
      <c r="D148" s="246" t="s">
        <v>181</v>
      </c>
      <c r="E148" s="247" t="s">
        <v>283</v>
      </c>
      <c r="F148" s="248" t="s">
        <v>284</v>
      </c>
      <c r="G148" s="249" t="s">
        <v>285</v>
      </c>
      <c r="H148" s="250">
        <v>30</v>
      </c>
      <c r="I148" s="251"/>
      <c r="J148" s="252">
        <f>ROUND(I148*H148,2)</f>
        <v>0</v>
      </c>
      <c r="K148" s="248" t="s">
        <v>312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3594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284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441</v>
      </c>
      <c r="G150" s="268"/>
      <c r="H150" s="271">
        <v>30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211</v>
      </c>
      <c r="D151" s="246" t="s">
        <v>181</v>
      </c>
      <c r="E151" s="247" t="s">
        <v>1639</v>
      </c>
      <c r="F151" s="248" t="s">
        <v>1640</v>
      </c>
      <c r="G151" s="249" t="s">
        <v>483</v>
      </c>
      <c r="H151" s="250">
        <v>6.5999999999999996</v>
      </c>
      <c r="I151" s="251"/>
      <c r="J151" s="252">
        <f>ROUND(I151*H151,2)</f>
        <v>0</v>
      </c>
      <c r="K151" s="248" t="s">
        <v>312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0.036900000000000002</v>
      </c>
      <c r="R151" s="255">
        <f>Q151*H151</f>
        <v>0.24354000000000001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3595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1640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3596</v>
      </c>
      <c r="G153" s="268"/>
      <c r="H153" s="271">
        <v>6.5999999999999996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46" t="s">
        <v>215</v>
      </c>
      <c r="D154" s="246" t="s">
        <v>181</v>
      </c>
      <c r="E154" s="247" t="s">
        <v>1591</v>
      </c>
      <c r="F154" s="248" t="s">
        <v>1592</v>
      </c>
      <c r="G154" s="249" t="s">
        <v>290</v>
      </c>
      <c r="H154" s="250">
        <v>105.75</v>
      </c>
      <c r="I154" s="251"/>
      <c r="J154" s="252">
        <f>ROUND(I154*H154,2)</f>
        <v>0</v>
      </c>
      <c r="K154" s="248" t="s">
        <v>312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3597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1592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3598</v>
      </c>
      <c r="G156" s="268"/>
      <c r="H156" s="271">
        <v>105.75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219</v>
      </c>
      <c r="D157" s="246" t="s">
        <v>181</v>
      </c>
      <c r="E157" s="247" t="s">
        <v>1650</v>
      </c>
      <c r="F157" s="248" t="s">
        <v>1651</v>
      </c>
      <c r="G157" s="249" t="s">
        <v>290</v>
      </c>
      <c r="H157" s="250">
        <v>26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3599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1653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3600</v>
      </c>
      <c r="G159" s="268"/>
      <c r="H159" s="271">
        <v>26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223</v>
      </c>
      <c r="D160" s="246" t="s">
        <v>181</v>
      </c>
      <c r="E160" s="247" t="s">
        <v>1278</v>
      </c>
      <c r="F160" s="248" t="s">
        <v>1279</v>
      </c>
      <c r="G160" s="249" t="s">
        <v>290</v>
      </c>
      <c r="H160" s="250">
        <v>13</v>
      </c>
      <c r="I160" s="251"/>
      <c r="J160" s="252">
        <f>ROUND(I160*H160,2)</f>
        <v>0</v>
      </c>
      <c r="K160" s="248" t="s">
        <v>312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3601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1279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3602</v>
      </c>
      <c r="G162" s="268"/>
      <c r="H162" s="271">
        <v>13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46" t="s">
        <v>227</v>
      </c>
      <c r="D163" s="246" t="s">
        <v>181</v>
      </c>
      <c r="E163" s="247" t="s">
        <v>3603</v>
      </c>
      <c r="F163" s="248" t="s">
        <v>3604</v>
      </c>
      <c r="G163" s="249" t="s">
        <v>290</v>
      </c>
      <c r="H163" s="250">
        <v>104</v>
      </c>
      <c r="I163" s="251"/>
      <c r="J163" s="252">
        <f>ROUND(I163*H163,2)</f>
        <v>0</v>
      </c>
      <c r="K163" s="248" t="s">
        <v>312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</v>
      </c>
      <c r="R163" s="255">
        <f>Q163*H163</f>
        <v>0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3605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3606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3607</v>
      </c>
      <c r="G165" s="268"/>
      <c r="H165" s="271">
        <v>104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231</v>
      </c>
      <c r="D166" s="246" t="s">
        <v>181</v>
      </c>
      <c r="E166" s="247" t="s">
        <v>1696</v>
      </c>
      <c r="F166" s="248" t="s">
        <v>1697</v>
      </c>
      <c r="G166" s="249" t="s">
        <v>290</v>
      </c>
      <c r="H166" s="250">
        <v>52</v>
      </c>
      <c r="I166" s="251"/>
      <c r="J166" s="252">
        <f>ROUND(I166*H166,2)</f>
        <v>0</v>
      </c>
      <c r="K166" s="248" t="s">
        <v>312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3608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1697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3609</v>
      </c>
      <c r="G168" s="268"/>
      <c r="H168" s="271">
        <v>52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16.5" customHeight="1">
      <c r="A169" s="38"/>
      <c r="B169" s="39"/>
      <c r="C169" s="246" t="s">
        <v>235</v>
      </c>
      <c r="D169" s="246" t="s">
        <v>181</v>
      </c>
      <c r="E169" s="247" t="s">
        <v>1704</v>
      </c>
      <c r="F169" s="248" t="s">
        <v>1705</v>
      </c>
      <c r="G169" s="249" t="s">
        <v>290</v>
      </c>
      <c r="H169" s="250">
        <v>133</v>
      </c>
      <c r="I169" s="251"/>
      <c r="J169" s="252">
        <f>ROUND(I169*H169,2)</f>
        <v>0</v>
      </c>
      <c r="K169" s="248" t="s">
        <v>312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0.010460000000000001</v>
      </c>
      <c r="R169" s="255">
        <f>Q169*H169</f>
        <v>1.3911800000000001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3610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1707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3611</v>
      </c>
      <c r="G171" s="268"/>
      <c r="H171" s="271">
        <v>133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78" t="s">
        <v>239</v>
      </c>
      <c r="D172" s="278" t="s">
        <v>334</v>
      </c>
      <c r="E172" s="279" t="s">
        <v>3612</v>
      </c>
      <c r="F172" s="280" t="s">
        <v>3613</v>
      </c>
      <c r="G172" s="281" t="s">
        <v>483</v>
      </c>
      <c r="H172" s="282">
        <v>13</v>
      </c>
      <c r="I172" s="283"/>
      <c r="J172" s="284">
        <f>ROUND(I172*H172,2)</f>
        <v>0</v>
      </c>
      <c r="K172" s="280" t="s">
        <v>312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0.064899999999999999</v>
      </c>
      <c r="R172" s="255">
        <f>Q172*H172</f>
        <v>0.84370000000000001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215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3614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3615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235</v>
      </c>
      <c r="G174" s="268"/>
      <c r="H174" s="271">
        <v>13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8</v>
      </c>
      <c r="D175" s="278" t="s">
        <v>334</v>
      </c>
      <c r="E175" s="279" t="s">
        <v>3616</v>
      </c>
      <c r="F175" s="280" t="s">
        <v>3617</v>
      </c>
      <c r="G175" s="281" t="s">
        <v>342</v>
      </c>
      <c r="H175" s="282">
        <v>8</v>
      </c>
      <c r="I175" s="283"/>
      <c r="J175" s="284">
        <f>ROUND(I175*H175,2)</f>
        <v>0</v>
      </c>
      <c r="K175" s="280" t="s">
        <v>312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9.5000000000000005E-05</v>
      </c>
      <c r="R175" s="255">
        <f>Q175*H175</f>
        <v>0.00076000000000000004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3618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2412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215</v>
      </c>
      <c r="G177" s="268"/>
      <c r="H177" s="271">
        <v>8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368</v>
      </c>
      <c r="D178" s="246" t="s">
        <v>181</v>
      </c>
      <c r="E178" s="247" t="s">
        <v>3619</v>
      </c>
      <c r="F178" s="248" t="s">
        <v>3620</v>
      </c>
      <c r="G178" s="249" t="s">
        <v>483</v>
      </c>
      <c r="H178" s="250">
        <v>13</v>
      </c>
      <c r="I178" s="251"/>
      <c r="J178" s="252">
        <f>ROUND(I178*H178,2)</f>
        <v>0</v>
      </c>
      <c r="K178" s="248" t="s">
        <v>1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3621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3622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235</v>
      </c>
      <c r="G180" s="268"/>
      <c r="H180" s="271">
        <v>13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374</v>
      </c>
      <c r="D181" s="246" t="s">
        <v>181</v>
      </c>
      <c r="E181" s="247" t="s">
        <v>3623</v>
      </c>
      <c r="F181" s="248" t="s">
        <v>3624</v>
      </c>
      <c r="G181" s="249" t="s">
        <v>327</v>
      </c>
      <c r="H181" s="250">
        <v>137.19999999999999</v>
      </c>
      <c r="I181" s="251"/>
      <c r="J181" s="252">
        <f>ROUND(I181*H181,2)</f>
        <v>0</v>
      </c>
      <c r="K181" s="248" t="s">
        <v>312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3625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3626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3627</v>
      </c>
      <c r="G183" s="268"/>
      <c r="H183" s="271">
        <v>137.19999999999999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2" customFormat="1" ht="24" customHeight="1">
      <c r="A184" s="38"/>
      <c r="B184" s="39"/>
      <c r="C184" s="246" t="s">
        <v>380</v>
      </c>
      <c r="D184" s="246" t="s">
        <v>181</v>
      </c>
      <c r="E184" s="247" t="s">
        <v>982</v>
      </c>
      <c r="F184" s="248" t="s">
        <v>983</v>
      </c>
      <c r="G184" s="249" t="s">
        <v>290</v>
      </c>
      <c r="H184" s="250">
        <v>59.299999999999997</v>
      </c>
      <c r="I184" s="251"/>
      <c r="J184" s="252">
        <f>ROUND(I184*H184,2)</f>
        <v>0</v>
      </c>
      <c r="K184" s="248" t="s">
        <v>312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3628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983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3629</v>
      </c>
      <c r="G186" s="268"/>
      <c r="H186" s="271">
        <v>59.299999999999997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385</v>
      </c>
      <c r="D187" s="246" t="s">
        <v>181</v>
      </c>
      <c r="E187" s="247" t="s">
        <v>986</v>
      </c>
      <c r="F187" s="248" t="s">
        <v>987</v>
      </c>
      <c r="G187" s="249" t="s">
        <v>290</v>
      </c>
      <c r="H187" s="250">
        <v>62.299999999999997</v>
      </c>
      <c r="I187" s="251"/>
      <c r="J187" s="252">
        <f>ROUND(I187*H187,2)</f>
        <v>0</v>
      </c>
      <c r="K187" s="248" t="s">
        <v>312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3630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1761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3631</v>
      </c>
      <c r="G189" s="268"/>
      <c r="H189" s="271">
        <v>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3629</v>
      </c>
      <c r="G190" s="268"/>
      <c r="H190" s="271">
        <v>59.299999999999997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2" customFormat="1" ht="24" customHeight="1">
      <c r="A191" s="38"/>
      <c r="B191" s="39"/>
      <c r="C191" s="246" t="s">
        <v>391</v>
      </c>
      <c r="D191" s="246" t="s">
        <v>181</v>
      </c>
      <c r="E191" s="247" t="s">
        <v>1000</v>
      </c>
      <c r="F191" s="248" t="s">
        <v>1001</v>
      </c>
      <c r="G191" s="249" t="s">
        <v>290</v>
      </c>
      <c r="H191" s="250">
        <v>260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3632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1764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3633</v>
      </c>
      <c r="G193" s="268"/>
      <c r="H193" s="271">
        <v>260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93</v>
      </c>
      <c r="AY193" s="277" t="s">
        <v>180</v>
      </c>
    </row>
    <row r="194" s="2" customFormat="1" ht="24" customHeight="1">
      <c r="A194" s="38"/>
      <c r="B194" s="39"/>
      <c r="C194" s="246" t="s">
        <v>7</v>
      </c>
      <c r="D194" s="246" t="s">
        <v>181</v>
      </c>
      <c r="E194" s="247" t="s">
        <v>304</v>
      </c>
      <c r="F194" s="248" t="s">
        <v>305</v>
      </c>
      <c r="G194" s="249" t="s">
        <v>290</v>
      </c>
      <c r="H194" s="250">
        <v>266</v>
      </c>
      <c r="I194" s="251"/>
      <c r="J194" s="252">
        <f>ROUND(I194*H194,2)</f>
        <v>0</v>
      </c>
      <c r="K194" s="248" t="s">
        <v>312</v>
      </c>
      <c r="L194" s="44"/>
      <c r="M194" s="253" t="s">
        <v>1</v>
      </c>
      <c r="N194" s="254" t="s">
        <v>50</v>
      </c>
      <c r="O194" s="91"/>
      <c r="P194" s="255">
        <f>O194*H194</f>
        <v>0</v>
      </c>
      <c r="Q194" s="255">
        <v>0</v>
      </c>
      <c r="R194" s="255">
        <f>Q194*H194</f>
        <v>0</v>
      </c>
      <c r="S194" s="255">
        <v>0</v>
      </c>
      <c r="T194" s="25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57" t="s">
        <v>198</v>
      </c>
      <c r="AT194" s="257" t="s">
        <v>181</v>
      </c>
      <c r="AU194" s="257" t="s">
        <v>96</v>
      </c>
      <c r="AY194" s="16" t="s">
        <v>180</v>
      </c>
      <c r="BE194" s="258">
        <f>IF(N194="základní",J194,0)</f>
        <v>0</v>
      </c>
      <c r="BF194" s="258">
        <f>IF(N194="snížená",J194,0)</f>
        <v>0</v>
      </c>
      <c r="BG194" s="258">
        <f>IF(N194="zákl. přenesená",J194,0)</f>
        <v>0</v>
      </c>
      <c r="BH194" s="258">
        <f>IF(N194="sníž. přenesená",J194,0)</f>
        <v>0</v>
      </c>
      <c r="BI194" s="258">
        <f>IF(N194="nulová",J194,0)</f>
        <v>0</v>
      </c>
      <c r="BJ194" s="16" t="s">
        <v>93</v>
      </c>
      <c r="BK194" s="258">
        <f>ROUND(I194*H194,2)</f>
        <v>0</v>
      </c>
      <c r="BL194" s="16" t="s">
        <v>198</v>
      </c>
      <c r="BM194" s="257" t="s">
        <v>3634</v>
      </c>
    </row>
    <row r="195" s="2" customFormat="1">
      <c r="A195" s="38"/>
      <c r="B195" s="39"/>
      <c r="C195" s="40"/>
      <c r="D195" s="259" t="s">
        <v>187</v>
      </c>
      <c r="E195" s="40"/>
      <c r="F195" s="260" t="s">
        <v>305</v>
      </c>
      <c r="G195" s="40"/>
      <c r="H195" s="40"/>
      <c r="I195" s="154"/>
      <c r="J195" s="40"/>
      <c r="K195" s="40"/>
      <c r="L195" s="44"/>
      <c r="M195" s="261"/>
      <c r="N195" s="262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6" t="s">
        <v>187</v>
      </c>
      <c r="AU195" s="16" t="s">
        <v>96</v>
      </c>
    </row>
    <row r="196" s="13" customFormat="1">
      <c r="A196" s="13"/>
      <c r="B196" s="267"/>
      <c r="C196" s="268"/>
      <c r="D196" s="259" t="s">
        <v>293</v>
      </c>
      <c r="E196" s="268"/>
      <c r="F196" s="270" t="s">
        <v>3635</v>
      </c>
      <c r="G196" s="268"/>
      <c r="H196" s="271">
        <v>266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</v>
      </c>
      <c r="AX196" s="13" t="s">
        <v>93</v>
      </c>
      <c r="AY196" s="277" t="s">
        <v>180</v>
      </c>
    </row>
    <row r="197" s="2" customFormat="1" ht="24" customHeight="1">
      <c r="A197" s="38"/>
      <c r="B197" s="39"/>
      <c r="C197" s="246" t="s">
        <v>399</v>
      </c>
      <c r="D197" s="246" t="s">
        <v>181</v>
      </c>
      <c r="E197" s="247" t="s">
        <v>1009</v>
      </c>
      <c r="F197" s="248" t="s">
        <v>1010</v>
      </c>
      <c r="G197" s="249" t="s">
        <v>290</v>
      </c>
      <c r="H197" s="250">
        <v>133</v>
      </c>
      <c r="I197" s="251"/>
      <c r="J197" s="252">
        <f>ROUND(I197*H197,2)</f>
        <v>0</v>
      </c>
      <c r="K197" s="248" t="s">
        <v>312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3636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1012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3611</v>
      </c>
      <c r="G199" s="268"/>
      <c r="H199" s="271">
        <v>133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404</v>
      </c>
      <c r="D200" s="246" t="s">
        <v>181</v>
      </c>
      <c r="E200" s="247" t="s">
        <v>1014</v>
      </c>
      <c r="F200" s="248" t="s">
        <v>1015</v>
      </c>
      <c r="G200" s="249" t="s">
        <v>290</v>
      </c>
      <c r="H200" s="250">
        <v>266</v>
      </c>
      <c r="I200" s="251"/>
      <c r="J200" s="252">
        <f>ROUND(I200*H200,2)</f>
        <v>0</v>
      </c>
      <c r="K200" s="248" t="s">
        <v>312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3637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1017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8"/>
      <c r="F202" s="270" t="s">
        <v>3635</v>
      </c>
      <c r="G202" s="268"/>
      <c r="H202" s="271">
        <v>266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</v>
      </c>
      <c r="AX202" s="13" t="s">
        <v>93</v>
      </c>
      <c r="AY202" s="277" t="s">
        <v>180</v>
      </c>
    </row>
    <row r="203" s="2" customFormat="1" ht="16.5" customHeight="1">
      <c r="A203" s="38"/>
      <c r="B203" s="39"/>
      <c r="C203" s="246" t="s">
        <v>409</v>
      </c>
      <c r="D203" s="246" t="s">
        <v>181</v>
      </c>
      <c r="E203" s="247" t="s">
        <v>310</v>
      </c>
      <c r="F203" s="248" t="s">
        <v>311</v>
      </c>
      <c r="G203" s="249" t="s">
        <v>290</v>
      </c>
      <c r="H203" s="250">
        <v>130</v>
      </c>
      <c r="I203" s="251"/>
      <c r="J203" s="252">
        <f>ROUND(I203*H203,2)</f>
        <v>0</v>
      </c>
      <c r="K203" s="248" t="s">
        <v>312</v>
      </c>
      <c r="L203" s="44"/>
      <c r="M203" s="253" t="s">
        <v>1</v>
      </c>
      <c r="N203" s="254" t="s">
        <v>50</v>
      </c>
      <c r="O203" s="91"/>
      <c r="P203" s="255">
        <f>O203*H203</f>
        <v>0</v>
      </c>
      <c r="Q203" s="255">
        <v>0</v>
      </c>
      <c r="R203" s="255">
        <f>Q203*H203</f>
        <v>0</v>
      </c>
      <c r="S203" s="255">
        <v>0</v>
      </c>
      <c r="T203" s="25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57" t="s">
        <v>198</v>
      </c>
      <c r="AT203" s="257" t="s">
        <v>181</v>
      </c>
      <c r="AU203" s="257" t="s">
        <v>96</v>
      </c>
      <c r="AY203" s="16" t="s">
        <v>180</v>
      </c>
      <c r="BE203" s="258">
        <f>IF(N203="základní",J203,0)</f>
        <v>0</v>
      </c>
      <c r="BF203" s="258">
        <f>IF(N203="snížená",J203,0)</f>
        <v>0</v>
      </c>
      <c r="BG203" s="258">
        <f>IF(N203="zákl. přenesená",J203,0)</f>
        <v>0</v>
      </c>
      <c r="BH203" s="258">
        <f>IF(N203="sníž. přenesená",J203,0)</f>
        <v>0</v>
      </c>
      <c r="BI203" s="258">
        <f>IF(N203="nulová",J203,0)</f>
        <v>0</v>
      </c>
      <c r="BJ203" s="16" t="s">
        <v>93</v>
      </c>
      <c r="BK203" s="258">
        <f>ROUND(I203*H203,2)</f>
        <v>0</v>
      </c>
      <c r="BL203" s="16" t="s">
        <v>198</v>
      </c>
      <c r="BM203" s="257" t="s">
        <v>3638</v>
      </c>
    </row>
    <row r="204" s="2" customFormat="1">
      <c r="A204" s="38"/>
      <c r="B204" s="39"/>
      <c r="C204" s="40"/>
      <c r="D204" s="259" t="s">
        <v>187</v>
      </c>
      <c r="E204" s="40"/>
      <c r="F204" s="260" t="s">
        <v>314</v>
      </c>
      <c r="G204" s="40"/>
      <c r="H204" s="40"/>
      <c r="I204" s="154"/>
      <c r="J204" s="40"/>
      <c r="K204" s="40"/>
      <c r="L204" s="44"/>
      <c r="M204" s="261"/>
      <c r="N204" s="262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6" t="s">
        <v>187</v>
      </c>
      <c r="AU204" s="16" t="s">
        <v>96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3639</v>
      </c>
      <c r="G205" s="268"/>
      <c r="H205" s="271">
        <v>130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93</v>
      </c>
      <c r="AY205" s="277" t="s">
        <v>180</v>
      </c>
    </row>
    <row r="206" s="2" customFormat="1" ht="16.5" customHeight="1">
      <c r="A206" s="38"/>
      <c r="B206" s="39"/>
      <c r="C206" s="246" t="s">
        <v>414</v>
      </c>
      <c r="D206" s="246" t="s">
        <v>181</v>
      </c>
      <c r="E206" s="247" t="s">
        <v>316</v>
      </c>
      <c r="F206" s="248" t="s">
        <v>317</v>
      </c>
      <c r="G206" s="249" t="s">
        <v>290</v>
      </c>
      <c r="H206" s="250">
        <v>133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</v>
      </c>
      <c r="R206" s="255">
        <f>Q206*H206</f>
        <v>0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3640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317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3611</v>
      </c>
      <c r="G208" s="268"/>
      <c r="H208" s="271">
        <v>133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421</v>
      </c>
      <c r="D209" s="246" t="s">
        <v>181</v>
      </c>
      <c r="E209" s="247" t="s">
        <v>320</v>
      </c>
      <c r="F209" s="248" t="s">
        <v>321</v>
      </c>
      <c r="G209" s="249" t="s">
        <v>322</v>
      </c>
      <c r="H209" s="250">
        <v>545.29999999999995</v>
      </c>
      <c r="I209" s="251"/>
      <c r="J209" s="252">
        <f>ROUND(I209*H209,2)</f>
        <v>0</v>
      </c>
      <c r="K209" s="248" t="s">
        <v>312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</v>
      </c>
      <c r="R209" s="255">
        <f>Q209*H209</f>
        <v>0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3641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321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3642</v>
      </c>
      <c r="G211" s="268"/>
      <c r="H211" s="271">
        <v>266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8"/>
      <c r="F212" s="270" t="s">
        <v>3643</v>
      </c>
      <c r="G212" s="268"/>
      <c r="H212" s="271">
        <v>545.29999999999995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</v>
      </c>
      <c r="AX212" s="13" t="s">
        <v>93</v>
      </c>
      <c r="AY212" s="277" t="s">
        <v>180</v>
      </c>
    </row>
    <row r="213" s="2" customFormat="1" ht="24" customHeight="1">
      <c r="A213" s="38"/>
      <c r="B213" s="39"/>
      <c r="C213" s="246" t="s">
        <v>426</v>
      </c>
      <c r="D213" s="246" t="s">
        <v>181</v>
      </c>
      <c r="E213" s="247" t="s">
        <v>1021</v>
      </c>
      <c r="F213" s="248" t="s">
        <v>1022</v>
      </c>
      <c r="G213" s="249" t="s">
        <v>290</v>
      </c>
      <c r="H213" s="250">
        <v>158.52000000000001</v>
      </c>
      <c r="I213" s="251"/>
      <c r="J213" s="252">
        <f>ROUND(I213*H213,2)</f>
        <v>0</v>
      </c>
      <c r="K213" s="248" t="s">
        <v>312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3644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1022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3645</v>
      </c>
      <c r="G215" s="268"/>
      <c r="H215" s="271">
        <v>158.52000000000001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93</v>
      </c>
      <c r="AY215" s="277" t="s">
        <v>180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1373</v>
      </c>
      <c r="F216" s="248" t="s">
        <v>1374</v>
      </c>
      <c r="G216" s="249" t="s">
        <v>290</v>
      </c>
      <c r="H216" s="250">
        <v>76.480000000000004</v>
      </c>
      <c r="I216" s="251"/>
      <c r="J216" s="252">
        <f>ROUND(I216*H216,2)</f>
        <v>0</v>
      </c>
      <c r="K216" s="248" t="s">
        <v>312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3646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1374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3647</v>
      </c>
      <c r="G218" s="268"/>
      <c r="H218" s="271">
        <v>76.480000000000004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16.5" customHeight="1">
      <c r="A219" s="38"/>
      <c r="B219" s="39"/>
      <c r="C219" s="278" t="s">
        <v>435</v>
      </c>
      <c r="D219" s="278" t="s">
        <v>334</v>
      </c>
      <c r="E219" s="279" t="s">
        <v>1803</v>
      </c>
      <c r="F219" s="280" t="s">
        <v>1804</v>
      </c>
      <c r="G219" s="281" t="s">
        <v>322</v>
      </c>
      <c r="H219" s="282">
        <v>130.01599999999999</v>
      </c>
      <c r="I219" s="283"/>
      <c r="J219" s="284">
        <f>ROUND(I219*H219,2)</f>
        <v>0</v>
      </c>
      <c r="K219" s="280" t="s">
        <v>312</v>
      </c>
      <c r="L219" s="285"/>
      <c r="M219" s="286" t="s">
        <v>1</v>
      </c>
      <c r="N219" s="287" t="s">
        <v>50</v>
      </c>
      <c r="O219" s="91"/>
      <c r="P219" s="255">
        <f>O219*H219</f>
        <v>0</v>
      </c>
      <c r="Q219" s="255">
        <v>1</v>
      </c>
      <c r="R219" s="255">
        <f>Q219*H219</f>
        <v>130.01599999999999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215</v>
      </c>
      <c r="AT219" s="257" t="s">
        <v>334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3648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1804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13" customFormat="1">
      <c r="A221" s="13"/>
      <c r="B221" s="267"/>
      <c r="C221" s="268"/>
      <c r="D221" s="259" t="s">
        <v>293</v>
      </c>
      <c r="E221" s="268"/>
      <c r="F221" s="270" t="s">
        <v>3649</v>
      </c>
      <c r="G221" s="268"/>
      <c r="H221" s="271">
        <v>130.01599999999999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</v>
      </c>
      <c r="AX221" s="13" t="s">
        <v>93</v>
      </c>
      <c r="AY221" s="277" t="s">
        <v>180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325</v>
      </c>
      <c r="F222" s="248" t="s">
        <v>326</v>
      </c>
      <c r="G222" s="249" t="s">
        <v>327</v>
      </c>
      <c r="H222" s="250">
        <v>351</v>
      </c>
      <c r="I222" s="251"/>
      <c r="J222" s="252">
        <f>ROUND(I222*H222,2)</f>
        <v>0</v>
      </c>
      <c r="K222" s="248" t="s">
        <v>312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0</v>
      </c>
      <c r="R222" s="255">
        <f>Q222*H222</f>
        <v>0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3650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326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3651</v>
      </c>
      <c r="G224" s="268"/>
      <c r="H224" s="271">
        <v>351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24" customHeight="1">
      <c r="A225" s="38"/>
      <c r="B225" s="39"/>
      <c r="C225" s="246" t="s">
        <v>447</v>
      </c>
      <c r="D225" s="246" t="s">
        <v>181</v>
      </c>
      <c r="E225" s="247" t="s">
        <v>330</v>
      </c>
      <c r="F225" s="248" t="s">
        <v>331</v>
      </c>
      <c r="G225" s="249" t="s">
        <v>327</v>
      </c>
      <c r="H225" s="250">
        <v>351</v>
      </c>
      <c r="I225" s="251"/>
      <c r="J225" s="252">
        <f>ROUND(I225*H225,2)</f>
        <v>0</v>
      </c>
      <c r="K225" s="248" t="s">
        <v>312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</v>
      </c>
      <c r="R225" s="255">
        <f>Q225*H225</f>
        <v>0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3652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333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3651</v>
      </c>
      <c r="G227" s="268"/>
      <c r="H227" s="271">
        <v>351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16.5" customHeight="1">
      <c r="A228" s="38"/>
      <c r="B228" s="39"/>
      <c r="C228" s="278" t="s">
        <v>452</v>
      </c>
      <c r="D228" s="278" t="s">
        <v>334</v>
      </c>
      <c r="E228" s="279" t="s">
        <v>335</v>
      </c>
      <c r="F228" s="280" t="s">
        <v>336</v>
      </c>
      <c r="G228" s="281" t="s">
        <v>337</v>
      </c>
      <c r="H228" s="282">
        <v>8.7750000000000004</v>
      </c>
      <c r="I228" s="283"/>
      <c r="J228" s="284">
        <f>ROUND(I228*H228,2)</f>
        <v>0</v>
      </c>
      <c r="K228" s="280" t="s">
        <v>312</v>
      </c>
      <c r="L228" s="285"/>
      <c r="M228" s="286" t="s">
        <v>1</v>
      </c>
      <c r="N228" s="287" t="s">
        <v>50</v>
      </c>
      <c r="O228" s="91"/>
      <c r="P228" s="255">
        <f>O228*H228</f>
        <v>0</v>
      </c>
      <c r="Q228" s="255">
        <v>0.001</v>
      </c>
      <c r="R228" s="255">
        <f>Q228*H228</f>
        <v>0.0087749999999999998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215</v>
      </c>
      <c r="AT228" s="257" t="s">
        <v>334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3653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336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8"/>
      <c r="F230" s="270" t="s">
        <v>3654</v>
      </c>
      <c r="G230" s="268"/>
      <c r="H230" s="271">
        <v>8.7750000000000004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</v>
      </c>
      <c r="AX230" s="13" t="s">
        <v>93</v>
      </c>
      <c r="AY230" s="277" t="s">
        <v>180</v>
      </c>
    </row>
    <row r="231" s="2" customFormat="1" ht="16.5" customHeight="1">
      <c r="A231" s="38"/>
      <c r="B231" s="39"/>
      <c r="C231" s="246" t="s">
        <v>459</v>
      </c>
      <c r="D231" s="246" t="s">
        <v>181</v>
      </c>
      <c r="E231" s="247" t="s">
        <v>3655</v>
      </c>
      <c r="F231" s="248" t="s">
        <v>3656</v>
      </c>
      <c r="G231" s="249" t="s">
        <v>483</v>
      </c>
      <c r="H231" s="250">
        <v>13</v>
      </c>
      <c r="I231" s="251"/>
      <c r="J231" s="252">
        <f>ROUND(I231*H231,2)</f>
        <v>0</v>
      </c>
      <c r="K231" s="248" t="s">
        <v>312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0.0051900000000000002</v>
      </c>
      <c r="R231" s="255">
        <f>Q231*H231</f>
        <v>0.067470000000000002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632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632</v>
      </c>
      <c r="BM231" s="257" t="s">
        <v>3657</v>
      </c>
    </row>
    <row r="232" s="2" customFormat="1">
      <c r="A232" s="38"/>
      <c r="B232" s="39"/>
      <c r="C232" s="40"/>
      <c r="D232" s="259" t="s">
        <v>187</v>
      </c>
      <c r="E232" s="40"/>
      <c r="F232" s="260" t="s">
        <v>3658</v>
      </c>
      <c r="G232" s="40"/>
      <c r="H232" s="40"/>
      <c r="I232" s="154"/>
      <c r="J232" s="40"/>
      <c r="K232" s="40"/>
      <c r="L232" s="44"/>
      <c r="M232" s="261"/>
      <c r="N232" s="262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6" t="s">
        <v>187</v>
      </c>
      <c r="AU232" s="16" t="s">
        <v>96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235</v>
      </c>
      <c r="G233" s="268"/>
      <c r="H233" s="271">
        <v>13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93</v>
      </c>
      <c r="AY233" s="277" t="s">
        <v>180</v>
      </c>
    </row>
    <row r="234" s="12" customFormat="1" ht="20.88" customHeight="1">
      <c r="A234" s="12"/>
      <c r="B234" s="230"/>
      <c r="C234" s="231"/>
      <c r="D234" s="232" t="s">
        <v>84</v>
      </c>
      <c r="E234" s="244" t="s">
        <v>231</v>
      </c>
      <c r="F234" s="244" t="s">
        <v>2746</v>
      </c>
      <c r="G234" s="231"/>
      <c r="H234" s="231"/>
      <c r="I234" s="234"/>
      <c r="J234" s="245">
        <f>BK234</f>
        <v>0</v>
      </c>
      <c r="K234" s="231"/>
      <c r="L234" s="236"/>
      <c r="M234" s="237"/>
      <c r="N234" s="238"/>
      <c r="O234" s="238"/>
      <c r="P234" s="239">
        <f>SUM(P235:P237)</f>
        <v>0</v>
      </c>
      <c r="Q234" s="238"/>
      <c r="R234" s="239">
        <f>SUM(R235:R237)</f>
        <v>0</v>
      </c>
      <c r="S234" s="238"/>
      <c r="T234" s="240">
        <f>SUM(T235:T237)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41" t="s">
        <v>93</v>
      </c>
      <c r="AT234" s="242" t="s">
        <v>84</v>
      </c>
      <c r="AU234" s="242" t="s">
        <v>96</v>
      </c>
      <c r="AY234" s="241" t="s">
        <v>180</v>
      </c>
      <c r="BK234" s="243">
        <f>SUM(BK235:BK237)</f>
        <v>0</v>
      </c>
    </row>
    <row r="235" s="2" customFormat="1" ht="24" customHeight="1">
      <c r="A235" s="38"/>
      <c r="B235" s="39"/>
      <c r="C235" s="246" t="s">
        <v>464</v>
      </c>
      <c r="D235" s="246" t="s">
        <v>181</v>
      </c>
      <c r="E235" s="247" t="s">
        <v>1586</v>
      </c>
      <c r="F235" s="248" t="s">
        <v>1587</v>
      </c>
      <c r="G235" s="249" t="s">
        <v>290</v>
      </c>
      <c r="H235" s="250">
        <v>12</v>
      </c>
      <c r="I235" s="251"/>
      <c r="J235" s="252">
        <f>ROUND(I235*H235,2)</f>
        <v>0</v>
      </c>
      <c r="K235" s="248" t="s">
        <v>312</v>
      </c>
      <c r="L235" s="44"/>
      <c r="M235" s="253" t="s">
        <v>1</v>
      </c>
      <c r="N235" s="254" t="s">
        <v>50</v>
      </c>
      <c r="O235" s="91"/>
      <c r="P235" s="255">
        <f>O235*H235</f>
        <v>0</v>
      </c>
      <c r="Q235" s="255">
        <v>0</v>
      </c>
      <c r="R235" s="255">
        <f>Q235*H235</f>
        <v>0</v>
      </c>
      <c r="S235" s="255">
        <v>0</v>
      </c>
      <c r="T235" s="25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57" t="s">
        <v>198</v>
      </c>
      <c r="AT235" s="257" t="s">
        <v>181</v>
      </c>
      <c r="AU235" s="257" t="s">
        <v>193</v>
      </c>
      <c r="AY235" s="16" t="s">
        <v>180</v>
      </c>
      <c r="BE235" s="258">
        <f>IF(N235="základní",J235,0)</f>
        <v>0</v>
      </c>
      <c r="BF235" s="258">
        <f>IF(N235="snížená",J235,0)</f>
        <v>0</v>
      </c>
      <c r="BG235" s="258">
        <f>IF(N235="zákl. přenesená",J235,0)</f>
        <v>0</v>
      </c>
      <c r="BH235" s="258">
        <f>IF(N235="sníž. přenesená",J235,0)</f>
        <v>0</v>
      </c>
      <c r="BI235" s="258">
        <f>IF(N235="nulová",J235,0)</f>
        <v>0</v>
      </c>
      <c r="BJ235" s="16" t="s">
        <v>93</v>
      </c>
      <c r="BK235" s="258">
        <f>ROUND(I235*H235,2)</f>
        <v>0</v>
      </c>
      <c r="BL235" s="16" t="s">
        <v>198</v>
      </c>
      <c r="BM235" s="257" t="s">
        <v>3659</v>
      </c>
    </row>
    <row r="236" s="2" customFormat="1">
      <c r="A236" s="38"/>
      <c r="B236" s="39"/>
      <c r="C236" s="40"/>
      <c r="D236" s="259" t="s">
        <v>187</v>
      </c>
      <c r="E236" s="40"/>
      <c r="F236" s="260" t="s">
        <v>1589</v>
      </c>
      <c r="G236" s="40"/>
      <c r="H236" s="40"/>
      <c r="I236" s="154"/>
      <c r="J236" s="40"/>
      <c r="K236" s="40"/>
      <c r="L236" s="44"/>
      <c r="M236" s="261"/>
      <c r="N236" s="262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6" t="s">
        <v>187</v>
      </c>
      <c r="AU236" s="16" t="s">
        <v>193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3660</v>
      </c>
      <c r="G237" s="268"/>
      <c r="H237" s="271">
        <v>12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193</v>
      </c>
      <c r="AV237" s="13" t="s">
        <v>96</v>
      </c>
      <c r="AW237" s="13" t="s">
        <v>40</v>
      </c>
      <c r="AX237" s="13" t="s">
        <v>93</v>
      </c>
      <c r="AY237" s="277" t="s">
        <v>180</v>
      </c>
    </row>
    <row r="238" s="12" customFormat="1" ht="22.8" customHeight="1">
      <c r="A238" s="12"/>
      <c r="B238" s="230"/>
      <c r="C238" s="231"/>
      <c r="D238" s="232" t="s">
        <v>84</v>
      </c>
      <c r="E238" s="244" t="s">
        <v>96</v>
      </c>
      <c r="F238" s="244" t="s">
        <v>362</v>
      </c>
      <c r="G238" s="231"/>
      <c r="H238" s="231"/>
      <c r="I238" s="234"/>
      <c r="J238" s="245">
        <f>BK238</f>
        <v>0</v>
      </c>
      <c r="K238" s="231"/>
      <c r="L238" s="236"/>
      <c r="M238" s="237"/>
      <c r="N238" s="238"/>
      <c r="O238" s="238"/>
      <c r="P238" s="239">
        <f>SUM(P239:P248)</f>
        <v>0</v>
      </c>
      <c r="Q238" s="238"/>
      <c r="R238" s="239">
        <f>SUM(R239:R248)</f>
        <v>11.344376000000001</v>
      </c>
      <c r="S238" s="238"/>
      <c r="T238" s="240">
        <f>SUM(T239:T248)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41" t="s">
        <v>93</v>
      </c>
      <c r="AT238" s="242" t="s">
        <v>84</v>
      </c>
      <c r="AU238" s="242" t="s">
        <v>93</v>
      </c>
      <c r="AY238" s="241" t="s">
        <v>180</v>
      </c>
      <c r="BK238" s="243">
        <f>SUM(BK239:BK248)</f>
        <v>0</v>
      </c>
    </row>
    <row r="239" s="2" customFormat="1" ht="16.5" customHeight="1">
      <c r="A239" s="38"/>
      <c r="B239" s="39"/>
      <c r="C239" s="246" t="s">
        <v>470</v>
      </c>
      <c r="D239" s="246" t="s">
        <v>181</v>
      </c>
      <c r="E239" s="247" t="s">
        <v>3661</v>
      </c>
      <c r="F239" s="248" t="s">
        <v>3662</v>
      </c>
      <c r="G239" s="249" t="s">
        <v>483</v>
      </c>
      <c r="H239" s="250">
        <v>252</v>
      </c>
      <c r="I239" s="251"/>
      <c r="J239" s="252">
        <f>ROUND(I239*H239,2)</f>
        <v>0</v>
      </c>
      <c r="K239" s="248" t="s">
        <v>1</v>
      </c>
      <c r="L239" s="44"/>
      <c r="M239" s="253" t="s">
        <v>1</v>
      </c>
      <c r="N239" s="254" t="s">
        <v>50</v>
      </c>
      <c r="O239" s="91"/>
      <c r="P239" s="255">
        <f>O239*H239</f>
        <v>0</v>
      </c>
      <c r="Q239" s="255">
        <v>0</v>
      </c>
      <c r="R239" s="255">
        <f>Q239*H239</f>
        <v>0</v>
      </c>
      <c r="S239" s="255">
        <v>0</v>
      </c>
      <c r="T239" s="25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57" t="s">
        <v>632</v>
      </c>
      <c r="AT239" s="257" t="s">
        <v>181</v>
      </c>
      <c r="AU239" s="257" t="s">
        <v>96</v>
      </c>
      <c r="AY239" s="16" t="s">
        <v>180</v>
      </c>
      <c r="BE239" s="258">
        <f>IF(N239="základní",J239,0)</f>
        <v>0</v>
      </c>
      <c r="BF239" s="258">
        <f>IF(N239="snížená",J239,0)</f>
        <v>0</v>
      </c>
      <c r="BG239" s="258">
        <f>IF(N239="zákl. přenesená",J239,0)</f>
        <v>0</v>
      </c>
      <c r="BH239" s="258">
        <f>IF(N239="sníž. přenesená",J239,0)</f>
        <v>0</v>
      </c>
      <c r="BI239" s="258">
        <f>IF(N239="nulová",J239,0)</f>
        <v>0</v>
      </c>
      <c r="BJ239" s="16" t="s">
        <v>93</v>
      </c>
      <c r="BK239" s="258">
        <f>ROUND(I239*H239,2)</f>
        <v>0</v>
      </c>
      <c r="BL239" s="16" t="s">
        <v>632</v>
      </c>
      <c r="BM239" s="257" t="s">
        <v>3663</v>
      </c>
    </row>
    <row r="240" s="2" customFormat="1">
      <c r="A240" s="38"/>
      <c r="B240" s="39"/>
      <c r="C240" s="40"/>
      <c r="D240" s="259" t="s">
        <v>187</v>
      </c>
      <c r="E240" s="40"/>
      <c r="F240" s="260" t="s">
        <v>3664</v>
      </c>
      <c r="G240" s="40"/>
      <c r="H240" s="40"/>
      <c r="I240" s="154"/>
      <c r="J240" s="40"/>
      <c r="K240" s="40"/>
      <c r="L240" s="44"/>
      <c r="M240" s="261"/>
      <c r="N240" s="262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6" t="s">
        <v>187</v>
      </c>
      <c r="AU240" s="16" t="s">
        <v>96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3665</v>
      </c>
      <c r="G241" s="268"/>
      <c r="H241" s="271">
        <v>252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93</v>
      </c>
      <c r="AY241" s="277" t="s">
        <v>180</v>
      </c>
    </row>
    <row r="242" s="2" customFormat="1" ht="24" customHeight="1">
      <c r="A242" s="38"/>
      <c r="B242" s="39"/>
      <c r="C242" s="246" t="s">
        <v>475</v>
      </c>
      <c r="D242" s="246" t="s">
        <v>181</v>
      </c>
      <c r="E242" s="247" t="s">
        <v>1844</v>
      </c>
      <c r="F242" s="248" t="s">
        <v>1845</v>
      </c>
      <c r="G242" s="249" t="s">
        <v>483</v>
      </c>
      <c r="H242" s="250">
        <v>50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0.22656999999999999</v>
      </c>
      <c r="R242" s="255">
        <f>Q242*H242</f>
        <v>11.3285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3666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1845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555</v>
      </c>
      <c r="G244" s="268"/>
      <c r="H244" s="271">
        <v>50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93</v>
      </c>
      <c r="AY244" s="277" t="s">
        <v>180</v>
      </c>
    </row>
    <row r="245" s="2" customFormat="1" ht="16.5" customHeight="1">
      <c r="A245" s="38"/>
      <c r="B245" s="39"/>
      <c r="C245" s="278" t="s">
        <v>480</v>
      </c>
      <c r="D245" s="278" t="s">
        <v>334</v>
      </c>
      <c r="E245" s="279" t="s">
        <v>3667</v>
      </c>
      <c r="F245" s="280" t="s">
        <v>3668</v>
      </c>
      <c r="G245" s="281" t="s">
        <v>483</v>
      </c>
      <c r="H245" s="282">
        <v>264.60000000000002</v>
      </c>
      <c r="I245" s="283"/>
      <c r="J245" s="284">
        <f>ROUND(I245*H245,2)</f>
        <v>0</v>
      </c>
      <c r="K245" s="280" t="s">
        <v>312</v>
      </c>
      <c r="L245" s="285"/>
      <c r="M245" s="286" t="s">
        <v>1</v>
      </c>
      <c r="N245" s="287" t="s">
        <v>50</v>
      </c>
      <c r="O245" s="91"/>
      <c r="P245" s="255">
        <f>O245*H245</f>
        <v>0</v>
      </c>
      <c r="Q245" s="255">
        <v>6.0000000000000002E-05</v>
      </c>
      <c r="R245" s="255">
        <f>Q245*H245</f>
        <v>0.015876000000000001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1385</v>
      </c>
      <c r="AT245" s="257" t="s">
        <v>334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1385</v>
      </c>
      <c r="BM245" s="257" t="s">
        <v>3669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3668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3665</v>
      </c>
      <c r="G247" s="268"/>
      <c r="H247" s="271">
        <v>252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8"/>
      <c r="F248" s="270" t="s">
        <v>3670</v>
      </c>
      <c r="G248" s="268"/>
      <c r="H248" s="271">
        <v>264.60000000000002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</v>
      </c>
      <c r="AX248" s="13" t="s">
        <v>93</v>
      </c>
      <c r="AY248" s="277" t="s">
        <v>180</v>
      </c>
    </row>
    <row r="249" s="12" customFormat="1" ht="22.8" customHeight="1">
      <c r="A249" s="12"/>
      <c r="B249" s="230"/>
      <c r="C249" s="231"/>
      <c r="D249" s="232" t="s">
        <v>84</v>
      </c>
      <c r="E249" s="244" t="s">
        <v>198</v>
      </c>
      <c r="F249" s="244" t="s">
        <v>420</v>
      </c>
      <c r="G249" s="231"/>
      <c r="H249" s="231"/>
      <c r="I249" s="234"/>
      <c r="J249" s="245">
        <f>BK249</f>
        <v>0</v>
      </c>
      <c r="K249" s="231"/>
      <c r="L249" s="236"/>
      <c r="M249" s="237"/>
      <c r="N249" s="238"/>
      <c r="O249" s="238"/>
      <c r="P249" s="239">
        <f>SUM(P250:P252)</f>
        <v>0</v>
      </c>
      <c r="Q249" s="238"/>
      <c r="R249" s="239">
        <f>SUM(R250:R252)</f>
        <v>0</v>
      </c>
      <c r="S249" s="238"/>
      <c r="T249" s="240">
        <f>SUM(T250:T252)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41" t="s">
        <v>93</v>
      </c>
      <c r="AT249" s="242" t="s">
        <v>84</v>
      </c>
      <c r="AU249" s="242" t="s">
        <v>93</v>
      </c>
      <c r="AY249" s="241" t="s">
        <v>180</v>
      </c>
      <c r="BK249" s="243">
        <f>SUM(BK250:BK252)</f>
        <v>0</v>
      </c>
    </row>
    <row r="250" s="2" customFormat="1" ht="16.5" customHeight="1">
      <c r="A250" s="38"/>
      <c r="B250" s="39"/>
      <c r="C250" s="246" t="s">
        <v>486</v>
      </c>
      <c r="D250" s="246" t="s">
        <v>181</v>
      </c>
      <c r="E250" s="247" t="s">
        <v>1064</v>
      </c>
      <c r="F250" s="248" t="s">
        <v>1065</v>
      </c>
      <c r="G250" s="249" t="s">
        <v>290</v>
      </c>
      <c r="H250" s="250">
        <v>19.199999999999999</v>
      </c>
      <c r="I250" s="251"/>
      <c r="J250" s="252">
        <f>ROUND(I250*H250,2)</f>
        <v>0</v>
      </c>
      <c r="K250" s="248" t="s">
        <v>312</v>
      </c>
      <c r="L250" s="44"/>
      <c r="M250" s="253" t="s">
        <v>1</v>
      </c>
      <c r="N250" s="254" t="s">
        <v>50</v>
      </c>
      <c r="O250" s="91"/>
      <c r="P250" s="255">
        <f>O250*H250</f>
        <v>0</v>
      </c>
      <c r="Q250" s="255">
        <v>0</v>
      </c>
      <c r="R250" s="255">
        <f>Q250*H250</f>
        <v>0</v>
      </c>
      <c r="S250" s="255">
        <v>0</v>
      </c>
      <c r="T250" s="25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57" t="s">
        <v>198</v>
      </c>
      <c r="AT250" s="257" t="s">
        <v>181</v>
      </c>
      <c r="AU250" s="257" t="s">
        <v>96</v>
      </c>
      <c r="AY250" s="16" t="s">
        <v>180</v>
      </c>
      <c r="BE250" s="258">
        <f>IF(N250="základní",J250,0)</f>
        <v>0</v>
      </c>
      <c r="BF250" s="258">
        <f>IF(N250="snížená",J250,0)</f>
        <v>0</v>
      </c>
      <c r="BG250" s="258">
        <f>IF(N250="zákl. přenesená",J250,0)</f>
        <v>0</v>
      </c>
      <c r="BH250" s="258">
        <f>IF(N250="sníž. přenesená",J250,0)</f>
        <v>0</v>
      </c>
      <c r="BI250" s="258">
        <f>IF(N250="nulová",J250,0)</f>
        <v>0</v>
      </c>
      <c r="BJ250" s="16" t="s">
        <v>93</v>
      </c>
      <c r="BK250" s="258">
        <f>ROUND(I250*H250,2)</f>
        <v>0</v>
      </c>
      <c r="BL250" s="16" t="s">
        <v>198</v>
      </c>
      <c r="BM250" s="257" t="s">
        <v>3671</v>
      </c>
    </row>
    <row r="251" s="2" customFormat="1">
      <c r="A251" s="38"/>
      <c r="B251" s="39"/>
      <c r="C251" s="40"/>
      <c r="D251" s="259" t="s">
        <v>187</v>
      </c>
      <c r="E251" s="40"/>
      <c r="F251" s="260" t="s">
        <v>1067</v>
      </c>
      <c r="G251" s="40"/>
      <c r="H251" s="40"/>
      <c r="I251" s="154"/>
      <c r="J251" s="40"/>
      <c r="K251" s="40"/>
      <c r="L251" s="44"/>
      <c r="M251" s="261"/>
      <c r="N251" s="262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6" t="s">
        <v>187</v>
      </c>
      <c r="AU251" s="16" t="s">
        <v>96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3672</v>
      </c>
      <c r="G252" s="268"/>
      <c r="H252" s="271">
        <v>19.199999999999999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93</v>
      </c>
      <c r="AY252" s="277" t="s">
        <v>180</v>
      </c>
    </row>
    <row r="253" s="12" customFormat="1" ht="22.8" customHeight="1">
      <c r="A253" s="12"/>
      <c r="B253" s="230"/>
      <c r="C253" s="231"/>
      <c r="D253" s="232" t="s">
        <v>84</v>
      </c>
      <c r="E253" s="244" t="s">
        <v>179</v>
      </c>
      <c r="F253" s="244" t="s">
        <v>440</v>
      </c>
      <c r="G253" s="231"/>
      <c r="H253" s="231"/>
      <c r="I253" s="234"/>
      <c r="J253" s="245">
        <f>BK253</f>
        <v>0</v>
      </c>
      <c r="K253" s="231"/>
      <c r="L253" s="236"/>
      <c r="M253" s="237"/>
      <c r="N253" s="238"/>
      <c r="O253" s="238"/>
      <c r="P253" s="239">
        <f>SUM(P254:P274)</f>
        <v>0</v>
      </c>
      <c r="Q253" s="238"/>
      <c r="R253" s="239">
        <f>SUM(R254:R274)</f>
        <v>4.4362149999999998</v>
      </c>
      <c r="S253" s="238"/>
      <c r="T253" s="240">
        <f>SUM(T254:T274)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41" t="s">
        <v>93</v>
      </c>
      <c r="AT253" s="242" t="s">
        <v>84</v>
      </c>
      <c r="AU253" s="242" t="s">
        <v>93</v>
      </c>
      <c r="AY253" s="241" t="s">
        <v>180</v>
      </c>
      <c r="BK253" s="243">
        <f>SUM(BK254:BK274)</f>
        <v>0</v>
      </c>
    </row>
    <row r="254" s="2" customFormat="1" ht="16.5" customHeight="1">
      <c r="A254" s="38"/>
      <c r="B254" s="39"/>
      <c r="C254" s="246" t="s">
        <v>492</v>
      </c>
      <c r="D254" s="246" t="s">
        <v>181</v>
      </c>
      <c r="E254" s="247" t="s">
        <v>1861</v>
      </c>
      <c r="F254" s="248" t="s">
        <v>1862</v>
      </c>
      <c r="G254" s="249" t="s">
        <v>327</v>
      </c>
      <c r="H254" s="250">
        <v>7.7000000000000002</v>
      </c>
      <c r="I254" s="251"/>
      <c r="J254" s="252">
        <f>ROUND(I254*H254,2)</f>
        <v>0</v>
      </c>
      <c r="K254" s="248" t="s">
        <v>312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0.56699999999999995</v>
      </c>
      <c r="R254" s="255">
        <f>Q254*H254</f>
        <v>4.3658999999999999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3673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1864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2" customFormat="1" ht="24" customHeight="1">
      <c r="A256" s="38"/>
      <c r="B256" s="39"/>
      <c r="C256" s="246" t="s">
        <v>497</v>
      </c>
      <c r="D256" s="246" t="s">
        <v>181</v>
      </c>
      <c r="E256" s="247" t="s">
        <v>1867</v>
      </c>
      <c r="F256" s="248" t="s">
        <v>1868</v>
      </c>
      <c r="G256" s="249" t="s">
        <v>327</v>
      </c>
      <c r="H256" s="250">
        <v>7.7000000000000002</v>
      </c>
      <c r="I256" s="251"/>
      <c r="J256" s="252">
        <f>ROUND(I256*H256,2)</f>
        <v>0</v>
      </c>
      <c r="K256" s="248" t="s">
        <v>312</v>
      </c>
      <c r="L256" s="44"/>
      <c r="M256" s="253" t="s">
        <v>1</v>
      </c>
      <c r="N256" s="254" t="s">
        <v>50</v>
      </c>
      <c r="O256" s="91"/>
      <c r="P256" s="255">
        <f>O256*H256</f>
        <v>0</v>
      </c>
      <c r="Q256" s="255">
        <v>0</v>
      </c>
      <c r="R256" s="255">
        <f>Q256*H256</f>
        <v>0</v>
      </c>
      <c r="S256" s="255">
        <v>0</v>
      </c>
      <c r="T256" s="25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57" t="s">
        <v>198</v>
      </c>
      <c r="AT256" s="257" t="s">
        <v>181</v>
      </c>
      <c r="AU256" s="257" t="s">
        <v>96</v>
      </c>
      <c r="AY256" s="16" t="s">
        <v>180</v>
      </c>
      <c r="BE256" s="258">
        <f>IF(N256="základní",J256,0)</f>
        <v>0</v>
      </c>
      <c r="BF256" s="258">
        <f>IF(N256="snížená",J256,0)</f>
        <v>0</v>
      </c>
      <c r="BG256" s="258">
        <f>IF(N256="zákl. přenesená",J256,0)</f>
        <v>0</v>
      </c>
      <c r="BH256" s="258">
        <f>IF(N256="sníž. přenesená",J256,0)</f>
        <v>0</v>
      </c>
      <c r="BI256" s="258">
        <f>IF(N256="nulová",J256,0)</f>
        <v>0</v>
      </c>
      <c r="BJ256" s="16" t="s">
        <v>93</v>
      </c>
      <c r="BK256" s="258">
        <f>ROUND(I256*H256,2)</f>
        <v>0</v>
      </c>
      <c r="BL256" s="16" t="s">
        <v>198</v>
      </c>
      <c r="BM256" s="257" t="s">
        <v>3674</v>
      </c>
    </row>
    <row r="257" s="2" customFormat="1">
      <c r="A257" s="38"/>
      <c r="B257" s="39"/>
      <c r="C257" s="40"/>
      <c r="D257" s="259" t="s">
        <v>187</v>
      </c>
      <c r="E257" s="40"/>
      <c r="F257" s="260" t="s">
        <v>1870</v>
      </c>
      <c r="G257" s="40"/>
      <c r="H257" s="40"/>
      <c r="I257" s="154"/>
      <c r="J257" s="40"/>
      <c r="K257" s="40"/>
      <c r="L257" s="44"/>
      <c r="M257" s="261"/>
      <c r="N257" s="262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6" t="s">
        <v>187</v>
      </c>
      <c r="AU257" s="16" t="s">
        <v>96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1873</v>
      </c>
      <c r="F258" s="248" t="s">
        <v>1874</v>
      </c>
      <c r="G258" s="249" t="s">
        <v>327</v>
      </c>
      <c r="H258" s="250">
        <v>4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0.0065199999999999998</v>
      </c>
      <c r="R258" s="255">
        <f>Q258*H258</f>
        <v>0.026079999999999999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3675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1876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3584</v>
      </c>
      <c r="G260" s="268"/>
      <c r="H260" s="271">
        <v>4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24" customHeight="1">
      <c r="A261" s="38"/>
      <c r="B261" s="39"/>
      <c r="C261" s="246" t="s">
        <v>509</v>
      </c>
      <c r="D261" s="246" t="s">
        <v>181</v>
      </c>
      <c r="E261" s="247" t="s">
        <v>1877</v>
      </c>
      <c r="F261" s="248" t="s">
        <v>1878</v>
      </c>
      <c r="G261" s="249" t="s">
        <v>327</v>
      </c>
      <c r="H261" s="250">
        <v>13.5</v>
      </c>
      <c r="I261" s="251"/>
      <c r="J261" s="252">
        <f>ROUND(I261*H261,2)</f>
        <v>0</v>
      </c>
      <c r="K261" s="248" t="s">
        <v>312</v>
      </c>
      <c r="L261" s="44"/>
      <c r="M261" s="253" t="s">
        <v>1</v>
      </c>
      <c r="N261" s="254" t="s">
        <v>50</v>
      </c>
      <c r="O261" s="91"/>
      <c r="P261" s="255">
        <f>O261*H261</f>
        <v>0</v>
      </c>
      <c r="Q261" s="255">
        <v>0.00060999999999999997</v>
      </c>
      <c r="R261" s="255">
        <f>Q261*H261</f>
        <v>0.0082349999999999993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198</v>
      </c>
      <c r="AT261" s="257" t="s">
        <v>181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198</v>
      </c>
      <c r="BM261" s="257" t="s">
        <v>3676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1880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3677</v>
      </c>
      <c r="G263" s="268"/>
      <c r="H263" s="271">
        <v>13.5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2" customFormat="1" ht="24" customHeight="1">
      <c r="A264" s="38"/>
      <c r="B264" s="39"/>
      <c r="C264" s="246" t="s">
        <v>515</v>
      </c>
      <c r="D264" s="246" t="s">
        <v>181</v>
      </c>
      <c r="E264" s="247" t="s">
        <v>1893</v>
      </c>
      <c r="F264" s="248" t="s">
        <v>1894</v>
      </c>
      <c r="G264" s="249" t="s">
        <v>327</v>
      </c>
      <c r="H264" s="250">
        <v>18.699999999999999</v>
      </c>
      <c r="I264" s="251"/>
      <c r="J264" s="252">
        <f>ROUND(I264*H264,2)</f>
        <v>0</v>
      </c>
      <c r="K264" s="248" t="s">
        <v>312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</v>
      </c>
      <c r="R264" s="255">
        <f>Q264*H264</f>
        <v>0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198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198</v>
      </c>
      <c r="BM264" s="257" t="s">
        <v>3678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1896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3679</v>
      </c>
      <c r="G266" s="268"/>
      <c r="H266" s="271">
        <v>18.699999999999999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24" customHeight="1">
      <c r="A267" s="38"/>
      <c r="B267" s="39"/>
      <c r="C267" s="246" t="s">
        <v>520</v>
      </c>
      <c r="D267" s="246" t="s">
        <v>181</v>
      </c>
      <c r="E267" s="247" t="s">
        <v>1897</v>
      </c>
      <c r="F267" s="248" t="s">
        <v>1898</v>
      </c>
      <c r="G267" s="249" t="s">
        <v>327</v>
      </c>
      <c r="H267" s="250">
        <v>7.7000000000000002</v>
      </c>
      <c r="I267" s="251"/>
      <c r="J267" s="252">
        <f>ROUND(I267*H267,2)</f>
        <v>0</v>
      </c>
      <c r="K267" s="248" t="s">
        <v>312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0</v>
      </c>
      <c r="R267" s="255">
        <f>Q267*H267</f>
        <v>0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3680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1900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2" customFormat="1" ht="16.5" customHeight="1">
      <c r="A269" s="38"/>
      <c r="B269" s="39"/>
      <c r="C269" s="246" t="s">
        <v>524</v>
      </c>
      <c r="D269" s="246" t="s">
        <v>181</v>
      </c>
      <c r="E269" s="247" t="s">
        <v>1901</v>
      </c>
      <c r="F269" s="248" t="s">
        <v>1902</v>
      </c>
      <c r="G269" s="249" t="s">
        <v>483</v>
      </c>
      <c r="H269" s="250">
        <v>10</v>
      </c>
      <c r="I269" s="251"/>
      <c r="J269" s="252">
        <f>ROUND(I269*H269,2)</f>
        <v>0</v>
      </c>
      <c r="K269" s="248" t="s">
        <v>312</v>
      </c>
      <c r="L269" s="44"/>
      <c r="M269" s="253" t="s">
        <v>1</v>
      </c>
      <c r="N269" s="254" t="s">
        <v>50</v>
      </c>
      <c r="O269" s="91"/>
      <c r="P269" s="255">
        <f>O269*H269</f>
        <v>0</v>
      </c>
      <c r="Q269" s="255">
        <v>0.0035999999999999999</v>
      </c>
      <c r="R269" s="255">
        <f>Q269*H269</f>
        <v>0.035999999999999997</v>
      </c>
      <c r="S269" s="255">
        <v>0</v>
      </c>
      <c r="T269" s="25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57" t="s">
        <v>198</v>
      </c>
      <c r="AT269" s="257" t="s">
        <v>181</v>
      </c>
      <c r="AU269" s="257" t="s">
        <v>96</v>
      </c>
      <c r="AY269" s="16" t="s">
        <v>180</v>
      </c>
      <c r="BE269" s="258">
        <f>IF(N269="základní",J269,0)</f>
        <v>0</v>
      </c>
      <c r="BF269" s="258">
        <f>IF(N269="snížená",J269,0)</f>
        <v>0</v>
      </c>
      <c r="BG269" s="258">
        <f>IF(N269="zákl. přenesená",J269,0)</f>
        <v>0</v>
      </c>
      <c r="BH269" s="258">
        <f>IF(N269="sníž. přenesená",J269,0)</f>
        <v>0</v>
      </c>
      <c r="BI269" s="258">
        <f>IF(N269="nulová",J269,0)</f>
        <v>0</v>
      </c>
      <c r="BJ269" s="16" t="s">
        <v>93</v>
      </c>
      <c r="BK269" s="258">
        <f>ROUND(I269*H269,2)</f>
        <v>0</v>
      </c>
      <c r="BL269" s="16" t="s">
        <v>198</v>
      </c>
      <c r="BM269" s="257" t="s">
        <v>3681</v>
      </c>
    </row>
    <row r="270" s="2" customFormat="1">
      <c r="A270" s="38"/>
      <c r="B270" s="39"/>
      <c r="C270" s="40"/>
      <c r="D270" s="259" t="s">
        <v>187</v>
      </c>
      <c r="E270" s="40"/>
      <c r="F270" s="260" t="s">
        <v>1902</v>
      </c>
      <c r="G270" s="40"/>
      <c r="H270" s="40"/>
      <c r="I270" s="154"/>
      <c r="J270" s="40"/>
      <c r="K270" s="40"/>
      <c r="L270" s="44"/>
      <c r="M270" s="261"/>
      <c r="N270" s="262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6" t="s">
        <v>187</v>
      </c>
      <c r="AU270" s="16" t="s">
        <v>96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3682</v>
      </c>
      <c r="G271" s="268"/>
      <c r="H271" s="271">
        <v>10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93</v>
      </c>
      <c r="AY271" s="277" t="s">
        <v>180</v>
      </c>
    </row>
    <row r="272" s="2" customFormat="1" ht="24" customHeight="1">
      <c r="A272" s="38"/>
      <c r="B272" s="39"/>
      <c r="C272" s="246" t="s">
        <v>530</v>
      </c>
      <c r="D272" s="246" t="s">
        <v>181</v>
      </c>
      <c r="E272" s="247" t="s">
        <v>1916</v>
      </c>
      <c r="F272" s="248" t="s">
        <v>1917</v>
      </c>
      <c r="G272" s="249" t="s">
        <v>483</v>
      </c>
      <c r="H272" s="250">
        <v>10</v>
      </c>
      <c r="I272" s="251"/>
      <c r="J272" s="252">
        <f>ROUND(I272*H272,2)</f>
        <v>0</v>
      </c>
      <c r="K272" s="248" t="s">
        <v>312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</v>
      </c>
      <c r="R272" s="255">
        <f>Q272*H272</f>
        <v>0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3683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1919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3682</v>
      </c>
      <c r="G274" s="268"/>
      <c r="H274" s="271">
        <v>10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12" customFormat="1" ht="22.8" customHeight="1">
      <c r="A275" s="12"/>
      <c r="B275" s="230"/>
      <c r="C275" s="231"/>
      <c r="D275" s="232" t="s">
        <v>84</v>
      </c>
      <c r="E275" s="244" t="s">
        <v>215</v>
      </c>
      <c r="F275" s="244" t="s">
        <v>1069</v>
      </c>
      <c r="G275" s="231"/>
      <c r="H275" s="231"/>
      <c r="I275" s="234"/>
      <c r="J275" s="245">
        <f>BK275</f>
        <v>0</v>
      </c>
      <c r="K275" s="231"/>
      <c r="L275" s="236"/>
      <c r="M275" s="237"/>
      <c r="N275" s="238"/>
      <c r="O275" s="238"/>
      <c r="P275" s="239">
        <f>SUM(P276:P358)</f>
        <v>0</v>
      </c>
      <c r="Q275" s="238"/>
      <c r="R275" s="239">
        <f>SUM(R276:R358)</f>
        <v>2.4262149999999996</v>
      </c>
      <c r="S275" s="238"/>
      <c r="T275" s="240">
        <f>SUM(T276:T358)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41" t="s">
        <v>93</v>
      </c>
      <c r="AT275" s="242" t="s">
        <v>84</v>
      </c>
      <c r="AU275" s="242" t="s">
        <v>93</v>
      </c>
      <c r="AY275" s="241" t="s">
        <v>180</v>
      </c>
      <c r="BK275" s="243">
        <f>SUM(BK276:BK358)</f>
        <v>0</v>
      </c>
    </row>
    <row r="276" s="2" customFormat="1" ht="16.5" customHeight="1">
      <c r="A276" s="38"/>
      <c r="B276" s="39"/>
      <c r="C276" s="278" t="s">
        <v>536</v>
      </c>
      <c r="D276" s="278" t="s">
        <v>334</v>
      </c>
      <c r="E276" s="279" t="s">
        <v>1920</v>
      </c>
      <c r="F276" s="280" t="s">
        <v>1921</v>
      </c>
      <c r="G276" s="281" t="s">
        <v>483</v>
      </c>
      <c r="H276" s="282">
        <v>240</v>
      </c>
      <c r="I276" s="283"/>
      <c r="J276" s="284">
        <f>ROUND(I276*H276,2)</f>
        <v>0</v>
      </c>
      <c r="K276" s="280" t="s">
        <v>1</v>
      </c>
      <c r="L276" s="285"/>
      <c r="M276" s="286" t="s">
        <v>1</v>
      </c>
      <c r="N276" s="287" t="s">
        <v>50</v>
      </c>
      <c r="O276" s="91"/>
      <c r="P276" s="255">
        <f>O276*H276</f>
        <v>0</v>
      </c>
      <c r="Q276" s="255">
        <v>0</v>
      </c>
      <c r="R276" s="255">
        <f>Q276*H276</f>
        <v>0</v>
      </c>
      <c r="S276" s="255">
        <v>0</v>
      </c>
      <c r="T276" s="25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57" t="s">
        <v>1385</v>
      </c>
      <c r="AT276" s="257" t="s">
        <v>334</v>
      </c>
      <c r="AU276" s="257" t="s">
        <v>96</v>
      </c>
      <c r="AY276" s="16" t="s">
        <v>180</v>
      </c>
      <c r="BE276" s="258">
        <f>IF(N276="základní",J276,0)</f>
        <v>0</v>
      </c>
      <c r="BF276" s="258">
        <f>IF(N276="snížená",J276,0)</f>
        <v>0</v>
      </c>
      <c r="BG276" s="258">
        <f>IF(N276="zákl. přenesená",J276,0)</f>
        <v>0</v>
      </c>
      <c r="BH276" s="258">
        <f>IF(N276="sníž. přenesená",J276,0)</f>
        <v>0</v>
      </c>
      <c r="BI276" s="258">
        <f>IF(N276="nulová",J276,0)</f>
        <v>0</v>
      </c>
      <c r="BJ276" s="16" t="s">
        <v>93</v>
      </c>
      <c r="BK276" s="258">
        <f>ROUND(I276*H276,2)</f>
        <v>0</v>
      </c>
      <c r="BL276" s="16" t="s">
        <v>1385</v>
      </c>
      <c r="BM276" s="257" t="s">
        <v>3684</v>
      </c>
    </row>
    <row r="277" s="2" customFormat="1">
      <c r="A277" s="38"/>
      <c r="B277" s="39"/>
      <c r="C277" s="40"/>
      <c r="D277" s="259" t="s">
        <v>187</v>
      </c>
      <c r="E277" s="40"/>
      <c r="F277" s="260" t="s">
        <v>1921</v>
      </c>
      <c r="G277" s="40"/>
      <c r="H277" s="40"/>
      <c r="I277" s="154"/>
      <c r="J277" s="40"/>
      <c r="K277" s="40"/>
      <c r="L277" s="44"/>
      <c r="M277" s="261"/>
      <c r="N277" s="262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6" t="s">
        <v>187</v>
      </c>
      <c r="AU277" s="16" t="s">
        <v>96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3685</v>
      </c>
      <c r="G278" s="268"/>
      <c r="H278" s="271">
        <v>240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93</v>
      </c>
      <c r="AY278" s="277" t="s">
        <v>180</v>
      </c>
    </row>
    <row r="279" s="2" customFormat="1" ht="24" customHeight="1">
      <c r="A279" s="38"/>
      <c r="B279" s="39"/>
      <c r="C279" s="246" t="s">
        <v>544</v>
      </c>
      <c r="D279" s="246" t="s">
        <v>181</v>
      </c>
      <c r="E279" s="247" t="s">
        <v>3686</v>
      </c>
      <c r="F279" s="248" t="s">
        <v>3687</v>
      </c>
      <c r="G279" s="249" t="s">
        <v>342</v>
      </c>
      <c r="H279" s="250">
        <v>2</v>
      </c>
      <c r="I279" s="251"/>
      <c r="J279" s="252">
        <f>ROUND(I279*H279,2)</f>
        <v>0</v>
      </c>
      <c r="K279" s="248" t="s">
        <v>280</v>
      </c>
      <c r="L279" s="44"/>
      <c r="M279" s="253" t="s">
        <v>1</v>
      </c>
      <c r="N279" s="254" t="s">
        <v>50</v>
      </c>
      <c r="O279" s="91"/>
      <c r="P279" s="255">
        <f>O279*H279</f>
        <v>0</v>
      </c>
      <c r="Q279" s="255">
        <v>0.00167</v>
      </c>
      <c r="R279" s="255">
        <f>Q279*H279</f>
        <v>0.0033400000000000001</v>
      </c>
      <c r="S279" s="255">
        <v>0</v>
      </c>
      <c r="T279" s="25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57" t="s">
        <v>198</v>
      </c>
      <c r="AT279" s="257" t="s">
        <v>181</v>
      </c>
      <c r="AU279" s="257" t="s">
        <v>96</v>
      </c>
      <c r="AY279" s="16" t="s">
        <v>180</v>
      </c>
      <c r="BE279" s="258">
        <f>IF(N279="základní",J279,0)</f>
        <v>0</v>
      </c>
      <c r="BF279" s="258">
        <f>IF(N279="snížená",J279,0)</f>
        <v>0</v>
      </c>
      <c r="BG279" s="258">
        <f>IF(N279="zákl. přenesená",J279,0)</f>
        <v>0</v>
      </c>
      <c r="BH279" s="258">
        <f>IF(N279="sníž. přenesená",J279,0)</f>
        <v>0</v>
      </c>
      <c r="BI279" s="258">
        <f>IF(N279="nulová",J279,0)</f>
        <v>0</v>
      </c>
      <c r="BJ279" s="16" t="s">
        <v>93</v>
      </c>
      <c r="BK279" s="258">
        <f>ROUND(I279*H279,2)</f>
        <v>0</v>
      </c>
      <c r="BL279" s="16" t="s">
        <v>198</v>
      </c>
      <c r="BM279" s="257" t="s">
        <v>3688</v>
      </c>
    </row>
    <row r="280" s="2" customFormat="1">
      <c r="A280" s="38"/>
      <c r="B280" s="39"/>
      <c r="C280" s="40"/>
      <c r="D280" s="259" t="s">
        <v>187</v>
      </c>
      <c r="E280" s="40"/>
      <c r="F280" s="260" t="s">
        <v>3689</v>
      </c>
      <c r="G280" s="40"/>
      <c r="H280" s="40"/>
      <c r="I280" s="154"/>
      <c r="J280" s="40"/>
      <c r="K280" s="40"/>
      <c r="L280" s="44"/>
      <c r="M280" s="261"/>
      <c r="N280" s="262"/>
      <c r="O280" s="91"/>
      <c r="P280" s="91"/>
      <c r="Q280" s="91"/>
      <c r="R280" s="91"/>
      <c r="S280" s="91"/>
      <c r="T280" s="92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6" t="s">
        <v>187</v>
      </c>
      <c r="AU280" s="16" t="s">
        <v>96</v>
      </c>
    </row>
    <row r="281" s="2" customFormat="1" ht="24" customHeight="1">
      <c r="A281" s="38"/>
      <c r="B281" s="39"/>
      <c r="C281" s="246" t="s">
        <v>549</v>
      </c>
      <c r="D281" s="246" t="s">
        <v>181</v>
      </c>
      <c r="E281" s="247" t="s">
        <v>3690</v>
      </c>
      <c r="F281" s="248" t="s">
        <v>3691</v>
      </c>
      <c r="G281" s="249" t="s">
        <v>342</v>
      </c>
      <c r="H281" s="250">
        <v>2</v>
      </c>
      <c r="I281" s="251"/>
      <c r="J281" s="252">
        <f>ROUND(I281*H281,2)</f>
        <v>0</v>
      </c>
      <c r="K281" s="248" t="s">
        <v>280</v>
      </c>
      <c r="L281" s="44"/>
      <c r="M281" s="253" t="s">
        <v>1</v>
      </c>
      <c r="N281" s="254" t="s">
        <v>50</v>
      </c>
      <c r="O281" s="91"/>
      <c r="P281" s="255">
        <f>O281*H281</f>
        <v>0</v>
      </c>
      <c r="Q281" s="255">
        <v>0</v>
      </c>
      <c r="R281" s="255">
        <f>Q281*H281</f>
        <v>0</v>
      </c>
      <c r="S281" s="255">
        <v>0</v>
      </c>
      <c r="T281" s="25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57" t="s">
        <v>198</v>
      </c>
      <c r="AT281" s="257" t="s">
        <v>181</v>
      </c>
      <c r="AU281" s="257" t="s">
        <v>96</v>
      </c>
      <c r="AY281" s="16" t="s">
        <v>180</v>
      </c>
      <c r="BE281" s="258">
        <f>IF(N281="základní",J281,0)</f>
        <v>0</v>
      </c>
      <c r="BF281" s="258">
        <f>IF(N281="snížená",J281,0)</f>
        <v>0</v>
      </c>
      <c r="BG281" s="258">
        <f>IF(N281="zákl. přenesená",J281,0)</f>
        <v>0</v>
      </c>
      <c r="BH281" s="258">
        <f>IF(N281="sníž. přenesená",J281,0)</f>
        <v>0</v>
      </c>
      <c r="BI281" s="258">
        <f>IF(N281="nulová",J281,0)</f>
        <v>0</v>
      </c>
      <c r="BJ281" s="16" t="s">
        <v>93</v>
      </c>
      <c r="BK281" s="258">
        <f>ROUND(I281*H281,2)</f>
        <v>0</v>
      </c>
      <c r="BL281" s="16" t="s">
        <v>198</v>
      </c>
      <c r="BM281" s="257" t="s">
        <v>3692</v>
      </c>
    </row>
    <row r="282" s="2" customFormat="1">
      <c r="A282" s="38"/>
      <c r="B282" s="39"/>
      <c r="C282" s="40"/>
      <c r="D282" s="259" t="s">
        <v>187</v>
      </c>
      <c r="E282" s="40"/>
      <c r="F282" s="260" t="s">
        <v>3693</v>
      </c>
      <c r="G282" s="40"/>
      <c r="H282" s="40"/>
      <c r="I282" s="154"/>
      <c r="J282" s="40"/>
      <c r="K282" s="40"/>
      <c r="L282" s="44"/>
      <c r="M282" s="261"/>
      <c r="N282" s="262"/>
      <c r="O282" s="91"/>
      <c r="P282" s="91"/>
      <c r="Q282" s="91"/>
      <c r="R282" s="91"/>
      <c r="S282" s="91"/>
      <c r="T282" s="92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6" t="s">
        <v>187</v>
      </c>
      <c r="AU282" s="16" t="s">
        <v>96</v>
      </c>
    </row>
    <row r="283" s="2" customFormat="1" ht="16.5" customHeight="1">
      <c r="A283" s="38"/>
      <c r="B283" s="39"/>
      <c r="C283" s="278" t="s">
        <v>555</v>
      </c>
      <c r="D283" s="278" t="s">
        <v>334</v>
      </c>
      <c r="E283" s="279" t="s">
        <v>3694</v>
      </c>
      <c r="F283" s="280" t="s">
        <v>3695</v>
      </c>
      <c r="G283" s="281" t="s">
        <v>483</v>
      </c>
      <c r="H283" s="282">
        <v>252</v>
      </c>
      <c r="I283" s="283"/>
      <c r="J283" s="284">
        <f>ROUND(I283*H283,2)</f>
        <v>0</v>
      </c>
      <c r="K283" s="280" t="s">
        <v>280</v>
      </c>
      <c r="L283" s="285"/>
      <c r="M283" s="286" t="s">
        <v>1</v>
      </c>
      <c r="N283" s="287" t="s">
        <v>50</v>
      </c>
      <c r="O283" s="91"/>
      <c r="P283" s="255">
        <f>O283*H283</f>
        <v>0</v>
      </c>
      <c r="Q283" s="255">
        <v>0.0045700000000000003</v>
      </c>
      <c r="R283" s="255">
        <f>Q283*H283</f>
        <v>1.15164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215</v>
      </c>
      <c r="AT283" s="257" t="s">
        <v>334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3696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3695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2" customFormat="1" ht="16.5" customHeight="1">
      <c r="A285" s="38"/>
      <c r="B285" s="39"/>
      <c r="C285" s="278" t="s">
        <v>560</v>
      </c>
      <c r="D285" s="278" t="s">
        <v>334</v>
      </c>
      <c r="E285" s="279" t="s">
        <v>3697</v>
      </c>
      <c r="F285" s="280" t="s">
        <v>3698</v>
      </c>
      <c r="G285" s="281" t="s">
        <v>483</v>
      </c>
      <c r="H285" s="282">
        <v>7</v>
      </c>
      <c r="I285" s="283"/>
      <c r="J285" s="284">
        <f>ROUND(I285*H285,2)</f>
        <v>0</v>
      </c>
      <c r="K285" s="280" t="s">
        <v>280</v>
      </c>
      <c r="L285" s="285"/>
      <c r="M285" s="286" t="s">
        <v>1</v>
      </c>
      <c r="N285" s="287" t="s">
        <v>50</v>
      </c>
      <c r="O285" s="91"/>
      <c r="P285" s="255">
        <f>O285*H285</f>
        <v>0</v>
      </c>
      <c r="Q285" s="255">
        <v>0.0041200000000000004</v>
      </c>
      <c r="R285" s="255">
        <f>Q285*H285</f>
        <v>0.028840000000000005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215</v>
      </c>
      <c r="AT285" s="257" t="s">
        <v>334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3699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3698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2" customFormat="1" ht="24" customHeight="1">
      <c r="A287" s="38"/>
      <c r="B287" s="39"/>
      <c r="C287" s="246" t="s">
        <v>566</v>
      </c>
      <c r="D287" s="246" t="s">
        <v>181</v>
      </c>
      <c r="E287" s="247" t="s">
        <v>3700</v>
      </c>
      <c r="F287" s="248" t="s">
        <v>3701</v>
      </c>
      <c r="G287" s="249" t="s">
        <v>483</v>
      </c>
      <c r="H287" s="250">
        <v>252</v>
      </c>
      <c r="I287" s="251"/>
      <c r="J287" s="252">
        <f>ROUND(I287*H287,2)</f>
        <v>0</v>
      </c>
      <c r="K287" s="248" t="s">
        <v>280</v>
      </c>
      <c r="L287" s="44"/>
      <c r="M287" s="253" t="s">
        <v>1</v>
      </c>
      <c r="N287" s="254" t="s">
        <v>50</v>
      </c>
      <c r="O287" s="91"/>
      <c r="P287" s="255">
        <f>O287*H287</f>
        <v>0</v>
      </c>
      <c r="Q287" s="255">
        <v>0</v>
      </c>
      <c r="R287" s="255">
        <f>Q287*H287</f>
        <v>0</v>
      </c>
      <c r="S287" s="255">
        <v>0</v>
      </c>
      <c r="T287" s="256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57" t="s">
        <v>198</v>
      </c>
      <c r="AT287" s="257" t="s">
        <v>181</v>
      </c>
      <c r="AU287" s="257" t="s">
        <v>96</v>
      </c>
      <c r="AY287" s="16" t="s">
        <v>180</v>
      </c>
      <c r="BE287" s="258">
        <f>IF(N287="základní",J287,0)</f>
        <v>0</v>
      </c>
      <c r="BF287" s="258">
        <f>IF(N287="snížená",J287,0)</f>
        <v>0</v>
      </c>
      <c r="BG287" s="258">
        <f>IF(N287="zákl. přenesená",J287,0)</f>
        <v>0</v>
      </c>
      <c r="BH287" s="258">
        <f>IF(N287="sníž. přenesená",J287,0)</f>
        <v>0</v>
      </c>
      <c r="BI287" s="258">
        <f>IF(N287="nulová",J287,0)</f>
        <v>0</v>
      </c>
      <c r="BJ287" s="16" t="s">
        <v>93</v>
      </c>
      <c r="BK287" s="258">
        <f>ROUND(I287*H287,2)</f>
        <v>0</v>
      </c>
      <c r="BL287" s="16" t="s">
        <v>198</v>
      </c>
      <c r="BM287" s="257" t="s">
        <v>3702</v>
      </c>
    </row>
    <row r="288" s="2" customFormat="1">
      <c r="A288" s="38"/>
      <c r="B288" s="39"/>
      <c r="C288" s="40"/>
      <c r="D288" s="259" t="s">
        <v>187</v>
      </c>
      <c r="E288" s="40"/>
      <c r="F288" s="260" t="s">
        <v>3703</v>
      </c>
      <c r="G288" s="40"/>
      <c r="H288" s="40"/>
      <c r="I288" s="154"/>
      <c r="J288" s="40"/>
      <c r="K288" s="40"/>
      <c r="L288" s="44"/>
      <c r="M288" s="261"/>
      <c r="N288" s="262"/>
      <c r="O288" s="91"/>
      <c r="P288" s="91"/>
      <c r="Q288" s="91"/>
      <c r="R288" s="91"/>
      <c r="S288" s="91"/>
      <c r="T288" s="9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6" t="s">
        <v>187</v>
      </c>
      <c r="AU288" s="16" t="s">
        <v>96</v>
      </c>
    </row>
    <row r="289" s="2" customFormat="1" ht="24" customHeight="1">
      <c r="A289" s="38"/>
      <c r="B289" s="39"/>
      <c r="C289" s="246" t="s">
        <v>573</v>
      </c>
      <c r="D289" s="246" t="s">
        <v>181</v>
      </c>
      <c r="E289" s="247" t="s">
        <v>3704</v>
      </c>
      <c r="F289" s="248" t="s">
        <v>3705</v>
      </c>
      <c r="G289" s="249" t="s">
        <v>342</v>
      </c>
      <c r="H289" s="250">
        <v>45</v>
      </c>
      <c r="I289" s="251"/>
      <c r="J289" s="252">
        <f>ROUND(I289*H289,2)</f>
        <v>0</v>
      </c>
      <c r="K289" s="248" t="s">
        <v>312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3706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3707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3708</v>
      </c>
      <c r="G291" s="268"/>
      <c r="H291" s="271">
        <v>45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579</v>
      </c>
      <c r="D292" s="278" t="s">
        <v>334</v>
      </c>
      <c r="E292" s="279" t="s">
        <v>3709</v>
      </c>
      <c r="F292" s="280" t="s">
        <v>3710</v>
      </c>
      <c r="G292" s="281" t="s">
        <v>342</v>
      </c>
      <c r="H292" s="282">
        <v>45</v>
      </c>
      <c r="I292" s="283"/>
      <c r="J292" s="284">
        <f>ROUND(I292*H292,2)</f>
        <v>0</v>
      </c>
      <c r="K292" s="280" t="s">
        <v>1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0.00052300000000000003</v>
      </c>
      <c r="R292" s="255">
        <f>Q292*H292</f>
        <v>0.023535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215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3711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3712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2" customFormat="1" ht="24" customHeight="1">
      <c r="A294" s="38"/>
      <c r="B294" s="39"/>
      <c r="C294" s="278" t="s">
        <v>585</v>
      </c>
      <c r="D294" s="278" t="s">
        <v>334</v>
      </c>
      <c r="E294" s="279" t="s">
        <v>3713</v>
      </c>
      <c r="F294" s="280" t="s">
        <v>3714</v>
      </c>
      <c r="G294" s="281" t="s">
        <v>342</v>
      </c>
      <c r="H294" s="282">
        <v>1</v>
      </c>
      <c r="I294" s="283"/>
      <c r="J294" s="284">
        <f>ROUND(I294*H294,2)</f>
        <v>0</v>
      </c>
      <c r="K294" s="280" t="s">
        <v>1</v>
      </c>
      <c r="L294" s="285"/>
      <c r="M294" s="286" t="s">
        <v>1</v>
      </c>
      <c r="N294" s="287" t="s">
        <v>50</v>
      </c>
      <c r="O294" s="91"/>
      <c r="P294" s="255">
        <f>O294*H294</f>
        <v>0</v>
      </c>
      <c r="Q294" s="255">
        <v>0.025000000000000001</v>
      </c>
      <c r="R294" s="255">
        <f>Q294*H294</f>
        <v>0.025000000000000001</v>
      </c>
      <c r="S294" s="255">
        <v>0</v>
      </c>
      <c r="T294" s="25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57" t="s">
        <v>215</v>
      </c>
      <c r="AT294" s="257" t="s">
        <v>334</v>
      </c>
      <c r="AU294" s="257" t="s">
        <v>96</v>
      </c>
      <c r="AY294" s="16" t="s">
        <v>180</v>
      </c>
      <c r="BE294" s="258">
        <f>IF(N294="základní",J294,0)</f>
        <v>0</v>
      </c>
      <c r="BF294" s="258">
        <f>IF(N294="snížená",J294,0)</f>
        <v>0</v>
      </c>
      <c r="BG294" s="258">
        <f>IF(N294="zákl. přenesená",J294,0)</f>
        <v>0</v>
      </c>
      <c r="BH294" s="258">
        <f>IF(N294="sníž. přenesená",J294,0)</f>
        <v>0</v>
      </c>
      <c r="BI294" s="258">
        <f>IF(N294="nulová",J294,0)</f>
        <v>0</v>
      </c>
      <c r="BJ294" s="16" t="s">
        <v>93</v>
      </c>
      <c r="BK294" s="258">
        <f>ROUND(I294*H294,2)</f>
        <v>0</v>
      </c>
      <c r="BL294" s="16" t="s">
        <v>198</v>
      </c>
      <c r="BM294" s="257" t="s">
        <v>3715</v>
      </c>
    </row>
    <row r="295" s="2" customFormat="1">
      <c r="A295" s="38"/>
      <c r="B295" s="39"/>
      <c r="C295" s="40"/>
      <c r="D295" s="259" t="s">
        <v>187</v>
      </c>
      <c r="E295" s="40"/>
      <c r="F295" s="260" t="s">
        <v>3716</v>
      </c>
      <c r="G295" s="40"/>
      <c r="H295" s="40"/>
      <c r="I295" s="154"/>
      <c r="J295" s="40"/>
      <c r="K295" s="40"/>
      <c r="L295" s="44"/>
      <c r="M295" s="261"/>
      <c r="N295" s="262"/>
      <c r="O295" s="91"/>
      <c r="P295" s="91"/>
      <c r="Q295" s="91"/>
      <c r="R295" s="91"/>
      <c r="S295" s="91"/>
      <c r="T295" s="92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6" t="s">
        <v>187</v>
      </c>
      <c r="AU295" s="16" t="s">
        <v>96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93</v>
      </c>
      <c r="G296" s="268"/>
      <c r="H296" s="271">
        <v>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93</v>
      </c>
      <c r="AY296" s="277" t="s">
        <v>180</v>
      </c>
    </row>
    <row r="297" s="2" customFormat="1" ht="16.5" customHeight="1">
      <c r="A297" s="38"/>
      <c r="B297" s="39"/>
      <c r="C297" s="246" t="s">
        <v>590</v>
      </c>
      <c r="D297" s="246" t="s">
        <v>181</v>
      </c>
      <c r="E297" s="247" t="s">
        <v>3717</v>
      </c>
      <c r="F297" s="248" t="s">
        <v>3718</v>
      </c>
      <c r="G297" s="249" t="s">
        <v>342</v>
      </c>
      <c r="H297" s="250">
        <v>1</v>
      </c>
      <c r="I297" s="251"/>
      <c r="J297" s="252">
        <f>ROUND(I297*H297,2)</f>
        <v>0</v>
      </c>
      <c r="K297" s="248" t="s">
        <v>312</v>
      </c>
      <c r="L297" s="44"/>
      <c r="M297" s="253" t="s">
        <v>1</v>
      </c>
      <c r="N297" s="254" t="s">
        <v>50</v>
      </c>
      <c r="O297" s="91"/>
      <c r="P297" s="255">
        <f>O297*H297</f>
        <v>0</v>
      </c>
      <c r="Q297" s="255">
        <v>0.00080000000000000004</v>
      </c>
      <c r="R297" s="255">
        <f>Q297*H297</f>
        <v>0.00080000000000000004</v>
      </c>
      <c r="S297" s="255">
        <v>0</v>
      </c>
      <c r="T297" s="25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57" t="s">
        <v>198</v>
      </c>
      <c r="AT297" s="257" t="s">
        <v>181</v>
      </c>
      <c r="AU297" s="257" t="s">
        <v>96</v>
      </c>
      <c r="AY297" s="16" t="s">
        <v>180</v>
      </c>
      <c r="BE297" s="258">
        <f>IF(N297="základní",J297,0)</f>
        <v>0</v>
      </c>
      <c r="BF297" s="258">
        <f>IF(N297="snížená",J297,0)</f>
        <v>0</v>
      </c>
      <c r="BG297" s="258">
        <f>IF(N297="zákl. přenesená",J297,0)</f>
        <v>0</v>
      </c>
      <c r="BH297" s="258">
        <f>IF(N297="sníž. přenesená",J297,0)</f>
        <v>0</v>
      </c>
      <c r="BI297" s="258">
        <f>IF(N297="nulová",J297,0)</f>
        <v>0</v>
      </c>
      <c r="BJ297" s="16" t="s">
        <v>93</v>
      </c>
      <c r="BK297" s="258">
        <f>ROUND(I297*H297,2)</f>
        <v>0</v>
      </c>
      <c r="BL297" s="16" t="s">
        <v>198</v>
      </c>
      <c r="BM297" s="257" t="s">
        <v>3719</v>
      </c>
    </row>
    <row r="298" s="2" customFormat="1">
      <c r="A298" s="38"/>
      <c r="B298" s="39"/>
      <c r="C298" s="40"/>
      <c r="D298" s="259" t="s">
        <v>187</v>
      </c>
      <c r="E298" s="40"/>
      <c r="F298" s="260" t="s">
        <v>3720</v>
      </c>
      <c r="G298" s="40"/>
      <c r="H298" s="40"/>
      <c r="I298" s="154"/>
      <c r="J298" s="40"/>
      <c r="K298" s="40"/>
      <c r="L298" s="44"/>
      <c r="M298" s="261"/>
      <c r="N298" s="262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6" t="s">
        <v>187</v>
      </c>
      <c r="AU298" s="16" t="s">
        <v>96</v>
      </c>
    </row>
    <row r="299" s="2" customFormat="1" ht="16.5" customHeight="1">
      <c r="A299" s="38"/>
      <c r="B299" s="39"/>
      <c r="C299" s="278" t="s">
        <v>596</v>
      </c>
      <c r="D299" s="278" t="s">
        <v>334</v>
      </c>
      <c r="E299" s="279" t="s">
        <v>3721</v>
      </c>
      <c r="F299" s="280" t="s">
        <v>3722</v>
      </c>
      <c r="G299" s="281" t="s">
        <v>342</v>
      </c>
      <c r="H299" s="282">
        <v>1</v>
      </c>
      <c r="I299" s="283"/>
      <c r="J299" s="284">
        <f>ROUND(I299*H299,2)</f>
        <v>0</v>
      </c>
      <c r="K299" s="280" t="s">
        <v>312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0.00064000000000000005</v>
      </c>
      <c r="R299" s="255">
        <f>Q299*H299</f>
        <v>0.00064000000000000005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1385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1385</v>
      </c>
      <c r="BM299" s="257" t="s">
        <v>3723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3724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93</v>
      </c>
      <c r="G301" s="268"/>
      <c r="H301" s="271">
        <v>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93</v>
      </c>
      <c r="AY301" s="277" t="s">
        <v>180</v>
      </c>
    </row>
    <row r="302" s="2" customFormat="1" ht="16.5" customHeight="1">
      <c r="A302" s="38"/>
      <c r="B302" s="39"/>
      <c r="C302" s="278" t="s">
        <v>602</v>
      </c>
      <c r="D302" s="278" t="s">
        <v>334</v>
      </c>
      <c r="E302" s="279" t="s">
        <v>3725</v>
      </c>
      <c r="F302" s="280" t="s">
        <v>3726</v>
      </c>
      <c r="G302" s="281" t="s">
        <v>342</v>
      </c>
      <c r="H302" s="282">
        <v>1</v>
      </c>
      <c r="I302" s="283"/>
      <c r="J302" s="284">
        <f>ROUND(I302*H302,2)</f>
        <v>0</v>
      </c>
      <c r="K302" s="280" t="s">
        <v>312</v>
      </c>
      <c r="L302" s="285"/>
      <c r="M302" s="286" t="s">
        <v>1</v>
      </c>
      <c r="N302" s="287" t="s">
        <v>50</v>
      </c>
      <c r="O302" s="91"/>
      <c r="P302" s="255">
        <f>O302*H302</f>
        <v>0</v>
      </c>
      <c r="Q302" s="255">
        <v>0.021000000000000001</v>
      </c>
      <c r="R302" s="255">
        <f>Q302*H302</f>
        <v>0.021000000000000001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1385</v>
      </c>
      <c r="AT302" s="257" t="s">
        <v>334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1385</v>
      </c>
      <c r="BM302" s="257" t="s">
        <v>3727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3728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93</v>
      </c>
      <c r="G304" s="268"/>
      <c r="H304" s="271">
        <v>1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609</v>
      </c>
      <c r="D305" s="246" t="s">
        <v>181</v>
      </c>
      <c r="E305" s="247" t="s">
        <v>3729</v>
      </c>
      <c r="F305" s="248" t="s">
        <v>3730</v>
      </c>
      <c r="G305" s="249" t="s">
        <v>342</v>
      </c>
      <c r="H305" s="250">
        <v>1</v>
      </c>
      <c r="I305" s="251"/>
      <c r="J305" s="252">
        <f>ROUND(I305*H305,2)</f>
        <v>0</v>
      </c>
      <c r="K305" s="248" t="s">
        <v>312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0.00080000000000000004</v>
      </c>
      <c r="R305" s="255">
        <f>Q305*H305</f>
        <v>0.00080000000000000004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198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198</v>
      </c>
      <c r="BM305" s="257" t="s">
        <v>3731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3732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2" customFormat="1" ht="16.5" customHeight="1">
      <c r="A307" s="38"/>
      <c r="B307" s="39"/>
      <c r="C307" s="278" t="s">
        <v>614</v>
      </c>
      <c r="D307" s="278" t="s">
        <v>334</v>
      </c>
      <c r="E307" s="279" t="s">
        <v>3733</v>
      </c>
      <c r="F307" s="280" t="s">
        <v>3734</v>
      </c>
      <c r="G307" s="281" t="s">
        <v>3735</v>
      </c>
      <c r="H307" s="282">
        <v>1</v>
      </c>
      <c r="I307" s="283"/>
      <c r="J307" s="284">
        <f>ROUND(I307*H307,2)</f>
        <v>0</v>
      </c>
      <c r="K307" s="280" t="s">
        <v>1</v>
      </c>
      <c r="L307" s="285"/>
      <c r="M307" s="286" t="s">
        <v>1</v>
      </c>
      <c r="N307" s="287" t="s">
        <v>50</v>
      </c>
      <c r="O307" s="91"/>
      <c r="P307" s="255">
        <f>O307*H307</f>
        <v>0</v>
      </c>
      <c r="Q307" s="255">
        <v>0.0033</v>
      </c>
      <c r="R307" s="255">
        <f>Q307*H307</f>
        <v>0.0033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215</v>
      </c>
      <c r="AT307" s="257" t="s">
        <v>334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3736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3737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93</v>
      </c>
      <c r="G309" s="268"/>
      <c r="H309" s="271">
        <v>1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78" t="s">
        <v>619</v>
      </c>
      <c r="D310" s="278" t="s">
        <v>334</v>
      </c>
      <c r="E310" s="279" t="s">
        <v>3738</v>
      </c>
      <c r="F310" s="280" t="s">
        <v>3739</v>
      </c>
      <c r="G310" s="281" t="s">
        <v>342</v>
      </c>
      <c r="H310" s="282">
        <v>1</v>
      </c>
      <c r="I310" s="283"/>
      <c r="J310" s="284">
        <f>ROUND(I310*H310,2)</f>
        <v>0</v>
      </c>
      <c r="K310" s="280" t="s">
        <v>312</v>
      </c>
      <c r="L310" s="285"/>
      <c r="M310" s="286" t="s">
        <v>1</v>
      </c>
      <c r="N310" s="287" t="s">
        <v>50</v>
      </c>
      <c r="O310" s="91"/>
      <c r="P310" s="255">
        <f>O310*H310</f>
        <v>0</v>
      </c>
      <c r="Q310" s="255">
        <v>0.0051999999999999998</v>
      </c>
      <c r="R310" s="255">
        <f>Q310*H310</f>
        <v>0.0051999999999999998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215</v>
      </c>
      <c r="AT310" s="257" t="s">
        <v>334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3740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3741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93</v>
      </c>
      <c r="G312" s="268"/>
      <c r="H312" s="271">
        <v>1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93</v>
      </c>
      <c r="AY312" s="277" t="s">
        <v>180</v>
      </c>
    </row>
    <row r="313" s="2" customFormat="1" ht="16.5" customHeight="1">
      <c r="A313" s="38"/>
      <c r="B313" s="39"/>
      <c r="C313" s="278" t="s">
        <v>624</v>
      </c>
      <c r="D313" s="278" t="s">
        <v>334</v>
      </c>
      <c r="E313" s="279" t="s">
        <v>3742</v>
      </c>
      <c r="F313" s="280" t="s">
        <v>3743</v>
      </c>
      <c r="G313" s="281" t="s">
        <v>342</v>
      </c>
      <c r="H313" s="282">
        <v>3</v>
      </c>
      <c r="I313" s="283"/>
      <c r="J313" s="284">
        <f>ROUND(I313*H313,2)</f>
        <v>0</v>
      </c>
      <c r="K313" s="280" t="s">
        <v>1</v>
      </c>
      <c r="L313" s="285"/>
      <c r="M313" s="286" t="s">
        <v>1</v>
      </c>
      <c r="N313" s="287" t="s">
        <v>50</v>
      </c>
      <c r="O313" s="91"/>
      <c r="P313" s="255">
        <f>O313*H313</f>
        <v>0</v>
      </c>
      <c r="Q313" s="255">
        <v>0.0051999999999999998</v>
      </c>
      <c r="R313" s="255">
        <f>Q313*H313</f>
        <v>0.015599999999999999</v>
      </c>
      <c r="S313" s="255">
        <v>0</v>
      </c>
      <c r="T313" s="25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57" t="s">
        <v>215</v>
      </c>
      <c r="AT313" s="257" t="s">
        <v>334</v>
      </c>
      <c r="AU313" s="257" t="s">
        <v>96</v>
      </c>
      <c r="AY313" s="16" t="s">
        <v>180</v>
      </c>
      <c r="BE313" s="258">
        <f>IF(N313="základní",J313,0)</f>
        <v>0</v>
      </c>
      <c r="BF313" s="258">
        <f>IF(N313="snížená",J313,0)</f>
        <v>0</v>
      </c>
      <c r="BG313" s="258">
        <f>IF(N313="zákl. přenesená",J313,0)</f>
        <v>0</v>
      </c>
      <c r="BH313" s="258">
        <f>IF(N313="sníž. přenesená",J313,0)</f>
        <v>0</v>
      </c>
      <c r="BI313" s="258">
        <f>IF(N313="nulová",J313,0)</f>
        <v>0</v>
      </c>
      <c r="BJ313" s="16" t="s">
        <v>93</v>
      </c>
      <c r="BK313" s="258">
        <f>ROUND(I313*H313,2)</f>
        <v>0</v>
      </c>
      <c r="BL313" s="16" t="s">
        <v>198</v>
      </c>
      <c r="BM313" s="257" t="s">
        <v>3744</v>
      </c>
    </row>
    <row r="314" s="2" customFormat="1">
      <c r="A314" s="38"/>
      <c r="B314" s="39"/>
      <c r="C314" s="40"/>
      <c r="D314" s="259" t="s">
        <v>187</v>
      </c>
      <c r="E314" s="40"/>
      <c r="F314" s="260" t="s">
        <v>3741</v>
      </c>
      <c r="G314" s="40"/>
      <c r="H314" s="40"/>
      <c r="I314" s="154"/>
      <c r="J314" s="40"/>
      <c r="K314" s="40"/>
      <c r="L314" s="44"/>
      <c r="M314" s="261"/>
      <c r="N314" s="262"/>
      <c r="O314" s="91"/>
      <c r="P314" s="91"/>
      <c r="Q314" s="91"/>
      <c r="R314" s="91"/>
      <c r="S314" s="91"/>
      <c r="T314" s="92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6" t="s">
        <v>187</v>
      </c>
      <c r="AU314" s="16" t="s">
        <v>96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193</v>
      </c>
      <c r="G315" s="268"/>
      <c r="H315" s="271">
        <v>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93</v>
      </c>
      <c r="AY315" s="277" t="s">
        <v>180</v>
      </c>
    </row>
    <row r="316" s="2" customFormat="1" ht="16.5" customHeight="1">
      <c r="A316" s="38"/>
      <c r="B316" s="39"/>
      <c r="C316" s="278" t="s">
        <v>628</v>
      </c>
      <c r="D316" s="278" t="s">
        <v>334</v>
      </c>
      <c r="E316" s="279" t="s">
        <v>3745</v>
      </c>
      <c r="F316" s="280" t="s">
        <v>3746</v>
      </c>
      <c r="G316" s="281" t="s">
        <v>342</v>
      </c>
      <c r="H316" s="282">
        <v>16</v>
      </c>
      <c r="I316" s="283"/>
      <c r="J316" s="284">
        <f>ROUND(I316*H316,2)</f>
        <v>0</v>
      </c>
      <c r="K316" s="280" t="s">
        <v>1</v>
      </c>
      <c r="L316" s="285"/>
      <c r="M316" s="286" t="s">
        <v>1</v>
      </c>
      <c r="N316" s="287" t="s">
        <v>50</v>
      </c>
      <c r="O316" s="91"/>
      <c r="P316" s="255">
        <f>O316*H316</f>
        <v>0</v>
      </c>
      <c r="Q316" s="255">
        <v>0.0051999999999999998</v>
      </c>
      <c r="R316" s="255">
        <f>Q316*H316</f>
        <v>0.083199999999999996</v>
      </c>
      <c r="S316" s="255">
        <v>0</v>
      </c>
      <c r="T316" s="25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57" t="s">
        <v>215</v>
      </c>
      <c r="AT316" s="257" t="s">
        <v>334</v>
      </c>
      <c r="AU316" s="257" t="s">
        <v>96</v>
      </c>
      <c r="AY316" s="16" t="s">
        <v>180</v>
      </c>
      <c r="BE316" s="258">
        <f>IF(N316="základní",J316,0)</f>
        <v>0</v>
      </c>
      <c r="BF316" s="258">
        <f>IF(N316="snížená",J316,0)</f>
        <v>0</v>
      </c>
      <c r="BG316" s="258">
        <f>IF(N316="zákl. přenesená",J316,0)</f>
        <v>0</v>
      </c>
      <c r="BH316" s="258">
        <f>IF(N316="sníž. přenesená",J316,0)</f>
        <v>0</v>
      </c>
      <c r="BI316" s="258">
        <f>IF(N316="nulová",J316,0)</f>
        <v>0</v>
      </c>
      <c r="BJ316" s="16" t="s">
        <v>93</v>
      </c>
      <c r="BK316" s="258">
        <f>ROUND(I316*H316,2)</f>
        <v>0</v>
      </c>
      <c r="BL316" s="16" t="s">
        <v>198</v>
      </c>
      <c r="BM316" s="257" t="s">
        <v>3747</v>
      </c>
    </row>
    <row r="317" s="2" customFormat="1">
      <c r="A317" s="38"/>
      <c r="B317" s="39"/>
      <c r="C317" s="40"/>
      <c r="D317" s="259" t="s">
        <v>187</v>
      </c>
      <c r="E317" s="40"/>
      <c r="F317" s="260" t="s">
        <v>3741</v>
      </c>
      <c r="G317" s="40"/>
      <c r="H317" s="40"/>
      <c r="I317" s="154"/>
      <c r="J317" s="40"/>
      <c r="K317" s="40"/>
      <c r="L317" s="44"/>
      <c r="M317" s="261"/>
      <c r="N317" s="262"/>
      <c r="O317" s="91"/>
      <c r="P317" s="91"/>
      <c r="Q317" s="91"/>
      <c r="R317" s="91"/>
      <c r="S317" s="91"/>
      <c r="T317" s="92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6" t="s">
        <v>187</v>
      </c>
      <c r="AU317" s="16" t="s">
        <v>96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368</v>
      </c>
      <c r="G318" s="268"/>
      <c r="H318" s="271">
        <v>16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93</v>
      </c>
      <c r="AY318" s="277" t="s">
        <v>180</v>
      </c>
    </row>
    <row r="319" s="2" customFormat="1" ht="16.5" customHeight="1">
      <c r="A319" s="38"/>
      <c r="B319" s="39"/>
      <c r="C319" s="278" t="s">
        <v>632</v>
      </c>
      <c r="D319" s="278" t="s">
        <v>334</v>
      </c>
      <c r="E319" s="279" t="s">
        <v>3748</v>
      </c>
      <c r="F319" s="280" t="s">
        <v>3749</v>
      </c>
      <c r="G319" s="281" t="s">
        <v>342</v>
      </c>
      <c r="H319" s="282">
        <v>2</v>
      </c>
      <c r="I319" s="283"/>
      <c r="J319" s="284">
        <f>ROUND(I319*H319,2)</f>
        <v>0</v>
      </c>
      <c r="K319" s="280" t="s">
        <v>280</v>
      </c>
      <c r="L319" s="285"/>
      <c r="M319" s="286" t="s">
        <v>1</v>
      </c>
      <c r="N319" s="287" t="s">
        <v>50</v>
      </c>
      <c r="O319" s="91"/>
      <c r="P319" s="255">
        <f>O319*H319</f>
        <v>0</v>
      </c>
      <c r="Q319" s="255">
        <v>0.001</v>
      </c>
      <c r="R319" s="255">
        <f>Q319*H319</f>
        <v>0.002</v>
      </c>
      <c r="S319" s="255">
        <v>0</v>
      </c>
      <c r="T319" s="25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57" t="s">
        <v>215</v>
      </c>
      <c r="AT319" s="257" t="s">
        <v>334</v>
      </c>
      <c r="AU319" s="257" t="s">
        <v>96</v>
      </c>
      <c r="AY319" s="16" t="s">
        <v>180</v>
      </c>
      <c r="BE319" s="258">
        <f>IF(N319="základní",J319,0)</f>
        <v>0</v>
      </c>
      <c r="BF319" s="258">
        <f>IF(N319="snížená",J319,0)</f>
        <v>0</v>
      </c>
      <c r="BG319" s="258">
        <f>IF(N319="zákl. přenesená",J319,0)</f>
        <v>0</v>
      </c>
      <c r="BH319" s="258">
        <f>IF(N319="sníž. přenesená",J319,0)</f>
        <v>0</v>
      </c>
      <c r="BI319" s="258">
        <f>IF(N319="nulová",J319,0)</f>
        <v>0</v>
      </c>
      <c r="BJ319" s="16" t="s">
        <v>93</v>
      </c>
      <c r="BK319" s="258">
        <f>ROUND(I319*H319,2)</f>
        <v>0</v>
      </c>
      <c r="BL319" s="16" t="s">
        <v>198</v>
      </c>
      <c r="BM319" s="257" t="s">
        <v>3750</v>
      </c>
    </row>
    <row r="320" s="2" customFormat="1">
      <c r="A320" s="38"/>
      <c r="B320" s="39"/>
      <c r="C320" s="40"/>
      <c r="D320" s="259" t="s">
        <v>187</v>
      </c>
      <c r="E320" s="40"/>
      <c r="F320" s="260" t="s">
        <v>3749</v>
      </c>
      <c r="G320" s="40"/>
      <c r="H320" s="40"/>
      <c r="I320" s="154"/>
      <c r="J320" s="40"/>
      <c r="K320" s="40"/>
      <c r="L320" s="44"/>
      <c r="M320" s="261"/>
      <c r="N320" s="262"/>
      <c r="O320" s="91"/>
      <c r="P320" s="91"/>
      <c r="Q320" s="91"/>
      <c r="R320" s="91"/>
      <c r="S320" s="91"/>
      <c r="T320" s="92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6" t="s">
        <v>187</v>
      </c>
      <c r="AU320" s="16" t="s">
        <v>96</v>
      </c>
    </row>
    <row r="321" s="2" customFormat="1" ht="16.5" customHeight="1">
      <c r="A321" s="38"/>
      <c r="B321" s="39"/>
      <c r="C321" s="278" t="s">
        <v>636</v>
      </c>
      <c r="D321" s="278" t="s">
        <v>334</v>
      </c>
      <c r="E321" s="279" t="s">
        <v>3751</v>
      </c>
      <c r="F321" s="280" t="s">
        <v>3752</v>
      </c>
      <c r="G321" s="281" t="s">
        <v>342</v>
      </c>
      <c r="H321" s="282">
        <v>1</v>
      </c>
      <c r="I321" s="283"/>
      <c r="J321" s="284">
        <f>ROUND(I321*H321,2)</f>
        <v>0</v>
      </c>
      <c r="K321" s="280" t="s">
        <v>1</v>
      </c>
      <c r="L321" s="285"/>
      <c r="M321" s="286" t="s">
        <v>1</v>
      </c>
      <c r="N321" s="287" t="s">
        <v>50</v>
      </c>
      <c r="O321" s="91"/>
      <c r="P321" s="255">
        <f>O321*H321</f>
        <v>0</v>
      </c>
      <c r="Q321" s="255">
        <v>0.0051999999999999998</v>
      </c>
      <c r="R321" s="255">
        <f>Q321*H321</f>
        <v>0.0051999999999999998</v>
      </c>
      <c r="S321" s="255">
        <v>0</v>
      </c>
      <c r="T321" s="25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57" t="s">
        <v>215</v>
      </c>
      <c r="AT321" s="257" t="s">
        <v>334</v>
      </c>
      <c r="AU321" s="257" t="s">
        <v>96</v>
      </c>
      <c r="AY321" s="16" t="s">
        <v>180</v>
      </c>
      <c r="BE321" s="258">
        <f>IF(N321="základní",J321,0)</f>
        <v>0</v>
      </c>
      <c r="BF321" s="258">
        <f>IF(N321="snížená",J321,0)</f>
        <v>0</v>
      </c>
      <c r="BG321" s="258">
        <f>IF(N321="zákl. přenesená",J321,0)</f>
        <v>0</v>
      </c>
      <c r="BH321" s="258">
        <f>IF(N321="sníž. přenesená",J321,0)</f>
        <v>0</v>
      </c>
      <c r="BI321" s="258">
        <f>IF(N321="nulová",J321,0)</f>
        <v>0</v>
      </c>
      <c r="BJ321" s="16" t="s">
        <v>93</v>
      </c>
      <c r="BK321" s="258">
        <f>ROUND(I321*H321,2)</f>
        <v>0</v>
      </c>
      <c r="BL321" s="16" t="s">
        <v>198</v>
      </c>
      <c r="BM321" s="257" t="s">
        <v>3753</v>
      </c>
    </row>
    <row r="322" s="2" customFormat="1">
      <c r="A322" s="38"/>
      <c r="B322" s="39"/>
      <c r="C322" s="40"/>
      <c r="D322" s="259" t="s">
        <v>187</v>
      </c>
      <c r="E322" s="40"/>
      <c r="F322" s="260" t="s">
        <v>3741</v>
      </c>
      <c r="G322" s="40"/>
      <c r="H322" s="40"/>
      <c r="I322" s="154"/>
      <c r="J322" s="40"/>
      <c r="K322" s="40"/>
      <c r="L322" s="44"/>
      <c r="M322" s="261"/>
      <c r="N322" s="262"/>
      <c r="O322" s="91"/>
      <c r="P322" s="91"/>
      <c r="Q322" s="91"/>
      <c r="R322" s="91"/>
      <c r="S322" s="91"/>
      <c r="T322" s="92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6" t="s">
        <v>187</v>
      </c>
      <c r="AU322" s="16" t="s">
        <v>96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93</v>
      </c>
      <c r="G323" s="268"/>
      <c r="H323" s="271">
        <v>1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93</v>
      </c>
      <c r="AY323" s="277" t="s">
        <v>180</v>
      </c>
    </row>
    <row r="324" s="2" customFormat="1" ht="16.5" customHeight="1">
      <c r="A324" s="38"/>
      <c r="B324" s="39"/>
      <c r="C324" s="278" t="s">
        <v>640</v>
      </c>
      <c r="D324" s="278" t="s">
        <v>334</v>
      </c>
      <c r="E324" s="279" t="s">
        <v>3754</v>
      </c>
      <c r="F324" s="280" t="s">
        <v>3755</v>
      </c>
      <c r="G324" s="281" t="s">
        <v>342</v>
      </c>
      <c r="H324" s="282">
        <v>1</v>
      </c>
      <c r="I324" s="283"/>
      <c r="J324" s="284">
        <f>ROUND(I324*H324,2)</f>
        <v>0</v>
      </c>
      <c r="K324" s="280" t="s">
        <v>1</v>
      </c>
      <c r="L324" s="285"/>
      <c r="M324" s="286" t="s">
        <v>1</v>
      </c>
      <c r="N324" s="287" t="s">
        <v>50</v>
      </c>
      <c r="O324" s="91"/>
      <c r="P324" s="255">
        <f>O324*H324</f>
        <v>0</v>
      </c>
      <c r="Q324" s="255">
        <v>0.00055999999999999995</v>
      </c>
      <c r="R324" s="255">
        <f>Q324*H324</f>
        <v>0.00055999999999999995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215</v>
      </c>
      <c r="AT324" s="257" t="s">
        <v>334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3756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3757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2" customFormat="1" ht="16.5" customHeight="1">
      <c r="A326" s="38"/>
      <c r="B326" s="39"/>
      <c r="C326" s="278" t="s">
        <v>644</v>
      </c>
      <c r="D326" s="278" t="s">
        <v>334</v>
      </c>
      <c r="E326" s="279" t="s">
        <v>3758</v>
      </c>
      <c r="F326" s="280" t="s">
        <v>3759</v>
      </c>
      <c r="G326" s="281" t="s">
        <v>342</v>
      </c>
      <c r="H326" s="282">
        <v>1</v>
      </c>
      <c r="I326" s="283"/>
      <c r="J326" s="284">
        <f>ROUND(I326*H326,2)</f>
        <v>0</v>
      </c>
      <c r="K326" s="280" t="s">
        <v>280</v>
      </c>
      <c r="L326" s="285"/>
      <c r="M326" s="286" t="s">
        <v>1</v>
      </c>
      <c r="N326" s="287" t="s">
        <v>50</v>
      </c>
      <c r="O326" s="91"/>
      <c r="P326" s="255">
        <f>O326*H326</f>
        <v>0</v>
      </c>
      <c r="Q326" s="255">
        <v>0.0020999999999999999</v>
      </c>
      <c r="R326" s="255">
        <f>Q326*H326</f>
        <v>0.0020999999999999999</v>
      </c>
      <c r="S326" s="255">
        <v>0</v>
      </c>
      <c r="T326" s="25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57" t="s">
        <v>215</v>
      </c>
      <c r="AT326" s="257" t="s">
        <v>334</v>
      </c>
      <c r="AU326" s="257" t="s">
        <v>96</v>
      </c>
      <c r="AY326" s="16" t="s">
        <v>180</v>
      </c>
      <c r="BE326" s="258">
        <f>IF(N326="základní",J326,0)</f>
        <v>0</v>
      </c>
      <c r="BF326" s="258">
        <f>IF(N326="snížená",J326,0)</f>
        <v>0</v>
      </c>
      <c r="BG326" s="258">
        <f>IF(N326="zákl. přenesená",J326,0)</f>
        <v>0</v>
      </c>
      <c r="BH326" s="258">
        <f>IF(N326="sníž. přenesená",J326,0)</f>
        <v>0</v>
      </c>
      <c r="BI326" s="258">
        <f>IF(N326="nulová",J326,0)</f>
        <v>0</v>
      </c>
      <c r="BJ326" s="16" t="s">
        <v>93</v>
      </c>
      <c r="BK326" s="258">
        <f>ROUND(I326*H326,2)</f>
        <v>0</v>
      </c>
      <c r="BL326" s="16" t="s">
        <v>198</v>
      </c>
      <c r="BM326" s="257" t="s">
        <v>3760</v>
      </c>
    </row>
    <row r="327" s="2" customFormat="1">
      <c r="A327" s="38"/>
      <c r="B327" s="39"/>
      <c r="C327" s="40"/>
      <c r="D327" s="259" t="s">
        <v>187</v>
      </c>
      <c r="E327" s="40"/>
      <c r="F327" s="260" t="s">
        <v>3759</v>
      </c>
      <c r="G327" s="40"/>
      <c r="H327" s="40"/>
      <c r="I327" s="154"/>
      <c r="J327" s="40"/>
      <c r="K327" s="40"/>
      <c r="L327" s="44"/>
      <c r="M327" s="261"/>
      <c r="N327" s="262"/>
      <c r="O327" s="91"/>
      <c r="P327" s="91"/>
      <c r="Q327" s="91"/>
      <c r="R327" s="91"/>
      <c r="S327" s="91"/>
      <c r="T327" s="92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6" t="s">
        <v>187</v>
      </c>
      <c r="AU327" s="16" t="s">
        <v>96</v>
      </c>
    </row>
    <row r="328" s="2" customFormat="1" ht="16.5" customHeight="1">
      <c r="A328" s="38"/>
      <c r="B328" s="39"/>
      <c r="C328" s="278" t="s">
        <v>649</v>
      </c>
      <c r="D328" s="278" t="s">
        <v>334</v>
      </c>
      <c r="E328" s="279" t="s">
        <v>3761</v>
      </c>
      <c r="F328" s="280" t="s">
        <v>3762</v>
      </c>
      <c r="G328" s="281" t="s">
        <v>342</v>
      </c>
      <c r="H328" s="282">
        <v>4</v>
      </c>
      <c r="I328" s="283"/>
      <c r="J328" s="284">
        <f>ROUND(I328*H328,2)</f>
        <v>0</v>
      </c>
      <c r="K328" s="280" t="s">
        <v>312</v>
      </c>
      <c r="L328" s="285"/>
      <c r="M328" s="286" t="s">
        <v>1</v>
      </c>
      <c r="N328" s="287" t="s">
        <v>50</v>
      </c>
      <c r="O328" s="91"/>
      <c r="P328" s="255">
        <f>O328*H328</f>
        <v>0</v>
      </c>
      <c r="Q328" s="255">
        <v>0.00081999999999999998</v>
      </c>
      <c r="R328" s="255">
        <f>Q328*H328</f>
        <v>0.0032799999999999999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215</v>
      </c>
      <c r="AT328" s="257" t="s">
        <v>334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3763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3764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2" customFormat="1" ht="24" customHeight="1">
      <c r="A330" s="38"/>
      <c r="B330" s="39"/>
      <c r="C330" s="278" t="s">
        <v>655</v>
      </c>
      <c r="D330" s="278" t="s">
        <v>334</v>
      </c>
      <c r="E330" s="279" t="s">
        <v>3765</v>
      </c>
      <c r="F330" s="280" t="s">
        <v>3766</v>
      </c>
      <c r="G330" s="281" t="s">
        <v>342</v>
      </c>
      <c r="H330" s="282">
        <v>2</v>
      </c>
      <c r="I330" s="283"/>
      <c r="J330" s="284">
        <f>ROUND(I330*H330,2)</f>
        <v>0</v>
      </c>
      <c r="K330" s="280" t="s">
        <v>312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0.029999999999999999</v>
      </c>
      <c r="R330" s="255">
        <f>Q330*H330</f>
        <v>0.059999999999999998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215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198</v>
      </c>
      <c r="BM330" s="257" t="s">
        <v>3767</v>
      </c>
    </row>
    <row r="331" s="2" customFormat="1">
      <c r="A331" s="38"/>
      <c r="B331" s="39"/>
      <c r="C331" s="40"/>
      <c r="D331" s="259" t="s">
        <v>187</v>
      </c>
      <c r="E331" s="40"/>
      <c r="F331" s="260" t="s">
        <v>3768</v>
      </c>
      <c r="G331" s="40"/>
      <c r="H331" s="40"/>
      <c r="I331" s="154"/>
      <c r="J331" s="40"/>
      <c r="K331" s="40"/>
      <c r="L331" s="44"/>
      <c r="M331" s="261"/>
      <c r="N331" s="262"/>
      <c r="O331" s="91"/>
      <c r="P331" s="91"/>
      <c r="Q331" s="91"/>
      <c r="R331" s="91"/>
      <c r="S331" s="91"/>
      <c r="T331" s="92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6" t="s">
        <v>187</v>
      </c>
      <c r="AU331" s="16" t="s">
        <v>96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96</v>
      </c>
      <c r="G332" s="268"/>
      <c r="H332" s="271">
        <v>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93</v>
      </c>
      <c r="AY332" s="277" t="s">
        <v>180</v>
      </c>
    </row>
    <row r="333" s="2" customFormat="1" ht="24" customHeight="1">
      <c r="A333" s="38"/>
      <c r="B333" s="39"/>
      <c r="C333" s="278" t="s">
        <v>660</v>
      </c>
      <c r="D333" s="278" t="s">
        <v>334</v>
      </c>
      <c r="E333" s="279" t="s">
        <v>3769</v>
      </c>
      <c r="F333" s="280" t="s">
        <v>3770</v>
      </c>
      <c r="G333" s="281" t="s">
        <v>342</v>
      </c>
      <c r="H333" s="282">
        <v>1</v>
      </c>
      <c r="I333" s="283"/>
      <c r="J333" s="284">
        <f>ROUND(I333*H333,2)</f>
        <v>0</v>
      </c>
      <c r="K333" s="280" t="s">
        <v>312</v>
      </c>
      <c r="L333" s="285"/>
      <c r="M333" s="286" t="s">
        <v>1</v>
      </c>
      <c r="N333" s="287" t="s">
        <v>50</v>
      </c>
      <c r="O333" s="91"/>
      <c r="P333" s="255">
        <f>O333*H333</f>
        <v>0</v>
      </c>
      <c r="Q333" s="255">
        <v>0.016</v>
      </c>
      <c r="R333" s="255">
        <f>Q333*H333</f>
        <v>0.016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215</v>
      </c>
      <c r="AT333" s="257" t="s">
        <v>334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198</v>
      </c>
      <c r="BM333" s="257" t="s">
        <v>3771</v>
      </c>
    </row>
    <row r="334" s="2" customFormat="1">
      <c r="A334" s="38"/>
      <c r="B334" s="39"/>
      <c r="C334" s="40"/>
      <c r="D334" s="259" t="s">
        <v>187</v>
      </c>
      <c r="E334" s="40"/>
      <c r="F334" s="260" t="s">
        <v>3770</v>
      </c>
      <c r="G334" s="40"/>
      <c r="H334" s="40"/>
      <c r="I334" s="154"/>
      <c r="J334" s="40"/>
      <c r="K334" s="40"/>
      <c r="L334" s="44"/>
      <c r="M334" s="261"/>
      <c r="N334" s="262"/>
      <c r="O334" s="91"/>
      <c r="P334" s="91"/>
      <c r="Q334" s="91"/>
      <c r="R334" s="91"/>
      <c r="S334" s="91"/>
      <c r="T334" s="92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6" t="s">
        <v>187</v>
      </c>
      <c r="AU334" s="16" t="s">
        <v>96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93</v>
      </c>
      <c r="G335" s="268"/>
      <c r="H335" s="271">
        <v>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93</v>
      </c>
      <c r="AY335" s="277" t="s">
        <v>180</v>
      </c>
    </row>
    <row r="336" s="2" customFormat="1" ht="16.5" customHeight="1">
      <c r="A336" s="38"/>
      <c r="B336" s="39"/>
      <c r="C336" s="278" t="s">
        <v>664</v>
      </c>
      <c r="D336" s="278" t="s">
        <v>334</v>
      </c>
      <c r="E336" s="279" t="s">
        <v>3772</v>
      </c>
      <c r="F336" s="280" t="s">
        <v>3773</v>
      </c>
      <c r="G336" s="281" t="s">
        <v>342</v>
      </c>
      <c r="H336" s="282">
        <v>4</v>
      </c>
      <c r="I336" s="283"/>
      <c r="J336" s="284">
        <f>ROUND(I336*H336,2)</f>
        <v>0</v>
      </c>
      <c r="K336" s="280" t="s">
        <v>1</v>
      </c>
      <c r="L336" s="285"/>
      <c r="M336" s="286" t="s">
        <v>1</v>
      </c>
      <c r="N336" s="287" t="s">
        <v>50</v>
      </c>
      <c r="O336" s="91"/>
      <c r="P336" s="255">
        <f>O336*H336</f>
        <v>0</v>
      </c>
      <c r="Q336" s="255">
        <v>0.010359999999999999</v>
      </c>
      <c r="R336" s="255">
        <f>Q336*H336</f>
        <v>0.041439999999999998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215</v>
      </c>
      <c r="AT336" s="257" t="s">
        <v>334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198</v>
      </c>
      <c r="BM336" s="257" t="s">
        <v>3774</v>
      </c>
    </row>
    <row r="337" s="2" customFormat="1">
      <c r="A337" s="38"/>
      <c r="B337" s="39"/>
      <c r="C337" s="40"/>
      <c r="D337" s="259" t="s">
        <v>187</v>
      </c>
      <c r="E337" s="40"/>
      <c r="F337" s="260" t="s">
        <v>3775</v>
      </c>
      <c r="G337" s="40"/>
      <c r="H337" s="40"/>
      <c r="I337" s="154"/>
      <c r="J337" s="40"/>
      <c r="K337" s="40"/>
      <c r="L337" s="44"/>
      <c r="M337" s="261"/>
      <c r="N337" s="262"/>
      <c r="O337" s="91"/>
      <c r="P337" s="91"/>
      <c r="Q337" s="91"/>
      <c r="R337" s="91"/>
      <c r="S337" s="91"/>
      <c r="T337" s="92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6" t="s">
        <v>187</v>
      </c>
      <c r="AU337" s="16" t="s">
        <v>96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198</v>
      </c>
      <c r="G338" s="268"/>
      <c r="H338" s="271">
        <v>4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93</v>
      </c>
      <c r="AY338" s="277" t="s">
        <v>180</v>
      </c>
    </row>
    <row r="339" s="2" customFormat="1" ht="16.5" customHeight="1">
      <c r="A339" s="38"/>
      <c r="B339" s="39"/>
      <c r="C339" s="278" t="s">
        <v>669</v>
      </c>
      <c r="D339" s="278" t="s">
        <v>334</v>
      </c>
      <c r="E339" s="279" t="s">
        <v>3776</v>
      </c>
      <c r="F339" s="280" t="s">
        <v>3777</v>
      </c>
      <c r="G339" s="281" t="s">
        <v>342</v>
      </c>
      <c r="H339" s="282">
        <v>1</v>
      </c>
      <c r="I339" s="283"/>
      <c r="J339" s="284">
        <f>ROUND(I339*H339,2)</f>
        <v>0</v>
      </c>
      <c r="K339" s="280" t="s">
        <v>1</v>
      </c>
      <c r="L339" s="285"/>
      <c r="M339" s="286" t="s">
        <v>1</v>
      </c>
      <c r="N339" s="287" t="s">
        <v>50</v>
      </c>
      <c r="O339" s="91"/>
      <c r="P339" s="255">
        <f>O339*H339</f>
        <v>0</v>
      </c>
      <c r="Q339" s="255">
        <v>0.0037000000000000002</v>
      </c>
      <c r="R339" s="255">
        <f>Q339*H339</f>
        <v>0.0037000000000000002</v>
      </c>
      <c r="S339" s="255">
        <v>0</v>
      </c>
      <c r="T339" s="25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57" t="s">
        <v>215</v>
      </c>
      <c r="AT339" s="257" t="s">
        <v>334</v>
      </c>
      <c r="AU339" s="257" t="s">
        <v>96</v>
      </c>
      <c r="AY339" s="16" t="s">
        <v>180</v>
      </c>
      <c r="BE339" s="258">
        <f>IF(N339="základní",J339,0)</f>
        <v>0</v>
      </c>
      <c r="BF339" s="258">
        <f>IF(N339="snížená",J339,0)</f>
        <v>0</v>
      </c>
      <c r="BG339" s="258">
        <f>IF(N339="zákl. přenesená",J339,0)</f>
        <v>0</v>
      </c>
      <c r="BH339" s="258">
        <f>IF(N339="sníž. přenesená",J339,0)</f>
        <v>0</v>
      </c>
      <c r="BI339" s="258">
        <f>IF(N339="nulová",J339,0)</f>
        <v>0</v>
      </c>
      <c r="BJ339" s="16" t="s">
        <v>93</v>
      </c>
      <c r="BK339" s="258">
        <f>ROUND(I339*H339,2)</f>
        <v>0</v>
      </c>
      <c r="BL339" s="16" t="s">
        <v>198</v>
      </c>
      <c r="BM339" s="257" t="s">
        <v>3778</v>
      </c>
    </row>
    <row r="340" s="2" customFormat="1">
      <c r="A340" s="38"/>
      <c r="B340" s="39"/>
      <c r="C340" s="40"/>
      <c r="D340" s="259" t="s">
        <v>187</v>
      </c>
      <c r="E340" s="40"/>
      <c r="F340" s="260" t="s">
        <v>3779</v>
      </c>
      <c r="G340" s="40"/>
      <c r="H340" s="40"/>
      <c r="I340" s="154"/>
      <c r="J340" s="40"/>
      <c r="K340" s="40"/>
      <c r="L340" s="44"/>
      <c r="M340" s="261"/>
      <c r="N340" s="262"/>
      <c r="O340" s="91"/>
      <c r="P340" s="91"/>
      <c r="Q340" s="91"/>
      <c r="R340" s="91"/>
      <c r="S340" s="91"/>
      <c r="T340" s="92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6" t="s">
        <v>187</v>
      </c>
      <c r="AU340" s="16" t="s">
        <v>96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93</v>
      </c>
      <c r="G341" s="268"/>
      <c r="H341" s="271">
        <v>1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93</v>
      </c>
      <c r="AY341" s="277" t="s">
        <v>180</v>
      </c>
    </row>
    <row r="342" s="2" customFormat="1" ht="16.5" customHeight="1">
      <c r="A342" s="38"/>
      <c r="B342" s="39"/>
      <c r="C342" s="246" t="s">
        <v>675</v>
      </c>
      <c r="D342" s="246" t="s">
        <v>181</v>
      </c>
      <c r="E342" s="247" t="s">
        <v>3780</v>
      </c>
      <c r="F342" s="248" t="s">
        <v>3781</v>
      </c>
      <c r="G342" s="249" t="s">
        <v>342</v>
      </c>
      <c r="H342" s="250">
        <v>2</v>
      </c>
      <c r="I342" s="251"/>
      <c r="J342" s="252">
        <f>ROUND(I342*H342,2)</f>
        <v>0</v>
      </c>
      <c r="K342" s="248" t="s">
        <v>312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0.00031</v>
      </c>
      <c r="R342" s="255">
        <f>Q342*H342</f>
        <v>0.00062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198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198</v>
      </c>
      <c r="BM342" s="257" t="s">
        <v>3782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3781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96</v>
      </c>
      <c r="G344" s="268"/>
      <c r="H344" s="271">
        <v>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93</v>
      </c>
      <c r="AY344" s="277" t="s">
        <v>180</v>
      </c>
    </row>
    <row r="345" s="2" customFormat="1" ht="16.5" customHeight="1">
      <c r="A345" s="38"/>
      <c r="B345" s="39"/>
      <c r="C345" s="246" t="s">
        <v>681</v>
      </c>
      <c r="D345" s="246" t="s">
        <v>181</v>
      </c>
      <c r="E345" s="247" t="s">
        <v>3783</v>
      </c>
      <c r="F345" s="248" t="s">
        <v>3784</v>
      </c>
      <c r="G345" s="249" t="s">
        <v>483</v>
      </c>
      <c r="H345" s="250">
        <v>252</v>
      </c>
      <c r="I345" s="251"/>
      <c r="J345" s="252">
        <f>ROUND(I345*H345,2)</f>
        <v>0</v>
      </c>
      <c r="K345" s="248" t="s">
        <v>312</v>
      </c>
      <c r="L345" s="44"/>
      <c r="M345" s="253" t="s">
        <v>1</v>
      </c>
      <c r="N345" s="254" t="s">
        <v>50</v>
      </c>
      <c r="O345" s="91"/>
      <c r="P345" s="255">
        <f>O345*H345</f>
        <v>0</v>
      </c>
      <c r="Q345" s="255">
        <v>0</v>
      </c>
      <c r="R345" s="255">
        <f>Q345*H345</f>
        <v>0</v>
      </c>
      <c r="S345" s="255">
        <v>0</v>
      </c>
      <c r="T345" s="25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57" t="s">
        <v>198</v>
      </c>
      <c r="AT345" s="257" t="s">
        <v>181</v>
      </c>
      <c r="AU345" s="257" t="s">
        <v>96</v>
      </c>
      <c r="AY345" s="16" t="s">
        <v>180</v>
      </c>
      <c r="BE345" s="258">
        <f>IF(N345="základní",J345,0)</f>
        <v>0</v>
      </c>
      <c r="BF345" s="258">
        <f>IF(N345="snížená",J345,0)</f>
        <v>0</v>
      </c>
      <c r="BG345" s="258">
        <f>IF(N345="zákl. přenesená",J345,0)</f>
        <v>0</v>
      </c>
      <c r="BH345" s="258">
        <f>IF(N345="sníž. přenesená",J345,0)</f>
        <v>0</v>
      </c>
      <c r="BI345" s="258">
        <f>IF(N345="nulová",J345,0)</f>
        <v>0</v>
      </c>
      <c r="BJ345" s="16" t="s">
        <v>93</v>
      </c>
      <c r="BK345" s="258">
        <f>ROUND(I345*H345,2)</f>
        <v>0</v>
      </c>
      <c r="BL345" s="16" t="s">
        <v>198</v>
      </c>
      <c r="BM345" s="257" t="s">
        <v>3785</v>
      </c>
    </row>
    <row r="346" s="2" customFormat="1">
      <c r="A346" s="38"/>
      <c r="B346" s="39"/>
      <c r="C346" s="40"/>
      <c r="D346" s="259" t="s">
        <v>187</v>
      </c>
      <c r="E346" s="40"/>
      <c r="F346" s="260" t="s">
        <v>3786</v>
      </c>
      <c r="G346" s="40"/>
      <c r="H346" s="40"/>
      <c r="I346" s="154"/>
      <c r="J346" s="40"/>
      <c r="K346" s="40"/>
      <c r="L346" s="44"/>
      <c r="M346" s="261"/>
      <c r="N346" s="262"/>
      <c r="O346" s="91"/>
      <c r="P346" s="91"/>
      <c r="Q346" s="91"/>
      <c r="R346" s="91"/>
      <c r="S346" s="91"/>
      <c r="T346" s="92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6" t="s">
        <v>187</v>
      </c>
      <c r="AU346" s="16" t="s">
        <v>96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3665</v>
      </c>
      <c r="G347" s="268"/>
      <c r="H347" s="271">
        <v>252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93</v>
      </c>
      <c r="AY347" s="277" t="s">
        <v>180</v>
      </c>
    </row>
    <row r="348" s="2" customFormat="1" ht="24" customHeight="1">
      <c r="A348" s="38"/>
      <c r="B348" s="39"/>
      <c r="C348" s="246" t="s">
        <v>687</v>
      </c>
      <c r="D348" s="246" t="s">
        <v>181</v>
      </c>
      <c r="E348" s="247" t="s">
        <v>3787</v>
      </c>
      <c r="F348" s="248" t="s">
        <v>3788</v>
      </c>
      <c r="G348" s="249" t="s">
        <v>342</v>
      </c>
      <c r="H348" s="250">
        <v>2</v>
      </c>
      <c r="I348" s="251"/>
      <c r="J348" s="252">
        <f>ROUND(I348*H348,2)</f>
        <v>0</v>
      </c>
      <c r="K348" s="248" t="s">
        <v>312</v>
      </c>
      <c r="L348" s="44"/>
      <c r="M348" s="253" t="s">
        <v>1</v>
      </c>
      <c r="N348" s="254" t="s">
        <v>50</v>
      </c>
      <c r="O348" s="91"/>
      <c r="P348" s="255">
        <f>O348*H348</f>
        <v>0</v>
      </c>
      <c r="Q348" s="255">
        <v>0.46005000000000001</v>
      </c>
      <c r="R348" s="255">
        <f>Q348*H348</f>
        <v>0.92010000000000003</v>
      </c>
      <c r="S348" s="255">
        <v>0</v>
      </c>
      <c r="T348" s="256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57" t="s">
        <v>198</v>
      </c>
      <c r="AT348" s="257" t="s">
        <v>181</v>
      </c>
      <c r="AU348" s="257" t="s">
        <v>96</v>
      </c>
      <c r="AY348" s="16" t="s">
        <v>180</v>
      </c>
      <c r="BE348" s="258">
        <f>IF(N348="základní",J348,0)</f>
        <v>0</v>
      </c>
      <c r="BF348" s="258">
        <f>IF(N348="snížená",J348,0)</f>
        <v>0</v>
      </c>
      <c r="BG348" s="258">
        <f>IF(N348="zákl. přenesená",J348,0)</f>
        <v>0</v>
      </c>
      <c r="BH348" s="258">
        <f>IF(N348="sníž. přenesená",J348,0)</f>
        <v>0</v>
      </c>
      <c r="BI348" s="258">
        <f>IF(N348="nulová",J348,0)</f>
        <v>0</v>
      </c>
      <c r="BJ348" s="16" t="s">
        <v>93</v>
      </c>
      <c r="BK348" s="258">
        <f>ROUND(I348*H348,2)</f>
        <v>0</v>
      </c>
      <c r="BL348" s="16" t="s">
        <v>198</v>
      </c>
      <c r="BM348" s="257" t="s">
        <v>3789</v>
      </c>
    </row>
    <row r="349" s="2" customFormat="1">
      <c r="A349" s="38"/>
      <c r="B349" s="39"/>
      <c r="C349" s="40"/>
      <c r="D349" s="259" t="s">
        <v>187</v>
      </c>
      <c r="E349" s="40"/>
      <c r="F349" s="260" t="s">
        <v>3790</v>
      </c>
      <c r="G349" s="40"/>
      <c r="H349" s="40"/>
      <c r="I349" s="154"/>
      <c r="J349" s="40"/>
      <c r="K349" s="40"/>
      <c r="L349" s="44"/>
      <c r="M349" s="261"/>
      <c r="N349" s="262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6" t="s">
        <v>187</v>
      </c>
      <c r="AU349" s="16" t="s">
        <v>96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96</v>
      </c>
      <c r="G350" s="268"/>
      <c r="H350" s="271">
        <v>2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93</v>
      </c>
      <c r="AY350" s="277" t="s">
        <v>180</v>
      </c>
    </row>
    <row r="351" s="2" customFormat="1" ht="24" customHeight="1">
      <c r="A351" s="38"/>
      <c r="B351" s="39"/>
      <c r="C351" s="246" t="s">
        <v>693</v>
      </c>
      <c r="D351" s="246" t="s">
        <v>181</v>
      </c>
      <c r="E351" s="247" t="s">
        <v>3791</v>
      </c>
      <c r="F351" s="248" t="s">
        <v>3792</v>
      </c>
      <c r="G351" s="249" t="s">
        <v>342</v>
      </c>
      <c r="H351" s="250">
        <v>2</v>
      </c>
      <c r="I351" s="251"/>
      <c r="J351" s="252">
        <f>ROUND(I351*H351,2)</f>
        <v>0</v>
      </c>
      <c r="K351" s="248" t="s">
        <v>312</v>
      </c>
      <c r="L351" s="44"/>
      <c r="M351" s="253" t="s">
        <v>1</v>
      </c>
      <c r="N351" s="254" t="s">
        <v>50</v>
      </c>
      <c r="O351" s="91"/>
      <c r="P351" s="255">
        <f>O351*H351</f>
        <v>0</v>
      </c>
      <c r="Q351" s="255">
        <v>0.00016000000000000001</v>
      </c>
      <c r="R351" s="255">
        <f>Q351*H351</f>
        <v>0.00032000000000000003</v>
      </c>
      <c r="S351" s="255">
        <v>0</v>
      </c>
      <c r="T351" s="25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57" t="s">
        <v>198</v>
      </c>
      <c r="AT351" s="257" t="s">
        <v>181</v>
      </c>
      <c r="AU351" s="257" t="s">
        <v>96</v>
      </c>
      <c r="AY351" s="16" t="s">
        <v>180</v>
      </c>
      <c r="BE351" s="258">
        <f>IF(N351="základní",J351,0)</f>
        <v>0</v>
      </c>
      <c r="BF351" s="258">
        <f>IF(N351="snížená",J351,0)</f>
        <v>0</v>
      </c>
      <c r="BG351" s="258">
        <f>IF(N351="zákl. přenesená",J351,0)</f>
        <v>0</v>
      </c>
      <c r="BH351" s="258">
        <f>IF(N351="sníž. přenesená",J351,0)</f>
        <v>0</v>
      </c>
      <c r="BI351" s="258">
        <f>IF(N351="nulová",J351,0)</f>
        <v>0</v>
      </c>
      <c r="BJ351" s="16" t="s">
        <v>93</v>
      </c>
      <c r="BK351" s="258">
        <f>ROUND(I351*H351,2)</f>
        <v>0</v>
      </c>
      <c r="BL351" s="16" t="s">
        <v>198</v>
      </c>
      <c r="BM351" s="257" t="s">
        <v>3793</v>
      </c>
    </row>
    <row r="352" s="2" customFormat="1">
      <c r="A352" s="38"/>
      <c r="B352" s="39"/>
      <c r="C352" s="40"/>
      <c r="D352" s="259" t="s">
        <v>187</v>
      </c>
      <c r="E352" s="40"/>
      <c r="F352" s="260" t="s">
        <v>3794</v>
      </c>
      <c r="G352" s="40"/>
      <c r="H352" s="40"/>
      <c r="I352" s="154"/>
      <c r="J352" s="40"/>
      <c r="K352" s="40"/>
      <c r="L352" s="44"/>
      <c r="M352" s="261"/>
      <c r="N352" s="262"/>
      <c r="O352" s="91"/>
      <c r="P352" s="91"/>
      <c r="Q352" s="91"/>
      <c r="R352" s="91"/>
      <c r="S352" s="91"/>
      <c r="T352" s="92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6" t="s">
        <v>187</v>
      </c>
      <c r="AU352" s="16" t="s">
        <v>96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96</v>
      </c>
      <c r="G353" s="268"/>
      <c r="H353" s="271">
        <v>2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93</v>
      </c>
      <c r="AY353" s="277" t="s">
        <v>180</v>
      </c>
    </row>
    <row r="354" s="2" customFormat="1" ht="24" customHeight="1">
      <c r="A354" s="38"/>
      <c r="B354" s="39"/>
      <c r="C354" s="278" t="s">
        <v>699</v>
      </c>
      <c r="D354" s="278" t="s">
        <v>334</v>
      </c>
      <c r="E354" s="279" t="s">
        <v>3795</v>
      </c>
      <c r="F354" s="280" t="s">
        <v>3796</v>
      </c>
      <c r="G354" s="281" t="s">
        <v>342</v>
      </c>
      <c r="H354" s="282">
        <v>2</v>
      </c>
      <c r="I354" s="283"/>
      <c r="J354" s="284">
        <f>ROUND(I354*H354,2)</f>
        <v>0</v>
      </c>
      <c r="K354" s="280" t="s">
        <v>312</v>
      </c>
      <c r="L354" s="285"/>
      <c r="M354" s="286" t="s">
        <v>1</v>
      </c>
      <c r="N354" s="287" t="s">
        <v>50</v>
      </c>
      <c r="O354" s="91"/>
      <c r="P354" s="255">
        <f>O354*H354</f>
        <v>0</v>
      </c>
      <c r="Q354" s="255">
        <v>0.0028</v>
      </c>
      <c r="R354" s="255">
        <f>Q354*H354</f>
        <v>0.0055999999999999999</v>
      </c>
      <c r="S354" s="255">
        <v>0</v>
      </c>
      <c r="T354" s="25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57" t="s">
        <v>215</v>
      </c>
      <c r="AT354" s="257" t="s">
        <v>334</v>
      </c>
      <c r="AU354" s="257" t="s">
        <v>96</v>
      </c>
      <c r="AY354" s="16" t="s">
        <v>180</v>
      </c>
      <c r="BE354" s="258">
        <f>IF(N354="základní",J354,0)</f>
        <v>0</v>
      </c>
      <c r="BF354" s="258">
        <f>IF(N354="snížená",J354,0)</f>
        <v>0</v>
      </c>
      <c r="BG354" s="258">
        <f>IF(N354="zákl. přenesená",J354,0)</f>
        <v>0</v>
      </c>
      <c r="BH354" s="258">
        <f>IF(N354="sníž. přenesená",J354,0)</f>
        <v>0</v>
      </c>
      <c r="BI354" s="258">
        <f>IF(N354="nulová",J354,0)</f>
        <v>0</v>
      </c>
      <c r="BJ354" s="16" t="s">
        <v>93</v>
      </c>
      <c r="BK354" s="258">
        <f>ROUND(I354*H354,2)</f>
        <v>0</v>
      </c>
      <c r="BL354" s="16" t="s">
        <v>198</v>
      </c>
      <c r="BM354" s="257" t="s">
        <v>3797</v>
      </c>
    </row>
    <row r="355" s="2" customFormat="1">
      <c r="A355" s="38"/>
      <c r="B355" s="39"/>
      <c r="C355" s="40"/>
      <c r="D355" s="259" t="s">
        <v>187</v>
      </c>
      <c r="E355" s="40"/>
      <c r="F355" s="260" t="s">
        <v>3798</v>
      </c>
      <c r="G355" s="40"/>
      <c r="H355" s="40"/>
      <c r="I355" s="154"/>
      <c r="J355" s="40"/>
      <c r="K355" s="40"/>
      <c r="L355" s="44"/>
      <c r="M355" s="261"/>
      <c r="N355" s="262"/>
      <c r="O355" s="91"/>
      <c r="P355" s="91"/>
      <c r="Q355" s="91"/>
      <c r="R355" s="91"/>
      <c r="S355" s="91"/>
      <c r="T355" s="92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6" t="s">
        <v>187</v>
      </c>
      <c r="AU355" s="16" t="s">
        <v>96</v>
      </c>
    </row>
    <row r="356" s="2" customFormat="1" ht="16.5" customHeight="1">
      <c r="A356" s="38"/>
      <c r="B356" s="39"/>
      <c r="C356" s="246" t="s">
        <v>704</v>
      </c>
      <c r="D356" s="246" t="s">
        <v>181</v>
      </c>
      <c r="E356" s="247" t="s">
        <v>3799</v>
      </c>
      <c r="F356" s="248" t="s">
        <v>3800</v>
      </c>
      <c r="G356" s="249" t="s">
        <v>342</v>
      </c>
      <c r="H356" s="250">
        <v>2</v>
      </c>
      <c r="I356" s="251"/>
      <c r="J356" s="252">
        <f>ROUND(I356*H356,2)</f>
        <v>0</v>
      </c>
      <c r="K356" s="248" t="s">
        <v>312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0.0011999999999999999</v>
      </c>
      <c r="R356" s="255">
        <f>Q356*H356</f>
        <v>0.0023999999999999998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198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198</v>
      </c>
      <c r="BM356" s="257" t="s">
        <v>3801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3802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96</v>
      </c>
      <c r="G358" s="268"/>
      <c r="H358" s="271">
        <v>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12" customFormat="1" ht="22.8" customHeight="1">
      <c r="A359" s="12"/>
      <c r="B359" s="230"/>
      <c r="C359" s="231"/>
      <c r="D359" s="232" t="s">
        <v>84</v>
      </c>
      <c r="E359" s="244" t="s">
        <v>219</v>
      </c>
      <c r="F359" s="244" t="s">
        <v>503</v>
      </c>
      <c r="G359" s="231"/>
      <c r="H359" s="231"/>
      <c r="I359" s="234"/>
      <c r="J359" s="245">
        <f>BK359</f>
        <v>0</v>
      </c>
      <c r="K359" s="231"/>
      <c r="L359" s="236"/>
      <c r="M359" s="237"/>
      <c r="N359" s="238"/>
      <c r="O359" s="238"/>
      <c r="P359" s="239">
        <f>P360+SUM(P361:P369)</f>
        <v>0</v>
      </c>
      <c r="Q359" s="238"/>
      <c r="R359" s="239">
        <f>R360+SUM(R361:R369)</f>
        <v>0</v>
      </c>
      <c r="S359" s="238"/>
      <c r="T359" s="240">
        <f>T360+SUM(T361:T369)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41" t="s">
        <v>93</v>
      </c>
      <c r="AT359" s="242" t="s">
        <v>84</v>
      </c>
      <c r="AU359" s="242" t="s">
        <v>93</v>
      </c>
      <c r="AY359" s="241" t="s">
        <v>180</v>
      </c>
      <c r="BK359" s="243">
        <f>BK360+SUM(BK361:BK369)</f>
        <v>0</v>
      </c>
    </row>
    <row r="360" s="2" customFormat="1" ht="16.5" customHeight="1">
      <c r="A360" s="38"/>
      <c r="B360" s="39"/>
      <c r="C360" s="246" t="s">
        <v>710</v>
      </c>
      <c r="D360" s="246" t="s">
        <v>181</v>
      </c>
      <c r="E360" s="247" t="s">
        <v>2430</v>
      </c>
      <c r="F360" s="248" t="s">
        <v>2431</v>
      </c>
      <c r="G360" s="249" t="s">
        <v>483</v>
      </c>
      <c r="H360" s="250">
        <v>10</v>
      </c>
      <c r="I360" s="251"/>
      <c r="J360" s="252">
        <f>ROUND(I360*H360,2)</f>
        <v>0</v>
      </c>
      <c r="K360" s="248" t="s">
        <v>312</v>
      </c>
      <c r="L360" s="44"/>
      <c r="M360" s="253" t="s">
        <v>1</v>
      </c>
      <c r="N360" s="254" t="s">
        <v>50</v>
      </c>
      <c r="O360" s="91"/>
      <c r="P360" s="255">
        <f>O360*H360</f>
        <v>0</v>
      </c>
      <c r="Q360" s="255">
        <v>0</v>
      </c>
      <c r="R360" s="255">
        <f>Q360*H360</f>
        <v>0</v>
      </c>
      <c r="S360" s="255">
        <v>0</v>
      </c>
      <c r="T360" s="25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57" t="s">
        <v>198</v>
      </c>
      <c r="AT360" s="257" t="s">
        <v>181</v>
      </c>
      <c r="AU360" s="257" t="s">
        <v>96</v>
      </c>
      <c r="AY360" s="16" t="s">
        <v>180</v>
      </c>
      <c r="BE360" s="258">
        <f>IF(N360="základní",J360,0)</f>
        <v>0</v>
      </c>
      <c r="BF360" s="258">
        <f>IF(N360="snížená",J360,0)</f>
        <v>0</v>
      </c>
      <c r="BG360" s="258">
        <f>IF(N360="zákl. přenesená",J360,0)</f>
        <v>0</v>
      </c>
      <c r="BH360" s="258">
        <f>IF(N360="sníž. přenesená",J360,0)</f>
        <v>0</v>
      </c>
      <c r="BI360" s="258">
        <f>IF(N360="nulová",J360,0)</f>
        <v>0</v>
      </c>
      <c r="BJ360" s="16" t="s">
        <v>93</v>
      </c>
      <c r="BK360" s="258">
        <f>ROUND(I360*H360,2)</f>
        <v>0</v>
      </c>
      <c r="BL360" s="16" t="s">
        <v>198</v>
      </c>
      <c r="BM360" s="257" t="s">
        <v>3803</v>
      </c>
    </row>
    <row r="361" s="2" customFormat="1">
      <c r="A361" s="38"/>
      <c r="B361" s="39"/>
      <c r="C361" s="40"/>
      <c r="D361" s="259" t="s">
        <v>187</v>
      </c>
      <c r="E361" s="40"/>
      <c r="F361" s="260" t="s">
        <v>2431</v>
      </c>
      <c r="G361" s="40"/>
      <c r="H361" s="40"/>
      <c r="I361" s="154"/>
      <c r="J361" s="40"/>
      <c r="K361" s="40"/>
      <c r="L361" s="44"/>
      <c r="M361" s="261"/>
      <c r="N361" s="262"/>
      <c r="O361" s="91"/>
      <c r="P361" s="91"/>
      <c r="Q361" s="91"/>
      <c r="R361" s="91"/>
      <c r="S361" s="91"/>
      <c r="T361" s="92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6" t="s">
        <v>187</v>
      </c>
      <c r="AU361" s="16" t="s">
        <v>96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3682</v>
      </c>
      <c r="G362" s="268"/>
      <c r="H362" s="271">
        <v>10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93</v>
      </c>
      <c r="AY362" s="277" t="s">
        <v>180</v>
      </c>
    </row>
    <row r="363" s="2" customFormat="1" ht="24" customHeight="1">
      <c r="A363" s="38"/>
      <c r="B363" s="39"/>
      <c r="C363" s="246" t="s">
        <v>717</v>
      </c>
      <c r="D363" s="246" t="s">
        <v>181</v>
      </c>
      <c r="E363" s="247" t="s">
        <v>2433</v>
      </c>
      <c r="F363" s="248" t="s">
        <v>2434</v>
      </c>
      <c r="G363" s="249" t="s">
        <v>483</v>
      </c>
      <c r="H363" s="250">
        <v>480</v>
      </c>
      <c r="I363" s="251"/>
      <c r="J363" s="252">
        <f>ROUND(I363*H363,2)</f>
        <v>0</v>
      </c>
      <c r="K363" s="248" t="s">
        <v>312</v>
      </c>
      <c r="L363" s="44"/>
      <c r="M363" s="253" t="s">
        <v>1</v>
      </c>
      <c r="N363" s="254" t="s">
        <v>50</v>
      </c>
      <c r="O363" s="91"/>
      <c r="P363" s="255">
        <f>O363*H363</f>
        <v>0</v>
      </c>
      <c r="Q363" s="255">
        <v>0</v>
      </c>
      <c r="R363" s="255">
        <f>Q363*H363</f>
        <v>0</v>
      </c>
      <c r="S363" s="255">
        <v>0</v>
      </c>
      <c r="T363" s="25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57" t="s">
        <v>198</v>
      </c>
      <c r="AT363" s="257" t="s">
        <v>181</v>
      </c>
      <c r="AU363" s="257" t="s">
        <v>96</v>
      </c>
      <c r="AY363" s="16" t="s">
        <v>180</v>
      </c>
      <c r="BE363" s="258">
        <f>IF(N363="základní",J363,0)</f>
        <v>0</v>
      </c>
      <c r="BF363" s="258">
        <f>IF(N363="snížená",J363,0)</f>
        <v>0</v>
      </c>
      <c r="BG363" s="258">
        <f>IF(N363="zákl. přenesená",J363,0)</f>
        <v>0</v>
      </c>
      <c r="BH363" s="258">
        <f>IF(N363="sníž. přenesená",J363,0)</f>
        <v>0</v>
      </c>
      <c r="BI363" s="258">
        <f>IF(N363="nulová",J363,0)</f>
        <v>0</v>
      </c>
      <c r="BJ363" s="16" t="s">
        <v>93</v>
      </c>
      <c r="BK363" s="258">
        <f>ROUND(I363*H363,2)</f>
        <v>0</v>
      </c>
      <c r="BL363" s="16" t="s">
        <v>198</v>
      </c>
      <c r="BM363" s="257" t="s">
        <v>3804</v>
      </c>
    </row>
    <row r="364" s="2" customFormat="1">
      <c r="A364" s="38"/>
      <c r="B364" s="39"/>
      <c r="C364" s="40"/>
      <c r="D364" s="259" t="s">
        <v>187</v>
      </c>
      <c r="E364" s="40"/>
      <c r="F364" s="260" t="s">
        <v>2434</v>
      </c>
      <c r="G364" s="40"/>
      <c r="H364" s="40"/>
      <c r="I364" s="154"/>
      <c r="J364" s="40"/>
      <c r="K364" s="40"/>
      <c r="L364" s="44"/>
      <c r="M364" s="261"/>
      <c r="N364" s="262"/>
      <c r="O364" s="91"/>
      <c r="P364" s="91"/>
      <c r="Q364" s="91"/>
      <c r="R364" s="91"/>
      <c r="S364" s="91"/>
      <c r="T364" s="92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6" t="s">
        <v>187</v>
      </c>
      <c r="AU364" s="16" t="s">
        <v>96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3805</v>
      </c>
      <c r="G365" s="268"/>
      <c r="H365" s="271">
        <v>480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93</v>
      </c>
      <c r="AY365" s="277" t="s">
        <v>180</v>
      </c>
    </row>
    <row r="366" s="2" customFormat="1" ht="24" customHeight="1">
      <c r="A366" s="38"/>
      <c r="B366" s="39"/>
      <c r="C366" s="246" t="s">
        <v>722</v>
      </c>
      <c r="D366" s="246" t="s">
        <v>181</v>
      </c>
      <c r="E366" s="247" t="s">
        <v>2440</v>
      </c>
      <c r="F366" s="248" t="s">
        <v>2441</v>
      </c>
      <c r="G366" s="249" t="s">
        <v>483</v>
      </c>
      <c r="H366" s="250">
        <v>480</v>
      </c>
      <c r="I366" s="251"/>
      <c r="J366" s="252">
        <f>ROUND(I366*H366,2)</f>
        <v>0</v>
      </c>
      <c r="K366" s="248" t="s">
        <v>312</v>
      </c>
      <c r="L366" s="44"/>
      <c r="M366" s="253" t="s">
        <v>1</v>
      </c>
      <c r="N366" s="254" t="s">
        <v>50</v>
      </c>
      <c r="O366" s="91"/>
      <c r="P366" s="255">
        <f>O366*H366</f>
        <v>0</v>
      </c>
      <c r="Q366" s="255">
        <v>0</v>
      </c>
      <c r="R366" s="255">
        <f>Q366*H366</f>
        <v>0</v>
      </c>
      <c r="S366" s="255">
        <v>0</v>
      </c>
      <c r="T366" s="256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57" t="s">
        <v>198</v>
      </c>
      <c r="AT366" s="257" t="s">
        <v>181</v>
      </c>
      <c r="AU366" s="257" t="s">
        <v>96</v>
      </c>
      <c r="AY366" s="16" t="s">
        <v>180</v>
      </c>
      <c r="BE366" s="258">
        <f>IF(N366="základní",J366,0)</f>
        <v>0</v>
      </c>
      <c r="BF366" s="258">
        <f>IF(N366="snížená",J366,0)</f>
        <v>0</v>
      </c>
      <c r="BG366" s="258">
        <f>IF(N366="zákl. přenesená",J366,0)</f>
        <v>0</v>
      </c>
      <c r="BH366" s="258">
        <f>IF(N366="sníž. přenesená",J366,0)</f>
        <v>0</v>
      </c>
      <c r="BI366" s="258">
        <f>IF(N366="nulová",J366,0)</f>
        <v>0</v>
      </c>
      <c r="BJ366" s="16" t="s">
        <v>93</v>
      </c>
      <c r="BK366" s="258">
        <f>ROUND(I366*H366,2)</f>
        <v>0</v>
      </c>
      <c r="BL366" s="16" t="s">
        <v>198</v>
      </c>
      <c r="BM366" s="257" t="s">
        <v>3806</v>
      </c>
    </row>
    <row r="367" s="2" customFormat="1">
      <c r="A367" s="38"/>
      <c r="B367" s="39"/>
      <c r="C367" s="40"/>
      <c r="D367" s="259" t="s">
        <v>187</v>
      </c>
      <c r="E367" s="40"/>
      <c r="F367" s="260" t="s">
        <v>2441</v>
      </c>
      <c r="G367" s="40"/>
      <c r="H367" s="40"/>
      <c r="I367" s="154"/>
      <c r="J367" s="40"/>
      <c r="K367" s="40"/>
      <c r="L367" s="44"/>
      <c r="M367" s="261"/>
      <c r="N367" s="262"/>
      <c r="O367" s="91"/>
      <c r="P367" s="91"/>
      <c r="Q367" s="91"/>
      <c r="R367" s="91"/>
      <c r="S367" s="91"/>
      <c r="T367" s="92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6" t="s">
        <v>187</v>
      </c>
      <c r="AU367" s="16" t="s">
        <v>96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3805</v>
      </c>
      <c r="G368" s="268"/>
      <c r="H368" s="271">
        <v>480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93</v>
      </c>
      <c r="AY368" s="277" t="s">
        <v>180</v>
      </c>
    </row>
    <row r="369" s="12" customFormat="1" ht="20.88" customHeight="1">
      <c r="A369" s="12"/>
      <c r="B369" s="230"/>
      <c r="C369" s="231"/>
      <c r="D369" s="232" t="s">
        <v>84</v>
      </c>
      <c r="E369" s="244" t="s">
        <v>819</v>
      </c>
      <c r="F369" s="244" t="s">
        <v>955</v>
      </c>
      <c r="G369" s="231"/>
      <c r="H369" s="231"/>
      <c r="I369" s="234"/>
      <c r="J369" s="245">
        <f>BK369</f>
        <v>0</v>
      </c>
      <c r="K369" s="231"/>
      <c r="L369" s="236"/>
      <c r="M369" s="237"/>
      <c r="N369" s="238"/>
      <c r="O369" s="238"/>
      <c r="P369" s="239">
        <f>SUM(P370:P372)</f>
        <v>0</v>
      </c>
      <c r="Q369" s="238"/>
      <c r="R369" s="239">
        <f>SUM(R370:R372)</f>
        <v>0</v>
      </c>
      <c r="S369" s="238"/>
      <c r="T369" s="240">
        <f>SUM(T370:T372)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41" t="s">
        <v>93</v>
      </c>
      <c r="AT369" s="242" t="s">
        <v>84</v>
      </c>
      <c r="AU369" s="242" t="s">
        <v>96</v>
      </c>
      <c r="AY369" s="241" t="s">
        <v>180</v>
      </c>
      <c r="BK369" s="243">
        <f>SUM(BK370:BK372)</f>
        <v>0</v>
      </c>
    </row>
    <row r="370" s="2" customFormat="1" ht="24" customHeight="1">
      <c r="A370" s="38"/>
      <c r="B370" s="39"/>
      <c r="C370" s="246" t="s">
        <v>729</v>
      </c>
      <c r="D370" s="246" t="s">
        <v>181</v>
      </c>
      <c r="E370" s="247" t="s">
        <v>2443</v>
      </c>
      <c r="F370" s="248" t="s">
        <v>2444</v>
      </c>
      <c r="G370" s="249" t="s">
        <v>322</v>
      </c>
      <c r="H370" s="250">
        <v>3.4199999999999999</v>
      </c>
      <c r="I370" s="251"/>
      <c r="J370" s="252">
        <f>ROUND(I370*H370,2)</f>
        <v>0</v>
      </c>
      <c r="K370" s="248" t="s">
        <v>312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198</v>
      </c>
      <c r="AT370" s="257" t="s">
        <v>181</v>
      </c>
      <c r="AU370" s="257" t="s">
        <v>193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198</v>
      </c>
      <c r="BM370" s="257" t="s">
        <v>3807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2446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193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3808</v>
      </c>
      <c r="G372" s="268"/>
      <c r="H372" s="271">
        <v>3.4199999999999999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193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2" customFormat="1" ht="22.8" customHeight="1">
      <c r="A373" s="12"/>
      <c r="B373" s="230"/>
      <c r="C373" s="231"/>
      <c r="D373" s="232" t="s">
        <v>84</v>
      </c>
      <c r="E373" s="244" t="s">
        <v>1112</v>
      </c>
      <c r="F373" s="244" t="s">
        <v>1113</v>
      </c>
      <c r="G373" s="231"/>
      <c r="H373" s="231"/>
      <c r="I373" s="234"/>
      <c r="J373" s="245">
        <f>BK373</f>
        <v>0</v>
      </c>
      <c r="K373" s="231"/>
      <c r="L373" s="236"/>
      <c r="M373" s="237"/>
      <c r="N373" s="238"/>
      <c r="O373" s="238"/>
      <c r="P373" s="239">
        <f>SUM(P374:P385)</f>
        <v>0</v>
      </c>
      <c r="Q373" s="238"/>
      <c r="R373" s="239">
        <f>SUM(R374:R385)</f>
        <v>0</v>
      </c>
      <c r="S373" s="238"/>
      <c r="T373" s="240">
        <f>SUM(T374:T385)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41" t="s">
        <v>93</v>
      </c>
      <c r="AT373" s="242" t="s">
        <v>84</v>
      </c>
      <c r="AU373" s="242" t="s">
        <v>93</v>
      </c>
      <c r="AY373" s="241" t="s">
        <v>180</v>
      </c>
      <c r="BK373" s="243">
        <f>SUM(BK374:BK385)</f>
        <v>0</v>
      </c>
    </row>
    <row r="374" s="2" customFormat="1" ht="16.5" customHeight="1">
      <c r="A374" s="38"/>
      <c r="B374" s="39"/>
      <c r="C374" s="246" t="s">
        <v>734</v>
      </c>
      <c r="D374" s="246" t="s">
        <v>181</v>
      </c>
      <c r="E374" s="247" t="s">
        <v>1118</v>
      </c>
      <c r="F374" s="248" t="s">
        <v>1119</v>
      </c>
      <c r="G374" s="249" t="s">
        <v>322</v>
      </c>
      <c r="H374" s="250">
        <v>3.4199999999999999</v>
      </c>
      <c r="I374" s="251"/>
      <c r="J374" s="252">
        <f>ROUND(I374*H374,2)</f>
        <v>0</v>
      </c>
      <c r="K374" s="248" t="s">
        <v>312</v>
      </c>
      <c r="L374" s="44"/>
      <c r="M374" s="253" t="s">
        <v>1</v>
      </c>
      <c r="N374" s="254" t="s">
        <v>50</v>
      </c>
      <c r="O374" s="91"/>
      <c r="P374" s="255">
        <f>O374*H374</f>
        <v>0</v>
      </c>
      <c r="Q374" s="255">
        <v>0</v>
      </c>
      <c r="R374" s="255">
        <f>Q374*H374</f>
        <v>0</v>
      </c>
      <c r="S374" s="255">
        <v>0</v>
      </c>
      <c r="T374" s="256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57" t="s">
        <v>198</v>
      </c>
      <c r="AT374" s="257" t="s">
        <v>181</v>
      </c>
      <c r="AU374" s="257" t="s">
        <v>96</v>
      </c>
      <c r="AY374" s="16" t="s">
        <v>180</v>
      </c>
      <c r="BE374" s="258">
        <f>IF(N374="základní",J374,0)</f>
        <v>0</v>
      </c>
      <c r="BF374" s="258">
        <f>IF(N374="snížená",J374,0)</f>
        <v>0</v>
      </c>
      <c r="BG374" s="258">
        <f>IF(N374="zákl. přenesená",J374,0)</f>
        <v>0</v>
      </c>
      <c r="BH374" s="258">
        <f>IF(N374="sníž. přenesená",J374,0)</f>
        <v>0</v>
      </c>
      <c r="BI374" s="258">
        <f>IF(N374="nulová",J374,0)</f>
        <v>0</v>
      </c>
      <c r="BJ374" s="16" t="s">
        <v>93</v>
      </c>
      <c r="BK374" s="258">
        <f>ROUND(I374*H374,2)</f>
        <v>0</v>
      </c>
      <c r="BL374" s="16" t="s">
        <v>198</v>
      </c>
      <c r="BM374" s="257" t="s">
        <v>3809</v>
      </c>
    </row>
    <row r="375" s="2" customFormat="1">
      <c r="A375" s="38"/>
      <c r="B375" s="39"/>
      <c r="C375" s="40"/>
      <c r="D375" s="259" t="s">
        <v>187</v>
      </c>
      <c r="E375" s="40"/>
      <c r="F375" s="260" t="s">
        <v>1119</v>
      </c>
      <c r="G375" s="40"/>
      <c r="H375" s="40"/>
      <c r="I375" s="154"/>
      <c r="J375" s="40"/>
      <c r="K375" s="40"/>
      <c r="L375" s="44"/>
      <c r="M375" s="261"/>
      <c r="N375" s="262"/>
      <c r="O375" s="91"/>
      <c r="P375" s="91"/>
      <c r="Q375" s="91"/>
      <c r="R375" s="91"/>
      <c r="S375" s="91"/>
      <c r="T375" s="92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6" t="s">
        <v>187</v>
      </c>
      <c r="AU375" s="16" t="s">
        <v>96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3808</v>
      </c>
      <c r="G376" s="268"/>
      <c r="H376" s="271">
        <v>3.4199999999999999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93</v>
      </c>
      <c r="AY376" s="277" t="s">
        <v>180</v>
      </c>
    </row>
    <row r="377" s="2" customFormat="1" ht="24" customHeight="1">
      <c r="A377" s="38"/>
      <c r="B377" s="39"/>
      <c r="C377" s="246" t="s">
        <v>739</v>
      </c>
      <c r="D377" s="246" t="s">
        <v>181</v>
      </c>
      <c r="E377" s="247" t="s">
        <v>1122</v>
      </c>
      <c r="F377" s="248" t="s">
        <v>1123</v>
      </c>
      <c r="G377" s="249" t="s">
        <v>322</v>
      </c>
      <c r="H377" s="250">
        <v>37.619999999999997</v>
      </c>
      <c r="I377" s="251"/>
      <c r="J377" s="252">
        <f>ROUND(I377*H377,2)</f>
        <v>0</v>
      </c>
      <c r="K377" s="248" t="s">
        <v>312</v>
      </c>
      <c r="L377" s="44"/>
      <c r="M377" s="253" t="s">
        <v>1</v>
      </c>
      <c r="N377" s="254" t="s">
        <v>50</v>
      </c>
      <c r="O377" s="91"/>
      <c r="P377" s="255">
        <f>O377*H377</f>
        <v>0</v>
      </c>
      <c r="Q377" s="255">
        <v>0</v>
      </c>
      <c r="R377" s="255">
        <f>Q377*H377</f>
        <v>0</v>
      </c>
      <c r="S377" s="255">
        <v>0</v>
      </c>
      <c r="T377" s="25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57" t="s">
        <v>198</v>
      </c>
      <c r="AT377" s="257" t="s">
        <v>181</v>
      </c>
      <c r="AU377" s="257" t="s">
        <v>96</v>
      </c>
      <c r="AY377" s="16" t="s">
        <v>180</v>
      </c>
      <c r="BE377" s="258">
        <f>IF(N377="základní",J377,0)</f>
        <v>0</v>
      </c>
      <c r="BF377" s="258">
        <f>IF(N377="snížená",J377,0)</f>
        <v>0</v>
      </c>
      <c r="BG377" s="258">
        <f>IF(N377="zákl. přenesená",J377,0)</f>
        <v>0</v>
      </c>
      <c r="BH377" s="258">
        <f>IF(N377="sníž. přenesená",J377,0)</f>
        <v>0</v>
      </c>
      <c r="BI377" s="258">
        <f>IF(N377="nulová",J377,0)</f>
        <v>0</v>
      </c>
      <c r="BJ377" s="16" t="s">
        <v>93</v>
      </c>
      <c r="BK377" s="258">
        <f>ROUND(I377*H377,2)</f>
        <v>0</v>
      </c>
      <c r="BL377" s="16" t="s">
        <v>198</v>
      </c>
      <c r="BM377" s="257" t="s">
        <v>3810</v>
      </c>
    </row>
    <row r="378" s="2" customFormat="1">
      <c r="A378" s="38"/>
      <c r="B378" s="39"/>
      <c r="C378" s="40"/>
      <c r="D378" s="259" t="s">
        <v>187</v>
      </c>
      <c r="E378" s="40"/>
      <c r="F378" s="260" t="s">
        <v>1123</v>
      </c>
      <c r="G378" s="40"/>
      <c r="H378" s="40"/>
      <c r="I378" s="154"/>
      <c r="J378" s="40"/>
      <c r="K378" s="40"/>
      <c r="L378" s="44"/>
      <c r="M378" s="261"/>
      <c r="N378" s="262"/>
      <c r="O378" s="91"/>
      <c r="P378" s="91"/>
      <c r="Q378" s="91"/>
      <c r="R378" s="91"/>
      <c r="S378" s="91"/>
      <c r="T378" s="92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6" t="s">
        <v>187</v>
      </c>
      <c r="AU378" s="16" t="s">
        <v>96</v>
      </c>
    </row>
    <row r="379" s="13" customFormat="1">
      <c r="A379" s="13"/>
      <c r="B379" s="267"/>
      <c r="C379" s="268"/>
      <c r="D379" s="259" t="s">
        <v>293</v>
      </c>
      <c r="E379" s="268"/>
      <c r="F379" s="270" t="s">
        <v>3811</v>
      </c>
      <c r="G379" s="268"/>
      <c r="H379" s="271">
        <v>37.619999999999997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</v>
      </c>
      <c r="AX379" s="13" t="s">
        <v>93</v>
      </c>
      <c r="AY379" s="277" t="s">
        <v>180</v>
      </c>
    </row>
    <row r="380" s="2" customFormat="1" ht="24" customHeight="1">
      <c r="A380" s="38"/>
      <c r="B380" s="39"/>
      <c r="C380" s="246" t="s">
        <v>744</v>
      </c>
      <c r="D380" s="246" t="s">
        <v>181</v>
      </c>
      <c r="E380" s="247" t="s">
        <v>2458</v>
      </c>
      <c r="F380" s="248" t="s">
        <v>2459</v>
      </c>
      <c r="G380" s="249" t="s">
        <v>322</v>
      </c>
      <c r="H380" s="250">
        <v>1.8200000000000001</v>
      </c>
      <c r="I380" s="251"/>
      <c r="J380" s="252">
        <f>ROUND(I380*H380,2)</f>
        <v>0</v>
      </c>
      <c r="K380" s="248" t="s">
        <v>312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</v>
      </c>
      <c r="R380" s="255">
        <f>Q380*H380</f>
        <v>0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198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198</v>
      </c>
      <c r="BM380" s="257" t="s">
        <v>3812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2459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3813</v>
      </c>
      <c r="G382" s="268"/>
      <c r="H382" s="271">
        <v>1.8200000000000001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2462</v>
      </c>
      <c r="F383" s="248" t="s">
        <v>2463</v>
      </c>
      <c r="G383" s="249" t="s">
        <v>322</v>
      </c>
      <c r="H383" s="250">
        <v>1.6000000000000001</v>
      </c>
      <c r="I383" s="251"/>
      <c r="J383" s="252">
        <f>ROUND(I383*H383,2)</f>
        <v>0</v>
      </c>
      <c r="K383" s="248" t="s">
        <v>312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198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198</v>
      </c>
      <c r="BM383" s="257" t="s">
        <v>3814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2463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3815</v>
      </c>
      <c r="G385" s="268"/>
      <c r="H385" s="271">
        <v>1.6000000000000001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93</v>
      </c>
      <c r="AY385" s="277" t="s">
        <v>180</v>
      </c>
    </row>
    <row r="386" s="12" customFormat="1" ht="22.8" customHeight="1">
      <c r="A386" s="12"/>
      <c r="B386" s="230"/>
      <c r="C386" s="231"/>
      <c r="D386" s="232" t="s">
        <v>84</v>
      </c>
      <c r="E386" s="244" t="s">
        <v>1244</v>
      </c>
      <c r="F386" s="244" t="s">
        <v>955</v>
      </c>
      <c r="G386" s="231"/>
      <c r="H386" s="231"/>
      <c r="I386" s="234"/>
      <c r="J386" s="245">
        <f>BK386</f>
        <v>0</v>
      </c>
      <c r="K386" s="231"/>
      <c r="L386" s="236"/>
      <c r="M386" s="237"/>
      <c r="N386" s="238"/>
      <c r="O386" s="238"/>
      <c r="P386" s="239">
        <f>SUM(P387:P389)</f>
        <v>0</v>
      </c>
      <c r="Q386" s="238"/>
      <c r="R386" s="239">
        <f>SUM(R387:R389)</f>
        <v>0</v>
      </c>
      <c r="S386" s="238"/>
      <c r="T386" s="240">
        <f>SUM(T387:T389)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41" t="s">
        <v>93</v>
      </c>
      <c r="AT386" s="242" t="s">
        <v>84</v>
      </c>
      <c r="AU386" s="242" t="s">
        <v>93</v>
      </c>
      <c r="AY386" s="241" t="s">
        <v>180</v>
      </c>
      <c r="BK386" s="243">
        <f>SUM(BK387:BK389)</f>
        <v>0</v>
      </c>
    </row>
    <row r="387" s="2" customFormat="1" ht="24" customHeight="1">
      <c r="A387" s="38"/>
      <c r="B387" s="39"/>
      <c r="C387" s="246" t="s">
        <v>757</v>
      </c>
      <c r="D387" s="246" t="s">
        <v>181</v>
      </c>
      <c r="E387" s="247" t="s">
        <v>2466</v>
      </c>
      <c r="F387" s="248" t="s">
        <v>2467</v>
      </c>
      <c r="G387" s="249" t="s">
        <v>322</v>
      </c>
      <c r="H387" s="250">
        <v>62.049999999999997</v>
      </c>
      <c r="I387" s="251"/>
      <c r="J387" s="252">
        <f>ROUND(I387*H387,2)</f>
        <v>0</v>
      </c>
      <c r="K387" s="248" t="s">
        <v>312</v>
      </c>
      <c r="L387" s="44"/>
      <c r="M387" s="253" t="s">
        <v>1</v>
      </c>
      <c r="N387" s="254" t="s">
        <v>50</v>
      </c>
      <c r="O387" s="91"/>
      <c r="P387" s="255">
        <f>O387*H387</f>
        <v>0</v>
      </c>
      <c r="Q387" s="255">
        <v>0</v>
      </c>
      <c r="R387" s="255">
        <f>Q387*H387</f>
        <v>0</v>
      </c>
      <c r="S387" s="255">
        <v>0</v>
      </c>
      <c r="T387" s="256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57" t="s">
        <v>198</v>
      </c>
      <c r="AT387" s="257" t="s">
        <v>181</v>
      </c>
      <c r="AU387" s="257" t="s">
        <v>96</v>
      </c>
      <c r="AY387" s="16" t="s">
        <v>180</v>
      </c>
      <c r="BE387" s="258">
        <f>IF(N387="základní",J387,0)</f>
        <v>0</v>
      </c>
      <c r="BF387" s="258">
        <f>IF(N387="snížená",J387,0)</f>
        <v>0</v>
      </c>
      <c r="BG387" s="258">
        <f>IF(N387="zákl. přenesená",J387,0)</f>
        <v>0</v>
      </c>
      <c r="BH387" s="258">
        <f>IF(N387="sníž. přenesená",J387,0)</f>
        <v>0</v>
      </c>
      <c r="BI387" s="258">
        <f>IF(N387="nulová",J387,0)</f>
        <v>0</v>
      </c>
      <c r="BJ387" s="16" t="s">
        <v>93</v>
      </c>
      <c r="BK387" s="258">
        <f>ROUND(I387*H387,2)</f>
        <v>0</v>
      </c>
      <c r="BL387" s="16" t="s">
        <v>198</v>
      </c>
      <c r="BM387" s="257" t="s">
        <v>3816</v>
      </c>
    </row>
    <row r="388" s="2" customFormat="1">
      <c r="A388" s="38"/>
      <c r="B388" s="39"/>
      <c r="C388" s="40"/>
      <c r="D388" s="259" t="s">
        <v>187</v>
      </c>
      <c r="E388" s="40"/>
      <c r="F388" s="260" t="s">
        <v>2469</v>
      </c>
      <c r="G388" s="40"/>
      <c r="H388" s="40"/>
      <c r="I388" s="154"/>
      <c r="J388" s="40"/>
      <c r="K388" s="40"/>
      <c r="L388" s="44"/>
      <c r="M388" s="261"/>
      <c r="N388" s="262"/>
      <c r="O388" s="91"/>
      <c r="P388" s="91"/>
      <c r="Q388" s="91"/>
      <c r="R388" s="91"/>
      <c r="S388" s="91"/>
      <c r="T388" s="92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6" t="s">
        <v>187</v>
      </c>
      <c r="AU388" s="16" t="s">
        <v>96</v>
      </c>
    </row>
    <row r="389" s="13" customFormat="1">
      <c r="A389" s="13"/>
      <c r="B389" s="267"/>
      <c r="C389" s="268"/>
      <c r="D389" s="259" t="s">
        <v>293</v>
      </c>
      <c r="E389" s="268"/>
      <c r="F389" s="270" t="s">
        <v>3817</v>
      </c>
      <c r="G389" s="268"/>
      <c r="H389" s="271">
        <v>62.049999999999997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</v>
      </c>
      <c r="AX389" s="13" t="s">
        <v>93</v>
      </c>
      <c r="AY389" s="277" t="s">
        <v>180</v>
      </c>
    </row>
    <row r="390" s="12" customFormat="1" ht="25.92" customHeight="1">
      <c r="A390" s="12"/>
      <c r="B390" s="230"/>
      <c r="C390" s="231"/>
      <c r="D390" s="232" t="s">
        <v>84</v>
      </c>
      <c r="E390" s="233" t="s">
        <v>540</v>
      </c>
      <c r="F390" s="233" t="s">
        <v>541</v>
      </c>
      <c r="G390" s="231"/>
      <c r="H390" s="231"/>
      <c r="I390" s="234"/>
      <c r="J390" s="235">
        <f>BK390</f>
        <v>0</v>
      </c>
      <c r="K390" s="231"/>
      <c r="L390" s="236"/>
      <c r="M390" s="237"/>
      <c r="N390" s="238"/>
      <c r="O390" s="238"/>
      <c r="P390" s="239">
        <f>P391</f>
        <v>0</v>
      </c>
      <c r="Q390" s="238"/>
      <c r="R390" s="239">
        <f>R391</f>
        <v>4.4509999999999996</v>
      </c>
      <c r="S390" s="238"/>
      <c r="T390" s="240">
        <f>T391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41" t="s">
        <v>96</v>
      </c>
      <c r="AT390" s="242" t="s">
        <v>84</v>
      </c>
      <c r="AU390" s="242" t="s">
        <v>85</v>
      </c>
      <c r="AY390" s="241" t="s">
        <v>180</v>
      </c>
      <c r="BK390" s="243">
        <f>BK391</f>
        <v>0</v>
      </c>
    </row>
    <row r="391" s="12" customFormat="1" ht="22.8" customHeight="1">
      <c r="A391" s="12"/>
      <c r="B391" s="230"/>
      <c r="C391" s="231"/>
      <c r="D391" s="232" t="s">
        <v>84</v>
      </c>
      <c r="E391" s="244" t="s">
        <v>2471</v>
      </c>
      <c r="F391" s="244" t="s">
        <v>2472</v>
      </c>
      <c r="G391" s="231"/>
      <c r="H391" s="231"/>
      <c r="I391" s="234"/>
      <c r="J391" s="245">
        <f>BK391</f>
        <v>0</v>
      </c>
      <c r="K391" s="231"/>
      <c r="L391" s="236"/>
      <c r="M391" s="237"/>
      <c r="N391" s="238"/>
      <c r="O391" s="238"/>
      <c r="P391" s="239">
        <f>SUM(P392:P394)</f>
        <v>0</v>
      </c>
      <c r="Q391" s="238"/>
      <c r="R391" s="239">
        <f>SUM(R392:R394)</f>
        <v>4.4509999999999996</v>
      </c>
      <c r="S391" s="238"/>
      <c r="T391" s="240">
        <f>SUM(T392:T394)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41" t="s">
        <v>96</v>
      </c>
      <c r="AT391" s="242" t="s">
        <v>84</v>
      </c>
      <c r="AU391" s="242" t="s">
        <v>93</v>
      </c>
      <c r="AY391" s="241" t="s">
        <v>180</v>
      </c>
      <c r="BK391" s="243">
        <f>SUM(BK392:BK394)</f>
        <v>0</v>
      </c>
    </row>
    <row r="392" s="2" customFormat="1" ht="16.5" customHeight="1">
      <c r="A392" s="38"/>
      <c r="B392" s="39"/>
      <c r="C392" s="278" t="s">
        <v>763</v>
      </c>
      <c r="D392" s="278" t="s">
        <v>334</v>
      </c>
      <c r="E392" s="279" t="s">
        <v>2474</v>
      </c>
      <c r="F392" s="280" t="s">
        <v>2475</v>
      </c>
      <c r="G392" s="281" t="s">
        <v>290</v>
      </c>
      <c r="H392" s="282">
        <v>4.4509999999999996</v>
      </c>
      <c r="I392" s="283"/>
      <c r="J392" s="284">
        <f>ROUND(I392*H392,2)</f>
        <v>0</v>
      </c>
      <c r="K392" s="280" t="s">
        <v>312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1</v>
      </c>
      <c r="R392" s="255">
        <f>Q392*H392</f>
        <v>4.4509999999999996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215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3818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2477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3819</v>
      </c>
      <c r="G394" s="268"/>
      <c r="H394" s="271">
        <v>4.4509999999999996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12" customFormat="1" ht="25.92" customHeight="1">
      <c r="A395" s="12"/>
      <c r="B395" s="230"/>
      <c r="C395" s="231"/>
      <c r="D395" s="232" t="s">
        <v>84</v>
      </c>
      <c r="E395" s="233" t="s">
        <v>334</v>
      </c>
      <c r="F395" s="233" t="s">
        <v>1150</v>
      </c>
      <c r="G395" s="231"/>
      <c r="H395" s="231"/>
      <c r="I395" s="234"/>
      <c r="J395" s="235">
        <f>BK395</f>
        <v>0</v>
      </c>
      <c r="K395" s="231"/>
      <c r="L395" s="236"/>
      <c r="M395" s="237"/>
      <c r="N395" s="238"/>
      <c r="O395" s="238"/>
      <c r="P395" s="239">
        <f>P396</f>
        <v>0</v>
      </c>
      <c r="Q395" s="238"/>
      <c r="R395" s="239">
        <f>R396</f>
        <v>0</v>
      </c>
      <c r="S395" s="238"/>
      <c r="T395" s="240">
        <f>T396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41" t="s">
        <v>193</v>
      </c>
      <c r="AT395" s="242" t="s">
        <v>84</v>
      </c>
      <c r="AU395" s="242" t="s">
        <v>85</v>
      </c>
      <c r="AY395" s="241" t="s">
        <v>180</v>
      </c>
      <c r="BK395" s="243">
        <f>BK396</f>
        <v>0</v>
      </c>
    </row>
    <row r="396" s="12" customFormat="1" ht="22.8" customHeight="1">
      <c r="A396" s="12"/>
      <c r="B396" s="230"/>
      <c r="C396" s="231"/>
      <c r="D396" s="232" t="s">
        <v>84</v>
      </c>
      <c r="E396" s="244" t="s">
        <v>2479</v>
      </c>
      <c r="F396" s="244" t="s">
        <v>2480</v>
      </c>
      <c r="G396" s="231"/>
      <c r="H396" s="231"/>
      <c r="I396" s="234"/>
      <c r="J396" s="245">
        <f>BK396</f>
        <v>0</v>
      </c>
      <c r="K396" s="231"/>
      <c r="L396" s="236"/>
      <c r="M396" s="237"/>
      <c r="N396" s="238"/>
      <c r="O396" s="238"/>
      <c r="P396" s="239">
        <f>SUM(P397:P399)</f>
        <v>0</v>
      </c>
      <c r="Q396" s="238"/>
      <c r="R396" s="239">
        <f>SUM(R397:R399)</f>
        <v>0</v>
      </c>
      <c r="S396" s="238"/>
      <c r="T396" s="240">
        <f>SUM(T397:T399)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41" t="s">
        <v>193</v>
      </c>
      <c r="AT396" s="242" t="s">
        <v>84</v>
      </c>
      <c r="AU396" s="242" t="s">
        <v>93</v>
      </c>
      <c r="AY396" s="241" t="s">
        <v>180</v>
      </c>
      <c r="BK396" s="243">
        <f>SUM(BK397:BK399)</f>
        <v>0</v>
      </c>
    </row>
    <row r="397" s="2" customFormat="1" ht="16.5" customHeight="1">
      <c r="A397" s="38"/>
      <c r="B397" s="39"/>
      <c r="C397" s="246" t="s">
        <v>768</v>
      </c>
      <c r="D397" s="246" t="s">
        <v>181</v>
      </c>
      <c r="E397" s="247" t="s">
        <v>2482</v>
      </c>
      <c r="F397" s="248" t="s">
        <v>2483</v>
      </c>
      <c r="G397" s="249" t="s">
        <v>483</v>
      </c>
      <c r="H397" s="250">
        <v>240</v>
      </c>
      <c r="I397" s="251"/>
      <c r="J397" s="252">
        <f>ROUND(I397*H397,2)</f>
        <v>0</v>
      </c>
      <c r="K397" s="248" t="s">
        <v>312</v>
      </c>
      <c r="L397" s="44"/>
      <c r="M397" s="253" t="s">
        <v>1</v>
      </c>
      <c r="N397" s="254" t="s">
        <v>50</v>
      </c>
      <c r="O397" s="91"/>
      <c r="P397" s="255">
        <f>O397*H397</f>
        <v>0</v>
      </c>
      <c r="Q397" s="255">
        <v>0</v>
      </c>
      <c r="R397" s="255">
        <f>Q397*H397</f>
        <v>0</v>
      </c>
      <c r="S397" s="255">
        <v>0</v>
      </c>
      <c r="T397" s="256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57" t="s">
        <v>632</v>
      </c>
      <c r="AT397" s="257" t="s">
        <v>181</v>
      </c>
      <c r="AU397" s="257" t="s">
        <v>96</v>
      </c>
      <c r="AY397" s="16" t="s">
        <v>180</v>
      </c>
      <c r="BE397" s="258">
        <f>IF(N397="základní",J397,0)</f>
        <v>0</v>
      </c>
      <c r="BF397" s="258">
        <f>IF(N397="snížená",J397,0)</f>
        <v>0</v>
      </c>
      <c r="BG397" s="258">
        <f>IF(N397="zákl. přenesená",J397,0)</f>
        <v>0</v>
      </c>
      <c r="BH397" s="258">
        <f>IF(N397="sníž. přenesená",J397,0)</f>
        <v>0</v>
      </c>
      <c r="BI397" s="258">
        <f>IF(N397="nulová",J397,0)</f>
        <v>0</v>
      </c>
      <c r="BJ397" s="16" t="s">
        <v>93</v>
      </c>
      <c r="BK397" s="258">
        <f>ROUND(I397*H397,2)</f>
        <v>0</v>
      </c>
      <c r="BL397" s="16" t="s">
        <v>632</v>
      </c>
      <c r="BM397" s="257" t="s">
        <v>3820</v>
      </c>
    </row>
    <row r="398" s="2" customFormat="1">
      <c r="A398" s="38"/>
      <c r="B398" s="39"/>
      <c r="C398" s="40"/>
      <c r="D398" s="259" t="s">
        <v>187</v>
      </c>
      <c r="E398" s="40"/>
      <c r="F398" s="260" t="s">
        <v>2485</v>
      </c>
      <c r="G398" s="40"/>
      <c r="H398" s="40"/>
      <c r="I398" s="154"/>
      <c r="J398" s="40"/>
      <c r="K398" s="40"/>
      <c r="L398" s="44"/>
      <c r="M398" s="261"/>
      <c r="N398" s="262"/>
      <c r="O398" s="91"/>
      <c r="P398" s="91"/>
      <c r="Q398" s="91"/>
      <c r="R398" s="91"/>
      <c r="S398" s="91"/>
      <c r="T398" s="92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6" t="s">
        <v>187</v>
      </c>
      <c r="AU398" s="16" t="s">
        <v>96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3685</v>
      </c>
      <c r="G399" s="268"/>
      <c r="H399" s="271">
        <v>240</v>
      </c>
      <c r="I399" s="272"/>
      <c r="J399" s="268"/>
      <c r="K399" s="268"/>
      <c r="L399" s="273"/>
      <c r="M399" s="288"/>
      <c r="N399" s="289"/>
      <c r="O399" s="289"/>
      <c r="P399" s="289"/>
      <c r="Q399" s="289"/>
      <c r="R399" s="289"/>
      <c r="S399" s="289"/>
      <c r="T399" s="29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93</v>
      </c>
      <c r="AY399" s="277" t="s">
        <v>180</v>
      </c>
    </row>
    <row r="400" s="2" customFormat="1" ht="6.96" customHeight="1">
      <c r="A400" s="38"/>
      <c r="B400" s="66"/>
      <c r="C400" s="67"/>
      <c r="D400" s="67"/>
      <c r="E400" s="67"/>
      <c r="F400" s="67"/>
      <c r="G400" s="67"/>
      <c r="H400" s="67"/>
      <c r="I400" s="195"/>
      <c r="J400" s="67"/>
      <c r="K400" s="67"/>
      <c r="L400" s="44"/>
      <c r="M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</row>
  </sheetData>
  <sheetProtection sheet="1" autoFilter="0" formatColumns="0" formatRows="0" objects="1" scenarios="1" spinCount="100000" saltValue="bImpjduDaggIXKR58InlvWin4COM3cV0e1pTxV5BpI2Mn7eDGBccKbDa2EUQ61fYaKONolA5TGw2c36sD7LGmw==" hashValue="WFTTCsru8iQuoy5ThhIxITo0YI1jXxhcRRrtEhdyW8BwykuVv6rXA9xx7ERDU5InlfqlUM1FvRDGCv0C7/dQqA==" algorithmName="SHA-512" password="CC35"/>
  <autoFilter ref="C129:K399"/>
  <mergeCells count="9">
    <mergeCell ref="E7:H7"/>
    <mergeCell ref="E9:H9"/>
    <mergeCell ref="E18:H18"/>
    <mergeCell ref="E27:H27"/>
    <mergeCell ref="E84:H84"/>
    <mergeCell ref="E86:H86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3821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ROUND((SUM(BE127:BE311)),  2)</f>
        <v>0</v>
      </c>
      <c r="G33" s="38"/>
      <c r="H33" s="38"/>
      <c r="I33" s="174">
        <v>0.20999999999999999</v>
      </c>
      <c r="J33" s="173">
        <f>ROUND(((SUM(BE127:BE311))*I33),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ROUND((SUM(BF127:BF311)),  2)</f>
        <v>0</v>
      </c>
      <c r="G34" s="38"/>
      <c r="H34" s="38"/>
      <c r="I34" s="174">
        <v>0.14999999999999999</v>
      </c>
      <c r="J34" s="173">
        <f>ROUND(((SUM(BF127:BF311))*I34),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ROUND((SUM(BG127:BG311)),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ROUND((SUM(BH127:BH311)),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ROUND((SUM(BI127:BI311)),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2019_01_0.1.5.1 - IO 01.5 Armaturní šachty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256</v>
      </c>
      <c r="E98" s="214"/>
      <c r="F98" s="214"/>
      <c r="G98" s="214"/>
      <c r="H98" s="214"/>
      <c r="I98" s="215"/>
      <c r="J98" s="216">
        <f>J221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257</v>
      </c>
      <c r="E99" s="214"/>
      <c r="F99" s="214"/>
      <c r="G99" s="214"/>
      <c r="H99" s="214"/>
      <c r="I99" s="215"/>
      <c r="J99" s="216">
        <f>J237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260</v>
      </c>
      <c r="E100" s="214"/>
      <c r="F100" s="214"/>
      <c r="G100" s="214"/>
      <c r="H100" s="214"/>
      <c r="I100" s="215"/>
      <c r="J100" s="216">
        <f>J266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962</v>
      </c>
      <c r="E101" s="214"/>
      <c r="F101" s="214"/>
      <c r="G101" s="214"/>
      <c r="H101" s="214"/>
      <c r="I101" s="215"/>
      <c r="J101" s="216">
        <f>J270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261</v>
      </c>
      <c r="E102" s="214"/>
      <c r="F102" s="214"/>
      <c r="G102" s="214"/>
      <c r="H102" s="214"/>
      <c r="I102" s="215"/>
      <c r="J102" s="216">
        <f>J280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12"/>
      <c r="C103" s="133"/>
      <c r="D103" s="213" t="s">
        <v>913</v>
      </c>
      <c r="E103" s="214"/>
      <c r="F103" s="214"/>
      <c r="G103" s="214"/>
      <c r="H103" s="214"/>
      <c r="I103" s="215"/>
      <c r="J103" s="216">
        <f>J281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205"/>
      <c r="C104" s="206"/>
      <c r="D104" s="207" t="s">
        <v>262</v>
      </c>
      <c r="E104" s="208"/>
      <c r="F104" s="208"/>
      <c r="G104" s="208"/>
      <c r="H104" s="208"/>
      <c r="I104" s="209"/>
      <c r="J104" s="210">
        <f>J284</f>
        <v>0</v>
      </c>
      <c r="K104" s="206"/>
      <c r="L104" s="21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12"/>
      <c r="C105" s="133"/>
      <c r="D105" s="213" t="s">
        <v>263</v>
      </c>
      <c r="E105" s="214"/>
      <c r="F105" s="214"/>
      <c r="G105" s="214"/>
      <c r="H105" s="214"/>
      <c r="I105" s="215"/>
      <c r="J105" s="216">
        <f>J285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964</v>
      </c>
      <c r="E106" s="208"/>
      <c r="F106" s="208"/>
      <c r="G106" s="208"/>
      <c r="H106" s="208"/>
      <c r="I106" s="209"/>
      <c r="J106" s="210">
        <f>J307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965</v>
      </c>
      <c r="E107" s="214"/>
      <c r="F107" s="214"/>
      <c r="G107" s="214"/>
      <c r="H107" s="214"/>
      <c r="I107" s="215"/>
      <c r="J107" s="216">
        <f>J308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195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198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2" t="s">
        <v>164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1" t="s">
        <v>16</v>
      </c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99" t="str">
        <f>E7</f>
        <v>Kanalizace Stříbrná Skalice - III.etapa</v>
      </c>
      <c r="F117" s="31"/>
      <c r="G117" s="31"/>
      <c r="H117" s="31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150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2019_01_0.1.5.1 - IO 01.5 Armaturní šachty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F12</f>
        <v xml:space="preserve"> </v>
      </c>
      <c r="G121" s="40"/>
      <c r="H121" s="40"/>
      <c r="I121" s="156" t="s">
        <v>24</v>
      </c>
      <c r="J121" s="79" t="str">
        <f>IF(J12="","",J12)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43.05" customHeight="1">
      <c r="A123" s="38"/>
      <c r="B123" s="39"/>
      <c r="C123" s="31" t="s">
        <v>30</v>
      </c>
      <c r="D123" s="40"/>
      <c r="E123" s="40"/>
      <c r="F123" s="26" t="str">
        <f>E15</f>
        <v>Obec Stříbrná Skalice</v>
      </c>
      <c r="G123" s="40"/>
      <c r="H123" s="40"/>
      <c r="I123" s="156" t="s">
        <v>37</v>
      </c>
      <c r="J123" s="36" t="str">
        <f>E21</f>
        <v>Vodohospodářský rozvoj a výstavba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IF(E18="","",E18)</f>
        <v>Vyplň údaj</v>
      </c>
      <c r="G124" s="40"/>
      <c r="H124" s="40"/>
      <c r="I124" s="156" t="s">
        <v>41</v>
      </c>
      <c r="J124" s="36" t="str">
        <f>E24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P128+P284+P307</f>
        <v>0</v>
      </c>
      <c r="Q127" s="104"/>
      <c r="R127" s="227">
        <f>R128+R284+R307</f>
        <v>95.401839930000008</v>
      </c>
      <c r="S127" s="104"/>
      <c r="T127" s="228">
        <f>T128+T284+T307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BK128+BK284+BK307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P129+P221+P237+P266+P270+P280</f>
        <v>0</v>
      </c>
      <c r="Q128" s="238"/>
      <c r="R128" s="239">
        <f>R129+R221+R237+R266+R270+R280</f>
        <v>95.034360650000011</v>
      </c>
      <c r="S128" s="238"/>
      <c r="T128" s="240">
        <f>T129+T221+T237+T266+T270+T280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BK129+BK221+BK237+BK266+BK270+BK280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SUM(P130:P220)</f>
        <v>0</v>
      </c>
      <c r="Q129" s="238"/>
      <c r="R129" s="239">
        <f>SUM(R130:R220)</f>
        <v>43.485026080000004</v>
      </c>
      <c r="S129" s="238"/>
      <c r="T129" s="240">
        <f>SUM(T130:T220)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SUM(BK130:BK220)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3822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3823</v>
      </c>
      <c r="G132" s="268"/>
      <c r="H132" s="271">
        <v>500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96</v>
      </c>
      <c r="D133" s="246" t="s">
        <v>181</v>
      </c>
      <c r="E133" s="247" t="s">
        <v>283</v>
      </c>
      <c r="F133" s="248" t="s">
        <v>284</v>
      </c>
      <c r="G133" s="249" t="s">
        <v>285</v>
      </c>
      <c r="H133" s="250">
        <v>50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3824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284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555</v>
      </c>
      <c r="G135" s="268"/>
      <c r="H135" s="271">
        <v>50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16.5" customHeight="1">
      <c r="A136" s="38"/>
      <c r="B136" s="39"/>
      <c r="C136" s="246" t="s">
        <v>193</v>
      </c>
      <c r="D136" s="246" t="s">
        <v>181</v>
      </c>
      <c r="E136" s="247" t="s">
        <v>1591</v>
      </c>
      <c r="F136" s="248" t="s">
        <v>1592</v>
      </c>
      <c r="G136" s="249" t="s">
        <v>290</v>
      </c>
      <c r="H136" s="250">
        <v>8.4000000000000004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3825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1592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3826</v>
      </c>
      <c r="G138" s="268"/>
      <c r="H138" s="271">
        <v>8.4000000000000004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198</v>
      </c>
      <c r="D139" s="246" t="s">
        <v>181</v>
      </c>
      <c r="E139" s="247" t="s">
        <v>3827</v>
      </c>
      <c r="F139" s="248" t="s">
        <v>3828</v>
      </c>
      <c r="G139" s="249" t="s">
        <v>290</v>
      </c>
      <c r="H139" s="250">
        <v>7.8570000000000002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3829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3830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3831</v>
      </c>
      <c r="G141" s="268"/>
      <c r="H141" s="271">
        <v>7.8570000000000002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179</v>
      </c>
      <c r="D142" s="246" t="s">
        <v>181</v>
      </c>
      <c r="E142" s="247" t="s">
        <v>3832</v>
      </c>
      <c r="F142" s="248" t="s">
        <v>3833</v>
      </c>
      <c r="G142" s="249" t="s">
        <v>290</v>
      </c>
      <c r="H142" s="250">
        <v>3.9289999999999998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3834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3835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3836</v>
      </c>
      <c r="G144" s="268"/>
      <c r="H144" s="271">
        <v>3.9289999999999998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206</v>
      </c>
      <c r="D145" s="246" t="s">
        <v>181</v>
      </c>
      <c r="E145" s="247" t="s">
        <v>968</v>
      </c>
      <c r="F145" s="248" t="s">
        <v>969</v>
      </c>
      <c r="G145" s="249" t="s">
        <v>290</v>
      </c>
      <c r="H145" s="250">
        <v>31.428000000000001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3837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971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3838</v>
      </c>
      <c r="G147" s="268"/>
      <c r="H147" s="271">
        <v>31.428000000000001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211</v>
      </c>
      <c r="D148" s="246" t="s">
        <v>181</v>
      </c>
      <c r="E148" s="247" t="s">
        <v>973</v>
      </c>
      <c r="F148" s="248" t="s">
        <v>974</v>
      </c>
      <c r="G148" s="249" t="s">
        <v>290</v>
      </c>
      <c r="H148" s="250">
        <v>15.714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3839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976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3840</v>
      </c>
      <c r="G150" s="268"/>
      <c r="H150" s="271">
        <v>15.714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215</v>
      </c>
      <c r="D151" s="246" t="s">
        <v>181</v>
      </c>
      <c r="E151" s="247" t="s">
        <v>977</v>
      </c>
      <c r="F151" s="248" t="s">
        <v>978</v>
      </c>
      <c r="G151" s="249" t="s">
        <v>290</v>
      </c>
      <c r="H151" s="250">
        <v>35.356000000000002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0.0083000000000000001</v>
      </c>
      <c r="R151" s="255">
        <f>Q151*H151</f>
        <v>0.29345480000000002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3841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980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3842</v>
      </c>
      <c r="G153" s="268"/>
      <c r="H153" s="271">
        <v>35.356000000000002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24" customHeight="1">
      <c r="A154" s="38"/>
      <c r="B154" s="39"/>
      <c r="C154" s="246" t="s">
        <v>219</v>
      </c>
      <c r="D154" s="246" t="s">
        <v>181</v>
      </c>
      <c r="E154" s="247" t="s">
        <v>3843</v>
      </c>
      <c r="F154" s="248" t="s">
        <v>3844</v>
      </c>
      <c r="G154" s="249" t="s">
        <v>290</v>
      </c>
      <c r="H154" s="250">
        <v>3.9279999999999999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0.01541</v>
      </c>
      <c r="R154" s="255">
        <f>Q154*H154</f>
        <v>0.060530479999999998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3845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3846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3847</v>
      </c>
      <c r="G156" s="268"/>
      <c r="H156" s="271">
        <v>3.9279999999999999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46" t="s">
        <v>223</v>
      </c>
      <c r="D157" s="246" t="s">
        <v>181</v>
      </c>
      <c r="E157" s="247" t="s">
        <v>991</v>
      </c>
      <c r="F157" s="248" t="s">
        <v>992</v>
      </c>
      <c r="G157" s="249" t="s">
        <v>327</v>
      </c>
      <c r="H157" s="250">
        <v>93.159999999999997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0.0044400000000000004</v>
      </c>
      <c r="R157" s="255">
        <f>Q157*H157</f>
        <v>0.41363040000000001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3848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994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3849</v>
      </c>
      <c r="G159" s="268"/>
      <c r="H159" s="271">
        <v>93.159999999999997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16.5" customHeight="1">
      <c r="A160" s="38"/>
      <c r="B160" s="39"/>
      <c r="C160" s="246" t="s">
        <v>227</v>
      </c>
      <c r="D160" s="246" t="s">
        <v>181</v>
      </c>
      <c r="E160" s="247" t="s">
        <v>996</v>
      </c>
      <c r="F160" s="248" t="s">
        <v>997</v>
      </c>
      <c r="G160" s="249" t="s">
        <v>327</v>
      </c>
      <c r="H160" s="250">
        <v>93.159999999999997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3850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999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3849</v>
      </c>
      <c r="G162" s="268"/>
      <c r="H162" s="271">
        <v>93.159999999999997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46" t="s">
        <v>231</v>
      </c>
      <c r="D163" s="246" t="s">
        <v>181</v>
      </c>
      <c r="E163" s="247" t="s">
        <v>3851</v>
      </c>
      <c r="F163" s="248" t="s">
        <v>3852</v>
      </c>
      <c r="G163" s="249" t="s">
        <v>290</v>
      </c>
      <c r="H163" s="250">
        <v>78.569999999999993</v>
      </c>
      <c r="I163" s="251"/>
      <c r="J163" s="252">
        <f>ROUND(I163*H163,2)</f>
        <v>0</v>
      </c>
      <c r="K163" s="248" t="s">
        <v>280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0.0027200000000000002</v>
      </c>
      <c r="R163" s="255">
        <f>Q163*H163</f>
        <v>0.2137104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3853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3854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3855</v>
      </c>
      <c r="G165" s="268"/>
      <c r="H165" s="271">
        <v>78.569999999999993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235</v>
      </c>
      <c r="D166" s="246" t="s">
        <v>181</v>
      </c>
      <c r="E166" s="247" t="s">
        <v>3856</v>
      </c>
      <c r="F166" s="248" t="s">
        <v>3857</v>
      </c>
      <c r="G166" s="249" t="s">
        <v>290</v>
      </c>
      <c r="H166" s="250">
        <v>78.569999999999993</v>
      </c>
      <c r="I166" s="251"/>
      <c r="J166" s="252">
        <f>ROUND(I166*H166,2)</f>
        <v>0</v>
      </c>
      <c r="K166" s="248" t="s">
        <v>280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3858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3859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3855</v>
      </c>
      <c r="G168" s="268"/>
      <c r="H168" s="271">
        <v>78.569999999999993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24" customHeight="1">
      <c r="A169" s="38"/>
      <c r="B169" s="39"/>
      <c r="C169" s="246" t="s">
        <v>239</v>
      </c>
      <c r="D169" s="246" t="s">
        <v>181</v>
      </c>
      <c r="E169" s="247" t="s">
        <v>982</v>
      </c>
      <c r="F169" s="248" t="s">
        <v>983</v>
      </c>
      <c r="G169" s="249" t="s">
        <v>290</v>
      </c>
      <c r="H169" s="250">
        <v>14.624000000000001</v>
      </c>
      <c r="I169" s="251"/>
      <c r="J169" s="252">
        <f>ROUND(I169*H169,2)</f>
        <v>0</v>
      </c>
      <c r="K169" s="248" t="s">
        <v>280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</v>
      </c>
      <c r="R169" s="255">
        <f>Q169*H169</f>
        <v>0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3860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983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3861</v>
      </c>
      <c r="G171" s="268"/>
      <c r="H171" s="271">
        <v>14.624000000000001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46" t="s">
        <v>8</v>
      </c>
      <c r="D172" s="246" t="s">
        <v>181</v>
      </c>
      <c r="E172" s="247" t="s">
        <v>3862</v>
      </c>
      <c r="F172" s="248" t="s">
        <v>3863</v>
      </c>
      <c r="G172" s="249" t="s">
        <v>290</v>
      </c>
      <c r="H172" s="250">
        <v>11.470000000000001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</v>
      </c>
      <c r="R172" s="255">
        <f>Q172*H172</f>
        <v>0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3864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3865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3866</v>
      </c>
      <c r="G174" s="268"/>
      <c r="H174" s="271">
        <v>11.470000000000001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368</v>
      </c>
      <c r="D175" s="246" t="s">
        <v>181</v>
      </c>
      <c r="E175" s="247" t="s">
        <v>1291</v>
      </c>
      <c r="F175" s="248" t="s">
        <v>1292</v>
      </c>
      <c r="G175" s="249" t="s">
        <v>290</v>
      </c>
      <c r="H175" s="250">
        <v>4.5880000000000001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3867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3868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3869</v>
      </c>
      <c r="G177" s="268"/>
      <c r="H177" s="271">
        <v>4.5880000000000001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374</v>
      </c>
      <c r="D178" s="246" t="s">
        <v>181</v>
      </c>
      <c r="E178" s="247" t="s">
        <v>986</v>
      </c>
      <c r="F178" s="248" t="s">
        <v>987</v>
      </c>
      <c r="G178" s="249" t="s">
        <v>290</v>
      </c>
      <c r="H178" s="250">
        <v>14.624000000000001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3870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1761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3861</v>
      </c>
      <c r="G180" s="268"/>
      <c r="H180" s="271">
        <v>14.624000000000001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380</v>
      </c>
      <c r="D181" s="246" t="s">
        <v>181</v>
      </c>
      <c r="E181" s="247" t="s">
        <v>3871</v>
      </c>
      <c r="F181" s="248" t="s">
        <v>3872</v>
      </c>
      <c r="G181" s="249" t="s">
        <v>290</v>
      </c>
      <c r="H181" s="250">
        <v>11.470000000000001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3873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3874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3866</v>
      </c>
      <c r="G183" s="268"/>
      <c r="H183" s="271">
        <v>11.470000000000001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93</v>
      </c>
      <c r="AY183" s="277" t="s">
        <v>180</v>
      </c>
    </row>
    <row r="184" s="2" customFormat="1" ht="24" customHeight="1">
      <c r="A184" s="38"/>
      <c r="B184" s="39"/>
      <c r="C184" s="246" t="s">
        <v>385</v>
      </c>
      <c r="D184" s="246" t="s">
        <v>181</v>
      </c>
      <c r="E184" s="247" t="s">
        <v>1296</v>
      </c>
      <c r="F184" s="248" t="s">
        <v>1297</v>
      </c>
      <c r="G184" s="249" t="s">
        <v>290</v>
      </c>
      <c r="H184" s="250">
        <v>4.5880000000000001</v>
      </c>
      <c r="I184" s="251"/>
      <c r="J184" s="252">
        <f>ROUND(I184*H184,2)</f>
        <v>0</v>
      </c>
      <c r="K184" s="248" t="s">
        <v>280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3875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3876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3869</v>
      </c>
      <c r="G186" s="268"/>
      <c r="H186" s="271">
        <v>4.5880000000000001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391</v>
      </c>
      <c r="D187" s="246" t="s">
        <v>181</v>
      </c>
      <c r="E187" s="247" t="s">
        <v>1000</v>
      </c>
      <c r="F187" s="248" t="s">
        <v>1001</v>
      </c>
      <c r="G187" s="249" t="s">
        <v>290</v>
      </c>
      <c r="H187" s="250">
        <v>78.569999999999993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3877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1003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3878</v>
      </c>
      <c r="G189" s="268"/>
      <c r="H189" s="271">
        <v>78.569999999999993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24" customHeight="1">
      <c r="A190" s="38"/>
      <c r="B190" s="39"/>
      <c r="C190" s="246" t="s">
        <v>7</v>
      </c>
      <c r="D190" s="246" t="s">
        <v>181</v>
      </c>
      <c r="E190" s="247" t="s">
        <v>1005</v>
      </c>
      <c r="F190" s="248" t="s">
        <v>1006</v>
      </c>
      <c r="G190" s="249" t="s">
        <v>290</v>
      </c>
      <c r="H190" s="250">
        <v>39.284999999999997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0</v>
      </c>
      <c r="R190" s="255">
        <f>Q190*H190</f>
        <v>0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3879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1008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3880</v>
      </c>
      <c r="G192" s="268"/>
      <c r="H192" s="271">
        <v>39.284999999999997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1009</v>
      </c>
      <c r="F193" s="248" t="s">
        <v>1010</v>
      </c>
      <c r="G193" s="249" t="s">
        <v>290</v>
      </c>
      <c r="H193" s="250">
        <v>39.284999999999997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3881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3882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3880</v>
      </c>
      <c r="G195" s="268"/>
      <c r="H195" s="271">
        <v>39.284999999999997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24" customHeight="1">
      <c r="A196" s="38"/>
      <c r="B196" s="39"/>
      <c r="C196" s="246" t="s">
        <v>404</v>
      </c>
      <c r="D196" s="246" t="s">
        <v>181</v>
      </c>
      <c r="E196" s="247" t="s">
        <v>1014</v>
      </c>
      <c r="F196" s="248" t="s">
        <v>1015</v>
      </c>
      <c r="G196" s="249" t="s">
        <v>290</v>
      </c>
      <c r="H196" s="250">
        <v>157.13999999999999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3883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1017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3878</v>
      </c>
      <c r="G198" s="268"/>
      <c r="H198" s="271">
        <v>78.569999999999993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8"/>
      <c r="F199" s="270" t="s">
        <v>3884</v>
      </c>
      <c r="G199" s="268"/>
      <c r="H199" s="271">
        <v>157.13999999999999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409</v>
      </c>
      <c r="D200" s="246" t="s">
        <v>181</v>
      </c>
      <c r="E200" s="247" t="s">
        <v>320</v>
      </c>
      <c r="F200" s="248" t="s">
        <v>321</v>
      </c>
      <c r="G200" s="249" t="s">
        <v>322</v>
      </c>
      <c r="H200" s="250">
        <v>161.06899999999999</v>
      </c>
      <c r="I200" s="251"/>
      <c r="J200" s="252">
        <f>ROUND(I200*H200,2)</f>
        <v>0</v>
      </c>
      <c r="K200" s="248" t="s">
        <v>280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3885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321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3878</v>
      </c>
      <c r="G202" s="268"/>
      <c r="H202" s="271">
        <v>78.569999999999993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93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8"/>
      <c r="F203" s="270" t="s">
        <v>3886</v>
      </c>
      <c r="G203" s="268"/>
      <c r="H203" s="271">
        <v>161.06899999999999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414</v>
      </c>
      <c r="D204" s="246" t="s">
        <v>181</v>
      </c>
      <c r="E204" s="247" t="s">
        <v>1021</v>
      </c>
      <c r="F204" s="248" t="s">
        <v>1022</v>
      </c>
      <c r="G204" s="249" t="s">
        <v>290</v>
      </c>
      <c r="H204" s="250">
        <v>51.786000000000001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3887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1022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3855</v>
      </c>
      <c r="G206" s="268"/>
      <c r="H206" s="271">
        <v>78.569999999999993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3888</v>
      </c>
      <c r="G207" s="268"/>
      <c r="H207" s="271">
        <v>-26.783999999999999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2" customFormat="1" ht="16.5" customHeight="1">
      <c r="A208" s="38"/>
      <c r="B208" s="39"/>
      <c r="C208" s="278" t="s">
        <v>421</v>
      </c>
      <c r="D208" s="278" t="s">
        <v>334</v>
      </c>
      <c r="E208" s="279" t="s">
        <v>3889</v>
      </c>
      <c r="F208" s="280" t="s">
        <v>3890</v>
      </c>
      <c r="G208" s="281" t="s">
        <v>322</v>
      </c>
      <c r="H208" s="282">
        <v>42.503</v>
      </c>
      <c r="I208" s="283"/>
      <c r="J208" s="284">
        <f>ROUND(I208*H208,2)</f>
        <v>0</v>
      </c>
      <c r="K208" s="280" t="s">
        <v>280</v>
      </c>
      <c r="L208" s="285"/>
      <c r="M208" s="286" t="s">
        <v>1</v>
      </c>
      <c r="N208" s="287" t="s">
        <v>50</v>
      </c>
      <c r="O208" s="91"/>
      <c r="P208" s="255">
        <f>O208*H208</f>
        <v>0</v>
      </c>
      <c r="Q208" s="255">
        <v>1</v>
      </c>
      <c r="R208" s="255">
        <f>Q208*H208</f>
        <v>42.503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215</v>
      </c>
      <c r="AT208" s="257" t="s">
        <v>334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3891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3892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3893</v>
      </c>
      <c r="G210" s="268"/>
      <c r="H210" s="271">
        <v>25.001999999999999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8"/>
      <c r="F211" s="270" t="s">
        <v>3894</v>
      </c>
      <c r="G211" s="268"/>
      <c r="H211" s="271">
        <v>42.503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</v>
      </c>
      <c r="AX211" s="13" t="s">
        <v>93</v>
      </c>
      <c r="AY211" s="277" t="s">
        <v>180</v>
      </c>
    </row>
    <row r="212" s="2" customFormat="1" ht="24" customHeight="1">
      <c r="A212" s="38"/>
      <c r="B212" s="39"/>
      <c r="C212" s="246" t="s">
        <v>426</v>
      </c>
      <c r="D212" s="246" t="s">
        <v>181</v>
      </c>
      <c r="E212" s="247" t="s">
        <v>325</v>
      </c>
      <c r="F212" s="248" t="s">
        <v>326</v>
      </c>
      <c r="G212" s="249" t="s">
        <v>327</v>
      </c>
      <c r="H212" s="250">
        <v>28</v>
      </c>
      <c r="I212" s="251"/>
      <c r="J212" s="252">
        <f>ROUND(I212*H212,2)</f>
        <v>0</v>
      </c>
      <c r="K212" s="248" t="s">
        <v>280</v>
      </c>
      <c r="L212" s="44"/>
      <c r="M212" s="253" t="s">
        <v>1</v>
      </c>
      <c r="N212" s="254" t="s">
        <v>50</v>
      </c>
      <c r="O212" s="91"/>
      <c r="P212" s="255">
        <f>O212*H212</f>
        <v>0</v>
      </c>
      <c r="Q212" s="255">
        <v>0</v>
      </c>
      <c r="R212" s="255">
        <f>Q212*H212</f>
        <v>0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198</v>
      </c>
      <c r="AT212" s="257" t="s">
        <v>181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198</v>
      </c>
      <c r="BM212" s="257" t="s">
        <v>3895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326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3896</v>
      </c>
      <c r="G214" s="268"/>
      <c r="H214" s="271">
        <v>28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24" customHeight="1">
      <c r="A215" s="38"/>
      <c r="B215" s="39"/>
      <c r="C215" s="246" t="s">
        <v>431</v>
      </c>
      <c r="D215" s="246" t="s">
        <v>181</v>
      </c>
      <c r="E215" s="247" t="s">
        <v>330</v>
      </c>
      <c r="F215" s="248" t="s">
        <v>331</v>
      </c>
      <c r="G215" s="249" t="s">
        <v>327</v>
      </c>
      <c r="H215" s="250">
        <v>28</v>
      </c>
      <c r="I215" s="251"/>
      <c r="J215" s="252">
        <f>ROUND(I215*H215,2)</f>
        <v>0</v>
      </c>
      <c r="K215" s="248" t="s">
        <v>280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3897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333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3896</v>
      </c>
      <c r="G217" s="268"/>
      <c r="H217" s="271">
        <v>28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435</v>
      </c>
      <c r="D218" s="278" t="s">
        <v>334</v>
      </c>
      <c r="E218" s="279" t="s">
        <v>335</v>
      </c>
      <c r="F218" s="280" t="s">
        <v>336</v>
      </c>
      <c r="G218" s="281" t="s">
        <v>337</v>
      </c>
      <c r="H218" s="282">
        <v>0.69999999999999996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0.00069999999999999999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215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3898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336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8"/>
      <c r="F220" s="270" t="s">
        <v>3899</v>
      </c>
      <c r="G220" s="268"/>
      <c r="H220" s="271">
        <v>0.69999999999999996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</v>
      </c>
      <c r="AX220" s="13" t="s">
        <v>93</v>
      </c>
      <c r="AY220" s="277" t="s">
        <v>180</v>
      </c>
    </row>
    <row r="221" s="12" customFormat="1" ht="22.8" customHeight="1">
      <c r="A221" s="12"/>
      <c r="B221" s="230"/>
      <c r="C221" s="231"/>
      <c r="D221" s="232" t="s">
        <v>84</v>
      </c>
      <c r="E221" s="244" t="s">
        <v>96</v>
      </c>
      <c r="F221" s="244" t="s">
        <v>362</v>
      </c>
      <c r="G221" s="231"/>
      <c r="H221" s="231"/>
      <c r="I221" s="234"/>
      <c r="J221" s="245">
        <f>BK221</f>
        <v>0</v>
      </c>
      <c r="K221" s="231"/>
      <c r="L221" s="236"/>
      <c r="M221" s="237"/>
      <c r="N221" s="238"/>
      <c r="O221" s="238"/>
      <c r="P221" s="239">
        <f>SUM(P222:P236)</f>
        <v>0</v>
      </c>
      <c r="Q221" s="238"/>
      <c r="R221" s="239">
        <f>SUM(R222:R236)</f>
        <v>6.0249268200000001</v>
      </c>
      <c r="S221" s="238"/>
      <c r="T221" s="240">
        <f>SUM(T222:T236)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41" t="s">
        <v>93</v>
      </c>
      <c r="AT221" s="242" t="s">
        <v>84</v>
      </c>
      <c r="AU221" s="242" t="s">
        <v>93</v>
      </c>
      <c r="AY221" s="241" t="s">
        <v>180</v>
      </c>
      <c r="BK221" s="243">
        <f>SUM(BK222:BK236)</f>
        <v>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1025</v>
      </c>
      <c r="F222" s="248" t="s">
        <v>1026</v>
      </c>
      <c r="G222" s="249" t="s">
        <v>290</v>
      </c>
      <c r="H222" s="250">
        <v>1.5640000000000001</v>
      </c>
      <c r="I222" s="251"/>
      <c r="J222" s="252">
        <f>ROUND(I222*H222,2)</f>
        <v>0</v>
      </c>
      <c r="K222" s="248" t="s">
        <v>280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2.1600000000000001</v>
      </c>
      <c r="R222" s="255">
        <f>Q222*H222</f>
        <v>3.3782400000000004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3900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1026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3901</v>
      </c>
      <c r="G224" s="268"/>
      <c r="H224" s="271">
        <v>1.5640000000000001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16.5" customHeight="1">
      <c r="A225" s="38"/>
      <c r="B225" s="39"/>
      <c r="C225" s="246" t="s">
        <v>447</v>
      </c>
      <c r="D225" s="246" t="s">
        <v>181</v>
      </c>
      <c r="E225" s="247" t="s">
        <v>1029</v>
      </c>
      <c r="F225" s="248" t="s">
        <v>1030</v>
      </c>
      <c r="G225" s="249" t="s">
        <v>290</v>
      </c>
      <c r="H225" s="250">
        <v>1.173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2.2563399999999998</v>
      </c>
      <c r="R225" s="255">
        <f>Q225*H225</f>
        <v>2.6466868199999998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3902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1032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3903</v>
      </c>
      <c r="G227" s="268"/>
      <c r="H227" s="271">
        <v>1.173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24" customHeight="1">
      <c r="A228" s="38"/>
      <c r="B228" s="39"/>
      <c r="C228" s="246" t="s">
        <v>452</v>
      </c>
      <c r="D228" s="246" t="s">
        <v>181</v>
      </c>
      <c r="E228" s="247" t="s">
        <v>1034</v>
      </c>
      <c r="F228" s="248" t="s">
        <v>1035</v>
      </c>
      <c r="G228" s="249" t="s">
        <v>322</v>
      </c>
      <c r="H228" s="250">
        <v>2.5990000000000002</v>
      </c>
      <c r="I228" s="251"/>
      <c r="J228" s="252">
        <f>ROUND(I228*H228,2)</f>
        <v>0</v>
      </c>
      <c r="K228" s="248" t="s">
        <v>1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3904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1037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3905</v>
      </c>
      <c r="G230" s="268"/>
      <c r="H230" s="271">
        <v>0.32000000000000001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3906</v>
      </c>
      <c r="G231" s="268"/>
      <c r="H231" s="271">
        <v>2.2789999999999999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4" customFormat="1">
      <c r="A232" s="14"/>
      <c r="B232" s="291"/>
      <c r="C232" s="292"/>
      <c r="D232" s="259" t="s">
        <v>293</v>
      </c>
      <c r="E232" s="293" t="s">
        <v>1</v>
      </c>
      <c r="F232" s="294" t="s">
        <v>1040</v>
      </c>
      <c r="G232" s="292"/>
      <c r="H232" s="295">
        <v>2.5990000000000002</v>
      </c>
      <c r="I232" s="296"/>
      <c r="J232" s="292"/>
      <c r="K232" s="292"/>
      <c r="L232" s="297"/>
      <c r="M232" s="298"/>
      <c r="N232" s="299"/>
      <c r="O232" s="299"/>
      <c r="P232" s="299"/>
      <c r="Q232" s="299"/>
      <c r="R232" s="299"/>
      <c r="S232" s="299"/>
      <c r="T232" s="30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301" t="s">
        <v>293</v>
      </c>
      <c r="AU232" s="301" t="s">
        <v>96</v>
      </c>
      <c r="AV232" s="14" t="s">
        <v>198</v>
      </c>
      <c r="AW232" s="14" t="s">
        <v>4</v>
      </c>
      <c r="AX232" s="14" t="s">
        <v>93</v>
      </c>
      <c r="AY232" s="301" t="s">
        <v>180</v>
      </c>
    </row>
    <row r="233" s="2" customFormat="1" ht="24" customHeight="1">
      <c r="A233" s="38"/>
      <c r="B233" s="39"/>
      <c r="C233" s="278" t="s">
        <v>459</v>
      </c>
      <c r="D233" s="278" t="s">
        <v>334</v>
      </c>
      <c r="E233" s="279" t="s">
        <v>1041</v>
      </c>
      <c r="F233" s="280" t="s">
        <v>1042</v>
      </c>
      <c r="G233" s="281" t="s">
        <v>322</v>
      </c>
      <c r="H233" s="282">
        <v>2.5990000000000002</v>
      </c>
      <c r="I233" s="283"/>
      <c r="J233" s="284">
        <f>ROUND(I233*H233,2)</f>
        <v>0</v>
      </c>
      <c r="K233" s="280" t="s">
        <v>1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0</v>
      </c>
      <c r="R233" s="255">
        <f>Q233*H233</f>
        <v>0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215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198</v>
      </c>
      <c r="BM233" s="257" t="s">
        <v>3907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1037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3905</v>
      </c>
      <c r="G235" s="268"/>
      <c r="H235" s="271">
        <v>0.32000000000000001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3906</v>
      </c>
      <c r="G236" s="268"/>
      <c r="H236" s="271">
        <v>2.2789999999999999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2" customFormat="1" ht="22.8" customHeight="1">
      <c r="A237" s="12"/>
      <c r="B237" s="230"/>
      <c r="C237" s="231"/>
      <c r="D237" s="232" t="s">
        <v>84</v>
      </c>
      <c r="E237" s="244" t="s">
        <v>193</v>
      </c>
      <c r="F237" s="244" t="s">
        <v>390</v>
      </c>
      <c r="G237" s="231"/>
      <c r="H237" s="231"/>
      <c r="I237" s="234"/>
      <c r="J237" s="245">
        <f>BK237</f>
        <v>0</v>
      </c>
      <c r="K237" s="231"/>
      <c r="L237" s="236"/>
      <c r="M237" s="237"/>
      <c r="N237" s="238"/>
      <c r="O237" s="238"/>
      <c r="P237" s="239">
        <f>SUM(P238:P265)</f>
        <v>0</v>
      </c>
      <c r="Q237" s="238"/>
      <c r="R237" s="239">
        <f>SUM(R238:R265)</f>
        <v>42.054121029999997</v>
      </c>
      <c r="S237" s="238"/>
      <c r="T237" s="240">
        <f>SUM(T238:T265)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41" t="s">
        <v>93</v>
      </c>
      <c r="AT237" s="242" t="s">
        <v>84</v>
      </c>
      <c r="AU237" s="242" t="s">
        <v>93</v>
      </c>
      <c r="AY237" s="241" t="s">
        <v>180</v>
      </c>
      <c r="BK237" s="243">
        <f>SUM(BK238:BK265)</f>
        <v>0</v>
      </c>
    </row>
    <row r="238" s="2" customFormat="1" ht="24" customHeight="1">
      <c r="A238" s="38"/>
      <c r="B238" s="39"/>
      <c r="C238" s="246" t="s">
        <v>464</v>
      </c>
      <c r="D238" s="246" t="s">
        <v>181</v>
      </c>
      <c r="E238" s="247" t="s">
        <v>396</v>
      </c>
      <c r="F238" s="248" t="s">
        <v>397</v>
      </c>
      <c r="G238" s="249" t="s">
        <v>342</v>
      </c>
      <c r="H238" s="250">
        <v>2</v>
      </c>
      <c r="I238" s="251"/>
      <c r="J238" s="252">
        <f>ROUND(I238*H238,2)</f>
        <v>0</v>
      </c>
      <c r="K238" s="248" t="s">
        <v>280</v>
      </c>
      <c r="L238" s="44"/>
      <c r="M238" s="253" t="s">
        <v>1</v>
      </c>
      <c r="N238" s="254" t="s">
        <v>50</v>
      </c>
      <c r="O238" s="91"/>
      <c r="P238" s="255">
        <f>O238*H238</f>
        <v>0</v>
      </c>
      <c r="Q238" s="255">
        <v>0.0068799999999999998</v>
      </c>
      <c r="R238" s="255">
        <f>Q238*H238</f>
        <v>0.01376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198</v>
      </c>
      <c r="AT238" s="257" t="s">
        <v>181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198</v>
      </c>
      <c r="BM238" s="257" t="s">
        <v>3908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3909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470</v>
      </c>
      <c r="D240" s="278" t="s">
        <v>334</v>
      </c>
      <c r="E240" s="279" t="s">
        <v>3910</v>
      </c>
      <c r="F240" s="280" t="s">
        <v>3911</v>
      </c>
      <c r="G240" s="281" t="s">
        <v>342</v>
      </c>
      <c r="H240" s="282">
        <v>2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0.062</v>
      </c>
      <c r="R240" s="255">
        <f>Q240*H240</f>
        <v>0.124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3912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3913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96</v>
      </c>
      <c r="G242" s="268"/>
      <c r="H242" s="271">
        <v>2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2" customFormat="1" ht="24" customHeight="1">
      <c r="A243" s="38"/>
      <c r="B243" s="39"/>
      <c r="C243" s="246" t="s">
        <v>475</v>
      </c>
      <c r="D243" s="246" t="s">
        <v>181</v>
      </c>
      <c r="E243" s="247" t="s">
        <v>405</v>
      </c>
      <c r="F243" s="248" t="s">
        <v>406</v>
      </c>
      <c r="G243" s="249" t="s">
        <v>342</v>
      </c>
      <c r="H243" s="250">
        <v>12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0.0091800000000000007</v>
      </c>
      <c r="R243" s="255">
        <f>Q243*H243</f>
        <v>0.11016000000000001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3914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408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3915</v>
      </c>
      <c r="G245" s="268"/>
      <c r="H245" s="271">
        <v>12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93</v>
      </c>
      <c r="AY245" s="277" t="s">
        <v>180</v>
      </c>
    </row>
    <row r="246" s="2" customFormat="1" ht="16.5" customHeight="1">
      <c r="A246" s="38"/>
      <c r="B246" s="39"/>
      <c r="C246" s="278" t="s">
        <v>480</v>
      </c>
      <c r="D246" s="278" t="s">
        <v>334</v>
      </c>
      <c r="E246" s="279" t="s">
        <v>3916</v>
      </c>
      <c r="F246" s="280" t="s">
        <v>3917</v>
      </c>
      <c r="G246" s="281" t="s">
        <v>342</v>
      </c>
      <c r="H246" s="282">
        <v>12</v>
      </c>
      <c r="I246" s="283"/>
      <c r="J246" s="284">
        <f>ROUND(I246*H246,2)</f>
        <v>0</v>
      </c>
      <c r="K246" s="280" t="s">
        <v>280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0.058000000000000003</v>
      </c>
      <c r="R246" s="255">
        <f>Q246*H246</f>
        <v>0.69600000000000006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215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198</v>
      </c>
      <c r="BM246" s="257" t="s">
        <v>3918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3919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24" customHeight="1">
      <c r="A248" s="38"/>
      <c r="B248" s="39"/>
      <c r="C248" s="246" t="s">
        <v>486</v>
      </c>
      <c r="D248" s="246" t="s">
        <v>181</v>
      </c>
      <c r="E248" s="247" t="s">
        <v>1326</v>
      </c>
      <c r="F248" s="248" t="s">
        <v>1327</v>
      </c>
      <c r="G248" s="249" t="s">
        <v>290</v>
      </c>
      <c r="H248" s="250">
        <v>13.932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2.5143</v>
      </c>
      <c r="R248" s="255">
        <f>Q248*H248</f>
        <v>35.029227599999999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3920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1329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3921</v>
      </c>
      <c r="G250" s="268"/>
      <c r="H250" s="271">
        <v>13.932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492</v>
      </c>
      <c r="D251" s="246" t="s">
        <v>181</v>
      </c>
      <c r="E251" s="247" t="s">
        <v>1059</v>
      </c>
      <c r="F251" s="248" t="s">
        <v>1060</v>
      </c>
      <c r="G251" s="249" t="s">
        <v>290</v>
      </c>
      <c r="H251" s="250">
        <v>2.2050000000000001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2.5023499999999999</v>
      </c>
      <c r="R251" s="255">
        <f>Q251*H251</f>
        <v>5.5176817499999995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3922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1062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3923</v>
      </c>
      <c r="G253" s="268"/>
      <c r="H253" s="271">
        <v>2.2050000000000001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497</v>
      </c>
      <c r="D254" s="246" t="s">
        <v>181</v>
      </c>
      <c r="E254" s="247" t="s">
        <v>1044</v>
      </c>
      <c r="F254" s="248" t="s">
        <v>1045</v>
      </c>
      <c r="G254" s="249" t="s">
        <v>327</v>
      </c>
      <c r="H254" s="250">
        <v>80.040000000000006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0.00247</v>
      </c>
      <c r="R254" s="255">
        <f>Q254*H254</f>
        <v>0.19769880000000001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3924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1047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3925</v>
      </c>
      <c r="G256" s="268"/>
      <c r="H256" s="271">
        <v>54.359999999999999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3926</v>
      </c>
      <c r="G257" s="268"/>
      <c r="H257" s="271">
        <v>25.68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1049</v>
      </c>
      <c r="F258" s="248" t="s">
        <v>1050</v>
      </c>
      <c r="G258" s="249" t="s">
        <v>327</v>
      </c>
      <c r="H258" s="250">
        <v>80.040000000000006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</v>
      </c>
      <c r="R258" s="255">
        <f>Q258*H258</f>
        <v>0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3927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1052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3925</v>
      </c>
      <c r="G260" s="268"/>
      <c r="H260" s="271">
        <v>54.359999999999999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3926</v>
      </c>
      <c r="G261" s="268"/>
      <c r="H261" s="271">
        <v>25.68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2" customFormat="1" ht="24" customHeight="1">
      <c r="A262" s="38"/>
      <c r="B262" s="39"/>
      <c r="C262" s="246" t="s">
        <v>509</v>
      </c>
      <c r="D262" s="246" t="s">
        <v>181</v>
      </c>
      <c r="E262" s="247" t="s">
        <v>3928</v>
      </c>
      <c r="F262" s="248" t="s">
        <v>3929</v>
      </c>
      <c r="G262" s="249" t="s">
        <v>322</v>
      </c>
      <c r="H262" s="250">
        <v>0.34399999999999997</v>
      </c>
      <c r="I262" s="251"/>
      <c r="J262" s="252">
        <f>ROUND(I262*H262,2)</f>
        <v>0</v>
      </c>
      <c r="K262" s="248" t="s">
        <v>280</v>
      </c>
      <c r="L262" s="44"/>
      <c r="M262" s="253" t="s">
        <v>1</v>
      </c>
      <c r="N262" s="254" t="s">
        <v>50</v>
      </c>
      <c r="O262" s="91"/>
      <c r="P262" s="255">
        <f>O262*H262</f>
        <v>0</v>
      </c>
      <c r="Q262" s="255">
        <v>1.06277</v>
      </c>
      <c r="R262" s="255">
        <f>Q262*H262</f>
        <v>0.36559287999999995</v>
      </c>
      <c r="S262" s="255">
        <v>0</v>
      </c>
      <c r="T262" s="25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57" t="s">
        <v>198</v>
      </c>
      <c r="AT262" s="257" t="s">
        <v>181</v>
      </c>
      <c r="AU262" s="257" t="s">
        <v>96</v>
      </c>
      <c r="AY262" s="16" t="s">
        <v>180</v>
      </c>
      <c r="BE262" s="258">
        <f>IF(N262="základní",J262,0)</f>
        <v>0</v>
      </c>
      <c r="BF262" s="258">
        <f>IF(N262="snížená",J262,0)</f>
        <v>0</v>
      </c>
      <c r="BG262" s="258">
        <f>IF(N262="zákl. přenesená",J262,0)</f>
        <v>0</v>
      </c>
      <c r="BH262" s="258">
        <f>IF(N262="sníž. přenesená",J262,0)</f>
        <v>0</v>
      </c>
      <c r="BI262" s="258">
        <f>IF(N262="nulová",J262,0)</f>
        <v>0</v>
      </c>
      <c r="BJ262" s="16" t="s">
        <v>93</v>
      </c>
      <c r="BK262" s="258">
        <f>ROUND(I262*H262,2)</f>
        <v>0</v>
      </c>
      <c r="BL262" s="16" t="s">
        <v>198</v>
      </c>
      <c r="BM262" s="257" t="s">
        <v>3930</v>
      </c>
    </row>
    <row r="263" s="2" customFormat="1">
      <c r="A263" s="38"/>
      <c r="B263" s="39"/>
      <c r="C263" s="40"/>
      <c r="D263" s="259" t="s">
        <v>187</v>
      </c>
      <c r="E263" s="40"/>
      <c r="F263" s="260" t="s">
        <v>3931</v>
      </c>
      <c r="G263" s="40"/>
      <c r="H263" s="40"/>
      <c r="I263" s="154"/>
      <c r="J263" s="40"/>
      <c r="K263" s="40"/>
      <c r="L263" s="44"/>
      <c r="M263" s="261"/>
      <c r="N263" s="262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6" t="s">
        <v>187</v>
      </c>
      <c r="AU263" s="16" t="s">
        <v>96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3932</v>
      </c>
      <c r="G264" s="268"/>
      <c r="H264" s="271">
        <v>0.26600000000000001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3933</v>
      </c>
      <c r="G265" s="268"/>
      <c r="H265" s="271">
        <v>0.078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2" customFormat="1" ht="22.8" customHeight="1">
      <c r="A266" s="12"/>
      <c r="B266" s="230"/>
      <c r="C266" s="231"/>
      <c r="D266" s="232" t="s">
        <v>84</v>
      </c>
      <c r="E266" s="244" t="s">
        <v>206</v>
      </c>
      <c r="F266" s="244" t="s">
        <v>458</v>
      </c>
      <c r="G266" s="231"/>
      <c r="H266" s="231"/>
      <c r="I266" s="234"/>
      <c r="J266" s="245">
        <f>BK266</f>
        <v>0</v>
      </c>
      <c r="K266" s="231"/>
      <c r="L266" s="236"/>
      <c r="M266" s="237"/>
      <c r="N266" s="238"/>
      <c r="O266" s="238"/>
      <c r="P266" s="239">
        <f>SUM(P267:P269)</f>
        <v>0</v>
      </c>
      <c r="Q266" s="238"/>
      <c r="R266" s="239">
        <f>SUM(R267:R269)</f>
        <v>3.1769267199999995</v>
      </c>
      <c r="S266" s="238"/>
      <c r="T266" s="240">
        <f>SUM(T267:T269)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41" t="s">
        <v>93</v>
      </c>
      <c r="AT266" s="242" t="s">
        <v>84</v>
      </c>
      <c r="AU266" s="242" t="s">
        <v>93</v>
      </c>
      <c r="AY266" s="241" t="s">
        <v>180</v>
      </c>
      <c r="BK266" s="243">
        <f>SUM(BK267:BK269)</f>
        <v>0</v>
      </c>
    </row>
    <row r="267" s="2" customFormat="1" ht="16.5" customHeight="1">
      <c r="A267" s="38"/>
      <c r="B267" s="39"/>
      <c r="C267" s="246" t="s">
        <v>515</v>
      </c>
      <c r="D267" s="246" t="s">
        <v>181</v>
      </c>
      <c r="E267" s="247" t="s">
        <v>3934</v>
      </c>
      <c r="F267" s="248" t="s">
        <v>3935</v>
      </c>
      <c r="G267" s="249" t="s">
        <v>290</v>
      </c>
      <c r="H267" s="250">
        <v>1.4079999999999999</v>
      </c>
      <c r="I267" s="251"/>
      <c r="J267" s="252">
        <f>ROUND(I267*H267,2)</f>
        <v>0</v>
      </c>
      <c r="K267" s="248" t="s">
        <v>280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2.2563399999999998</v>
      </c>
      <c r="R267" s="255">
        <f>Q267*H267</f>
        <v>3.1769267199999995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3936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3937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3938</v>
      </c>
      <c r="G269" s="268"/>
      <c r="H269" s="271">
        <v>1.4079999999999999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12" customFormat="1" ht="22.8" customHeight="1">
      <c r="A270" s="12"/>
      <c r="B270" s="230"/>
      <c r="C270" s="231"/>
      <c r="D270" s="232" t="s">
        <v>84</v>
      </c>
      <c r="E270" s="244" t="s">
        <v>215</v>
      </c>
      <c r="F270" s="244" t="s">
        <v>1069</v>
      </c>
      <c r="G270" s="231"/>
      <c r="H270" s="231"/>
      <c r="I270" s="234"/>
      <c r="J270" s="245">
        <f>BK270</f>
        <v>0</v>
      </c>
      <c r="K270" s="231"/>
      <c r="L270" s="236"/>
      <c r="M270" s="237"/>
      <c r="N270" s="238"/>
      <c r="O270" s="238"/>
      <c r="P270" s="239">
        <f>SUM(P271:P279)</f>
        <v>0</v>
      </c>
      <c r="Q270" s="238"/>
      <c r="R270" s="239">
        <f>SUM(R271:R279)</f>
        <v>0.29336000000000001</v>
      </c>
      <c r="S270" s="238"/>
      <c r="T270" s="240">
        <f>SUM(T271:T279)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41" t="s">
        <v>93</v>
      </c>
      <c r="AT270" s="242" t="s">
        <v>84</v>
      </c>
      <c r="AU270" s="242" t="s">
        <v>93</v>
      </c>
      <c r="AY270" s="241" t="s">
        <v>180</v>
      </c>
      <c r="BK270" s="243">
        <f>SUM(BK271:BK279)</f>
        <v>0</v>
      </c>
    </row>
    <row r="271" s="2" customFormat="1" ht="16.5" customHeight="1">
      <c r="A271" s="38"/>
      <c r="B271" s="39"/>
      <c r="C271" s="246" t="s">
        <v>520</v>
      </c>
      <c r="D271" s="246" t="s">
        <v>181</v>
      </c>
      <c r="E271" s="247" t="s">
        <v>3939</v>
      </c>
      <c r="F271" s="248" t="s">
        <v>3940</v>
      </c>
      <c r="G271" s="249" t="s">
        <v>342</v>
      </c>
      <c r="H271" s="250">
        <v>2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0.0046800000000000001</v>
      </c>
      <c r="R271" s="255">
        <f>Q271*H271</f>
        <v>0.0093600000000000003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3941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3942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96</v>
      </c>
      <c r="G273" s="268"/>
      <c r="H273" s="271">
        <v>2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93</v>
      </c>
      <c r="AY273" s="277" t="s">
        <v>180</v>
      </c>
    </row>
    <row r="274" s="2" customFormat="1" ht="24" customHeight="1">
      <c r="A274" s="38"/>
      <c r="B274" s="39"/>
      <c r="C274" s="278" t="s">
        <v>524</v>
      </c>
      <c r="D274" s="278" t="s">
        <v>334</v>
      </c>
      <c r="E274" s="279" t="s">
        <v>3943</v>
      </c>
      <c r="F274" s="280" t="s">
        <v>3944</v>
      </c>
      <c r="G274" s="281" t="s">
        <v>342</v>
      </c>
      <c r="H274" s="282">
        <v>2</v>
      </c>
      <c r="I274" s="283"/>
      <c r="J274" s="284">
        <f>ROUND(I274*H274,2)</f>
        <v>0</v>
      </c>
      <c r="K274" s="280" t="s">
        <v>1</v>
      </c>
      <c r="L274" s="285"/>
      <c r="M274" s="286" t="s">
        <v>1</v>
      </c>
      <c r="N274" s="287" t="s">
        <v>50</v>
      </c>
      <c r="O274" s="91"/>
      <c r="P274" s="255">
        <f>O274*H274</f>
        <v>0</v>
      </c>
      <c r="Q274" s="255">
        <v>0.11799999999999999</v>
      </c>
      <c r="R274" s="255">
        <f>Q274*H274</f>
        <v>0.23599999999999999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215</v>
      </c>
      <c r="AT274" s="257" t="s">
        <v>334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198</v>
      </c>
      <c r="BM274" s="257" t="s">
        <v>3945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3946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96</v>
      </c>
      <c r="G276" s="268"/>
      <c r="H276" s="271">
        <v>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24" customHeight="1">
      <c r="A277" s="38"/>
      <c r="B277" s="39"/>
      <c r="C277" s="246" t="s">
        <v>530</v>
      </c>
      <c r="D277" s="246" t="s">
        <v>181</v>
      </c>
      <c r="E277" s="247" t="s">
        <v>3947</v>
      </c>
      <c r="F277" s="248" t="s">
        <v>3948</v>
      </c>
      <c r="G277" s="249" t="s">
        <v>342</v>
      </c>
      <c r="H277" s="250">
        <v>24</v>
      </c>
      <c r="I277" s="251"/>
      <c r="J277" s="252">
        <f>ROUND(I277*H277,2)</f>
        <v>0</v>
      </c>
      <c r="K277" s="248" t="s">
        <v>312</v>
      </c>
      <c r="L277" s="44"/>
      <c r="M277" s="253" t="s">
        <v>1</v>
      </c>
      <c r="N277" s="254" t="s">
        <v>50</v>
      </c>
      <c r="O277" s="91"/>
      <c r="P277" s="255">
        <f>O277*H277</f>
        <v>0</v>
      </c>
      <c r="Q277" s="255">
        <v>0.002</v>
      </c>
      <c r="R277" s="255">
        <f>Q277*H277</f>
        <v>0.048000000000000001</v>
      </c>
      <c r="S277" s="255">
        <v>0</v>
      </c>
      <c r="T277" s="25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57" t="s">
        <v>198</v>
      </c>
      <c r="AT277" s="257" t="s">
        <v>181</v>
      </c>
      <c r="AU277" s="257" t="s">
        <v>96</v>
      </c>
      <c r="AY277" s="16" t="s">
        <v>180</v>
      </c>
      <c r="BE277" s="258">
        <f>IF(N277="základní",J277,0)</f>
        <v>0</v>
      </c>
      <c r="BF277" s="258">
        <f>IF(N277="snížená",J277,0)</f>
        <v>0</v>
      </c>
      <c r="BG277" s="258">
        <f>IF(N277="zákl. přenesená",J277,0)</f>
        <v>0</v>
      </c>
      <c r="BH277" s="258">
        <f>IF(N277="sníž. přenesená",J277,0)</f>
        <v>0</v>
      </c>
      <c r="BI277" s="258">
        <f>IF(N277="nulová",J277,0)</f>
        <v>0</v>
      </c>
      <c r="BJ277" s="16" t="s">
        <v>93</v>
      </c>
      <c r="BK277" s="258">
        <f>ROUND(I277*H277,2)</f>
        <v>0</v>
      </c>
      <c r="BL277" s="16" t="s">
        <v>198</v>
      </c>
      <c r="BM277" s="257" t="s">
        <v>3949</v>
      </c>
    </row>
    <row r="278" s="2" customFormat="1">
      <c r="A278" s="38"/>
      <c r="B278" s="39"/>
      <c r="C278" s="40"/>
      <c r="D278" s="259" t="s">
        <v>187</v>
      </c>
      <c r="E278" s="40"/>
      <c r="F278" s="260" t="s">
        <v>3950</v>
      </c>
      <c r="G278" s="40"/>
      <c r="H278" s="40"/>
      <c r="I278" s="154"/>
      <c r="J278" s="40"/>
      <c r="K278" s="40"/>
      <c r="L278" s="44"/>
      <c r="M278" s="261"/>
      <c r="N278" s="262"/>
      <c r="O278" s="91"/>
      <c r="P278" s="91"/>
      <c r="Q278" s="91"/>
      <c r="R278" s="91"/>
      <c r="S278" s="91"/>
      <c r="T278" s="92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6" t="s">
        <v>187</v>
      </c>
      <c r="AU278" s="16" t="s">
        <v>96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3951</v>
      </c>
      <c r="G279" s="268"/>
      <c r="H279" s="271">
        <v>24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93</v>
      </c>
      <c r="AY279" s="277" t="s">
        <v>180</v>
      </c>
    </row>
    <row r="280" s="12" customFormat="1" ht="22.8" customHeight="1">
      <c r="A280" s="12"/>
      <c r="B280" s="230"/>
      <c r="C280" s="231"/>
      <c r="D280" s="232" t="s">
        <v>84</v>
      </c>
      <c r="E280" s="244" t="s">
        <v>219</v>
      </c>
      <c r="F280" s="244" t="s">
        <v>503</v>
      </c>
      <c r="G280" s="231"/>
      <c r="H280" s="231"/>
      <c r="I280" s="234"/>
      <c r="J280" s="245">
        <f>BK280</f>
        <v>0</v>
      </c>
      <c r="K280" s="231"/>
      <c r="L280" s="236"/>
      <c r="M280" s="237"/>
      <c r="N280" s="238"/>
      <c r="O280" s="238"/>
      <c r="P280" s="239">
        <f>P281</f>
        <v>0</v>
      </c>
      <c r="Q280" s="238"/>
      <c r="R280" s="239">
        <f>R281</f>
        <v>0</v>
      </c>
      <c r="S280" s="238"/>
      <c r="T280" s="240">
        <f>T281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41" t="s">
        <v>93</v>
      </c>
      <c r="AT280" s="242" t="s">
        <v>84</v>
      </c>
      <c r="AU280" s="242" t="s">
        <v>93</v>
      </c>
      <c r="AY280" s="241" t="s">
        <v>180</v>
      </c>
      <c r="BK280" s="243">
        <f>BK281</f>
        <v>0</v>
      </c>
    </row>
    <row r="281" s="12" customFormat="1" ht="20.88" customHeight="1">
      <c r="A281" s="12"/>
      <c r="B281" s="230"/>
      <c r="C281" s="231"/>
      <c r="D281" s="232" t="s">
        <v>84</v>
      </c>
      <c r="E281" s="244" t="s">
        <v>819</v>
      </c>
      <c r="F281" s="244" t="s">
        <v>955</v>
      </c>
      <c r="G281" s="231"/>
      <c r="H281" s="231"/>
      <c r="I281" s="234"/>
      <c r="J281" s="245">
        <f>BK281</f>
        <v>0</v>
      </c>
      <c r="K281" s="231"/>
      <c r="L281" s="236"/>
      <c r="M281" s="237"/>
      <c r="N281" s="238"/>
      <c r="O281" s="238"/>
      <c r="P281" s="239">
        <f>SUM(P282:P283)</f>
        <v>0</v>
      </c>
      <c r="Q281" s="238"/>
      <c r="R281" s="239">
        <f>SUM(R282:R283)</f>
        <v>0</v>
      </c>
      <c r="S281" s="238"/>
      <c r="T281" s="240">
        <f>SUM(T282:T283)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41" t="s">
        <v>93</v>
      </c>
      <c r="AT281" s="242" t="s">
        <v>84</v>
      </c>
      <c r="AU281" s="242" t="s">
        <v>96</v>
      </c>
      <c r="AY281" s="241" t="s">
        <v>180</v>
      </c>
      <c r="BK281" s="243">
        <f>SUM(BK282:BK283)</f>
        <v>0</v>
      </c>
    </row>
    <row r="282" s="2" customFormat="1" ht="24" customHeight="1">
      <c r="A282" s="38"/>
      <c r="B282" s="39"/>
      <c r="C282" s="246" t="s">
        <v>536</v>
      </c>
      <c r="D282" s="246" t="s">
        <v>181</v>
      </c>
      <c r="E282" s="247" t="s">
        <v>1108</v>
      </c>
      <c r="F282" s="248" t="s">
        <v>1109</v>
      </c>
      <c r="G282" s="249" t="s">
        <v>322</v>
      </c>
      <c r="H282" s="250">
        <v>95.034000000000006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193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3952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1111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193</v>
      </c>
    </row>
    <row r="284" s="12" customFormat="1" ht="25.92" customHeight="1">
      <c r="A284" s="12"/>
      <c r="B284" s="230"/>
      <c r="C284" s="231"/>
      <c r="D284" s="232" t="s">
        <v>84</v>
      </c>
      <c r="E284" s="233" t="s">
        <v>540</v>
      </c>
      <c r="F284" s="233" t="s">
        <v>541</v>
      </c>
      <c r="G284" s="231"/>
      <c r="H284" s="231"/>
      <c r="I284" s="234"/>
      <c r="J284" s="235">
        <f>BK284</f>
        <v>0</v>
      </c>
      <c r="K284" s="231"/>
      <c r="L284" s="236"/>
      <c r="M284" s="237"/>
      <c r="N284" s="238"/>
      <c r="O284" s="238"/>
      <c r="P284" s="239">
        <f>P285</f>
        <v>0</v>
      </c>
      <c r="Q284" s="238"/>
      <c r="R284" s="239">
        <f>R285</f>
        <v>0.36747928000000002</v>
      </c>
      <c r="S284" s="238"/>
      <c r="T284" s="240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41" t="s">
        <v>96</v>
      </c>
      <c r="AT284" s="242" t="s">
        <v>84</v>
      </c>
      <c r="AU284" s="242" t="s">
        <v>85</v>
      </c>
      <c r="AY284" s="241" t="s">
        <v>180</v>
      </c>
      <c r="BK284" s="243">
        <f>BK285</f>
        <v>0</v>
      </c>
    </row>
    <row r="285" s="12" customFormat="1" ht="22.8" customHeight="1">
      <c r="A285" s="12"/>
      <c r="B285" s="230"/>
      <c r="C285" s="231"/>
      <c r="D285" s="232" t="s">
        <v>84</v>
      </c>
      <c r="E285" s="244" t="s">
        <v>542</v>
      </c>
      <c r="F285" s="244" t="s">
        <v>543</v>
      </c>
      <c r="G285" s="231"/>
      <c r="H285" s="231"/>
      <c r="I285" s="234"/>
      <c r="J285" s="245">
        <f>BK285</f>
        <v>0</v>
      </c>
      <c r="K285" s="231"/>
      <c r="L285" s="236"/>
      <c r="M285" s="237"/>
      <c r="N285" s="238"/>
      <c r="O285" s="238"/>
      <c r="P285" s="239">
        <f>SUM(P286:P306)</f>
        <v>0</v>
      </c>
      <c r="Q285" s="238"/>
      <c r="R285" s="239">
        <f>SUM(R286:R306)</f>
        <v>0.36747928000000002</v>
      </c>
      <c r="S285" s="238"/>
      <c r="T285" s="240">
        <f>SUM(T286:T306)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41" t="s">
        <v>96</v>
      </c>
      <c r="AT285" s="242" t="s">
        <v>84</v>
      </c>
      <c r="AU285" s="242" t="s">
        <v>93</v>
      </c>
      <c r="AY285" s="241" t="s">
        <v>180</v>
      </c>
      <c r="BK285" s="243">
        <f>SUM(BK286:BK306)</f>
        <v>0</v>
      </c>
    </row>
    <row r="286" s="2" customFormat="1" ht="24" customHeight="1">
      <c r="A286" s="38"/>
      <c r="B286" s="39"/>
      <c r="C286" s="246" t="s">
        <v>544</v>
      </c>
      <c r="D286" s="246" t="s">
        <v>181</v>
      </c>
      <c r="E286" s="247" t="s">
        <v>545</v>
      </c>
      <c r="F286" s="248" t="s">
        <v>546</v>
      </c>
      <c r="G286" s="249" t="s">
        <v>327</v>
      </c>
      <c r="H286" s="250">
        <v>15.640000000000001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368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368</v>
      </c>
      <c r="BM286" s="257" t="s">
        <v>3953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1128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3954</v>
      </c>
      <c r="G288" s="268"/>
      <c r="H288" s="271">
        <v>15.640000000000001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549</v>
      </c>
      <c r="D289" s="246" t="s">
        <v>181</v>
      </c>
      <c r="E289" s="247" t="s">
        <v>1130</v>
      </c>
      <c r="F289" s="248" t="s">
        <v>1131</v>
      </c>
      <c r="G289" s="249" t="s">
        <v>327</v>
      </c>
      <c r="H289" s="250">
        <v>54.799999999999997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368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368</v>
      </c>
      <c r="BM289" s="257" t="s">
        <v>3955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1133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3956</v>
      </c>
      <c r="G291" s="268"/>
      <c r="H291" s="271">
        <v>54.799999999999997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596</v>
      </c>
      <c r="D292" s="278" t="s">
        <v>334</v>
      </c>
      <c r="E292" s="279" t="s">
        <v>3957</v>
      </c>
      <c r="F292" s="280" t="s">
        <v>3958</v>
      </c>
      <c r="G292" s="281" t="s">
        <v>322</v>
      </c>
      <c r="H292" s="282">
        <v>0.025000000000000001</v>
      </c>
      <c r="I292" s="283"/>
      <c r="J292" s="284">
        <f>ROUND(I292*H292,2)</f>
        <v>0</v>
      </c>
      <c r="K292" s="280" t="s">
        <v>280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1</v>
      </c>
      <c r="R292" s="255">
        <f>Q292*H292</f>
        <v>0.025000000000000001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452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368</v>
      </c>
      <c r="BM292" s="257" t="s">
        <v>3959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3958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3960</v>
      </c>
      <c r="G294" s="268"/>
      <c r="H294" s="271">
        <v>0.025000000000000001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93</v>
      </c>
      <c r="AY294" s="277" t="s">
        <v>180</v>
      </c>
    </row>
    <row r="295" s="2" customFormat="1" ht="24" customHeight="1">
      <c r="A295" s="38"/>
      <c r="B295" s="39"/>
      <c r="C295" s="246" t="s">
        <v>560</v>
      </c>
      <c r="D295" s="246" t="s">
        <v>181</v>
      </c>
      <c r="E295" s="247" t="s">
        <v>556</v>
      </c>
      <c r="F295" s="248" t="s">
        <v>557</v>
      </c>
      <c r="G295" s="249" t="s">
        <v>327</v>
      </c>
      <c r="H295" s="250">
        <v>15.640000000000001</v>
      </c>
      <c r="I295" s="251"/>
      <c r="J295" s="252">
        <f>ROUND(I295*H295,2)</f>
        <v>0</v>
      </c>
      <c r="K295" s="248" t="s">
        <v>280</v>
      </c>
      <c r="L295" s="44"/>
      <c r="M295" s="253" t="s">
        <v>1</v>
      </c>
      <c r="N295" s="254" t="s">
        <v>50</v>
      </c>
      <c r="O295" s="91"/>
      <c r="P295" s="255">
        <f>O295*H295</f>
        <v>0</v>
      </c>
      <c r="Q295" s="255">
        <v>0.00040000000000000002</v>
      </c>
      <c r="R295" s="255">
        <f>Q295*H295</f>
        <v>0.0062560000000000003</v>
      </c>
      <c r="S295" s="255">
        <v>0</v>
      </c>
      <c r="T295" s="25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57" t="s">
        <v>368</v>
      </c>
      <c r="AT295" s="257" t="s">
        <v>181</v>
      </c>
      <c r="AU295" s="257" t="s">
        <v>96</v>
      </c>
      <c r="AY295" s="16" t="s">
        <v>180</v>
      </c>
      <c r="BE295" s="258">
        <f>IF(N295="základní",J295,0)</f>
        <v>0</v>
      </c>
      <c r="BF295" s="258">
        <f>IF(N295="snížená",J295,0)</f>
        <v>0</v>
      </c>
      <c r="BG295" s="258">
        <f>IF(N295="zákl. přenesená",J295,0)</f>
        <v>0</v>
      </c>
      <c r="BH295" s="258">
        <f>IF(N295="sníž. přenesená",J295,0)</f>
        <v>0</v>
      </c>
      <c r="BI295" s="258">
        <f>IF(N295="nulová",J295,0)</f>
        <v>0</v>
      </c>
      <c r="BJ295" s="16" t="s">
        <v>93</v>
      </c>
      <c r="BK295" s="258">
        <f>ROUND(I295*H295,2)</f>
        <v>0</v>
      </c>
      <c r="BL295" s="16" t="s">
        <v>368</v>
      </c>
      <c r="BM295" s="257" t="s">
        <v>3961</v>
      </c>
    </row>
    <row r="296" s="2" customFormat="1">
      <c r="A296" s="38"/>
      <c r="B296" s="39"/>
      <c r="C296" s="40"/>
      <c r="D296" s="259" t="s">
        <v>187</v>
      </c>
      <c r="E296" s="40"/>
      <c r="F296" s="260" t="s">
        <v>1139</v>
      </c>
      <c r="G296" s="40"/>
      <c r="H296" s="40"/>
      <c r="I296" s="154"/>
      <c r="J296" s="40"/>
      <c r="K296" s="40"/>
      <c r="L296" s="44"/>
      <c r="M296" s="261"/>
      <c r="N296" s="262"/>
      <c r="O296" s="91"/>
      <c r="P296" s="91"/>
      <c r="Q296" s="91"/>
      <c r="R296" s="91"/>
      <c r="S296" s="91"/>
      <c r="T296" s="92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6" t="s">
        <v>187</v>
      </c>
      <c r="AU296" s="16" t="s">
        <v>96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3954</v>
      </c>
      <c r="G297" s="268"/>
      <c r="H297" s="271">
        <v>15.640000000000001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93</v>
      </c>
      <c r="AY297" s="277" t="s">
        <v>180</v>
      </c>
    </row>
    <row r="298" s="2" customFormat="1" ht="36" customHeight="1">
      <c r="A298" s="38"/>
      <c r="B298" s="39"/>
      <c r="C298" s="278" t="s">
        <v>602</v>
      </c>
      <c r="D298" s="278" t="s">
        <v>334</v>
      </c>
      <c r="E298" s="279" t="s">
        <v>3962</v>
      </c>
      <c r="F298" s="280" t="s">
        <v>3963</v>
      </c>
      <c r="G298" s="281" t="s">
        <v>327</v>
      </c>
      <c r="H298" s="282">
        <v>81.006</v>
      </c>
      <c r="I298" s="283"/>
      <c r="J298" s="284">
        <f>ROUND(I298*H298,2)</f>
        <v>0</v>
      </c>
      <c r="K298" s="280" t="s">
        <v>280</v>
      </c>
      <c r="L298" s="285"/>
      <c r="M298" s="286" t="s">
        <v>1</v>
      </c>
      <c r="N298" s="287" t="s">
        <v>50</v>
      </c>
      <c r="O298" s="91"/>
      <c r="P298" s="255">
        <f>O298*H298</f>
        <v>0</v>
      </c>
      <c r="Q298" s="255">
        <v>0.0038800000000000002</v>
      </c>
      <c r="R298" s="255">
        <f>Q298*H298</f>
        <v>0.31430328000000002</v>
      </c>
      <c r="S298" s="255">
        <v>0</v>
      </c>
      <c r="T298" s="25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57" t="s">
        <v>452</v>
      </c>
      <c r="AT298" s="257" t="s">
        <v>334</v>
      </c>
      <c r="AU298" s="257" t="s">
        <v>96</v>
      </c>
      <c r="AY298" s="16" t="s">
        <v>180</v>
      </c>
      <c r="BE298" s="258">
        <f>IF(N298="základní",J298,0)</f>
        <v>0</v>
      </c>
      <c r="BF298" s="258">
        <f>IF(N298="snížená",J298,0)</f>
        <v>0</v>
      </c>
      <c r="BG298" s="258">
        <f>IF(N298="zákl. přenesená",J298,0)</f>
        <v>0</v>
      </c>
      <c r="BH298" s="258">
        <f>IF(N298="sníž. přenesená",J298,0)</f>
        <v>0</v>
      </c>
      <c r="BI298" s="258">
        <f>IF(N298="nulová",J298,0)</f>
        <v>0</v>
      </c>
      <c r="BJ298" s="16" t="s">
        <v>93</v>
      </c>
      <c r="BK298" s="258">
        <f>ROUND(I298*H298,2)</f>
        <v>0</v>
      </c>
      <c r="BL298" s="16" t="s">
        <v>368</v>
      </c>
      <c r="BM298" s="257" t="s">
        <v>3964</v>
      </c>
    </row>
    <row r="299" s="2" customFormat="1">
      <c r="A299" s="38"/>
      <c r="B299" s="39"/>
      <c r="C299" s="40"/>
      <c r="D299" s="259" t="s">
        <v>187</v>
      </c>
      <c r="E299" s="40"/>
      <c r="F299" s="260" t="s">
        <v>3963</v>
      </c>
      <c r="G299" s="40"/>
      <c r="H299" s="40"/>
      <c r="I299" s="154"/>
      <c r="J299" s="40"/>
      <c r="K299" s="40"/>
      <c r="L299" s="44"/>
      <c r="M299" s="261"/>
      <c r="N299" s="262"/>
      <c r="O299" s="91"/>
      <c r="P299" s="91"/>
      <c r="Q299" s="91"/>
      <c r="R299" s="91"/>
      <c r="S299" s="91"/>
      <c r="T299" s="92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6" t="s">
        <v>187</v>
      </c>
      <c r="AU299" s="16" t="s">
        <v>96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3965</v>
      </c>
      <c r="G300" s="268"/>
      <c r="H300" s="271">
        <v>63.020000000000003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3966</v>
      </c>
      <c r="G301" s="268"/>
      <c r="H301" s="271">
        <v>17.986000000000001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2" customFormat="1" ht="24" customHeight="1">
      <c r="A302" s="38"/>
      <c r="B302" s="39"/>
      <c r="C302" s="246" t="s">
        <v>573</v>
      </c>
      <c r="D302" s="246" t="s">
        <v>181</v>
      </c>
      <c r="E302" s="247" t="s">
        <v>1143</v>
      </c>
      <c r="F302" s="248" t="s">
        <v>1144</v>
      </c>
      <c r="G302" s="249" t="s">
        <v>327</v>
      </c>
      <c r="H302" s="250">
        <v>54.799999999999997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0.00040000000000000002</v>
      </c>
      <c r="R302" s="255">
        <f>Q302*H302</f>
        <v>0.021919999999999999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3967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1146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3956</v>
      </c>
      <c r="G304" s="268"/>
      <c r="H304" s="271">
        <v>54.799999999999997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585</v>
      </c>
      <c r="D305" s="246" t="s">
        <v>181</v>
      </c>
      <c r="E305" s="247" t="s">
        <v>567</v>
      </c>
      <c r="F305" s="248" t="s">
        <v>568</v>
      </c>
      <c r="G305" s="249" t="s">
        <v>322</v>
      </c>
      <c r="H305" s="250">
        <v>0.36699999999999999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3968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570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2" customFormat="1" ht="25.92" customHeight="1">
      <c r="A307" s="12"/>
      <c r="B307" s="230"/>
      <c r="C307" s="231"/>
      <c r="D307" s="232" t="s">
        <v>84</v>
      </c>
      <c r="E307" s="233" t="s">
        <v>334</v>
      </c>
      <c r="F307" s="233" t="s">
        <v>1150</v>
      </c>
      <c r="G307" s="231"/>
      <c r="H307" s="231"/>
      <c r="I307" s="234"/>
      <c r="J307" s="235">
        <f>BK307</f>
        <v>0</v>
      </c>
      <c r="K307" s="231"/>
      <c r="L307" s="236"/>
      <c r="M307" s="237"/>
      <c r="N307" s="238"/>
      <c r="O307" s="238"/>
      <c r="P307" s="239">
        <f>P308</f>
        <v>0</v>
      </c>
      <c r="Q307" s="238"/>
      <c r="R307" s="239">
        <f>R308</f>
        <v>0</v>
      </c>
      <c r="S307" s="238"/>
      <c r="T307" s="240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41" t="s">
        <v>193</v>
      </c>
      <c r="AT307" s="242" t="s">
        <v>84</v>
      </c>
      <c r="AU307" s="242" t="s">
        <v>85</v>
      </c>
      <c r="AY307" s="241" t="s">
        <v>180</v>
      </c>
      <c r="BK307" s="243">
        <f>BK308</f>
        <v>0</v>
      </c>
    </row>
    <row r="308" s="12" customFormat="1" ht="22.8" customHeight="1">
      <c r="A308" s="12"/>
      <c r="B308" s="230"/>
      <c r="C308" s="231"/>
      <c r="D308" s="232" t="s">
        <v>84</v>
      </c>
      <c r="E308" s="244" t="s">
        <v>1151</v>
      </c>
      <c r="F308" s="244" t="s">
        <v>1152</v>
      </c>
      <c r="G308" s="231"/>
      <c r="H308" s="231"/>
      <c r="I308" s="234"/>
      <c r="J308" s="245">
        <f>BK308</f>
        <v>0</v>
      </c>
      <c r="K308" s="231"/>
      <c r="L308" s="236"/>
      <c r="M308" s="237"/>
      <c r="N308" s="238"/>
      <c r="O308" s="238"/>
      <c r="P308" s="239">
        <f>SUM(P309:P311)</f>
        <v>0</v>
      </c>
      <c r="Q308" s="238"/>
      <c r="R308" s="239">
        <f>SUM(R309:R311)</f>
        <v>0</v>
      </c>
      <c r="S308" s="238"/>
      <c r="T308" s="240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41" t="s">
        <v>193</v>
      </c>
      <c r="AT308" s="242" t="s">
        <v>84</v>
      </c>
      <c r="AU308" s="242" t="s">
        <v>93</v>
      </c>
      <c r="AY308" s="241" t="s">
        <v>180</v>
      </c>
      <c r="BK308" s="243">
        <f>SUM(BK309:BK311)</f>
        <v>0</v>
      </c>
    </row>
    <row r="309" s="2" customFormat="1" ht="16.5" customHeight="1">
      <c r="A309" s="38"/>
      <c r="B309" s="39"/>
      <c r="C309" s="246" t="s">
        <v>590</v>
      </c>
      <c r="D309" s="246" t="s">
        <v>181</v>
      </c>
      <c r="E309" s="247" t="s">
        <v>1153</v>
      </c>
      <c r="F309" s="248" t="s">
        <v>1154</v>
      </c>
      <c r="G309" s="249" t="s">
        <v>290</v>
      </c>
      <c r="H309" s="250">
        <v>78.569999999999993</v>
      </c>
      <c r="I309" s="251"/>
      <c r="J309" s="252">
        <f>ROUND(I309*H309,2)</f>
        <v>0</v>
      </c>
      <c r="K309" s="248" t="s">
        <v>280</v>
      </c>
      <c r="L309" s="44"/>
      <c r="M309" s="253" t="s">
        <v>1</v>
      </c>
      <c r="N309" s="254" t="s">
        <v>50</v>
      </c>
      <c r="O309" s="91"/>
      <c r="P309" s="255">
        <f>O309*H309</f>
        <v>0</v>
      </c>
      <c r="Q309" s="255">
        <v>0</v>
      </c>
      <c r="R309" s="255">
        <f>Q309*H309</f>
        <v>0</v>
      </c>
      <c r="S309" s="255">
        <v>0</v>
      </c>
      <c r="T309" s="25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57" t="s">
        <v>632</v>
      </c>
      <c r="AT309" s="257" t="s">
        <v>181</v>
      </c>
      <c r="AU309" s="257" t="s">
        <v>96</v>
      </c>
      <c r="AY309" s="16" t="s">
        <v>180</v>
      </c>
      <c r="BE309" s="258">
        <f>IF(N309="základní",J309,0)</f>
        <v>0</v>
      </c>
      <c r="BF309" s="258">
        <f>IF(N309="snížená",J309,0)</f>
        <v>0</v>
      </c>
      <c r="BG309" s="258">
        <f>IF(N309="zákl. přenesená",J309,0)</f>
        <v>0</v>
      </c>
      <c r="BH309" s="258">
        <f>IF(N309="sníž. přenesená",J309,0)</f>
        <v>0</v>
      </c>
      <c r="BI309" s="258">
        <f>IF(N309="nulová",J309,0)</f>
        <v>0</v>
      </c>
      <c r="BJ309" s="16" t="s">
        <v>93</v>
      </c>
      <c r="BK309" s="258">
        <f>ROUND(I309*H309,2)</f>
        <v>0</v>
      </c>
      <c r="BL309" s="16" t="s">
        <v>632</v>
      </c>
      <c r="BM309" s="257" t="s">
        <v>3969</v>
      </c>
    </row>
    <row r="310" s="2" customFormat="1">
      <c r="A310" s="38"/>
      <c r="B310" s="39"/>
      <c r="C310" s="40"/>
      <c r="D310" s="259" t="s">
        <v>187</v>
      </c>
      <c r="E310" s="40"/>
      <c r="F310" s="260" t="s">
        <v>1156</v>
      </c>
      <c r="G310" s="40"/>
      <c r="H310" s="40"/>
      <c r="I310" s="154"/>
      <c r="J310" s="40"/>
      <c r="K310" s="40"/>
      <c r="L310" s="44"/>
      <c r="M310" s="261"/>
      <c r="N310" s="262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6" t="s">
        <v>187</v>
      </c>
      <c r="AU310" s="16" t="s">
        <v>96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3878</v>
      </c>
      <c r="G311" s="268"/>
      <c r="H311" s="271">
        <v>78.569999999999993</v>
      </c>
      <c r="I311" s="272"/>
      <c r="J311" s="268"/>
      <c r="K311" s="268"/>
      <c r="L311" s="273"/>
      <c r="M311" s="288"/>
      <c r="N311" s="289"/>
      <c r="O311" s="289"/>
      <c r="P311" s="289"/>
      <c r="Q311" s="289"/>
      <c r="R311" s="289"/>
      <c r="S311" s="289"/>
      <c r="T311" s="29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93</v>
      </c>
      <c r="AY311" s="277" t="s">
        <v>180</v>
      </c>
    </row>
    <row r="312" s="2" customFormat="1" ht="6.96" customHeight="1">
      <c r="A312" s="38"/>
      <c r="B312" s="66"/>
      <c r="C312" s="67"/>
      <c r="D312" s="67"/>
      <c r="E312" s="67"/>
      <c r="F312" s="67"/>
      <c r="G312" s="67"/>
      <c r="H312" s="67"/>
      <c r="I312" s="195"/>
      <c r="J312" s="67"/>
      <c r="K312" s="67"/>
      <c r="L312" s="44"/>
      <c r="M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</sheetData>
  <sheetProtection sheet="1" autoFilter="0" formatColumns="0" formatRows="0" objects="1" scenarios="1" spinCount="100000" saltValue="Xay1LnPYcg00Pm1Z5cZ3MBDpT3v26xwFDAnxArgKwUg8StYat7PgdHRMKPhcI2R/TKqCe1iggaGuCy6GkX+xQA==" hashValue="zkEht4vuUB0YrqZBf8RYJmZgPKZK474kZgNdSpMQKLSU6do0pz7HbtZypiSn+UgWPR9hZyb/9hiafXSfVg5ykQ==" algorithmName="SHA-512" password="CC35"/>
  <autoFilter ref="C126:K311"/>
  <mergeCells count="9">
    <mergeCell ref="E7:H7"/>
    <mergeCell ref="E9:H9"/>
    <mergeCell ref="E18:H18"/>
    <mergeCell ref="E27:H27"/>
    <mergeCell ref="E84:H84"/>
    <mergeCell ref="E86:H86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3970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3971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3972</v>
      </c>
      <c r="G13" s="38"/>
      <c r="H13" s="38"/>
      <c r="I13" s="160" t="s">
        <v>28</v>
      </c>
      <c r="J13" s="159" t="s">
        <v>3973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3974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ROUND((SUM(BE124:BE227)),  2)</f>
        <v>0</v>
      </c>
      <c r="G33" s="38"/>
      <c r="H33" s="38"/>
      <c r="I33" s="174">
        <v>0.20999999999999999</v>
      </c>
      <c r="J33" s="173">
        <f>ROUND(((SUM(BE124:BE227))*I33),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ROUND((SUM(BF124:BF227)),  2)</f>
        <v>0</v>
      </c>
      <c r="G34" s="38"/>
      <c r="H34" s="38"/>
      <c r="I34" s="174">
        <v>0.14999999999999999</v>
      </c>
      <c r="J34" s="173">
        <f>ROUND(((SUM(BF124:BF227))*I34),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ROUND((SUM(BG124:BG227)),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ROUND((SUM(BH124:BH227)),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ROUND((SUM(BI124:BI227)),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2019_01_01_6 - IO 1.06 Podtlaková stanice VS 1 - přípojka nn (elektro)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J124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J125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J126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J166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259</v>
      </c>
      <c r="E99" s="214"/>
      <c r="F99" s="214"/>
      <c r="G99" s="214"/>
      <c r="H99" s="214"/>
      <c r="I99" s="215"/>
      <c r="J99" s="216">
        <f>J170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3975</v>
      </c>
      <c r="E100" s="214"/>
      <c r="F100" s="214"/>
      <c r="G100" s="214"/>
      <c r="H100" s="214"/>
      <c r="I100" s="215"/>
      <c r="J100" s="216">
        <f>J174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913</v>
      </c>
      <c r="E101" s="214"/>
      <c r="F101" s="214"/>
      <c r="G101" s="214"/>
      <c r="H101" s="214"/>
      <c r="I101" s="215"/>
      <c r="J101" s="216">
        <f>J175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205"/>
      <c r="C102" s="206"/>
      <c r="D102" s="207" t="s">
        <v>262</v>
      </c>
      <c r="E102" s="208"/>
      <c r="F102" s="208"/>
      <c r="G102" s="208"/>
      <c r="H102" s="208"/>
      <c r="I102" s="209"/>
      <c r="J102" s="210">
        <f>J191</f>
        <v>0</v>
      </c>
      <c r="K102" s="206"/>
      <c r="L102" s="21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12"/>
      <c r="C103" s="133"/>
      <c r="D103" s="213" t="s">
        <v>1360</v>
      </c>
      <c r="E103" s="214"/>
      <c r="F103" s="214"/>
      <c r="G103" s="214"/>
      <c r="H103" s="214"/>
      <c r="I103" s="215"/>
      <c r="J103" s="216">
        <f>J192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3976</v>
      </c>
      <c r="E104" s="214"/>
      <c r="F104" s="214"/>
      <c r="G104" s="214"/>
      <c r="H104" s="214"/>
      <c r="I104" s="215"/>
      <c r="J104" s="216">
        <f>J224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150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7" customHeight="1">
      <c r="A116" s="38"/>
      <c r="B116" s="39"/>
      <c r="C116" s="40"/>
      <c r="D116" s="40"/>
      <c r="E116" s="76" t="str">
        <f>E9</f>
        <v>2019_01_01_6 - IO 1.06 Podtlaková stanice VS 1 - přípojka nn (elektro)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F12</f>
        <v xml:space="preserve"> </v>
      </c>
      <c r="G118" s="40"/>
      <c r="H118" s="40"/>
      <c r="I118" s="156" t="s">
        <v>24</v>
      </c>
      <c r="J118" s="79" t="str">
        <f>IF(J12="","",J12)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E15</f>
        <v>Obec Stříbrná Skalice</v>
      </c>
      <c r="G120" s="40"/>
      <c r="H120" s="40"/>
      <c r="I120" s="156" t="s">
        <v>37</v>
      </c>
      <c r="J120" s="36" t="str">
        <f>E21</f>
        <v>VRV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IF(E18="","",E18)</f>
        <v>Vyplň údaj</v>
      </c>
      <c r="G121" s="40"/>
      <c r="H121" s="40"/>
      <c r="I121" s="156" t="s">
        <v>41</v>
      </c>
      <c r="J121" s="36" t="str">
        <f>E24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P125+P191</f>
        <v>0</v>
      </c>
      <c r="Q124" s="104"/>
      <c r="R124" s="227">
        <f>R125+R191</f>
        <v>44.289704999999998</v>
      </c>
      <c r="S124" s="104"/>
      <c r="T124" s="228">
        <f>T125+T191</f>
        <v>11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BK125+BK191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P126+P166+P170+P174</f>
        <v>0</v>
      </c>
      <c r="Q125" s="238"/>
      <c r="R125" s="239">
        <f>R126+R166+R170+R174</f>
        <v>43.748104999999995</v>
      </c>
      <c r="S125" s="238"/>
      <c r="T125" s="240">
        <f>T126+T166+T170+T174</f>
        <v>11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BK126+BK166+BK170+BK174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93</v>
      </c>
      <c r="F126" s="244" t="s">
        <v>276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SUM(P127:P165)</f>
        <v>0</v>
      </c>
      <c r="Q126" s="238"/>
      <c r="R126" s="239">
        <f>SUM(R127:R165)</f>
        <v>22.004249999999999</v>
      </c>
      <c r="S126" s="238"/>
      <c r="T126" s="240">
        <f>SUM(T127:T165)</f>
        <v>11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SUM(BK127:BK165)</f>
        <v>0</v>
      </c>
    </row>
    <row r="127" s="2" customFormat="1" ht="24" customHeight="1">
      <c r="A127" s="38"/>
      <c r="B127" s="39"/>
      <c r="C127" s="246" t="s">
        <v>93</v>
      </c>
      <c r="D127" s="246" t="s">
        <v>181</v>
      </c>
      <c r="E127" s="247" t="s">
        <v>1554</v>
      </c>
      <c r="F127" s="248" t="s">
        <v>3977</v>
      </c>
      <c r="G127" s="249" t="s">
        <v>327</v>
      </c>
      <c r="H127" s="250">
        <v>25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0.44</v>
      </c>
      <c r="T127" s="256">
        <f>S127*H127</f>
        <v>11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3978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3979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3980</v>
      </c>
      <c r="G129" s="268"/>
      <c r="H129" s="271">
        <v>25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16.5" customHeight="1">
      <c r="A130" s="38"/>
      <c r="B130" s="39"/>
      <c r="C130" s="246" t="s">
        <v>96</v>
      </c>
      <c r="D130" s="246" t="s">
        <v>181</v>
      </c>
      <c r="E130" s="247" t="s">
        <v>1591</v>
      </c>
      <c r="F130" s="248" t="s">
        <v>1592</v>
      </c>
      <c r="G130" s="249" t="s">
        <v>290</v>
      </c>
      <c r="H130" s="250">
        <v>68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3981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1592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3982</v>
      </c>
      <c r="G132" s="268"/>
      <c r="H132" s="271">
        <v>68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193</v>
      </c>
      <c r="D133" s="246" t="s">
        <v>181</v>
      </c>
      <c r="E133" s="247" t="s">
        <v>1364</v>
      </c>
      <c r="F133" s="248" t="s">
        <v>1365</v>
      </c>
      <c r="G133" s="249" t="s">
        <v>290</v>
      </c>
      <c r="H133" s="250">
        <v>60.5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3983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1367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3984</v>
      </c>
      <c r="G135" s="268"/>
      <c r="H135" s="271">
        <v>60.5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198</v>
      </c>
      <c r="D136" s="246" t="s">
        <v>181</v>
      </c>
      <c r="E136" s="247" t="s">
        <v>1000</v>
      </c>
      <c r="F136" s="248" t="s">
        <v>1001</v>
      </c>
      <c r="G136" s="249" t="s">
        <v>290</v>
      </c>
      <c r="H136" s="250">
        <v>60.5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3985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1003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3984</v>
      </c>
      <c r="G138" s="268"/>
      <c r="H138" s="271">
        <v>60.5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85</v>
      </c>
      <c r="AY138" s="277" t="s">
        <v>180</v>
      </c>
    </row>
    <row r="139" s="2" customFormat="1" ht="24" customHeight="1">
      <c r="A139" s="38"/>
      <c r="B139" s="39"/>
      <c r="C139" s="246" t="s">
        <v>179</v>
      </c>
      <c r="D139" s="246" t="s">
        <v>181</v>
      </c>
      <c r="E139" s="247" t="s">
        <v>300</v>
      </c>
      <c r="F139" s="248" t="s">
        <v>301</v>
      </c>
      <c r="G139" s="249" t="s">
        <v>290</v>
      </c>
      <c r="H139" s="250">
        <v>22.5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3986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303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3987</v>
      </c>
      <c r="G141" s="268"/>
      <c r="H141" s="271">
        <v>22.5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2" customFormat="1" ht="16.5" customHeight="1">
      <c r="A142" s="38"/>
      <c r="B142" s="39"/>
      <c r="C142" s="246" t="s">
        <v>206</v>
      </c>
      <c r="D142" s="246" t="s">
        <v>181</v>
      </c>
      <c r="E142" s="247" t="s">
        <v>316</v>
      </c>
      <c r="F142" s="248" t="s">
        <v>317</v>
      </c>
      <c r="G142" s="249" t="s">
        <v>290</v>
      </c>
      <c r="H142" s="250">
        <v>22.5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3988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317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3987</v>
      </c>
      <c r="G144" s="268"/>
      <c r="H144" s="271">
        <v>22.5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2" customFormat="1" ht="24" customHeight="1">
      <c r="A145" s="38"/>
      <c r="B145" s="39"/>
      <c r="C145" s="246" t="s">
        <v>211</v>
      </c>
      <c r="D145" s="246" t="s">
        <v>181</v>
      </c>
      <c r="E145" s="247" t="s">
        <v>320</v>
      </c>
      <c r="F145" s="248" t="s">
        <v>321</v>
      </c>
      <c r="G145" s="249" t="s">
        <v>322</v>
      </c>
      <c r="H145" s="250">
        <v>45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3989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3990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3991</v>
      </c>
      <c r="G147" s="268"/>
      <c r="H147" s="271">
        <v>45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2" customFormat="1" ht="16.5" customHeight="1">
      <c r="A148" s="38"/>
      <c r="B148" s="39"/>
      <c r="C148" s="246" t="s">
        <v>215</v>
      </c>
      <c r="D148" s="246" t="s">
        <v>181</v>
      </c>
      <c r="E148" s="247" t="s">
        <v>1021</v>
      </c>
      <c r="F148" s="248" t="s">
        <v>3992</v>
      </c>
      <c r="G148" s="249" t="s">
        <v>290</v>
      </c>
      <c r="H148" s="250">
        <v>38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3993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1371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3994</v>
      </c>
      <c r="G150" s="268"/>
      <c r="H150" s="271">
        <v>38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219</v>
      </c>
      <c r="D151" s="246" t="s">
        <v>181</v>
      </c>
      <c r="E151" s="247" t="s">
        <v>3995</v>
      </c>
      <c r="F151" s="248" t="s">
        <v>3996</v>
      </c>
      <c r="G151" s="249" t="s">
        <v>290</v>
      </c>
      <c r="H151" s="250">
        <v>11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3997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3998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3999</v>
      </c>
      <c r="G153" s="268"/>
      <c r="H153" s="271">
        <v>11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1383</v>
      </c>
      <c r="F154" s="280" t="s">
        <v>1384</v>
      </c>
      <c r="G154" s="281" t="s">
        <v>322</v>
      </c>
      <c r="H154" s="282">
        <v>22</v>
      </c>
      <c r="I154" s="283"/>
      <c r="J154" s="284">
        <f>ROUND(I154*H154,2)</f>
        <v>0</v>
      </c>
      <c r="K154" s="280" t="s">
        <v>280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1</v>
      </c>
      <c r="R154" s="255">
        <f>Q154*H154</f>
        <v>22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1385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1385</v>
      </c>
      <c r="BM154" s="257" t="s">
        <v>4000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1387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4001</v>
      </c>
      <c r="G156" s="268"/>
      <c r="H156" s="271">
        <v>22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227</v>
      </c>
      <c r="D157" s="246" t="s">
        <v>181</v>
      </c>
      <c r="E157" s="247" t="s">
        <v>325</v>
      </c>
      <c r="F157" s="248" t="s">
        <v>326</v>
      </c>
      <c r="G157" s="249" t="s">
        <v>327</v>
      </c>
      <c r="H157" s="250">
        <v>170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4002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326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4003</v>
      </c>
      <c r="G159" s="268"/>
      <c r="H159" s="271">
        <v>170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231</v>
      </c>
      <c r="D160" s="246" t="s">
        <v>181</v>
      </c>
      <c r="E160" s="247" t="s">
        <v>330</v>
      </c>
      <c r="F160" s="248" t="s">
        <v>331</v>
      </c>
      <c r="G160" s="249" t="s">
        <v>327</v>
      </c>
      <c r="H160" s="250">
        <v>170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4004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333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4003</v>
      </c>
      <c r="G162" s="268"/>
      <c r="H162" s="271">
        <v>170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78" t="s">
        <v>235</v>
      </c>
      <c r="D163" s="278" t="s">
        <v>334</v>
      </c>
      <c r="E163" s="279" t="s">
        <v>335</v>
      </c>
      <c r="F163" s="280" t="s">
        <v>336</v>
      </c>
      <c r="G163" s="281" t="s">
        <v>337</v>
      </c>
      <c r="H163" s="282">
        <v>4.25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0.001</v>
      </c>
      <c r="R163" s="255">
        <f>Q163*H163</f>
        <v>0.0042500000000000003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4005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336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8"/>
      <c r="F165" s="270" t="s">
        <v>4006</v>
      </c>
      <c r="G165" s="268"/>
      <c r="H165" s="271">
        <v>4.25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</v>
      </c>
      <c r="AX165" s="13" t="s">
        <v>93</v>
      </c>
      <c r="AY165" s="277" t="s">
        <v>180</v>
      </c>
    </row>
    <row r="166" s="12" customFormat="1" ht="22.8" customHeight="1">
      <c r="A166" s="12"/>
      <c r="B166" s="230"/>
      <c r="C166" s="231"/>
      <c r="D166" s="232" t="s">
        <v>84</v>
      </c>
      <c r="E166" s="244" t="s">
        <v>198</v>
      </c>
      <c r="F166" s="244" t="s">
        <v>420</v>
      </c>
      <c r="G166" s="231"/>
      <c r="H166" s="231"/>
      <c r="I166" s="234"/>
      <c r="J166" s="245">
        <f>BK166</f>
        <v>0</v>
      </c>
      <c r="K166" s="231"/>
      <c r="L166" s="236"/>
      <c r="M166" s="237"/>
      <c r="N166" s="238"/>
      <c r="O166" s="238"/>
      <c r="P166" s="239">
        <f>SUM(P167:P169)</f>
        <v>0</v>
      </c>
      <c r="Q166" s="238"/>
      <c r="R166" s="239">
        <f>SUM(R167:R169)</f>
        <v>21.743855</v>
      </c>
      <c r="S166" s="238"/>
      <c r="T166" s="240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41" t="s">
        <v>93</v>
      </c>
      <c r="AT166" s="242" t="s">
        <v>84</v>
      </c>
      <c r="AU166" s="242" t="s">
        <v>93</v>
      </c>
      <c r="AY166" s="241" t="s">
        <v>180</v>
      </c>
      <c r="BK166" s="243">
        <f>SUM(BK167:BK169)</f>
        <v>0</v>
      </c>
    </row>
    <row r="167" s="2" customFormat="1" ht="16.5" customHeight="1">
      <c r="A167" s="38"/>
      <c r="B167" s="39"/>
      <c r="C167" s="246" t="s">
        <v>239</v>
      </c>
      <c r="D167" s="246" t="s">
        <v>181</v>
      </c>
      <c r="E167" s="247" t="s">
        <v>1064</v>
      </c>
      <c r="F167" s="248" t="s">
        <v>1065</v>
      </c>
      <c r="G167" s="249" t="s">
        <v>290</v>
      </c>
      <c r="H167" s="250">
        <v>11.5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1.8907700000000001</v>
      </c>
      <c r="R167" s="255">
        <f>Q167*H167</f>
        <v>21.743855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4007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1067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4008</v>
      </c>
      <c r="G169" s="268"/>
      <c r="H169" s="271">
        <v>11.5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12" customFormat="1" ht="22.8" customHeight="1">
      <c r="A170" s="12"/>
      <c r="B170" s="230"/>
      <c r="C170" s="231"/>
      <c r="D170" s="232" t="s">
        <v>84</v>
      </c>
      <c r="E170" s="244" t="s">
        <v>179</v>
      </c>
      <c r="F170" s="244" t="s">
        <v>440</v>
      </c>
      <c r="G170" s="231"/>
      <c r="H170" s="231"/>
      <c r="I170" s="234"/>
      <c r="J170" s="245">
        <f>BK170</f>
        <v>0</v>
      </c>
      <c r="K170" s="231"/>
      <c r="L170" s="236"/>
      <c r="M170" s="237"/>
      <c r="N170" s="238"/>
      <c r="O170" s="238"/>
      <c r="P170" s="239">
        <f>SUM(P171:P173)</f>
        <v>0</v>
      </c>
      <c r="Q170" s="238"/>
      <c r="R170" s="239">
        <f>SUM(R171:R173)</f>
        <v>0</v>
      </c>
      <c r="S170" s="238"/>
      <c r="T170" s="240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41" t="s">
        <v>93</v>
      </c>
      <c r="AT170" s="242" t="s">
        <v>84</v>
      </c>
      <c r="AU170" s="242" t="s">
        <v>93</v>
      </c>
      <c r="AY170" s="241" t="s">
        <v>180</v>
      </c>
      <c r="BK170" s="243">
        <f>SUM(BK171:BK173)</f>
        <v>0</v>
      </c>
    </row>
    <row r="171" s="2" customFormat="1" ht="16.5" customHeight="1">
      <c r="A171" s="38"/>
      <c r="B171" s="39"/>
      <c r="C171" s="246" t="s">
        <v>8</v>
      </c>
      <c r="D171" s="246" t="s">
        <v>181</v>
      </c>
      <c r="E171" s="247" t="s">
        <v>1861</v>
      </c>
      <c r="F171" s="248" t="s">
        <v>1862</v>
      </c>
      <c r="G171" s="249" t="s">
        <v>327</v>
      </c>
      <c r="H171" s="250">
        <v>25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4009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1864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4010</v>
      </c>
      <c r="G173" s="268"/>
      <c r="H173" s="271">
        <v>25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12" customFormat="1" ht="22.8" customHeight="1">
      <c r="A174" s="12"/>
      <c r="B174" s="230"/>
      <c r="C174" s="231"/>
      <c r="D174" s="232" t="s">
        <v>84</v>
      </c>
      <c r="E174" s="244" t="s">
        <v>219</v>
      </c>
      <c r="F174" s="244" t="s">
        <v>4011</v>
      </c>
      <c r="G174" s="231"/>
      <c r="H174" s="231"/>
      <c r="I174" s="234"/>
      <c r="J174" s="245">
        <f>BK174</f>
        <v>0</v>
      </c>
      <c r="K174" s="231"/>
      <c r="L174" s="236"/>
      <c r="M174" s="237"/>
      <c r="N174" s="238"/>
      <c r="O174" s="238"/>
      <c r="P174" s="239">
        <f>P175</f>
        <v>0</v>
      </c>
      <c r="Q174" s="238"/>
      <c r="R174" s="239">
        <f>R175</f>
        <v>0</v>
      </c>
      <c r="S174" s="238"/>
      <c r="T174" s="24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41" t="s">
        <v>93</v>
      </c>
      <c r="AT174" s="242" t="s">
        <v>84</v>
      </c>
      <c r="AU174" s="242" t="s">
        <v>93</v>
      </c>
      <c r="AY174" s="241" t="s">
        <v>180</v>
      </c>
      <c r="BK174" s="243">
        <f>BK175</f>
        <v>0</v>
      </c>
    </row>
    <row r="175" s="12" customFormat="1" ht="20.88" customHeight="1">
      <c r="A175" s="12"/>
      <c r="B175" s="230"/>
      <c r="C175" s="231"/>
      <c r="D175" s="232" t="s">
        <v>84</v>
      </c>
      <c r="E175" s="244" t="s">
        <v>819</v>
      </c>
      <c r="F175" s="244" t="s">
        <v>955</v>
      </c>
      <c r="G175" s="231"/>
      <c r="H175" s="231"/>
      <c r="I175" s="234"/>
      <c r="J175" s="245">
        <f>BK175</f>
        <v>0</v>
      </c>
      <c r="K175" s="231"/>
      <c r="L175" s="236"/>
      <c r="M175" s="237"/>
      <c r="N175" s="238"/>
      <c r="O175" s="238"/>
      <c r="P175" s="239">
        <f>SUM(P176:P190)</f>
        <v>0</v>
      </c>
      <c r="Q175" s="238"/>
      <c r="R175" s="239">
        <f>SUM(R176:R190)</f>
        <v>0</v>
      </c>
      <c r="S175" s="238"/>
      <c r="T175" s="240">
        <f>SUM(T176:T190)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41" t="s">
        <v>93</v>
      </c>
      <c r="AT175" s="242" t="s">
        <v>84</v>
      </c>
      <c r="AU175" s="242" t="s">
        <v>96</v>
      </c>
      <c r="AY175" s="241" t="s">
        <v>180</v>
      </c>
      <c r="BK175" s="243">
        <f>SUM(BK176:BK190)</f>
        <v>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4012</v>
      </c>
      <c r="F176" s="248" t="s">
        <v>4013</v>
      </c>
      <c r="G176" s="249" t="s">
        <v>322</v>
      </c>
      <c r="H176" s="250">
        <v>15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193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4014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4015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193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4016</v>
      </c>
      <c r="G178" s="268"/>
      <c r="H178" s="271">
        <v>15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193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374</v>
      </c>
      <c r="D179" s="246" t="s">
        <v>181</v>
      </c>
      <c r="E179" s="247" t="s">
        <v>4017</v>
      </c>
      <c r="F179" s="248" t="s">
        <v>4018</v>
      </c>
      <c r="G179" s="249" t="s">
        <v>322</v>
      </c>
      <c r="H179" s="250">
        <v>285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193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4019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4018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193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4020</v>
      </c>
      <c r="G181" s="268"/>
      <c r="H181" s="271">
        <v>285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193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2" customFormat="1" ht="24" customHeight="1">
      <c r="A182" s="38"/>
      <c r="B182" s="39"/>
      <c r="C182" s="246" t="s">
        <v>380</v>
      </c>
      <c r="D182" s="246" t="s">
        <v>181</v>
      </c>
      <c r="E182" s="247" t="s">
        <v>2443</v>
      </c>
      <c r="F182" s="248" t="s">
        <v>2444</v>
      </c>
      <c r="G182" s="249" t="s">
        <v>322</v>
      </c>
      <c r="H182" s="250">
        <v>15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</v>
      </c>
      <c r="R182" s="255">
        <f>Q182*H182</f>
        <v>0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193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4021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2446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193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4016</v>
      </c>
      <c r="G184" s="268"/>
      <c r="H184" s="271">
        <v>15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193</v>
      </c>
      <c r="AV184" s="13" t="s">
        <v>96</v>
      </c>
      <c r="AW184" s="13" t="s">
        <v>40</v>
      </c>
      <c r="AX184" s="13" t="s">
        <v>93</v>
      </c>
      <c r="AY184" s="277" t="s">
        <v>180</v>
      </c>
    </row>
    <row r="185" s="2" customFormat="1" ht="24" customHeight="1">
      <c r="A185" s="38"/>
      <c r="B185" s="39"/>
      <c r="C185" s="246" t="s">
        <v>385</v>
      </c>
      <c r="D185" s="246" t="s">
        <v>181</v>
      </c>
      <c r="E185" s="247" t="s">
        <v>2462</v>
      </c>
      <c r="F185" s="248" t="s">
        <v>2463</v>
      </c>
      <c r="G185" s="249" t="s">
        <v>322</v>
      </c>
      <c r="H185" s="250">
        <v>15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</v>
      </c>
      <c r="R185" s="255">
        <f>Q185*H185</f>
        <v>0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193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4022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4023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193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4016</v>
      </c>
      <c r="G187" s="268"/>
      <c r="H187" s="271">
        <v>15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193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24" customHeight="1">
      <c r="A188" s="38"/>
      <c r="B188" s="39"/>
      <c r="C188" s="246" t="s">
        <v>391</v>
      </c>
      <c r="D188" s="246" t="s">
        <v>181</v>
      </c>
      <c r="E188" s="247" t="s">
        <v>956</v>
      </c>
      <c r="F188" s="248" t="s">
        <v>957</v>
      </c>
      <c r="G188" s="249" t="s">
        <v>322</v>
      </c>
      <c r="H188" s="250">
        <v>15</v>
      </c>
      <c r="I188" s="251"/>
      <c r="J188" s="252">
        <f>ROUND(I188*H188,2)</f>
        <v>0</v>
      </c>
      <c r="K188" s="248" t="s">
        <v>280</v>
      </c>
      <c r="L188" s="44"/>
      <c r="M188" s="253" t="s">
        <v>1</v>
      </c>
      <c r="N188" s="254" t="s">
        <v>50</v>
      </c>
      <c r="O188" s="91"/>
      <c r="P188" s="255">
        <f>O188*H188</f>
        <v>0</v>
      </c>
      <c r="Q188" s="255">
        <v>0</v>
      </c>
      <c r="R188" s="255">
        <f>Q188*H188</f>
        <v>0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198</v>
      </c>
      <c r="AT188" s="257" t="s">
        <v>181</v>
      </c>
      <c r="AU188" s="257" t="s">
        <v>193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4024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959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193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4016</v>
      </c>
      <c r="G190" s="268"/>
      <c r="H190" s="271">
        <v>15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193</v>
      </c>
      <c r="AV190" s="13" t="s">
        <v>96</v>
      </c>
      <c r="AW190" s="13" t="s">
        <v>40</v>
      </c>
      <c r="AX190" s="13" t="s">
        <v>93</v>
      </c>
      <c r="AY190" s="277" t="s">
        <v>180</v>
      </c>
    </row>
    <row r="191" s="12" customFormat="1" ht="25.92" customHeight="1">
      <c r="A191" s="12"/>
      <c r="B191" s="230"/>
      <c r="C191" s="231"/>
      <c r="D191" s="232" t="s">
        <v>84</v>
      </c>
      <c r="E191" s="233" t="s">
        <v>540</v>
      </c>
      <c r="F191" s="233" t="s">
        <v>541</v>
      </c>
      <c r="G191" s="231"/>
      <c r="H191" s="231"/>
      <c r="I191" s="234"/>
      <c r="J191" s="235">
        <f>BK191</f>
        <v>0</v>
      </c>
      <c r="K191" s="231"/>
      <c r="L191" s="236"/>
      <c r="M191" s="237"/>
      <c r="N191" s="238"/>
      <c r="O191" s="238"/>
      <c r="P191" s="239">
        <f>P192+P224</f>
        <v>0</v>
      </c>
      <c r="Q191" s="238"/>
      <c r="R191" s="239">
        <f>R192+R224</f>
        <v>0.54159999999999997</v>
      </c>
      <c r="S191" s="238"/>
      <c r="T191" s="240">
        <f>T192+T224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41" t="s">
        <v>96</v>
      </c>
      <c r="AT191" s="242" t="s">
        <v>84</v>
      </c>
      <c r="AU191" s="242" t="s">
        <v>85</v>
      </c>
      <c r="AY191" s="241" t="s">
        <v>180</v>
      </c>
      <c r="BK191" s="243">
        <f>BK192+BK224</f>
        <v>0</v>
      </c>
    </row>
    <row r="192" s="12" customFormat="1" ht="22.8" customHeight="1">
      <c r="A192" s="12"/>
      <c r="B192" s="230"/>
      <c r="C192" s="231"/>
      <c r="D192" s="232" t="s">
        <v>84</v>
      </c>
      <c r="E192" s="244" t="s">
        <v>1391</v>
      </c>
      <c r="F192" s="244" t="s">
        <v>1392</v>
      </c>
      <c r="G192" s="231"/>
      <c r="H192" s="231"/>
      <c r="I192" s="234"/>
      <c r="J192" s="245">
        <f>BK192</f>
        <v>0</v>
      </c>
      <c r="K192" s="231"/>
      <c r="L192" s="236"/>
      <c r="M192" s="237"/>
      <c r="N192" s="238"/>
      <c r="O192" s="238"/>
      <c r="P192" s="239">
        <f>SUM(P193:P223)</f>
        <v>0</v>
      </c>
      <c r="Q192" s="238"/>
      <c r="R192" s="239">
        <f>SUM(R193:R223)</f>
        <v>0.54143999999999992</v>
      </c>
      <c r="S192" s="238"/>
      <c r="T192" s="240">
        <f>SUM(T193:T223)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41" t="s">
        <v>96</v>
      </c>
      <c r="AT192" s="242" t="s">
        <v>84</v>
      </c>
      <c r="AU192" s="242" t="s">
        <v>93</v>
      </c>
      <c r="AY192" s="241" t="s">
        <v>180</v>
      </c>
      <c r="BK192" s="243">
        <f>SUM(BK193:BK223)</f>
        <v>0</v>
      </c>
    </row>
    <row r="193" s="2" customFormat="1" ht="36" customHeight="1">
      <c r="A193" s="38"/>
      <c r="B193" s="39"/>
      <c r="C193" s="278" t="s">
        <v>7</v>
      </c>
      <c r="D193" s="278" t="s">
        <v>334</v>
      </c>
      <c r="E193" s="279" t="s">
        <v>4025</v>
      </c>
      <c r="F193" s="280" t="s">
        <v>4026</v>
      </c>
      <c r="G193" s="281" t="s">
        <v>342</v>
      </c>
      <c r="H193" s="282">
        <v>1</v>
      </c>
      <c r="I193" s="283"/>
      <c r="J193" s="284">
        <f>ROUND(I193*H193,2)</f>
        <v>0</v>
      </c>
      <c r="K193" s="280" t="s">
        <v>1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0.0050000000000000001</v>
      </c>
      <c r="R193" s="255">
        <f>Q193*H193</f>
        <v>0.0050000000000000001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4027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4028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93</v>
      </c>
      <c r="G195" s="268"/>
      <c r="H195" s="271">
        <v>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399</v>
      </c>
      <c r="D196" s="246" t="s">
        <v>181</v>
      </c>
      <c r="E196" s="247" t="s">
        <v>4029</v>
      </c>
      <c r="F196" s="248" t="s">
        <v>4030</v>
      </c>
      <c r="G196" s="249" t="s">
        <v>760</v>
      </c>
      <c r="H196" s="250">
        <v>1</v>
      </c>
      <c r="I196" s="251"/>
      <c r="J196" s="252">
        <f>ROUND(I196*H196,2)</f>
        <v>0</v>
      </c>
      <c r="K196" s="248" t="s">
        <v>1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368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368</v>
      </c>
      <c r="BM196" s="257" t="s">
        <v>4031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4030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93</v>
      </c>
      <c r="G198" s="268"/>
      <c r="H198" s="271">
        <v>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78" t="s">
        <v>404</v>
      </c>
      <c r="D199" s="278" t="s">
        <v>334</v>
      </c>
      <c r="E199" s="279" t="s">
        <v>4032</v>
      </c>
      <c r="F199" s="280" t="s">
        <v>4033</v>
      </c>
      <c r="G199" s="281" t="s">
        <v>342</v>
      </c>
      <c r="H199" s="282">
        <v>1</v>
      </c>
      <c r="I199" s="283"/>
      <c r="J199" s="284">
        <f>ROUND(I199*H199,2)</f>
        <v>0</v>
      </c>
      <c r="K199" s="280" t="s">
        <v>1</v>
      </c>
      <c r="L199" s="285"/>
      <c r="M199" s="286" t="s">
        <v>1</v>
      </c>
      <c r="N199" s="287" t="s">
        <v>50</v>
      </c>
      <c r="O199" s="91"/>
      <c r="P199" s="255">
        <f>O199*H199</f>
        <v>0</v>
      </c>
      <c r="Q199" s="255">
        <v>0.00040000000000000002</v>
      </c>
      <c r="R199" s="255">
        <f>Q199*H199</f>
        <v>0.00040000000000000002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452</v>
      </c>
      <c r="AT199" s="257" t="s">
        <v>334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368</v>
      </c>
      <c r="BM199" s="257" t="s">
        <v>4034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4033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16.5" customHeight="1">
      <c r="A201" s="38"/>
      <c r="B201" s="39"/>
      <c r="C201" s="278" t="s">
        <v>409</v>
      </c>
      <c r="D201" s="278" t="s">
        <v>334</v>
      </c>
      <c r="E201" s="279" t="s">
        <v>4035</v>
      </c>
      <c r="F201" s="280" t="s">
        <v>4036</v>
      </c>
      <c r="G201" s="281" t="s">
        <v>4037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0.00017000000000000001</v>
      </c>
      <c r="R201" s="255">
        <f>Q201*H201</f>
        <v>0.00017000000000000001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452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4038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4039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414</v>
      </c>
      <c r="D204" s="278" t="s">
        <v>334</v>
      </c>
      <c r="E204" s="279" t="s">
        <v>4040</v>
      </c>
      <c r="F204" s="280" t="s">
        <v>4041</v>
      </c>
      <c r="G204" s="281" t="s">
        <v>4037</v>
      </c>
      <c r="H204" s="282">
        <v>1</v>
      </c>
      <c r="I204" s="283"/>
      <c r="J204" s="284">
        <f>ROUND(I204*H204,2)</f>
        <v>0</v>
      </c>
      <c r="K204" s="280" t="s">
        <v>280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0.00021000000000000001</v>
      </c>
      <c r="R204" s="255">
        <f>Q204*H204</f>
        <v>0.00021000000000000001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452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368</v>
      </c>
      <c r="BM204" s="257" t="s">
        <v>4042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4043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93</v>
      </c>
      <c r="G206" s="268"/>
      <c r="H206" s="271">
        <v>1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421</v>
      </c>
      <c r="D207" s="278" t="s">
        <v>334</v>
      </c>
      <c r="E207" s="279" t="s">
        <v>4044</v>
      </c>
      <c r="F207" s="280" t="s">
        <v>4045</v>
      </c>
      <c r="G207" s="281" t="s">
        <v>483</v>
      </c>
      <c r="H207" s="282">
        <v>230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0.0010399999999999999</v>
      </c>
      <c r="R207" s="255">
        <f>Q207*H207</f>
        <v>0.23919999999999997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452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368</v>
      </c>
      <c r="BM207" s="257" t="s">
        <v>4046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4045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4047</v>
      </c>
      <c r="G209" s="268"/>
      <c r="H209" s="271">
        <v>230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24" customHeight="1">
      <c r="A210" s="38"/>
      <c r="B210" s="39"/>
      <c r="C210" s="278" t="s">
        <v>426</v>
      </c>
      <c r="D210" s="278" t="s">
        <v>334</v>
      </c>
      <c r="E210" s="279" t="s">
        <v>4048</v>
      </c>
      <c r="F210" s="280" t="s">
        <v>4049</v>
      </c>
      <c r="G210" s="281" t="s">
        <v>483</v>
      </c>
      <c r="H210" s="282">
        <v>220</v>
      </c>
      <c r="I210" s="283"/>
      <c r="J210" s="284">
        <f>ROUND(I210*H210,2)</f>
        <v>0</v>
      </c>
      <c r="K210" s="280" t="s">
        <v>280</v>
      </c>
      <c r="L210" s="285"/>
      <c r="M210" s="286" t="s">
        <v>1</v>
      </c>
      <c r="N210" s="287" t="s">
        <v>50</v>
      </c>
      <c r="O210" s="91"/>
      <c r="P210" s="255">
        <f>O210*H210</f>
        <v>0</v>
      </c>
      <c r="Q210" s="255">
        <v>0.00055000000000000003</v>
      </c>
      <c r="R210" s="255">
        <f>Q210*H210</f>
        <v>0.12100000000000001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452</v>
      </c>
      <c r="AT210" s="257" t="s">
        <v>334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368</v>
      </c>
      <c r="BM210" s="257" t="s">
        <v>4050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4049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2" customFormat="1" ht="16.5" customHeight="1">
      <c r="A212" s="38"/>
      <c r="B212" s="39"/>
      <c r="C212" s="278" t="s">
        <v>431</v>
      </c>
      <c r="D212" s="278" t="s">
        <v>334</v>
      </c>
      <c r="E212" s="279" t="s">
        <v>4051</v>
      </c>
      <c r="F212" s="280" t="s">
        <v>4052</v>
      </c>
      <c r="G212" s="281" t="s">
        <v>483</v>
      </c>
      <c r="H212" s="282">
        <v>220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0.00051999999999999995</v>
      </c>
      <c r="R212" s="255">
        <f>Q212*H212</f>
        <v>0.11439999999999999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452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368</v>
      </c>
      <c r="BM212" s="257" t="s">
        <v>4053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1464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4054</v>
      </c>
      <c r="G214" s="268"/>
      <c r="H214" s="271">
        <v>220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435</v>
      </c>
      <c r="D215" s="278" t="s">
        <v>334</v>
      </c>
      <c r="E215" s="279" t="s">
        <v>1428</v>
      </c>
      <c r="F215" s="280" t="s">
        <v>1429</v>
      </c>
      <c r="G215" s="281" t="s">
        <v>483</v>
      </c>
      <c r="H215" s="282">
        <v>220</v>
      </c>
      <c r="I215" s="283"/>
      <c r="J215" s="284">
        <f>ROUND(I215*H215,2)</f>
        <v>0</v>
      </c>
      <c r="K215" s="280" t="s">
        <v>1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5.0000000000000002E-05</v>
      </c>
      <c r="R215" s="255">
        <f>Q215*H215</f>
        <v>0.011000000000000001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452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368</v>
      </c>
      <c r="BM215" s="257" t="s">
        <v>4055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1429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4054</v>
      </c>
      <c r="G217" s="268"/>
      <c r="H217" s="271">
        <v>220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441</v>
      </c>
      <c r="D218" s="278" t="s">
        <v>334</v>
      </c>
      <c r="E218" s="279" t="s">
        <v>4056</v>
      </c>
      <c r="F218" s="280" t="s">
        <v>1512</v>
      </c>
      <c r="G218" s="281" t="s">
        <v>483</v>
      </c>
      <c r="H218" s="282">
        <v>50</v>
      </c>
      <c r="I218" s="283"/>
      <c r="J218" s="284">
        <f>ROUND(I218*H218,2)</f>
        <v>0</v>
      </c>
      <c r="K218" s="280" t="s">
        <v>1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0.050000000000000003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452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368</v>
      </c>
      <c r="BM218" s="257" t="s">
        <v>4057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1512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555</v>
      </c>
      <c r="G220" s="268"/>
      <c r="H220" s="271">
        <v>50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93</v>
      </c>
      <c r="AY220" s="277" t="s">
        <v>180</v>
      </c>
    </row>
    <row r="221" s="2" customFormat="1" ht="16.5" customHeight="1">
      <c r="A221" s="38"/>
      <c r="B221" s="39"/>
      <c r="C221" s="278" t="s">
        <v>447</v>
      </c>
      <c r="D221" s="278" t="s">
        <v>334</v>
      </c>
      <c r="E221" s="279" t="s">
        <v>4058</v>
      </c>
      <c r="F221" s="280" t="s">
        <v>4059</v>
      </c>
      <c r="G221" s="281" t="s">
        <v>342</v>
      </c>
      <c r="H221" s="282">
        <v>6</v>
      </c>
      <c r="I221" s="283"/>
      <c r="J221" s="284">
        <f>ROUND(I221*H221,2)</f>
        <v>0</v>
      </c>
      <c r="K221" s="280" t="s">
        <v>1408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1.0000000000000001E-05</v>
      </c>
      <c r="R221" s="255">
        <f>Q221*H221</f>
        <v>6.0000000000000008E-05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452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368</v>
      </c>
      <c r="BM221" s="257" t="s">
        <v>4060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4059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206</v>
      </c>
      <c r="G223" s="268"/>
      <c r="H223" s="271">
        <v>6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12" customFormat="1" ht="22.8" customHeight="1">
      <c r="A224" s="12"/>
      <c r="B224" s="230"/>
      <c r="C224" s="231"/>
      <c r="D224" s="232" t="s">
        <v>84</v>
      </c>
      <c r="E224" s="244" t="s">
        <v>4061</v>
      </c>
      <c r="F224" s="244" t="s">
        <v>4062</v>
      </c>
      <c r="G224" s="231"/>
      <c r="H224" s="231"/>
      <c r="I224" s="234"/>
      <c r="J224" s="245">
        <f>BK224</f>
        <v>0</v>
      </c>
      <c r="K224" s="231"/>
      <c r="L224" s="236"/>
      <c r="M224" s="237"/>
      <c r="N224" s="238"/>
      <c r="O224" s="238"/>
      <c r="P224" s="239">
        <f>SUM(P225:P227)</f>
        <v>0</v>
      </c>
      <c r="Q224" s="238"/>
      <c r="R224" s="239">
        <f>SUM(R225:R227)</f>
        <v>0.00016000000000000001</v>
      </c>
      <c r="S224" s="238"/>
      <c r="T224" s="240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41" t="s">
        <v>96</v>
      </c>
      <c r="AT224" s="242" t="s">
        <v>84</v>
      </c>
      <c r="AU224" s="242" t="s">
        <v>93</v>
      </c>
      <c r="AY224" s="241" t="s">
        <v>180</v>
      </c>
      <c r="BK224" s="243">
        <f>SUM(BK225:BK227)</f>
        <v>0</v>
      </c>
    </row>
    <row r="225" s="2" customFormat="1" ht="16.5" customHeight="1">
      <c r="A225" s="38"/>
      <c r="B225" s="39"/>
      <c r="C225" s="246" t="s">
        <v>452</v>
      </c>
      <c r="D225" s="246" t="s">
        <v>181</v>
      </c>
      <c r="E225" s="247" t="s">
        <v>4063</v>
      </c>
      <c r="F225" s="248" t="s">
        <v>4064</v>
      </c>
      <c r="G225" s="249" t="s">
        <v>4037</v>
      </c>
      <c r="H225" s="250">
        <v>1</v>
      </c>
      <c r="I225" s="251"/>
      <c r="J225" s="252">
        <f>ROUND(I225*H225,2)</f>
        <v>0</v>
      </c>
      <c r="K225" s="248" t="s">
        <v>1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0.00016000000000000001</v>
      </c>
      <c r="R225" s="255">
        <f>Q225*H225</f>
        <v>0.00016000000000000001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368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368</v>
      </c>
      <c r="BM225" s="257" t="s">
        <v>4065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4064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93</v>
      </c>
      <c r="G227" s="268"/>
      <c r="H227" s="271">
        <v>1</v>
      </c>
      <c r="I227" s="272"/>
      <c r="J227" s="268"/>
      <c r="K227" s="268"/>
      <c r="L227" s="273"/>
      <c r="M227" s="288"/>
      <c r="N227" s="289"/>
      <c r="O227" s="289"/>
      <c r="P227" s="289"/>
      <c r="Q227" s="289"/>
      <c r="R227" s="289"/>
      <c r="S227" s="289"/>
      <c r="T227" s="29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6.96" customHeight="1">
      <c r="A228" s="38"/>
      <c r="B228" s="66"/>
      <c r="C228" s="67"/>
      <c r="D228" s="67"/>
      <c r="E228" s="67"/>
      <c r="F228" s="67"/>
      <c r="G228" s="67"/>
      <c r="H228" s="67"/>
      <c r="I228" s="195"/>
      <c r="J228" s="67"/>
      <c r="K228" s="67"/>
      <c r="L228" s="44"/>
      <c r="M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</row>
  </sheetData>
  <sheetProtection sheet="1" autoFilter="0" formatColumns="0" formatRows="0" objects="1" scenarios="1" spinCount="100000" saltValue="ZSyhkDmMdY3yKOJ7dgj7mvstbzltEqp7dHKjzbhXLTciiuFDMQ1z+AeaeXhRu035PDUZFsqQMEywPvwmBnq7lQ==" hashValue="HW4N3pR1JB5fZnaZbLPyy7zxjWx+9IR9NNIONewI5XVGmyTFLBBM1y4uWuGPDmFaiGocNBqEqgblj1X1QFJnCA==" algorithmName="SHA-512" password="CC35"/>
  <autoFilter ref="C123:K227"/>
  <mergeCells count="9">
    <mergeCell ref="E7:H7"/>
    <mergeCell ref="E9:H9"/>
    <mergeCell ref="E18:H18"/>
    <mergeCell ref="E27:H27"/>
    <mergeCell ref="E84:H84"/>
    <mergeCell ref="E86:H86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4066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4067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3974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ROUND((SUM(BE115:BE184)),  2)</f>
        <v>0</v>
      </c>
      <c r="G33" s="38"/>
      <c r="H33" s="38"/>
      <c r="I33" s="174">
        <v>0.20999999999999999</v>
      </c>
      <c r="J33" s="173">
        <f>ROUND(((SUM(BE115:BE184))*I33),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ROUND((SUM(BF115:BF184)),  2)</f>
        <v>0</v>
      </c>
      <c r="G34" s="38"/>
      <c r="H34" s="38"/>
      <c r="I34" s="174">
        <v>0.14999999999999999</v>
      </c>
      <c r="J34" s="173">
        <f>ROUND(((SUM(BF115:BF184))*I34),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ROUND((SUM(BG115:BG184)),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ROUND((SUM(BH115:BH184)),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ROUND((SUM(BI115:BI184)),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2019_01__1.01_P - PS 1.01 Podtlaková stanice VS1 - technologie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J115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2" customFormat="1" ht="21.84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195"/>
      <c r="J97" s="67"/>
      <c r="K97" s="67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101" s="2" customFormat="1" ht="6.96" customHeight="1">
      <c r="A101" s="38"/>
      <c r="B101" s="68"/>
      <c r="C101" s="69"/>
      <c r="D101" s="69"/>
      <c r="E101" s="69"/>
      <c r="F101" s="69"/>
      <c r="G101" s="69"/>
      <c r="H101" s="69"/>
      <c r="I101" s="198"/>
      <c r="J101" s="69"/>
      <c r="K101" s="69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24.96" customHeight="1">
      <c r="A102" s="38"/>
      <c r="B102" s="39"/>
      <c r="C102" s="22" t="s">
        <v>164</v>
      </c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12" customHeight="1">
      <c r="A104" s="38"/>
      <c r="B104" s="39"/>
      <c r="C104" s="31" t="s">
        <v>16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6.5" customHeight="1">
      <c r="A105" s="38"/>
      <c r="B105" s="39"/>
      <c r="C105" s="40"/>
      <c r="D105" s="40"/>
      <c r="E105" s="199" t="str">
        <f>E7</f>
        <v>Kanalizace Stříbrná Skalice - III.etapa</v>
      </c>
      <c r="F105" s="31"/>
      <c r="G105" s="31"/>
      <c r="H105" s="31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150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76" t="str">
        <f>E9</f>
        <v>2019_01__1.01_P - PS 1.01 Podtlaková stanice VS1 - technologie</v>
      </c>
      <c r="F107" s="40"/>
      <c r="G107" s="40"/>
      <c r="H107" s="40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1" t="s">
        <v>22</v>
      </c>
      <c r="D109" s="40"/>
      <c r="E109" s="40"/>
      <c r="F109" s="26" t="str">
        <f>F12</f>
        <v xml:space="preserve"> </v>
      </c>
      <c r="G109" s="40"/>
      <c r="H109" s="40"/>
      <c r="I109" s="156" t="s">
        <v>24</v>
      </c>
      <c r="J109" s="79" t="str">
        <f>IF(J12="","",J12)</f>
        <v>30. 1. 2019</v>
      </c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5.15" customHeight="1">
      <c r="A111" s="38"/>
      <c r="B111" s="39"/>
      <c r="C111" s="31" t="s">
        <v>30</v>
      </c>
      <c r="D111" s="40"/>
      <c r="E111" s="40"/>
      <c r="F111" s="26" t="str">
        <f>E15</f>
        <v>Obec Stříbrná Skalice</v>
      </c>
      <c r="G111" s="40"/>
      <c r="H111" s="40"/>
      <c r="I111" s="156" t="s">
        <v>37</v>
      </c>
      <c r="J111" s="36" t="str">
        <f>E21</f>
        <v>VRV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1" t="s">
        <v>35</v>
      </c>
      <c r="D112" s="40"/>
      <c r="E112" s="40"/>
      <c r="F112" s="26" t="str">
        <f>IF(E18="","",E18)</f>
        <v>Vyplň údaj</v>
      </c>
      <c r="G112" s="40"/>
      <c r="H112" s="40"/>
      <c r="I112" s="156" t="s">
        <v>41</v>
      </c>
      <c r="J112" s="36" t="str">
        <f>E24</f>
        <v>Dvořák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0.32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1" customFormat="1" ht="29.28" customHeight="1">
      <c r="A114" s="218"/>
      <c r="B114" s="219"/>
      <c r="C114" s="220" t="s">
        <v>165</v>
      </c>
      <c r="D114" s="221" t="s">
        <v>70</v>
      </c>
      <c r="E114" s="221" t="s">
        <v>66</v>
      </c>
      <c r="F114" s="221" t="s">
        <v>67</v>
      </c>
      <c r="G114" s="221" t="s">
        <v>166</v>
      </c>
      <c r="H114" s="221" t="s">
        <v>167</v>
      </c>
      <c r="I114" s="222" t="s">
        <v>168</v>
      </c>
      <c r="J114" s="221" t="s">
        <v>159</v>
      </c>
      <c r="K114" s="223" t="s">
        <v>169</v>
      </c>
      <c r="L114" s="224"/>
      <c r="M114" s="100" t="s">
        <v>1</v>
      </c>
      <c r="N114" s="101" t="s">
        <v>49</v>
      </c>
      <c r="O114" s="101" t="s">
        <v>170</v>
      </c>
      <c r="P114" s="101" t="s">
        <v>171</v>
      </c>
      <c r="Q114" s="101" t="s">
        <v>172</v>
      </c>
      <c r="R114" s="101" t="s">
        <v>173</v>
      </c>
      <c r="S114" s="101" t="s">
        <v>174</v>
      </c>
      <c r="T114" s="102" t="s">
        <v>175</v>
      </c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</row>
    <row r="115" s="2" customFormat="1" ht="22.8" customHeight="1">
      <c r="A115" s="38"/>
      <c r="B115" s="39"/>
      <c r="C115" s="107" t="s">
        <v>176</v>
      </c>
      <c r="D115" s="40"/>
      <c r="E115" s="40"/>
      <c r="F115" s="40"/>
      <c r="G115" s="40"/>
      <c r="H115" s="40"/>
      <c r="I115" s="154"/>
      <c r="J115" s="225">
        <f>BK115</f>
        <v>0</v>
      </c>
      <c r="K115" s="40"/>
      <c r="L115" s="44"/>
      <c r="M115" s="103"/>
      <c r="N115" s="226"/>
      <c r="O115" s="104"/>
      <c r="P115" s="227">
        <f>SUM(P116:P184)</f>
        <v>0</v>
      </c>
      <c r="Q115" s="104"/>
      <c r="R115" s="227">
        <f>SUM(R116:R184)</f>
        <v>0.38867000000000007</v>
      </c>
      <c r="S115" s="104"/>
      <c r="T115" s="228">
        <f>SUM(T116:T184)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6" t="s">
        <v>84</v>
      </c>
      <c r="AU115" s="16" t="s">
        <v>161</v>
      </c>
      <c r="BK115" s="229">
        <f>SUM(BK116:BK184)</f>
        <v>0</v>
      </c>
    </row>
    <row r="116" s="2" customFormat="1" ht="72" customHeight="1">
      <c r="A116" s="38"/>
      <c r="B116" s="39"/>
      <c r="C116" s="246" t="s">
        <v>93</v>
      </c>
      <c r="D116" s="246" t="s">
        <v>181</v>
      </c>
      <c r="E116" s="247" t="s">
        <v>4068</v>
      </c>
      <c r="F116" s="248" t="s">
        <v>4069</v>
      </c>
      <c r="G116" s="249" t="s">
        <v>4070</v>
      </c>
      <c r="H116" s="250">
        <v>2</v>
      </c>
      <c r="I116" s="251"/>
      <c r="J116" s="252">
        <f>ROUND(I116*H116,2)</f>
        <v>0</v>
      </c>
      <c r="K116" s="248" t="s">
        <v>1</v>
      </c>
      <c r="L116" s="44"/>
      <c r="M116" s="253" t="s">
        <v>1</v>
      </c>
      <c r="N116" s="254" t="s">
        <v>50</v>
      </c>
      <c r="O116" s="91"/>
      <c r="P116" s="255">
        <f>O116*H116</f>
        <v>0</v>
      </c>
      <c r="Q116" s="255">
        <v>0.00077999999999999999</v>
      </c>
      <c r="R116" s="255">
        <f>Q116*H116</f>
        <v>0.00156</v>
      </c>
      <c r="S116" s="255">
        <v>0</v>
      </c>
      <c r="T116" s="25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57" t="s">
        <v>198</v>
      </c>
      <c r="AT116" s="257" t="s">
        <v>181</v>
      </c>
      <c r="AU116" s="257" t="s">
        <v>85</v>
      </c>
      <c r="AY116" s="16" t="s">
        <v>180</v>
      </c>
      <c r="BE116" s="258">
        <f>IF(N116="základní",J116,0)</f>
        <v>0</v>
      </c>
      <c r="BF116" s="258">
        <f>IF(N116="snížená",J116,0)</f>
        <v>0</v>
      </c>
      <c r="BG116" s="258">
        <f>IF(N116="zákl. přenesená",J116,0)</f>
        <v>0</v>
      </c>
      <c r="BH116" s="258">
        <f>IF(N116="sníž. přenesená",J116,0)</f>
        <v>0</v>
      </c>
      <c r="BI116" s="258">
        <f>IF(N116="nulová",J116,0)</f>
        <v>0</v>
      </c>
      <c r="BJ116" s="16" t="s">
        <v>93</v>
      </c>
      <c r="BK116" s="258">
        <f>ROUND(I116*H116,2)</f>
        <v>0</v>
      </c>
      <c r="BL116" s="16" t="s">
        <v>198</v>
      </c>
      <c r="BM116" s="257" t="s">
        <v>4071</v>
      </c>
    </row>
    <row r="117" s="2" customFormat="1">
      <c r="A117" s="38"/>
      <c r="B117" s="39"/>
      <c r="C117" s="40"/>
      <c r="D117" s="259" t="s">
        <v>187</v>
      </c>
      <c r="E117" s="40"/>
      <c r="F117" s="260" t="s">
        <v>4072</v>
      </c>
      <c r="G117" s="40"/>
      <c r="H117" s="40"/>
      <c r="I117" s="154"/>
      <c r="J117" s="40"/>
      <c r="K117" s="40"/>
      <c r="L117" s="44"/>
      <c r="M117" s="261"/>
      <c r="N117" s="262"/>
      <c r="O117" s="91"/>
      <c r="P117" s="91"/>
      <c r="Q117" s="91"/>
      <c r="R117" s="91"/>
      <c r="S117" s="91"/>
      <c r="T117" s="92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187</v>
      </c>
      <c r="AU117" s="16" t="s">
        <v>85</v>
      </c>
    </row>
    <row r="118" s="13" customFormat="1">
      <c r="A118" s="13"/>
      <c r="B118" s="267"/>
      <c r="C118" s="268"/>
      <c r="D118" s="259" t="s">
        <v>293</v>
      </c>
      <c r="E118" s="269" t="s">
        <v>1</v>
      </c>
      <c r="F118" s="270" t="s">
        <v>96</v>
      </c>
      <c r="G118" s="268"/>
      <c r="H118" s="271">
        <v>2</v>
      </c>
      <c r="I118" s="272"/>
      <c r="J118" s="268"/>
      <c r="K118" s="268"/>
      <c r="L118" s="273"/>
      <c r="M118" s="274"/>
      <c r="N118" s="275"/>
      <c r="O118" s="275"/>
      <c r="P118" s="275"/>
      <c r="Q118" s="275"/>
      <c r="R118" s="275"/>
      <c r="S118" s="275"/>
      <c r="T118" s="27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77" t="s">
        <v>293</v>
      </c>
      <c r="AU118" s="277" t="s">
        <v>85</v>
      </c>
      <c r="AV118" s="13" t="s">
        <v>96</v>
      </c>
      <c r="AW118" s="13" t="s">
        <v>40</v>
      </c>
      <c r="AX118" s="13" t="s">
        <v>93</v>
      </c>
      <c r="AY118" s="277" t="s">
        <v>180</v>
      </c>
    </row>
    <row r="119" s="2" customFormat="1" ht="60" customHeight="1">
      <c r="A119" s="38"/>
      <c r="B119" s="39"/>
      <c r="C119" s="278" t="s">
        <v>96</v>
      </c>
      <c r="D119" s="278" t="s">
        <v>334</v>
      </c>
      <c r="E119" s="279" t="s">
        <v>4073</v>
      </c>
      <c r="F119" s="280" t="s">
        <v>4074</v>
      </c>
      <c r="G119" s="281" t="s">
        <v>4070</v>
      </c>
      <c r="H119" s="282">
        <v>2</v>
      </c>
      <c r="I119" s="283"/>
      <c r="J119" s="284">
        <f>ROUND(I119*H119,2)</f>
        <v>0</v>
      </c>
      <c r="K119" s="280" t="s">
        <v>1</v>
      </c>
      <c r="L119" s="285"/>
      <c r="M119" s="286" t="s">
        <v>1</v>
      </c>
      <c r="N119" s="287" t="s">
        <v>50</v>
      </c>
      <c r="O119" s="91"/>
      <c r="P119" s="255">
        <f>O119*H119</f>
        <v>0</v>
      </c>
      <c r="Q119" s="255">
        <v>0.0070000000000000001</v>
      </c>
      <c r="R119" s="255">
        <f>Q119*H119</f>
        <v>0.014</v>
      </c>
      <c r="S119" s="255">
        <v>0</v>
      </c>
      <c r="T119" s="25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57" t="s">
        <v>96</v>
      </c>
      <c r="AT119" s="257" t="s">
        <v>334</v>
      </c>
      <c r="AU119" s="257" t="s">
        <v>85</v>
      </c>
      <c r="AY119" s="16" t="s">
        <v>180</v>
      </c>
      <c r="BE119" s="258">
        <f>IF(N119="základní",J119,0)</f>
        <v>0</v>
      </c>
      <c r="BF119" s="258">
        <f>IF(N119="snížená",J119,0)</f>
        <v>0</v>
      </c>
      <c r="BG119" s="258">
        <f>IF(N119="zákl. přenesená",J119,0)</f>
        <v>0</v>
      </c>
      <c r="BH119" s="258">
        <f>IF(N119="sníž. přenesená",J119,0)</f>
        <v>0</v>
      </c>
      <c r="BI119" s="258">
        <f>IF(N119="nulová",J119,0)</f>
        <v>0</v>
      </c>
      <c r="BJ119" s="16" t="s">
        <v>93</v>
      </c>
      <c r="BK119" s="258">
        <f>ROUND(I119*H119,2)</f>
        <v>0</v>
      </c>
      <c r="BL119" s="16" t="s">
        <v>93</v>
      </c>
      <c r="BM119" s="257" t="s">
        <v>4075</v>
      </c>
    </row>
    <row r="120" s="2" customFormat="1">
      <c r="A120" s="38"/>
      <c r="B120" s="39"/>
      <c r="C120" s="40"/>
      <c r="D120" s="259" t="s">
        <v>187</v>
      </c>
      <c r="E120" s="40"/>
      <c r="F120" s="260" t="s">
        <v>4076</v>
      </c>
      <c r="G120" s="40"/>
      <c r="H120" s="40"/>
      <c r="I120" s="154"/>
      <c r="J120" s="40"/>
      <c r="K120" s="40"/>
      <c r="L120" s="44"/>
      <c r="M120" s="261"/>
      <c r="N120" s="262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6" t="s">
        <v>187</v>
      </c>
      <c r="AU120" s="16" t="s">
        <v>85</v>
      </c>
    </row>
    <row r="121" s="13" customFormat="1">
      <c r="A121" s="13"/>
      <c r="B121" s="267"/>
      <c r="C121" s="268"/>
      <c r="D121" s="259" t="s">
        <v>293</v>
      </c>
      <c r="E121" s="269" t="s">
        <v>1</v>
      </c>
      <c r="F121" s="270" t="s">
        <v>96</v>
      </c>
      <c r="G121" s="268"/>
      <c r="H121" s="271">
        <v>2</v>
      </c>
      <c r="I121" s="272"/>
      <c r="J121" s="268"/>
      <c r="K121" s="268"/>
      <c r="L121" s="273"/>
      <c r="M121" s="274"/>
      <c r="N121" s="275"/>
      <c r="O121" s="275"/>
      <c r="P121" s="275"/>
      <c r="Q121" s="275"/>
      <c r="R121" s="275"/>
      <c r="S121" s="275"/>
      <c r="T121" s="27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77" t="s">
        <v>293</v>
      </c>
      <c r="AU121" s="277" t="s">
        <v>85</v>
      </c>
      <c r="AV121" s="13" t="s">
        <v>96</v>
      </c>
      <c r="AW121" s="13" t="s">
        <v>40</v>
      </c>
      <c r="AX121" s="13" t="s">
        <v>93</v>
      </c>
      <c r="AY121" s="277" t="s">
        <v>180</v>
      </c>
    </row>
    <row r="122" s="2" customFormat="1" ht="24" customHeight="1">
      <c r="A122" s="38"/>
      <c r="B122" s="39"/>
      <c r="C122" s="278" t="s">
        <v>193</v>
      </c>
      <c r="D122" s="278" t="s">
        <v>334</v>
      </c>
      <c r="E122" s="279" t="s">
        <v>4077</v>
      </c>
      <c r="F122" s="280" t="s">
        <v>4078</v>
      </c>
      <c r="G122" s="281" t="s">
        <v>4079</v>
      </c>
      <c r="H122" s="282">
        <v>1</v>
      </c>
      <c r="I122" s="283"/>
      <c r="J122" s="284">
        <f>ROUND(I122*H122,2)</f>
        <v>0</v>
      </c>
      <c r="K122" s="280" t="s">
        <v>1</v>
      </c>
      <c r="L122" s="285"/>
      <c r="M122" s="286" t="s">
        <v>1</v>
      </c>
      <c r="N122" s="287" t="s">
        <v>50</v>
      </c>
      <c r="O122" s="91"/>
      <c r="P122" s="255">
        <f>O122*H122</f>
        <v>0</v>
      </c>
      <c r="Q122" s="255">
        <v>0.033000000000000002</v>
      </c>
      <c r="R122" s="255">
        <f>Q122*H122</f>
        <v>0.033000000000000002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96</v>
      </c>
      <c r="AT122" s="257" t="s">
        <v>334</v>
      </c>
      <c r="AU122" s="257" t="s">
        <v>85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93</v>
      </c>
      <c r="BM122" s="257" t="s">
        <v>4080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4078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85</v>
      </c>
    </row>
    <row r="124" s="13" customFormat="1">
      <c r="A124" s="13"/>
      <c r="B124" s="267"/>
      <c r="C124" s="268"/>
      <c r="D124" s="259" t="s">
        <v>293</v>
      </c>
      <c r="E124" s="269" t="s">
        <v>1</v>
      </c>
      <c r="F124" s="270" t="s">
        <v>93</v>
      </c>
      <c r="G124" s="268"/>
      <c r="H124" s="271">
        <v>1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77" t="s">
        <v>293</v>
      </c>
      <c r="AU124" s="277" t="s">
        <v>85</v>
      </c>
      <c r="AV124" s="13" t="s">
        <v>96</v>
      </c>
      <c r="AW124" s="13" t="s">
        <v>40</v>
      </c>
      <c r="AX124" s="13" t="s">
        <v>93</v>
      </c>
      <c r="AY124" s="277" t="s">
        <v>180</v>
      </c>
    </row>
    <row r="125" s="2" customFormat="1" ht="36" customHeight="1">
      <c r="A125" s="38"/>
      <c r="B125" s="39"/>
      <c r="C125" s="278" t="s">
        <v>198</v>
      </c>
      <c r="D125" s="278" t="s">
        <v>334</v>
      </c>
      <c r="E125" s="279" t="s">
        <v>4081</v>
      </c>
      <c r="F125" s="280" t="s">
        <v>4082</v>
      </c>
      <c r="G125" s="281" t="s">
        <v>4083</v>
      </c>
      <c r="H125" s="282">
        <v>1</v>
      </c>
      <c r="I125" s="283"/>
      <c r="J125" s="284">
        <f>ROUND(I125*H125,2)</f>
        <v>0</v>
      </c>
      <c r="K125" s="280" t="s">
        <v>1</v>
      </c>
      <c r="L125" s="285"/>
      <c r="M125" s="286" t="s">
        <v>1</v>
      </c>
      <c r="N125" s="287" t="s">
        <v>50</v>
      </c>
      <c r="O125" s="91"/>
      <c r="P125" s="255">
        <f>O125*H125</f>
        <v>0</v>
      </c>
      <c r="Q125" s="255">
        <v>0.00025999999999999998</v>
      </c>
      <c r="R125" s="255">
        <f>Q125*H125</f>
        <v>0.00025999999999999998</v>
      </c>
      <c r="S125" s="255">
        <v>0</v>
      </c>
      <c r="T125" s="25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57" t="s">
        <v>96</v>
      </c>
      <c r="AT125" s="257" t="s">
        <v>334</v>
      </c>
      <c r="AU125" s="257" t="s">
        <v>85</v>
      </c>
      <c r="AY125" s="16" t="s">
        <v>180</v>
      </c>
      <c r="BE125" s="258">
        <f>IF(N125="základní",J125,0)</f>
        <v>0</v>
      </c>
      <c r="BF125" s="258">
        <f>IF(N125="snížená",J125,0)</f>
        <v>0</v>
      </c>
      <c r="BG125" s="258">
        <f>IF(N125="zákl. přenesená",J125,0)</f>
        <v>0</v>
      </c>
      <c r="BH125" s="258">
        <f>IF(N125="sníž. přenesená",J125,0)</f>
        <v>0</v>
      </c>
      <c r="BI125" s="258">
        <f>IF(N125="nulová",J125,0)</f>
        <v>0</v>
      </c>
      <c r="BJ125" s="16" t="s">
        <v>93</v>
      </c>
      <c r="BK125" s="258">
        <f>ROUND(I125*H125,2)</f>
        <v>0</v>
      </c>
      <c r="BL125" s="16" t="s">
        <v>93</v>
      </c>
      <c r="BM125" s="257" t="s">
        <v>4084</v>
      </c>
    </row>
    <row r="126" s="2" customFormat="1">
      <c r="A126" s="38"/>
      <c r="B126" s="39"/>
      <c r="C126" s="40"/>
      <c r="D126" s="259" t="s">
        <v>187</v>
      </c>
      <c r="E126" s="40"/>
      <c r="F126" s="260" t="s">
        <v>4082</v>
      </c>
      <c r="G126" s="40"/>
      <c r="H126" s="40"/>
      <c r="I126" s="154"/>
      <c r="J126" s="40"/>
      <c r="K126" s="40"/>
      <c r="L126" s="44"/>
      <c r="M126" s="261"/>
      <c r="N126" s="262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187</v>
      </c>
      <c r="AU126" s="16" t="s">
        <v>85</v>
      </c>
    </row>
    <row r="127" s="13" customFormat="1">
      <c r="A127" s="13"/>
      <c r="B127" s="267"/>
      <c r="C127" s="268"/>
      <c r="D127" s="259" t="s">
        <v>293</v>
      </c>
      <c r="E127" s="269" t="s">
        <v>1</v>
      </c>
      <c r="F127" s="270" t="s">
        <v>93</v>
      </c>
      <c r="G127" s="268"/>
      <c r="H127" s="271">
        <v>1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77" t="s">
        <v>293</v>
      </c>
      <c r="AU127" s="277" t="s">
        <v>85</v>
      </c>
      <c r="AV127" s="13" t="s">
        <v>96</v>
      </c>
      <c r="AW127" s="13" t="s">
        <v>40</v>
      </c>
      <c r="AX127" s="13" t="s">
        <v>93</v>
      </c>
      <c r="AY127" s="277" t="s">
        <v>180</v>
      </c>
    </row>
    <row r="128" s="2" customFormat="1" ht="24" customHeight="1">
      <c r="A128" s="38"/>
      <c r="B128" s="39"/>
      <c r="C128" s="278" t="s">
        <v>179</v>
      </c>
      <c r="D128" s="278" t="s">
        <v>334</v>
      </c>
      <c r="E128" s="279" t="s">
        <v>4085</v>
      </c>
      <c r="F128" s="280" t="s">
        <v>4086</v>
      </c>
      <c r="G128" s="281" t="s">
        <v>4083</v>
      </c>
      <c r="H128" s="282">
        <v>2</v>
      </c>
      <c r="I128" s="283"/>
      <c r="J128" s="284">
        <f>ROUND(I128*H128,2)</f>
        <v>0</v>
      </c>
      <c r="K128" s="280" t="s">
        <v>1</v>
      </c>
      <c r="L128" s="285"/>
      <c r="M128" s="286" t="s">
        <v>1</v>
      </c>
      <c r="N128" s="287" t="s">
        <v>50</v>
      </c>
      <c r="O128" s="91"/>
      <c r="P128" s="255">
        <f>O128*H128</f>
        <v>0</v>
      </c>
      <c r="Q128" s="255">
        <v>6.9999999999999994E-05</v>
      </c>
      <c r="R128" s="255">
        <f>Q128*H128</f>
        <v>0.00013999999999999999</v>
      </c>
      <c r="S128" s="255">
        <v>0</v>
      </c>
      <c r="T128" s="25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57" t="s">
        <v>96</v>
      </c>
      <c r="AT128" s="257" t="s">
        <v>334</v>
      </c>
      <c r="AU128" s="257" t="s">
        <v>85</v>
      </c>
      <c r="AY128" s="16" t="s">
        <v>180</v>
      </c>
      <c r="BE128" s="258">
        <f>IF(N128="základní",J128,0)</f>
        <v>0</v>
      </c>
      <c r="BF128" s="258">
        <f>IF(N128="snížená",J128,0)</f>
        <v>0</v>
      </c>
      <c r="BG128" s="258">
        <f>IF(N128="zákl. přenesená",J128,0)</f>
        <v>0</v>
      </c>
      <c r="BH128" s="258">
        <f>IF(N128="sníž. přenesená",J128,0)</f>
        <v>0</v>
      </c>
      <c r="BI128" s="258">
        <f>IF(N128="nulová",J128,0)</f>
        <v>0</v>
      </c>
      <c r="BJ128" s="16" t="s">
        <v>93</v>
      </c>
      <c r="BK128" s="258">
        <f>ROUND(I128*H128,2)</f>
        <v>0</v>
      </c>
      <c r="BL128" s="16" t="s">
        <v>93</v>
      </c>
      <c r="BM128" s="257" t="s">
        <v>4087</v>
      </c>
    </row>
    <row r="129" s="2" customFormat="1">
      <c r="A129" s="38"/>
      <c r="B129" s="39"/>
      <c r="C129" s="40"/>
      <c r="D129" s="259" t="s">
        <v>187</v>
      </c>
      <c r="E129" s="40"/>
      <c r="F129" s="260" t="s">
        <v>4088</v>
      </c>
      <c r="G129" s="40"/>
      <c r="H129" s="40"/>
      <c r="I129" s="154"/>
      <c r="J129" s="40"/>
      <c r="K129" s="40"/>
      <c r="L129" s="44"/>
      <c r="M129" s="261"/>
      <c r="N129" s="262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6" t="s">
        <v>187</v>
      </c>
      <c r="AU129" s="16" t="s">
        <v>85</v>
      </c>
    </row>
    <row r="130" s="13" customFormat="1">
      <c r="A130" s="13"/>
      <c r="B130" s="267"/>
      <c r="C130" s="268"/>
      <c r="D130" s="259" t="s">
        <v>293</v>
      </c>
      <c r="E130" s="269" t="s">
        <v>1</v>
      </c>
      <c r="F130" s="270" t="s">
        <v>96</v>
      </c>
      <c r="G130" s="268"/>
      <c r="H130" s="271">
        <v>2</v>
      </c>
      <c r="I130" s="272"/>
      <c r="J130" s="268"/>
      <c r="K130" s="268"/>
      <c r="L130" s="273"/>
      <c r="M130" s="274"/>
      <c r="N130" s="275"/>
      <c r="O130" s="275"/>
      <c r="P130" s="275"/>
      <c r="Q130" s="275"/>
      <c r="R130" s="275"/>
      <c r="S130" s="275"/>
      <c r="T130" s="27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77" t="s">
        <v>293</v>
      </c>
      <c r="AU130" s="277" t="s">
        <v>85</v>
      </c>
      <c r="AV130" s="13" t="s">
        <v>96</v>
      </c>
      <c r="AW130" s="13" t="s">
        <v>40</v>
      </c>
      <c r="AX130" s="13" t="s">
        <v>93</v>
      </c>
      <c r="AY130" s="277" t="s">
        <v>180</v>
      </c>
    </row>
    <row r="131" s="2" customFormat="1" ht="16.5" customHeight="1">
      <c r="A131" s="38"/>
      <c r="B131" s="39"/>
      <c r="C131" s="278" t="s">
        <v>206</v>
      </c>
      <c r="D131" s="278" t="s">
        <v>334</v>
      </c>
      <c r="E131" s="279" t="s">
        <v>2036</v>
      </c>
      <c r="F131" s="280" t="s">
        <v>2037</v>
      </c>
      <c r="G131" s="281" t="s">
        <v>342</v>
      </c>
      <c r="H131" s="282">
        <v>1</v>
      </c>
      <c r="I131" s="283"/>
      <c r="J131" s="284">
        <f>ROUND(I131*H131,2)</f>
        <v>0</v>
      </c>
      <c r="K131" s="280" t="s">
        <v>1</v>
      </c>
      <c r="L131" s="285"/>
      <c r="M131" s="286" t="s">
        <v>1</v>
      </c>
      <c r="N131" s="287" t="s">
        <v>50</v>
      </c>
      <c r="O131" s="91"/>
      <c r="P131" s="255">
        <f>O131*H131</f>
        <v>0</v>
      </c>
      <c r="Q131" s="255">
        <v>0.00064999999999999997</v>
      </c>
      <c r="R131" s="255">
        <f>Q131*H131</f>
        <v>0.00064999999999999997</v>
      </c>
      <c r="S131" s="255">
        <v>0</v>
      </c>
      <c r="T131" s="25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57" t="s">
        <v>215</v>
      </c>
      <c r="AT131" s="257" t="s">
        <v>334</v>
      </c>
      <c r="AU131" s="257" t="s">
        <v>85</v>
      </c>
      <c r="AY131" s="16" t="s">
        <v>180</v>
      </c>
      <c r="BE131" s="258">
        <f>IF(N131="základní",J131,0)</f>
        <v>0</v>
      </c>
      <c r="BF131" s="258">
        <f>IF(N131="snížená",J131,0)</f>
        <v>0</v>
      </c>
      <c r="BG131" s="258">
        <f>IF(N131="zákl. přenesená",J131,0)</f>
        <v>0</v>
      </c>
      <c r="BH131" s="258">
        <f>IF(N131="sníž. přenesená",J131,0)</f>
        <v>0</v>
      </c>
      <c r="BI131" s="258">
        <f>IF(N131="nulová",J131,0)</f>
        <v>0</v>
      </c>
      <c r="BJ131" s="16" t="s">
        <v>93</v>
      </c>
      <c r="BK131" s="258">
        <f>ROUND(I131*H131,2)</f>
        <v>0</v>
      </c>
      <c r="BL131" s="16" t="s">
        <v>198</v>
      </c>
      <c r="BM131" s="257" t="s">
        <v>4089</v>
      </c>
    </row>
    <row r="132" s="2" customFormat="1">
      <c r="A132" s="38"/>
      <c r="B132" s="39"/>
      <c r="C132" s="40"/>
      <c r="D132" s="259" t="s">
        <v>187</v>
      </c>
      <c r="E132" s="40"/>
      <c r="F132" s="260" t="s">
        <v>2039</v>
      </c>
      <c r="G132" s="40"/>
      <c r="H132" s="40"/>
      <c r="I132" s="154"/>
      <c r="J132" s="40"/>
      <c r="K132" s="40"/>
      <c r="L132" s="44"/>
      <c r="M132" s="261"/>
      <c r="N132" s="262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6" t="s">
        <v>187</v>
      </c>
      <c r="AU132" s="16" t="s">
        <v>85</v>
      </c>
    </row>
    <row r="133" s="13" customFormat="1">
      <c r="A133" s="13"/>
      <c r="B133" s="267"/>
      <c r="C133" s="268"/>
      <c r="D133" s="259" t="s">
        <v>293</v>
      </c>
      <c r="E133" s="269" t="s">
        <v>1</v>
      </c>
      <c r="F133" s="270" t="s">
        <v>93</v>
      </c>
      <c r="G133" s="268"/>
      <c r="H133" s="271">
        <v>1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7" t="s">
        <v>293</v>
      </c>
      <c r="AU133" s="277" t="s">
        <v>85</v>
      </c>
      <c r="AV133" s="13" t="s">
        <v>96</v>
      </c>
      <c r="AW133" s="13" t="s">
        <v>40</v>
      </c>
      <c r="AX133" s="13" t="s">
        <v>85</v>
      </c>
      <c r="AY133" s="277" t="s">
        <v>180</v>
      </c>
    </row>
    <row r="134" s="2" customFormat="1" ht="16.5" customHeight="1">
      <c r="A134" s="38"/>
      <c r="B134" s="39"/>
      <c r="C134" s="278" t="s">
        <v>211</v>
      </c>
      <c r="D134" s="278" t="s">
        <v>334</v>
      </c>
      <c r="E134" s="279" t="s">
        <v>1949</v>
      </c>
      <c r="F134" s="280" t="s">
        <v>1950</v>
      </c>
      <c r="G134" s="281" t="s">
        <v>760</v>
      </c>
      <c r="H134" s="282">
        <v>1</v>
      </c>
      <c r="I134" s="283"/>
      <c r="J134" s="284">
        <f>ROUND(I134*H134,2)</f>
        <v>0</v>
      </c>
      <c r="K134" s="280" t="s">
        <v>1</v>
      </c>
      <c r="L134" s="285"/>
      <c r="M134" s="286" t="s">
        <v>1</v>
      </c>
      <c r="N134" s="287" t="s">
        <v>50</v>
      </c>
      <c r="O134" s="91"/>
      <c r="P134" s="255">
        <f>O134*H134</f>
        <v>0</v>
      </c>
      <c r="Q134" s="255">
        <v>0.0042500000000000003</v>
      </c>
      <c r="R134" s="255">
        <f>Q134*H134</f>
        <v>0.0042500000000000003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215</v>
      </c>
      <c r="AT134" s="257" t="s">
        <v>334</v>
      </c>
      <c r="AU134" s="257" t="s">
        <v>85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4090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1950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85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93</v>
      </c>
      <c r="G136" s="268"/>
      <c r="H136" s="271">
        <v>1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85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16.5" customHeight="1">
      <c r="A137" s="38"/>
      <c r="B137" s="39"/>
      <c r="C137" s="246" t="s">
        <v>215</v>
      </c>
      <c r="D137" s="246" t="s">
        <v>181</v>
      </c>
      <c r="E137" s="247" t="s">
        <v>2045</v>
      </c>
      <c r="F137" s="248" t="s">
        <v>2046</v>
      </c>
      <c r="G137" s="249" t="s">
        <v>342</v>
      </c>
      <c r="H137" s="250">
        <v>1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0.00296</v>
      </c>
      <c r="R137" s="255">
        <f>Q137*H137</f>
        <v>0.00296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85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4091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2048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85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93</v>
      </c>
      <c r="G139" s="268"/>
      <c r="H139" s="271">
        <v>1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85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78" t="s">
        <v>219</v>
      </c>
      <c r="D140" s="278" t="s">
        <v>334</v>
      </c>
      <c r="E140" s="279" t="s">
        <v>2075</v>
      </c>
      <c r="F140" s="280" t="s">
        <v>2076</v>
      </c>
      <c r="G140" s="281" t="s">
        <v>342</v>
      </c>
      <c r="H140" s="282">
        <v>1</v>
      </c>
      <c r="I140" s="283"/>
      <c r="J140" s="284">
        <f>ROUND(I140*H140,2)</f>
        <v>0</v>
      </c>
      <c r="K140" s="280" t="s">
        <v>280</v>
      </c>
      <c r="L140" s="285"/>
      <c r="M140" s="286" t="s">
        <v>1</v>
      </c>
      <c r="N140" s="287" t="s">
        <v>50</v>
      </c>
      <c r="O140" s="91"/>
      <c r="P140" s="255">
        <f>O140*H140</f>
        <v>0</v>
      </c>
      <c r="Q140" s="255">
        <v>0.045999999999999999</v>
      </c>
      <c r="R140" s="255">
        <f>Q140*H140</f>
        <v>0.045999999999999999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215</v>
      </c>
      <c r="AT140" s="257" t="s">
        <v>334</v>
      </c>
      <c r="AU140" s="257" t="s">
        <v>85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4092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2076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85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93</v>
      </c>
      <c r="G142" s="268"/>
      <c r="H142" s="271">
        <v>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85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78" t="s">
        <v>223</v>
      </c>
      <c r="D143" s="278" t="s">
        <v>334</v>
      </c>
      <c r="E143" s="279" t="s">
        <v>2125</v>
      </c>
      <c r="F143" s="280" t="s">
        <v>4093</v>
      </c>
      <c r="G143" s="281" t="s">
        <v>342</v>
      </c>
      <c r="H143" s="282">
        <v>1</v>
      </c>
      <c r="I143" s="283"/>
      <c r="J143" s="284">
        <f>ROUND(I143*H143,2)</f>
        <v>0</v>
      </c>
      <c r="K143" s="280" t="s">
        <v>1</v>
      </c>
      <c r="L143" s="285"/>
      <c r="M143" s="286" t="s">
        <v>1</v>
      </c>
      <c r="N143" s="287" t="s">
        <v>50</v>
      </c>
      <c r="O143" s="91"/>
      <c r="P143" s="255">
        <f>O143*H143</f>
        <v>0</v>
      </c>
      <c r="Q143" s="255">
        <v>0.0060000000000000001</v>
      </c>
      <c r="R143" s="255">
        <f>Q143*H143</f>
        <v>0.0060000000000000001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215</v>
      </c>
      <c r="AT143" s="257" t="s">
        <v>334</v>
      </c>
      <c r="AU143" s="257" t="s">
        <v>85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4094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4093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85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93</v>
      </c>
      <c r="G145" s="268"/>
      <c r="H145" s="271">
        <v>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85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16.5" customHeight="1">
      <c r="A146" s="38"/>
      <c r="B146" s="39"/>
      <c r="C146" s="246" t="s">
        <v>227</v>
      </c>
      <c r="D146" s="246" t="s">
        <v>181</v>
      </c>
      <c r="E146" s="247" t="s">
        <v>2018</v>
      </c>
      <c r="F146" s="248" t="s">
        <v>2019</v>
      </c>
      <c r="G146" s="249" t="s">
        <v>342</v>
      </c>
      <c r="H146" s="250">
        <v>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0.12303</v>
      </c>
      <c r="R146" s="255">
        <f>Q146*H146</f>
        <v>0.12303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85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4095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2019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85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93</v>
      </c>
      <c r="G148" s="268"/>
      <c r="H148" s="271">
        <v>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85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2" customFormat="1" ht="16.5" customHeight="1">
      <c r="A149" s="38"/>
      <c r="B149" s="39"/>
      <c r="C149" s="278" t="s">
        <v>231</v>
      </c>
      <c r="D149" s="278" t="s">
        <v>334</v>
      </c>
      <c r="E149" s="279" t="s">
        <v>2032</v>
      </c>
      <c r="F149" s="280" t="s">
        <v>2033</v>
      </c>
      <c r="G149" s="281" t="s">
        <v>342</v>
      </c>
      <c r="H149" s="282">
        <v>1</v>
      </c>
      <c r="I149" s="283"/>
      <c r="J149" s="284">
        <f>ROUND(I149*H149,2)</f>
        <v>0</v>
      </c>
      <c r="K149" s="280" t="s">
        <v>280</v>
      </c>
      <c r="L149" s="285"/>
      <c r="M149" s="286" t="s">
        <v>1</v>
      </c>
      <c r="N149" s="287" t="s">
        <v>50</v>
      </c>
      <c r="O149" s="91"/>
      <c r="P149" s="255">
        <f>O149*H149</f>
        <v>0</v>
      </c>
      <c r="Q149" s="255">
        <v>0.013299999999999999</v>
      </c>
      <c r="R149" s="255">
        <f>Q149*H149</f>
        <v>0.013299999999999999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215</v>
      </c>
      <c r="AT149" s="257" t="s">
        <v>334</v>
      </c>
      <c r="AU149" s="257" t="s">
        <v>85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4096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2035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85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93</v>
      </c>
      <c r="G151" s="268"/>
      <c r="H151" s="271">
        <v>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85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2" customFormat="1" ht="24" customHeight="1">
      <c r="A152" s="38"/>
      <c r="B152" s="39"/>
      <c r="C152" s="278" t="s">
        <v>235</v>
      </c>
      <c r="D152" s="278" t="s">
        <v>334</v>
      </c>
      <c r="E152" s="279" t="s">
        <v>4097</v>
      </c>
      <c r="F152" s="280" t="s">
        <v>4098</v>
      </c>
      <c r="G152" s="281" t="s">
        <v>342</v>
      </c>
      <c r="H152" s="282">
        <v>1</v>
      </c>
      <c r="I152" s="283"/>
      <c r="J152" s="284">
        <f>ROUND(I152*H152,2)</f>
        <v>0</v>
      </c>
      <c r="K152" s="280" t="s">
        <v>280</v>
      </c>
      <c r="L152" s="285"/>
      <c r="M152" s="286" t="s">
        <v>1</v>
      </c>
      <c r="N152" s="287" t="s">
        <v>50</v>
      </c>
      <c r="O152" s="91"/>
      <c r="P152" s="255">
        <f>O152*H152</f>
        <v>0</v>
      </c>
      <c r="Q152" s="255">
        <v>0.0077000000000000002</v>
      </c>
      <c r="R152" s="255">
        <f>Q152*H152</f>
        <v>0.0077000000000000002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96</v>
      </c>
      <c r="AT152" s="257" t="s">
        <v>334</v>
      </c>
      <c r="AU152" s="257" t="s">
        <v>85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93</v>
      </c>
      <c r="BM152" s="257" t="s">
        <v>4099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4098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85</v>
      </c>
    </row>
    <row r="154" s="2" customFormat="1" ht="48" customHeight="1">
      <c r="A154" s="38"/>
      <c r="B154" s="39"/>
      <c r="C154" s="278" t="s">
        <v>239</v>
      </c>
      <c r="D154" s="278" t="s">
        <v>334</v>
      </c>
      <c r="E154" s="279" t="s">
        <v>4100</v>
      </c>
      <c r="F154" s="280" t="s">
        <v>4101</v>
      </c>
      <c r="G154" s="281" t="s">
        <v>4102</v>
      </c>
      <c r="H154" s="282">
        <v>2</v>
      </c>
      <c r="I154" s="283"/>
      <c r="J154" s="284">
        <f>ROUND(I154*H154,2)</f>
        <v>0</v>
      </c>
      <c r="K154" s="280" t="s">
        <v>280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0.027</v>
      </c>
      <c r="R154" s="255">
        <f>Q154*H154</f>
        <v>0.053999999999999999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96</v>
      </c>
      <c r="AT154" s="257" t="s">
        <v>334</v>
      </c>
      <c r="AU154" s="257" t="s">
        <v>85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93</v>
      </c>
      <c r="BM154" s="257" t="s">
        <v>4103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4101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85</v>
      </c>
    </row>
    <row r="156" s="2" customFormat="1" ht="16.5" customHeight="1">
      <c r="A156" s="38"/>
      <c r="B156" s="39"/>
      <c r="C156" s="246" t="s">
        <v>8</v>
      </c>
      <c r="D156" s="246" t="s">
        <v>181</v>
      </c>
      <c r="E156" s="247" t="s">
        <v>2057</v>
      </c>
      <c r="F156" s="248" t="s">
        <v>2058</v>
      </c>
      <c r="G156" s="249" t="s">
        <v>342</v>
      </c>
      <c r="H156" s="250">
        <v>2</v>
      </c>
      <c r="I156" s="251"/>
      <c r="J156" s="252">
        <f>ROUND(I156*H156,2)</f>
        <v>0</v>
      </c>
      <c r="K156" s="248" t="s">
        <v>280</v>
      </c>
      <c r="L156" s="44"/>
      <c r="M156" s="253" t="s">
        <v>1</v>
      </c>
      <c r="N156" s="254" t="s">
        <v>50</v>
      </c>
      <c r="O156" s="91"/>
      <c r="P156" s="255">
        <f>O156*H156</f>
        <v>0</v>
      </c>
      <c r="Q156" s="255">
        <v>0.00165</v>
      </c>
      <c r="R156" s="255">
        <f>Q156*H156</f>
        <v>0.0033</v>
      </c>
      <c r="S156" s="255">
        <v>0</v>
      </c>
      <c r="T156" s="25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57" t="s">
        <v>198</v>
      </c>
      <c r="AT156" s="257" t="s">
        <v>181</v>
      </c>
      <c r="AU156" s="257" t="s">
        <v>85</v>
      </c>
      <c r="AY156" s="16" t="s">
        <v>180</v>
      </c>
      <c r="BE156" s="258">
        <f>IF(N156="základní",J156,0)</f>
        <v>0</v>
      </c>
      <c r="BF156" s="258">
        <f>IF(N156="snížená",J156,0)</f>
        <v>0</v>
      </c>
      <c r="BG156" s="258">
        <f>IF(N156="zákl. přenesená",J156,0)</f>
        <v>0</v>
      </c>
      <c r="BH156" s="258">
        <f>IF(N156="sníž. přenesená",J156,0)</f>
        <v>0</v>
      </c>
      <c r="BI156" s="258">
        <f>IF(N156="nulová",J156,0)</f>
        <v>0</v>
      </c>
      <c r="BJ156" s="16" t="s">
        <v>93</v>
      </c>
      <c r="BK156" s="258">
        <f>ROUND(I156*H156,2)</f>
        <v>0</v>
      </c>
      <c r="BL156" s="16" t="s">
        <v>198</v>
      </c>
      <c r="BM156" s="257" t="s">
        <v>4104</v>
      </c>
    </row>
    <row r="157" s="2" customFormat="1">
      <c r="A157" s="38"/>
      <c r="B157" s="39"/>
      <c r="C157" s="40"/>
      <c r="D157" s="259" t="s">
        <v>187</v>
      </c>
      <c r="E157" s="40"/>
      <c r="F157" s="260" t="s">
        <v>2060</v>
      </c>
      <c r="G157" s="40"/>
      <c r="H157" s="40"/>
      <c r="I157" s="154"/>
      <c r="J157" s="40"/>
      <c r="K157" s="40"/>
      <c r="L157" s="44"/>
      <c r="M157" s="261"/>
      <c r="N157" s="262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6" t="s">
        <v>187</v>
      </c>
      <c r="AU157" s="16" t="s">
        <v>85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96</v>
      </c>
      <c r="G158" s="268"/>
      <c r="H158" s="271">
        <v>2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85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2" customFormat="1" ht="24" customHeight="1">
      <c r="A159" s="38"/>
      <c r="B159" s="39"/>
      <c r="C159" s="278" t="s">
        <v>368</v>
      </c>
      <c r="D159" s="278" t="s">
        <v>334</v>
      </c>
      <c r="E159" s="279" t="s">
        <v>2063</v>
      </c>
      <c r="F159" s="280" t="s">
        <v>2064</v>
      </c>
      <c r="G159" s="281" t="s">
        <v>342</v>
      </c>
      <c r="H159" s="282">
        <v>2</v>
      </c>
      <c r="I159" s="283"/>
      <c r="J159" s="284">
        <f>ROUND(I159*H159,2)</f>
        <v>0</v>
      </c>
      <c r="K159" s="280" t="s">
        <v>280</v>
      </c>
      <c r="L159" s="285"/>
      <c r="M159" s="286" t="s">
        <v>1</v>
      </c>
      <c r="N159" s="287" t="s">
        <v>50</v>
      </c>
      <c r="O159" s="91"/>
      <c r="P159" s="255">
        <f>O159*H159</f>
        <v>0</v>
      </c>
      <c r="Q159" s="255">
        <v>0.023</v>
      </c>
      <c r="R159" s="255">
        <f>Q159*H159</f>
        <v>0.045999999999999999</v>
      </c>
      <c r="S159" s="255">
        <v>0</v>
      </c>
      <c r="T159" s="25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57" t="s">
        <v>215</v>
      </c>
      <c r="AT159" s="257" t="s">
        <v>334</v>
      </c>
      <c r="AU159" s="257" t="s">
        <v>85</v>
      </c>
      <c r="AY159" s="16" t="s">
        <v>180</v>
      </c>
      <c r="BE159" s="258">
        <f>IF(N159="základní",J159,0)</f>
        <v>0</v>
      </c>
      <c r="BF159" s="258">
        <f>IF(N159="snížená",J159,0)</f>
        <v>0</v>
      </c>
      <c r="BG159" s="258">
        <f>IF(N159="zákl. přenesená",J159,0)</f>
        <v>0</v>
      </c>
      <c r="BH159" s="258">
        <f>IF(N159="sníž. přenesená",J159,0)</f>
        <v>0</v>
      </c>
      <c r="BI159" s="258">
        <f>IF(N159="nulová",J159,0)</f>
        <v>0</v>
      </c>
      <c r="BJ159" s="16" t="s">
        <v>93</v>
      </c>
      <c r="BK159" s="258">
        <f>ROUND(I159*H159,2)</f>
        <v>0</v>
      </c>
      <c r="BL159" s="16" t="s">
        <v>198</v>
      </c>
      <c r="BM159" s="257" t="s">
        <v>4105</v>
      </c>
    </row>
    <row r="160" s="2" customFormat="1">
      <c r="A160" s="38"/>
      <c r="B160" s="39"/>
      <c r="C160" s="40"/>
      <c r="D160" s="259" t="s">
        <v>187</v>
      </c>
      <c r="E160" s="40"/>
      <c r="F160" s="260" t="s">
        <v>2064</v>
      </c>
      <c r="G160" s="40"/>
      <c r="H160" s="40"/>
      <c r="I160" s="154"/>
      <c r="J160" s="40"/>
      <c r="K160" s="40"/>
      <c r="L160" s="44"/>
      <c r="M160" s="261"/>
      <c r="N160" s="262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6" t="s">
        <v>187</v>
      </c>
      <c r="AU160" s="16" t="s">
        <v>85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96</v>
      </c>
      <c r="G161" s="268"/>
      <c r="H161" s="271">
        <v>2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85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2" customFormat="1" ht="16.5" customHeight="1">
      <c r="A162" s="38"/>
      <c r="B162" s="39"/>
      <c r="C162" s="278" t="s">
        <v>374</v>
      </c>
      <c r="D162" s="278" t="s">
        <v>334</v>
      </c>
      <c r="E162" s="279" t="s">
        <v>4106</v>
      </c>
      <c r="F162" s="280" t="s">
        <v>4107</v>
      </c>
      <c r="G162" s="281" t="s">
        <v>342</v>
      </c>
      <c r="H162" s="282">
        <v>2</v>
      </c>
      <c r="I162" s="283"/>
      <c r="J162" s="284">
        <f>ROUND(I162*H162,2)</f>
        <v>0</v>
      </c>
      <c r="K162" s="280" t="s">
        <v>280</v>
      </c>
      <c r="L162" s="285"/>
      <c r="M162" s="286" t="s">
        <v>1</v>
      </c>
      <c r="N162" s="287" t="s">
        <v>50</v>
      </c>
      <c r="O162" s="91"/>
      <c r="P162" s="255">
        <f>O162*H162</f>
        <v>0</v>
      </c>
      <c r="Q162" s="255">
        <v>0.0030000000000000001</v>
      </c>
      <c r="R162" s="255">
        <f>Q162*H162</f>
        <v>0.0060000000000000001</v>
      </c>
      <c r="S162" s="255">
        <v>0</v>
      </c>
      <c r="T162" s="25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57" t="s">
        <v>96</v>
      </c>
      <c r="AT162" s="257" t="s">
        <v>334</v>
      </c>
      <c r="AU162" s="257" t="s">
        <v>85</v>
      </c>
      <c r="AY162" s="16" t="s">
        <v>180</v>
      </c>
      <c r="BE162" s="258">
        <f>IF(N162="základní",J162,0)</f>
        <v>0</v>
      </c>
      <c r="BF162" s="258">
        <f>IF(N162="snížená",J162,0)</f>
        <v>0</v>
      </c>
      <c r="BG162" s="258">
        <f>IF(N162="zákl. přenesená",J162,0)</f>
        <v>0</v>
      </c>
      <c r="BH162" s="258">
        <f>IF(N162="sníž. přenesená",J162,0)</f>
        <v>0</v>
      </c>
      <c r="BI162" s="258">
        <f>IF(N162="nulová",J162,0)</f>
        <v>0</v>
      </c>
      <c r="BJ162" s="16" t="s">
        <v>93</v>
      </c>
      <c r="BK162" s="258">
        <f>ROUND(I162*H162,2)</f>
        <v>0</v>
      </c>
      <c r="BL162" s="16" t="s">
        <v>93</v>
      </c>
      <c r="BM162" s="257" t="s">
        <v>4108</v>
      </c>
    </row>
    <row r="163" s="2" customFormat="1">
      <c r="A163" s="38"/>
      <c r="B163" s="39"/>
      <c r="C163" s="40"/>
      <c r="D163" s="259" t="s">
        <v>187</v>
      </c>
      <c r="E163" s="40"/>
      <c r="F163" s="260" t="s">
        <v>4107</v>
      </c>
      <c r="G163" s="40"/>
      <c r="H163" s="40"/>
      <c r="I163" s="154"/>
      <c r="J163" s="40"/>
      <c r="K163" s="40"/>
      <c r="L163" s="44"/>
      <c r="M163" s="261"/>
      <c r="N163" s="262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6" t="s">
        <v>187</v>
      </c>
      <c r="AU163" s="16" t="s">
        <v>85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96</v>
      </c>
      <c r="G164" s="268"/>
      <c r="H164" s="271">
        <v>2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85</v>
      </c>
      <c r="AV164" s="13" t="s">
        <v>96</v>
      </c>
      <c r="AW164" s="13" t="s">
        <v>40</v>
      </c>
      <c r="AX164" s="13" t="s">
        <v>93</v>
      </c>
      <c r="AY164" s="277" t="s">
        <v>180</v>
      </c>
    </row>
    <row r="165" s="2" customFormat="1" ht="16.5" customHeight="1">
      <c r="A165" s="38"/>
      <c r="B165" s="39"/>
      <c r="C165" s="278" t="s">
        <v>380</v>
      </c>
      <c r="D165" s="278" t="s">
        <v>334</v>
      </c>
      <c r="E165" s="279" t="s">
        <v>4109</v>
      </c>
      <c r="F165" s="280" t="s">
        <v>4110</v>
      </c>
      <c r="G165" s="281" t="s">
        <v>342</v>
      </c>
      <c r="H165" s="282">
        <v>1</v>
      </c>
      <c r="I165" s="283"/>
      <c r="J165" s="284">
        <f>ROUND(I165*H165,2)</f>
        <v>0</v>
      </c>
      <c r="K165" s="280" t="s">
        <v>280</v>
      </c>
      <c r="L165" s="285"/>
      <c r="M165" s="286" t="s">
        <v>1</v>
      </c>
      <c r="N165" s="287" t="s">
        <v>50</v>
      </c>
      <c r="O165" s="91"/>
      <c r="P165" s="255">
        <f>O165*H165</f>
        <v>0</v>
      </c>
      <c r="Q165" s="255">
        <v>0.0015900000000000001</v>
      </c>
      <c r="R165" s="255">
        <f>Q165*H165</f>
        <v>0.0015900000000000001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96</v>
      </c>
      <c r="AT165" s="257" t="s">
        <v>334</v>
      </c>
      <c r="AU165" s="257" t="s">
        <v>85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93</v>
      </c>
      <c r="BM165" s="257" t="s">
        <v>4111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4110</v>
      </c>
      <c r="G166" s="40"/>
      <c r="H166" s="40"/>
      <c r="I166" s="154"/>
      <c r="J166" s="40"/>
      <c r="K166" s="40"/>
      <c r="L166" s="44"/>
      <c r="M166" s="261"/>
      <c r="N166" s="262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85</v>
      </c>
    </row>
    <row r="167" s="2" customFormat="1" ht="16.5" customHeight="1">
      <c r="A167" s="38"/>
      <c r="B167" s="39"/>
      <c r="C167" s="246" t="s">
        <v>385</v>
      </c>
      <c r="D167" s="246" t="s">
        <v>181</v>
      </c>
      <c r="E167" s="247" t="s">
        <v>2057</v>
      </c>
      <c r="F167" s="248" t="s">
        <v>2058</v>
      </c>
      <c r="G167" s="249" t="s">
        <v>342</v>
      </c>
      <c r="H167" s="250">
        <v>1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0.00165</v>
      </c>
      <c r="R167" s="255">
        <f>Q167*H167</f>
        <v>0.00165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85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4112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2060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85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2061</v>
      </c>
      <c r="G169" s="268"/>
      <c r="H169" s="271">
        <v>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85</v>
      </c>
      <c r="AV169" s="13" t="s">
        <v>96</v>
      </c>
      <c r="AW169" s="13" t="s">
        <v>40</v>
      </c>
      <c r="AX169" s="13" t="s">
        <v>85</v>
      </c>
      <c r="AY169" s="277" t="s">
        <v>180</v>
      </c>
    </row>
    <row r="170" s="2" customFormat="1" ht="24" customHeight="1">
      <c r="A170" s="38"/>
      <c r="B170" s="39"/>
      <c r="C170" s="278" t="s">
        <v>391</v>
      </c>
      <c r="D170" s="278" t="s">
        <v>334</v>
      </c>
      <c r="E170" s="279" t="s">
        <v>2063</v>
      </c>
      <c r="F170" s="280" t="s">
        <v>2064</v>
      </c>
      <c r="G170" s="281" t="s">
        <v>342</v>
      </c>
      <c r="H170" s="282">
        <v>1</v>
      </c>
      <c r="I170" s="283"/>
      <c r="J170" s="284">
        <f>ROUND(I170*H170,2)</f>
        <v>0</v>
      </c>
      <c r="K170" s="280" t="s">
        <v>280</v>
      </c>
      <c r="L170" s="285"/>
      <c r="M170" s="286" t="s">
        <v>1</v>
      </c>
      <c r="N170" s="287" t="s">
        <v>50</v>
      </c>
      <c r="O170" s="91"/>
      <c r="P170" s="255">
        <f>O170*H170</f>
        <v>0</v>
      </c>
      <c r="Q170" s="255">
        <v>0.023</v>
      </c>
      <c r="R170" s="255">
        <f>Q170*H170</f>
        <v>0.023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215</v>
      </c>
      <c r="AT170" s="257" t="s">
        <v>334</v>
      </c>
      <c r="AU170" s="257" t="s">
        <v>85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4113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2064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85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2066</v>
      </c>
      <c r="G172" s="268"/>
      <c r="H172" s="271">
        <v>1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85</v>
      </c>
      <c r="AV172" s="13" t="s">
        <v>96</v>
      </c>
      <c r="AW172" s="13" t="s">
        <v>40</v>
      </c>
      <c r="AX172" s="13" t="s">
        <v>85</v>
      </c>
      <c r="AY172" s="277" t="s">
        <v>180</v>
      </c>
    </row>
    <row r="173" s="2" customFormat="1" ht="16.5" customHeight="1">
      <c r="A173" s="38"/>
      <c r="B173" s="39"/>
      <c r="C173" s="278" t="s">
        <v>7</v>
      </c>
      <c r="D173" s="278" t="s">
        <v>334</v>
      </c>
      <c r="E173" s="279" t="s">
        <v>4114</v>
      </c>
      <c r="F173" s="280" t="s">
        <v>4115</v>
      </c>
      <c r="G173" s="281" t="s">
        <v>4083</v>
      </c>
      <c r="H173" s="282">
        <v>1</v>
      </c>
      <c r="I173" s="283"/>
      <c r="J173" s="284">
        <f>ROUND(I173*H173,2)</f>
        <v>0</v>
      </c>
      <c r="K173" s="280" t="s">
        <v>1</v>
      </c>
      <c r="L173" s="285"/>
      <c r="M173" s="286" t="s">
        <v>1</v>
      </c>
      <c r="N173" s="287" t="s">
        <v>50</v>
      </c>
      <c r="O173" s="91"/>
      <c r="P173" s="255">
        <f>O173*H173</f>
        <v>0</v>
      </c>
      <c r="Q173" s="255">
        <v>6.9999999999999994E-05</v>
      </c>
      <c r="R173" s="255">
        <f>Q173*H173</f>
        <v>6.9999999999999994E-05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96</v>
      </c>
      <c r="AT173" s="257" t="s">
        <v>334</v>
      </c>
      <c r="AU173" s="257" t="s">
        <v>85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93</v>
      </c>
      <c r="BM173" s="257" t="s">
        <v>4116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4117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85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93</v>
      </c>
      <c r="G175" s="268"/>
      <c r="H175" s="271">
        <v>1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85</v>
      </c>
      <c r="AV175" s="13" t="s">
        <v>96</v>
      </c>
      <c r="AW175" s="13" t="s">
        <v>40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78" t="s">
        <v>399</v>
      </c>
      <c r="D176" s="278" t="s">
        <v>334</v>
      </c>
      <c r="E176" s="279" t="s">
        <v>4118</v>
      </c>
      <c r="F176" s="280" t="s">
        <v>4119</v>
      </c>
      <c r="G176" s="281" t="s">
        <v>4083</v>
      </c>
      <c r="H176" s="282">
        <v>1</v>
      </c>
      <c r="I176" s="283"/>
      <c r="J176" s="284">
        <f>ROUND(I176*H176,2)</f>
        <v>0</v>
      </c>
      <c r="K176" s="280" t="s">
        <v>1</v>
      </c>
      <c r="L176" s="285"/>
      <c r="M176" s="286" t="s">
        <v>1</v>
      </c>
      <c r="N176" s="287" t="s">
        <v>50</v>
      </c>
      <c r="O176" s="91"/>
      <c r="P176" s="255">
        <f>O176*H176</f>
        <v>0</v>
      </c>
      <c r="Q176" s="255">
        <v>6.9999999999999994E-05</v>
      </c>
      <c r="R176" s="255">
        <f>Q176*H176</f>
        <v>6.9999999999999994E-05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96</v>
      </c>
      <c r="AT176" s="257" t="s">
        <v>334</v>
      </c>
      <c r="AU176" s="257" t="s">
        <v>85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93</v>
      </c>
      <c r="BM176" s="257" t="s">
        <v>4120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4121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85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93</v>
      </c>
      <c r="G178" s="268"/>
      <c r="H178" s="271">
        <v>1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85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78" t="s">
        <v>404</v>
      </c>
      <c r="D179" s="278" t="s">
        <v>334</v>
      </c>
      <c r="E179" s="279" t="s">
        <v>4122</v>
      </c>
      <c r="F179" s="280" t="s">
        <v>4123</v>
      </c>
      <c r="G179" s="281" t="s">
        <v>4083</v>
      </c>
      <c r="H179" s="282">
        <v>1</v>
      </c>
      <c r="I179" s="283"/>
      <c r="J179" s="284">
        <f>ROUND(I179*H179,2)</f>
        <v>0</v>
      </c>
      <c r="K179" s="280" t="s">
        <v>1</v>
      </c>
      <c r="L179" s="285"/>
      <c r="M179" s="286" t="s">
        <v>1</v>
      </c>
      <c r="N179" s="287" t="s">
        <v>50</v>
      </c>
      <c r="O179" s="91"/>
      <c r="P179" s="255">
        <f>O179*H179</f>
        <v>0</v>
      </c>
      <c r="Q179" s="255">
        <v>6.9999999999999994E-05</v>
      </c>
      <c r="R179" s="255">
        <f>Q179*H179</f>
        <v>6.9999999999999994E-05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96</v>
      </c>
      <c r="AT179" s="257" t="s">
        <v>334</v>
      </c>
      <c r="AU179" s="257" t="s">
        <v>85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93</v>
      </c>
      <c r="BM179" s="257" t="s">
        <v>4124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4125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85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93</v>
      </c>
      <c r="G181" s="268"/>
      <c r="H181" s="271">
        <v>1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85</v>
      </c>
      <c r="AV181" s="13" t="s">
        <v>96</v>
      </c>
      <c r="AW181" s="13" t="s">
        <v>40</v>
      </c>
      <c r="AX181" s="13" t="s">
        <v>93</v>
      </c>
      <c r="AY181" s="277" t="s">
        <v>180</v>
      </c>
    </row>
    <row r="182" s="2" customFormat="1" ht="24" customHeight="1">
      <c r="A182" s="38"/>
      <c r="B182" s="39"/>
      <c r="C182" s="278" t="s">
        <v>409</v>
      </c>
      <c r="D182" s="278" t="s">
        <v>334</v>
      </c>
      <c r="E182" s="279" t="s">
        <v>4126</v>
      </c>
      <c r="F182" s="280" t="s">
        <v>4127</v>
      </c>
      <c r="G182" s="281" t="s">
        <v>4083</v>
      </c>
      <c r="H182" s="282">
        <v>1</v>
      </c>
      <c r="I182" s="283"/>
      <c r="J182" s="284">
        <f>ROUND(I182*H182,2)</f>
        <v>0</v>
      </c>
      <c r="K182" s="280" t="s">
        <v>1</v>
      </c>
      <c r="L182" s="285"/>
      <c r="M182" s="286" t="s">
        <v>1</v>
      </c>
      <c r="N182" s="287" t="s">
        <v>50</v>
      </c>
      <c r="O182" s="91"/>
      <c r="P182" s="255">
        <f>O182*H182</f>
        <v>0</v>
      </c>
      <c r="Q182" s="255">
        <v>6.9999999999999994E-05</v>
      </c>
      <c r="R182" s="255">
        <f>Q182*H182</f>
        <v>6.9999999999999994E-05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96</v>
      </c>
      <c r="AT182" s="257" t="s">
        <v>334</v>
      </c>
      <c r="AU182" s="257" t="s">
        <v>85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93</v>
      </c>
      <c r="BM182" s="257" t="s">
        <v>4128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4129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85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93</v>
      </c>
      <c r="G184" s="268"/>
      <c r="H184" s="271">
        <v>1</v>
      </c>
      <c r="I184" s="272"/>
      <c r="J184" s="268"/>
      <c r="K184" s="268"/>
      <c r="L184" s="273"/>
      <c r="M184" s="288"/>
      <c r="N184" s="289"/>
      <c r="O184" s="289"/>
      <c r="P184" s="289"/>
      <c r="Q184" s="289"/>
      <c r="R184" s="289"/>
      <c r="S184" s="289"/>
      <c r="T184" s="29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85</v>
      </c>
      <c r="AV184" s="13" t="s">
        <v>96</v>
      </c>
      <c r="AW184" s="13" t="s">
        <v>40</v>
      </c>
      <c r="AX184" s="13" t="s">
        <v>93</v>
      </c>
      <c r="AY184" s="277" t="s">
        <v>180</v>
      </c>
    </row>
    <row r="185" s="2" customFormat="1" ht="6.96" customHeight="1">
      <c r="A185" s="38"/>
      <c r="B185" s="66"/>
      <c r="C185" s="67"/>
      <c r="D185" s="67"/>
      <c r="E185" s="67"/>
      <c r="F185" s="67"/>
      <c r="G185" s="67"/>
      <c r="H185" s="67"/>
      <c r="I185" s="195"/>
      <c r="J185" s="67"/>
      <c r="K185" s="67"/>
      <c r="L185" s="44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sheetProtection sheet="1" autoFilter="0" formatColumns="0" formatRows="0" objects="1" scenarios="1" spinCount="100000" saltValue="1s7xTHZbDPzdrXKhlgNmBGvZkLlJOUbegfxU5hhw3wiCOqusGrP6ZgPUMXw8wf08/eswnGPn9nBgRYgh5EcbEQ==" hashValue="lNDmRvCIFb8v5+EbsG0NDxnfi+KJKQ90QYvmBvvoPL4Bc71vwEVyzGgk+2KdVLX1CSO3T3VhwAeVor3epl5N4w==" algorithmName="SHA-512" password="CC35"/>
  <autoFilter ref="C114:K184"/>
  <mergeCells count="9">
    <mergeCell ref="E7:H7"/>
    <mergeCell ref="E9:H9"/>
    <mergeCell ref="E18:H18"/>
    <mergeCell ref="E27:H27"/>
    <mergeCell ref="E84:H84"/>
    <mergeCell ref="E86:H86"/>
    <mergeCell ref="E105:H105"/>
    <mergeCell ref="E107:H10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151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152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23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153</v>
      </c>
      <c r="G13" s="38"/>
      <c r="H13" s="38"/>
      <c r="I13" s="160" t="s">
        <v>28</v>
      </c>
      <c r="J13" s="159" t="s">
        <v>154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">
        <v>155</v>
      </c>
      <c r="F15" s="38"/>
      <c r="G15" s="38"/>
      <c r="H15" s="38"/>
      <c r="I15" s="156" t="s">
        <v>34</v>
      </c>
      <c r="J15" s="141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38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</v>
      </c>
      <c r="F21" s="38"/>
      <c r="G21" s="38"/>
      <c r="H21" s="38"/>
      <c r="I21" s="156" t="s">
        <v>34</v>
      </c>
      <c r="J21" s="141" t="s">
        <v>156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ROUND((SUM(BE117:BE149)),  2)</f>
        <v>0</v>
      </c>
      <c r="G33" s="38"/>
      <c r="H33" s="38"/>
      <c r="I33" s="174">
        <v>0.20999999999999999</v>
      </c>
      <c r="J33" s="173">
        <f>ROUND(((SUM(BE117:BE149))*I33),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ROUND((SUM(BF117:BF149)),  2)</f>
        <v>0</v>
      </c>
      <c r="G34" s="38"/>
      <c r="H34" s="38"/>
      <c r="I34" s="174">
        <v>0.14999999999999999</v>
      </c>
      <c r="J34" s="173">
        <f>ROUND(((SUM(BF117:BF149))*I34),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ROUND((SUM(BG117:BG149)),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ROUND((SUM(BH117:BH149)),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ROUND((SUM(BI117:BI149)),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2019_01_000 - Soupis vedlejších a ostatních nákladů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>Stříbrná Skalice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162</v>
      </c>
      <c r="E96" s="208"/>
      <c r="F96" s="208"/>
      <c r="G96" s="208"/>
      <c r="H96" s="208"/>
      <c r="I96" s="209"/>
      <c r="J96" s="210">
        <f>J118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163</v>
      </c>
      <c r="E97" s="214"/>
      <c r="F97" s="214"/>
      <c r="G97" s="214"/>
      <c r="H97" s="214"/>
      <c r="I97" s="215"/>
      <c r="J97" s="216">
        <f>J119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154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195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198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2" t="s">
        <v>164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16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99" t="str">
        <f>E7</f>
        <v>Kanalizace Stříbrná Skalice - III.etapa</v>
      </c>
      <c r="F107" s="31"/>
      <c r="G107" s="31"/>
      <c r="H107" s="31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1" t="s">
        <v>150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76" t="str">
        <f>E9</f>
        <v>2019_01_000 - Soupis vedlejších a ostatních nákladů</v>
      </c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22</v>
      </c>
      <c r="D111" s="40"/>
      <c r="E111" s="40"/>
      <c r="F111" s="26" t="str">
        <f>F12</f>
        <v>Stříbrná Skalice</v>
      </c>
      <c r="G111" s="40"/>
      <c r="H111" s="40"/>
      <c r="I111" s="156" t="s">
        <v>24</v>
      </c>
      <c r="J111" s="79" t="str">
        <f>IF(J12="","",J12)</f>
        <v>30. 1. 2019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43.05" customHeight="1">
      <c r="A113" s="38"/>
      <c r="B113" s="39"/>
      <c r="C113" s="31" t="s">
        <v>30</v>
      </c>
      <c r="D113" s="40"/>
      <c r="E113" s="40"/>
      <c r="F113" s="26" t="str">
        <f>E15</f>
        <v>obec Stříbrná Skalice</v>
      </c>
      <c r="G113" s="40"/>
      <c r="H113" s="40"/>
      <c r="I113" s="156" t="s">
        <v>37</v>
      </c>
      <c r="J113" s="36" t="str">
        <f>E21</f>
        <v>Vodohospodářský rozvoj a výstavba a.s.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1" t="s">
        <v>35</v>
      </c>
      <c r="D114" s="40"/>
      <c r="E114" s="40"/>
      <c r="F114" s="26" t="str">
        <f>IF(E18="","",E18)</f>
        <v>Vyplň údaj</v>
      </c>
      <c r="G114" s="40"/>
      <c r="H114" s="40"/>
      <c r="I114" s="156" t="s">
        <v>41</v>
      </c>
      <c r="J114" s="36" t="str">
        <f>E24</f>
        <v>Dvořák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218"/>
      <c r="B116" s="219"/>
      <c r="C116" s="220" t="s">
        <v>165</v>
      </c>
      <c r="D116" s="221" t="s">
        <v>70</v>
      </c>
      <c r="E116" s="221" t="s">
        <v>66</v>
      </c>
      <c r="F116" s="221" t="s">
        <v>67</v>
      </c>
      <c r="G116" s="221" t="s">
        <v>166</v>
      </c>
      <c r="H116" s="221" t="s">
        <v>167</v>
      </c>
      <c r="I116" s="222" t="s">
        <v>168</v>
      </c>
      <c r="J116" s="221" t="s">
        <v>159</v>
      </c>
      <c r="K116" s="223" t="s">
        <v>169</v>
      </c>
      <c r="L116" s="224"/>
      <c r="M116" s="100" t="s">
        <v>1</v>
      </c>
      <c r="N116" s="101" t="s">
        <v>49</v>
      </c>
      <c r="O116" s="101" t="s">
        <v>170</v>
      </c>
      <c r="P116" s="101" t="s">
        <v>171</v>
      </c>
      <c r="Q116" s="101" t="s">
        <v>172</v>
      </c>
      <c r="R116" s="101" t="s">
        <v>173</v>
      </c>
      <c r="S116" s="101" t="s">
        <v>174</v>
      </c>
      <c r="T116" s="102" t="s">
        <v>175</v>
      </c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</row>
    <row r="117" s="2" customFormat="1" ht="22.8" customHeight="1">
      <c r="A117" s="38"/>
      <c r="B117" s="39"/>
      <c r="C117" s="107" t="s">
        <v>176</v>
      </c>
      <c r="D117" s="40"/>
      <c r="E117" s="40"/>
      <c r="F117" s="40"/>
      <c r="G117" s="40"/>
      <c r="H117" s="40"/>
      <c r="I117" s="154"/>
      <c r="J117" s="225">
        <f>BK117</f>
        <v>0</v>
      </c>
      <c r="K117" s="40"/>
      <c r="L117" s="44"/>
      <c r="M117" s="103"/>
      <c r="N117" s="226"/>
      <c r="O117" s="104"/>
      <c r="P117" s="227">
        <f>P118</f>
        <v>0</v>
      </c>
      <c r="Q117" s="104"/>
      <c r="R117" s="227">
        <f>R118</f>
        <v>0</v>
      </c>
      <c r="S117" s="104"/>
      <c r="T117" s="228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84</v>
      </c>
      <c r="AU117" s="16" t="s">
        <v>161</v>
      </c>
      <c r="BK117" s="229">
        <f>BK118</f>
        <v>0</v>
      </c>
    </row>
    <row r="118" s="12" customFormat="1" ht="25.92" customHeight="1">
      <c r="A118" s="12"/>
      <c r="B118" s="230"/>
      <c r="C118" s="231"/>
      <c r="D118" s="232" t="s">
        <v>84</v>
      </c>
      <c r="E118" s="233" t="s">
        <v>177</v>
      </c>
      <c r="F118" s="233" t="s">
        <v>178</v>
      </c>
      <c r="G118" s="231"/>
      <c r="H118" s="231"/>
      <c r="I118" s="234"/>
      <c r="J118" s="235">
        <f>BK118</f>
        <v>0</v>
      </c>
      <c r="K118" s="231"/>
      <c r="L118" s="236"/>
      <c r="M118" s="237"/>
      <c r="N118" s="238"/>
      <c r="O118" s="238"/>
      <c r="P118" s="239">
        <f>P119</f>
        <v>0</v>
      </c>
      <c r="Q118" s="238"/>
      <c r="R118" s="239">
        <f>R119</f>
        <v>0</v>
      </c>
      <c r="S118" s="238"/>
      <c r="T118" s="240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41" t="s">
        <v>179</v>
      </c>
      <c r="AT118" s="242" t="s">
        <v>84</v>
      </c>
      <c r="AU118" s="242" t="s">
        <v>85</v>
      </c>
      <c r="AY118" s="241" t="s">
        <v>180</v>
      </c>
      <c r="BK118" s="243">
        <f>BK119</f>
        <v>0</v>
      </c>
    </row>
    <row r="119" s="12" customFormat="1" ht="22.8" customHeight="1">
      <c r="A119" s="12"/>
      <c r="B119" s="230"/>
      <c r="C119" s="231"/>
      <c r="D119" s="232" t="s">
        <v>84</v>
      </c>
      <c r="E119" s="244" t="s">
        <v>85</v>
      </c>
      <c r="F119" s="244" t="s">
        <v>178</v>
      </c>
      <c r="G119" s="231"/>
      <c r="H119" s="231"/>
      <c r="I119" s="234"/>
      <c r="J119" s="245">
        <f>BK119</f>
        <v>0</v>
      </c>
      <c r="K119" s="231"/>
      <c r="L119" s="236"/>
      <c r="M119" s="237"/>
      <c r="N119" s="238"/>
      <c r="O119" s="238"/>
      <c r="P119" s="239">
        <f>SUM(P120:P149)</f>
        <v>0</v>
      </c>
      <c r="Q119" s="238"/>
      <c r="R119" s="239">
        <f>SUM(R120:R149)</f>
        <v>0</v>
      </c>
      <c r="S119" s="238"/>
      <c r="T119" s="240">
        <f>SUM(T120:T149)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41" t="s">
        <v>179</v>
      </c>
      <c r="AT119" s="242" t="s">
        <v>84</v>
      </c>
      <c r="AU119" s="242" t="s">
        <v>93</v>
      </c>
      <c r="AY119" s="241" t="s">
        <v>180</v>
      </c>
      <c r="BK119" s="243">
        <f>SUM(BK120:BK149)</f>
        <v>0</v>
      </c>
    </row>
    <row r="120" s="2" customFormat="1" ht="16.5" customHeight="1">
      <c r="A120" s="38"/>
      <c r="B120" s="39"/>
      <c r="C120" s="246" t="s">
        <v>93</v>
      </c>
      <c r="D120" s="246" t="s">
        <v>181</v>
      </c>
      <c r="E120" s="247" t="s">
        <v>182</v>
      </c>
      <c r="F120" s="248" t="s">
        <v>183</v>
      </c>
      <c r="G120" s="249" t="s">
        <v>184</v>
      </c>
      <c r="H120" s="250">
        <v>1</v>
      </c>
      <c r="I120" s="251"/>
      <c r="J120" s="252">
        <f>ROUND(I120*H120,2)</f>
        <v>0</v>
      </c>
      <c r="K120" s="248" t="s">
        <v>1</v>
      </c>
      <c r="L120" s="44"/>
      <c r="M120" s="253" t="s">
        <v>1</v>
      </c>
      <c r="N120" s="254" t="s">
        <v>50</v>
      </c>
      <c r="O120" s="91"/>
      <c r="P120" s="255">
        <f>O120*H120</f>
        <v>0</v>
      </c>
      <c r="Q120" s="255">
        <v>0</v>
      </c>
      <c r="R120" s="255">
        <f>Q120*H120</f>
        <v>0</v>
      </c>
      <c r="S120" s="255">
        <v>0</v>
      </c>
      <c r="T120" s="25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57" t="s">
        <v>185</v>
      </c>
      <c r="AT120" s="257" t="s">
        <v>181</v>
      </c>
      <c r="AU120" s="257" t="s">
        <v>96</v>
      </c>
      <c r="AY120" s="16" t="s">
        <v>180</v>
      </c>
      <c r="BE120" s="258">
        <f>IF(N120="základní",J120,0)</f>
        <v>0</v>
      </c>
      <c r="BF120" s="258">
        <f>IF(N120="snížená",J120,0)</f>
        <v>0</v>
      </c>
      <c r="BG120" s="258">
        <f>IF(N120="zákl. přenesená",J120,0)</f>
        <v>0</v>
      </c>
      <c r="BH120" s="258">
        <f>IF(N120="sníž. přenesená",J120,0)</f>
        <v>0</v>
      </c>
      <c r="BI120" s="258">
        <f>IF(N120="nulová",J120,0)</f>
        <v>0</v>
      </c>
      <c r="BJ120" s="16" t="s">
        <v>93</v>
      </c>
      <c r="BK120" s="258">
        <f>ROUND(I120*H120,2)</f>
        <v>0</v>
      </c>
      <c r="BL120" s="16" t="s">
        <v>185</v>
      </c>
      <c r="BM120" s="257" t="s">
        <v>186</v>
      </c>
    </row>
    <row r="121" s="2" customFormat="1">
      <c r="A121" s="38"/>
      <c r="B121" s="39"/>
      <c r="C121" s="40"/>
      <c r="D121" s="259" t="s">
        <v>187</v>
      </c>
      <c r="E121" s="40"/>
      <c r="F121" s="260" t="s">
        <v>183</v>
      </c>
      <c r="G121" s="40"/>
      <c r="H121" s="40"/>
      <c r="I121" s="154"/>
      <c r="J121" s="40"/>
      <c r="K121" s="40"/>
      <c r="L121" s="44"/>
      <c r="M121" s="261"/>
      <c r="N121" s="262"/>
      <c r="O121" s="91"/>
      <c r="P121" s="91"/>
      <c r="Q121" s="91"/>
      <c r="R121" s="91"/>
      <c r="S121" s="91"/>
      <c r="T121" s="92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187</v>
      </c>
      <c r="AU121" s="16" t="s">
        <v>96</v>
      </c>
    </row>
    <row r="122" s="2" customFormat="1" ht="24" customHeight="1">
      <c r="A122" s="38"/>
      <c r="B122" s="39"/>
      <c r="C122" s="246" t="s">
        <v>96</v>
      </c>
      <c r="D122" s="246" t="s">
        <v>181</v>
      </c>
      <c r="E122" s="247" t="s">
        <v>188</v>
      </c>
      <c r="F122" s="248" t="s">
        <v>189</v>
      </c>
      <c r="G122" s="249" t="s">
        <v>190</v>
      </c>
      <c r="H122" s="250">
        <v>1</v>
      </c>
      <c r="I122" s="251"/>
      <c r="J122" s="252">
        <f>ROUND(I122*H122,2)</f>
        <v>0</v>
      </c>
      <c r="K122" s="248" t="s">
        <v>1</v>
      </c>
      <c r="L122" s="44"/>
      <c r="M122" s="253" t="s">
        <v>1</v>
      </c>
      <c r="N122" s="254" t="s">
        <v>50</v>
      </c>
      <c r="O122" s="91"/>
      <c r="P122" s="255">
        <f>O122*H122</f>
        <v>0</v>
      </c>
      <c r="Q122" s="255">
        <v>0</v>
      </c>
      <c r="R122" s="255">
        <f>Q122*H122</f>
        <v>0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191</v>
      </c>
      <c r="AT122" s="257" t="s">
        <v>181</v>
      </c>
      <c r="AU122" s="257" t="s">
        <v>96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191</v>
      </c>
      <c r="BM122" s="257" t="s">
        <v>192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189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96</v>
      </c>
    </row>
    <row r="124" s="2" customFormat="1" ht="16.5" customHeight="1">
      <c r="A124" s="38"/>
      <c r="B124" s="39"/>
      <c r="C124" s="246" t="s">
        <v>193</v>
      </c>
      <c r="D124" s="246" t="s">
        <v>181</v>
      </c>
      <c r="E124" s="247" t="s">
        <v>194</v>
      </c>
      <c r="F124" s="248" t="s">
        <v>195</v>
      </c>
      <c r="G124" s="249" t="s">
        <v>184</v>
      </c>
      <c r="H124" s="250">
        <v>1</v>
      </c>
      <c r="I124" s="251"/>
      <c r="J124" s="252">
        <f>ROUND(I124*H124,2)</f>
        <v>0</v>
      </c>
      <c r="K124" s="248" t="s">
        <v>1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185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185</v>
      </c>
      <c r="BM124" s="257" t="s">
        <v>196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197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2" customFormat="1" ht="36" customHeight="1">
      <c r="A126" s="38"/>
      <c r="B126" s="39"/>
      <c r="C126" s="246" t="s">
        <v>198</v>
      </c>
      <c r="D126" s="246" t="s">
        <v>181</v>
      </c>
      <c r="E126" s="247" t="s">
        <v>199</v>
      </c>
      <c r="F126" s="248" t="s">
        <v>200</v>
      </c>
      <c r="G126" s="249" t="s">
        <v>184</v>
      </c>
      <c r="H126" s="250">
        <v>1</v>
      </c>
      <c r="I126" s="251"/>
      <c r="J126" s="252">
        <f>ROUND(I126*H126,2)</f>
        <v>0</v>
      </c>
      <c r="K126" s="248" t="s">
        <v>1</v>
      </c>
      <c r="L126" s="44"/>
      <c r="M126" s="253" t="s">
        <v>1</v>
      </c>
      <c r="N126" s="254" t="s">
        <v>50</v>
      </c>
      <c r="O126" s="91"/>
      <c r="P126" s="255">
        <f>O126*H126</f>
        <v>0</v>
      </c>
      <c r="Q126" s="255">
        <v>0</v>
      </c>
      <c r="R126" s="255">
        <f>Q126*H126</f>
        <v>0</v>
      </c>
      <c r="S126" s="255">
        <v>0</v>
      </c>
      <c r="T126" s="25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57" t="s">
        <v>185</v>
      </c>
      <c r="AT126" s="257" t="s">
        <v>181</v>
      </c>
      <c r="AU126" s="257" t="s">
        <v>96</v>
      </c>
      <c r="AY126" s="16" t="s">
        <v>180</v>
      </c>
      <c r="BE126" s="258">
        <f>IF(N126="základní",J126,0)</f>
        <v>0</v>
      </c>
      <c r="BF126" s="258">
        <f>IF(N126="snížená",J126,0)</f>
        <v>0</v>
      </c>
      <c r="BG126" s="258">
        <f>IF(N126="zákl. přenesená",J126,0)</f>
        <v>0</v>
      </c>
      <c r="BH126" s="258">
        <f>IF(N126="sníž. přenesená",J126,0)</f>
        <v>0</v>
      </c>
      <c r="BI126" s="258">
        <f>IF(N126="nulová",J126,0)</f>
        <v>0</v>
      </c>
      <c r="BJ126" s="16" t="s">
        <v>93</v>
      </c>
      <c r="BK126" s="258">
        <f>ROUND(I126*H126,2)</f>
        <v>0</v>
      </c>
      <c r="BL126" s="16" t="s">
        <v>185</v>
      </c>
      <c r="BM126" s="257" t="s">
        <v>201</v>
      </c>
    </row>
    <row r="127" s="2" customFormat="1">
      <c r="A127" s="38"/>
      <c r="B127" s="39"/>
      <c r="C127" s="40"/>
      <c r="D127" s="259" t="s">
        <v>187</v>
      </c>
      <c r="E127" s="40"/>
      <c r="F127" s="260" t="s">
        <v>202</v>
      </c>
      <c r="G127" s="40"/>
      <c r="H127" s="40"/>
      <c r="I127" s="154"/>
      <c r="J127" s="40"/>
      <c r="K127" s="40"/>
      <c r="L127" s="44"/>
      <c r="M127" s="261"/>
      <c r="N127" s="262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187</v>
      </c>
      <c r="AU127" s="16" t="s">
        <v>96</v>
      </c>
    </row>
    <row r="128" s="2" customFormat="1" ht="24" customHeight="1">
      <c r="A128" s="38"/>
      <c r="B128" s="39"/>
      <c r="C128" s="246" t="s">
        <v>179</v>
      </c>
      <c r="D128" s="246" t="s">
        <v>181</v>
      </c>
      <c r="E128" s="247" t="s">
        <v>203</v>
      </c>
      <c r="F128" s="248" t="s">
        <v>204</v>
      </c>
      <c r="G128" s="249" t="s">
        <v>184</v>
      </c>
      <c r="H128" s="250">
        <v>1</v>
      </c>
      <c r="I128" s="251"/>
      <c r="J128" s="252">
        <f>ROUND(I128*H128,2)</f>
        <v>0</v>
      </c>
      <c r="K128" s="248" t="s">
        <v>1</v>
      </c>
      <c r="L128" s="44"/>
      <c r="M128" s="253" t="s">
        <v>1</v>
      </c>
      <c r="N128" s="254" t="s">
        <v>50</v>
      </c>
      <c r="O128" s="91"/>
      <c r="P128" s="255">
        <f>O128*H128</f>
        <v>0</v>
      </c>
      <c r="Q128" s="255">
        <v>0</v>
      </c>
      <c r="R128" s="255">
        <f>Q128*H128</f>
        <v>0</v>
      </c>
      <c r="S128" s="255">
        <v>0</v>
      </c>
      <c r="T128" s="25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57" t="s">
        <v>185</v>
      </c>
      <c r="AT128" s="257" t="s">
        <v>181</v>
      </c>
      <c r="AU128" s="257" t="s">
        <v>96</v>
      </c>
      <c r="AY128" s="16" t="s">
        <v>180</v>
      </c>
      <c r="BE128" s="258">
        <f>IF(N128="základní",J128,0)</f>
        <v>0</v>
      </c>
      <c r="BF128" s="258">
        <f>IF(N128="snížená",J128,0)</f>
        <v>0</v>
      </c>
      <c r="BG128" s="258">
        <f>IF(N128="zákl. přenesená",J128,0)</f>
        <v>0</v>
      </c>
      <c r="BH128" s="258">
        <f>IF(N128="sníž. přenesená",J128,0)</f>
        <v>0</v>
      </c>
      <c r="BI128" s="258">
        <f>IF(N128="nulová",J128,0)</f>
        <v>0</v>
      </c>
      <c r="BJ128" s="16" t="s">
        <v>93</v>
      </c>
      <c r="BK128" s="258">
        <f>ROUND(I128*H128,2)</f>
        <v>0</v>
      </c>
      <c r="BL128" s="16" t="s">
        <v>185</v>
      </c>
      <c r="BM128" s="257" t="s">
        <v>205</v>
      </c>
    </row>
    <row r="129" s="2" customFormat="1">
      <c r="A129" s="38"/>
      <c r="B129" s="39"/>
      <c r="C129" s="40"/>
      <c r="D129" s="259" t="s">
        <v>187</v>
      </c>
      <c r="E129" s="40"/>
      <c r="F129" s="260" t="s">
        <v>204</v>
      </c>
      <c r="G129" s="40"/>
      <c r="H129" s="40"/>
      <c r="I129" s="154"/>
      <c r="J129" s="40"/>
      <c r="K129" s="40"/>
      <c r="L129" s="44"/>
      <c r="M129" s="261"/>
      <c r="N129" s="262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6" t="s">
        <v>187</v>
      </c>
      <c r="AU129" s="16" t="s">
        <v>96</v>
      </c>
    </row>
    <row r="130" s="2" customFormat="1" ht="16.5" customHeight="1">
      <c r="A130" s="38"/>
      <c r="B130" s="39"/>
      <c r="C130" s="246" t="s">
        <v>206</v>
      </c>
      <c r="D130" s="246" t="s">
        <v>181</v>
      </c>
      <c r="E130" s="247" t="s">
        <v>207</v>
      </c>
      <c r="F130" s="248" t="s">
        <v>208</v>
      </c>
      <c r="G130" s="249" t="s">
        <v>184</v>
      </c>
      <c r="H130" s="250">
        <v>1</v>
      </c>
      <c r="I130" s="251"/>
      <c r="J130" s="252">
        <f>ROUND(I130*H130,2)</f>
        <v>0</v>
      </c>
      <c r="K130" s="248" t="s">
        <v>1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185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185</v>
      </c>
      <c r="BM130" s="257" t="s">
        <v>209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210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211</v>
      </c>
      <c r="D132" s="246" t="s">
        <v>181</v>
      </c>
      <c r="E132" s="247" t="s">
        <v>212</v>
      </c>
      <c r="F132" s="248" t="s">
        <v>213</v>
      </c>
      <c r="G132" s="249" t="s">
        <v>184</v>
      </c>
      <c r="H132" s="250">
        <v>1</v>
      </c>
      <c r="I132" s="251"/>
      <c r="J132" s="252">
        <f>ROUND(I132*H132,2)</f>
        <v>0</v>
      </c>
      <c r="K132" s="248" t="s">
        <v>1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185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185</v>
      </c>
      <c r="BM132" s="257" t="s">
        <v>214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213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16.5" customHeight="1">
      <c r="A134" s="38"/>
      <c r="B134" s="39"/>
      <c r="C134" s="246" t="s">
        <v>215</v>
      </c>
      <c r="D134" s="246" t="s">
        <v>181</v>
      </c>
      <c r="E134" s="247" t="s">
        <v>216</v>
      </c>
      <c r="F134" s="248" t="s">
        <v>217</v>
      </c>
      <c r="G134" s="249" t="s">
        <v>184</v>
      </c>
      <c r="H134" s="250">
        <v>1</v>
      </c>
      <c r="I134" s="251"/>
      <c r="J134" s="252">
        <f>ROUND(I134*H134,2)</f>
        <v>0</v>
      </c>
      <c r="K134" s="248" t="s">
        <v>1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185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185</v>
      </c>
      <c r="BM134" s="257" t="s">
        <v>218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217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2" customFormat="1" ht="16.5" customHeight="1">
      <c r="A136" s="38"/>
      <c r="B136" s="39"/>
      <c r="C136" s="246" t="s">
        <v>219</v>
      </c>
      <c r="D136" s="246" t="s">
        <v>181</v>
      </c>
      <c r="E136" s="247" t="s">
        <v>220</v>
      </c>
      <c r="F136" s="248" t="s">
        <v>221</v>
      </c>
      <c r="G136" s="249" t="s">
        <v>184</v>
      </c>
      <c r="H136" s="250">
        <v>1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185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185</v>
      </c>
      <c r="BM136" s="257" t="s">
        <v>222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221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223</v>
      </c>
      <c r="D138" s="246" t="s">
        <v>181</v>
      </c>
      <c r="E138" s="247" t="s">
        <v>224</v>
      </c>
      <c r="F138" s="248" t="s">
        <v>225</v>
      </c>
      <c r="G138" s="249" t="s">
        <v>184</v>
      </c>
      <c r="H138" s="250">
        <v>1</v>
      </c>
      <c r="I138" s="251"/>
      <c r="J138" s="252">
        <f>ROUND(I138*H138,2)</f>
        <v>0</v>
      </c>
      <c r="K138" s="248" t="s">
        <v>1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185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185</v>
      </c>
      <c r="BM138" s="257" t="s">
        <v>226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225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227</v>
      </c>
      <c r="D140" s="246" t="s">
        <v>181</v>
      </c>
      <c r="E140" s="247" t="s">
        <v>228</v>
      </c>
      <c r="F140" s="248" t="s">
        <v>229</v>
      </c>
      <c r="G140" s="249" t="s">
        <v>184</v>
      </c>
      <c r="H140" s="250">
        <v>1</v>
      </c>
      <c r="I140" s="251"/>
      <c r="J140" s="252">
        <f>ROUND(I140*H140,2)</f>
        <v>0</v>
      </c>
      <c r="K140" s="248" t="s">
        <v>1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185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185</v>
      </c>
      <c r="BM140" s="257" t="s">
        <v>230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229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2" customFormat="1" ht="24" customHeight="1">
      <c r="A142" s="38"/>
      <c r="B142" s="39"/>
      <c r="C142" s="246" t="s">
        <v>231</v>
      </c>
      <c r="D142" s="246" t="s">
        <v>181</v>
      </c>
      <c r="E142" s="247" t="s">
        <v>232</v>
      </c>
      <c r="F142" s="248" t="s">
        <v>233</v>
      </c>
      <c r="G142" s="249" t="s">
        <v>184</v>
      </c>
      <c r="H142" s="250">
        <v>1</v>
      </c>
      <c r="I142" s="251"/>
      <c r="J142" s="252">
        <f>ROUND(I142*H142,2)</f>
        <v>0</v>
      </c>
      <c r="K142" s="248" t="s">
        <v>1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185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185</v>
      </c>
      <c r="BM142" s="257" t="s">
        <v>234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233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235</v>
      </c>
      <c r="D144" s="246" t="s">
        <v>181</v>
      </c>
      <c r="E144" s="247" t="s">
        <v>236</v>
      </c>
      <c r="F144" s="248" t="s">
        <v>237</v>
      </c>
      <c r="G144" s="249" t="s">
        <v>184</v>
      </c>
      <c r="H144" s="250">
        <v>1</v>
      </c>
      <c r="I144" s="251"/>
      <c r="J144" s="252">
        <f>ROUND(I144*H144,2)</f>
        <v>0</v>
      </c>
      <c r="K144" s="248" t="s">
        <v>1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185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185</v>
      </c>
      <c r="BM144" s="257" t="s">
        <v>238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237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239</v>
      </c>
      <c r="D146" s="246" t="s">
        <v>181</v>
      </c>
      <c r="E146" s="247" t="s">
        <v>240</v>
      </c>
      <c r="F146" s="248" t="s">
        <v>241</v>
      </c>
      <c r="G146" s="249" t="s">
        <v>184</v>
      </c>
      <c r="H146" s="250">
        <v>1</v>
      </c>
      <c r="I146" s="251"/>
      <c r="J146" s="252">
        <f>ROUND(I146*H146,2)</f>
        <v>0</v>
      </c>
      <c r="K146" s="248" t="s">
        <v>1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185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185</v>
      </c>
      <c r="BM146" s="257" t="s">
        <v>242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241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2" customFormat="1" ht="24" customHeight="1">
      <c r="A148" s="38"/>
      <c r="B148" s="39"/>
      <c r="C148" s="246" t="s">
        <v>8</v>
      </c>
      <c r="D148" s="246" t="s">
        <v>181</v>
      </c>
      <c r="E148" s="247" t="s">
        <v>243</v>
      </c>
      <c r="F148" s="248" t="s">
        <v>244</v>
      </c>
      <c r="G148" s="249" t="s">
        <v>184</v>
      </c>
      <c r="H148" s="250">
        <v>1</v>
      </c>
      <c r="I148" s="251"/>
      <c r="J148" s="252">
        <f>ROUND(I148*H148,2)</f>
        <v>0</v>
      </c>
      <c r="K148" s="248" t="s">
        <v>1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185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185</v>
      </c>
      <c r="BM148" s="257" t="s">
        <v>245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246</v>
      </c>
      <c r="G149" s="40"/>
      <c r="H149" s="40"/>
      <c r="I149" s="154"/>
      <c r="J149" s="40"/>
      <c r="K149" s="40"/>
      <c r="L149" s="44"/>
      <c r="M149" s="263"/>
      <c r="N149" s="264"/>
      <c r="O149" s="265"/>
      <c r="P149" s="265"/>
      <c r="Q149" s="265"/>
      <c r="R149" s="265"/>
      <c r="S149" s="265"/>
      <c r="T149" s="266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2" customFormat="1" ht="6.96" customHeight="1">
      <c r="A150" s="38"/>
      <c r="B150" s="66"/>
      <c r="C150" s="67"/>
      <c r="D150" s="67"/>
      <c r="E150" s="67"/>
      <c r="F150" s="67"/>
      <c r="G150" s="67"/>
      <c r="H150" s="67"/>
      <c r="I150" s="195"/>
      <c r="J150" s="67"/>
      <c r="K150" s="67"/>
      <c r="L150" s="44"/>
      <c r="M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</row>
  </sheetData>
  <sheetProtection sheet="1" autoFilter="0" formatColumns="0" formatRows="0" objects="1" scenarios="1" spinCount="100000" saltValue="DjhVLOJ8IdwuLFjZAWNUrNakWg+lt6snZIIXn9WxFczrWHtEYec4MoXMZk2s75rtk4E49YqW9B0UTxCVzPRsLQ==" hashValue="6EcCd//Ps3iKJdbiw6XhcOC2ZaWqvhwg5qXQZj16RTjbHJrovDBoimmhCxzgSb/PE5sxNd+d/ElTqkJ3HRkJmg==" algorithmName="SHA-512" password="CC35"/>
  <autoFilter ref="C116:K149"/>
  <mergeCells count="9">
    <mergeCell ref="E7:H7"/>
    <mergeCell ref="E9:H9"/>
    <mergeCell ref="E18:H18"/>
    <mergeCell ref="E27:H27"/>
    <mergeCell ref="E84:H84"/>
    <mergeCell ref="E86:H86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249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ROUND(J139,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ROUND((SUM(BE139:BE464)),  2)</f>
        <v>0</v>
      </c>
      <c r="G35" s="38"/>
      <c r="H35" s="38"/>
      <c r="I35" s="174">
        <v>0.20999999999999999</v>
      </c>
      <c r="J35" s="173">
        <f>ROUND(((SUM(BE139:BE464))*I35),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ROUND((SUM(BF139:BF464)),  2)</f>
        <v>0</v>
      </c>
      <c r="G36" s="38"/>
      <c r="H36" s="38"/>
      <c r="I36" s="174">
        <v>0.14999999999999999</v>
      </c>
      <c r="J36" s="173">
        <f>ROUND(((SUM(BF139:BF464))*I36),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ROUND((SUM(BG139:BG464)),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ROUND((SUM(BH139:BH464)),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ROUND((SUM(BI139:BI464)),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2019_01_01.1 - SO 1.01 Podtlaková stanice VS 1 - stavební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J139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J140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J141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J220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J233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260</v>
      </c>
      <c r="E104" s="214"/>
      <c r="F104" s="214"/>
      <c r="G104" s="214"/>
      <c r="H104" s="214"/>
      <c r="I104" s="215"/>
      <c r="J104" s="216">
        <f>J244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J269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262</v>
      </c>
      <c r="E106" s="208"/>
      <c r="F106" s="208"/>
      <c r="G106" s="208"/>
      <c r="H106" s="208"/>
      <c r="I106" s="209"/>
      <c r="J106" s="210">
        <f>J288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263</v>
      </c>
      <c r="E107" s="214"/>
      <c r="F107" s="214"/>
      <c r="G107" s="214"/>
      <c r="H107" s="214"/>
      <c r="I107" s="215"/>
      <c r="J107" s="216">
        <f>J289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264</v>
      </c>
      <c r="E108" s="214"/>
      <c r="F108" s="214"/>
      <c r="G108" s="214"/>
      <c r="H108" s="214"/>
      <c r="I108" s="215"/>
      <c r="J108" s="216">
        <f>J304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265</v>
      </c>
      <c r="E109" s="214"/>
      <c r="F109" s="214"/>
      <c r="G109" s="214"/>
      <c r="H109" s="214"/>
      <c r="I109" s="215"/>
      <c r="J109" s="216">
        <f>J322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12"/>
      <c r="C110" s="133"/>
      <c r="D110" s="213" t="s">
        <v>266</v>
      </c>
      <c r="E110" s="214"/>
      <c r="F110" s="214"/>
      <c r="G110" s="214"/>
      <c r="H110" s="214"/>
      <c r="I110" s="215"/>
      <c r="J110" s="216">
        <f>J337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12"/>
      <c r="C111" s="133"/>
      <c r="D111" s="213" t="s">
        <v>267</v>
      </c>
      <c r="E111" s="214"/>
      <c r="F111" s="214"/>
      <c r="G111" s="214"/>
      <c r="H111" s="214"/>
      <c r="I111" s="215"/>
      <c r="J111" s="216">
        <f>J366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12"/>
      <c r="C112" s="133"/>
      <c r="D112" s="213" t="s">
        <v>268</v>
      </c>
      <c r="E112" s="214"/>
      <c r="F112" s="214"/>
      <c r="G112" s="214"/>
      <c r="H112" s="214"/>
      <c r="I112" s="215"/>
      <c r="J112" s="216">
        <f>J372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12"/>
      <c r="C113" s="133"/>
      <c r="D113" s="213" t="s">
        <v>269</v>
      </c>
      <c r="E113" s="214"/>
      <c r="F113" s="214"/>
      <c r="G113" s="214"/>
      <c r="H113" s="214"/>
      <c r="I113" s="215"/>
      <c r="J113" s="216">
        <f>J385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12"/>
      <c r="C114" s="133"/>
      <c r="D114" s="213" t="s">
        <v>270</v>
      </c>
      <c r="E114" s="214"/>
      <c r="F114" s="214"/>
      <c r="G114" s="214"/>
      <c r="H114" s="214"/>
      <c r="I114" s="215"/>
      <c r="J114" s="216">
        <f>J420</f>
        <v>0</v>
      </c>
      <c r="K114" s="133"/>
      <c r="L114" s="21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12"/>
      <c r="C115" s="133"/>
      <c r="D115" s="213" t="s">
        <v>271</v>
      </c>
      <c r="E115" s="214"/>
      <c r="F115" s="214"/>
      <c r="G115" s="214"/>
      <c r="H115" s="214"/>
      <c r="I115" s="215"/>
      <c r="J115" s="216">
        <f>J440</f>
        <v>0</v>
      </c>
      <c r="K115" s="133"/>
      <c r="L115" s="21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12"/>
      <c r="C116" s="133"/>
      <c r="D116" s="213" t="s">
        <v>272</v>
      </c>
      <c r="E116" s="214"/>
      <c r="F116" s="214"/>
      <c r="G116" s="214"/>
      <c r="H116" s="214"/>
      <c r="I116" s="215"/>
      <c r="J116" s="216">
        <f>J446</f>
        <v>0</v>
      </c>
      <c r="K116" s="133"/>
      <c r="L116" s="21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12"/>
      <c r="C117" s="133"/>
      <c r="D117" s="213" t="s">
        <v>273</v>
      </c>
      <c r="E117" s="214"/>
      <c r="F117" s="214"/>
      <c r="G117" s="214"/>
      <c r="H117" s="214"/>
      <c r="I117" s="215"/>
      <c r="J117" s="216">
        <f>J452</f>
        <v>0</v>
      </c>
      <c r="K117" s="133"/>
      <c r="L117" s="21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66"/>
      <c r="C119" s="67"/>
      <c r="D119" s="67"/>
      <c r="E119" s="67"/>
      <c r="F119" s="67"/>
      <c r="G119" s="67"/>
      <c r="H119" s="67"/>
      <c r="I119" s="195"/>
      <c r="J119" s="67"/>
      <c r="K119" s="67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3" s="2" customFormat="1" ht="6.96" customHeight="1">
      <c r="A123" s="38"/>
      <c r="B123" s="68"/>
      <c r="C123" s="69"/>
      <c r="D123" s="69"/>
      <c r="E123" s="69"/>
      <c r="F123" s="69"/>
      <c r="G123" s="69"/>
      <c r="H123" s="69"/>
      <c r="I123" s="198"/>
      <c r="J123" s="69"/>
      <c r="K123" s="69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4.96" customHeight="1">
      <c r="A124" s="38"/>
      <c r="B124" s="39"/>
      <c r="C124" s="22" t="s">
        <v>164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16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40"/>
      <c r="D127" s="40"/>
      <c r="E127" s="199" t="str">
        <f>E7</f>
        <v>Kanalizace Stříbrná Skalice - III.etapa</v>
      </c>
      <c r="F127" s="31"/>
      <c r="G127" s="31"/>
      <c r="H127" s="31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" customFormat="1" ht="12" customHeight="1">
      <c r="B128" s="20"/>
      <c r="C128" s="31" t="s">
        <v>150</v>
      </c>
      <c r="D128" s="21"/>
      <c r="E128" s="21"/>
      <c r="F128" s="21"/>
      <c r="G128" s="21"/>
      <c r="H128" s="21"/>
      <c r="I128" s="146"/>
      <c r="J128" s="21"/>
      <c r="K128" s="21"/>
      <c r="L128" s="19"/>
    </row>
    <row r="129" s="2" customFormat="1" ht="16.5" customHeight="1">
      <c r="A129" s="38"/>
      <c r="B129" s="39"/>
      <c r="C129" s="40"/>
      <c r="D129" s="40"/>
      <c r="E129" s="199" t="s">
        <v>247</v>
      </c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1" t="s">
        <v>248</v>
      </c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6.5" customHeight="1">
      <c r="A131" s="38"/>
      <c r="B131" s="39"/>
      <c r="C131" s="40"/>
      <c r="D131" s="40"/>
      <c r="E131" s="76" t="str">
        <f>E11</f>
        <v>2019_01_01.1 - SO 1.01 Podtlaková stanice VS 1 - stavební</v>
      </c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6.96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2" customHeight="1">
      <c r="A133" s="38"/>
      <c r="B133" s="39"/>
      <c r="C133" s="31" t="s">
        <v>22</v>
      </c>
      <c r="D133" s="40"/>
      <c r="E133" s="40"/>
      <c r="F133" s="26" t="str">
        <f>F14</f>
        <v xml:space="preserve"> </v>
      </c>
      <c r="G133" s="40"/>
      <c r="H133" s="40"/>
      <c r="I133" s="156" t="s">
        <v>24</v>
      </c>
      <c r="J133" s="79" t="str">
        <f>IF(J14="","",J14)</f>
        <v>30. 1. 2019</v>
      </c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6.96" customHeight="1">
      <c r="A134" s="38"/>
      <c r="B134" s="39"/>
      <c r="C134" s="40"/>
      <c r="D134" s="40"/>
      <c r="E134" s="40"/>
      <c r="F134" s="40"/>
      <c r="G134" s="40"/>
      <c r="H134" s="40"/>
      <c r="I134" s="154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5.15" customHeight="1">
      <c r="A135" s="38"/>
      <c r="B135" s="39"/>
      <c r="C135" s="31" t="s">
        <v>30</v>
      </c>
      <c r="D135" s="40"/>
      <c r="E135" s="40"/>
      <c r="F135" s="26" t="str">
        <f>E17</f>
        <v>Obec Stříbrná Skalice</v>
      </c>
      <c r="G135" s="40"/>
      <c r="H135" s="40"/>
      <c r="I135" s="156" t="s">
        <v>37</v>
      </c>
      <c r="J135" s="36" t="str">
        <f>E23</f>
        <v>VRV a.s.</v>
      </c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5.15" customHeight="1">
      <c r="A136" s="38"/>
      <c r="B136" s="39"/>
      <c r="C136" s="31" t="s">
        <v>35</v>
      </c>
      <c r="D136" s="40"/>
      <c r="E136" s="40"/>
      <c r="F136" s="26" t="str">
        <f>IF(E20="","",E20)</f>
        <v>Vyplň údaj</v>
      </c>
      <c r="G136" s="40"/>
      <c r="H136" s="40"/>
      <c r="I136" s="156" t="s">
        <v>41</v>
      </c>
      <c r="J136" s="36" t="str">
        <f>E26</f>
        <v>Dvořák</v>
      </c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0.32" customHeight="1">
      <c r="A137" s="38"/>
      <c r="B137" s="39"/>
      <c r="C137" s="40"/>
      <c r="D137" s="40"/>
      <c r="E137" s="40"/>
      <c r="F137" s="40"/>
      <c r="G137" s="40"/>
      <c r="H137" s="40"/>
      <c r="I137" s="154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11" customFormat="1" ht="29.28" customHeight="1">
      <c r="A138" s="218"/>
      <c r="B138" s="219"/>
      <c r="C138" s="220" t="s">
        <v>165</v>
      </c>
      <c r="D138" s="221" t="s">
        <v>70</v>
      </c>
      <c r="E138" s="221" t="s">
        <v>66</v>
      </c>
      <c r="F138" s="221" t="s">
        <v>67</v>
      </c>
      <c r="G138" s="221" t="s">
        <v>166</v>
      </c>
      <c r="H138" s="221" t="s">
        <v>167</v>
      </c>
      <c r="I138" s="222" t="s">
        <v>168</v>
      </c>
      <c r="J138" s="221" t="s">
        <v>159</v>
      </c>
      <c r="K138" s="223" t="s">
        <v>169</v>
      </c>
      <c r="L138" s="224"/>
      <c r="M138" s="100" t="s">
        <v>1</v>
      </c>
      <c r="N138" s="101" t="s">
        <v>49</v>
      </c>
      <c r="O138" s="101" t="s">
        <v>170</v>
      </c>
      <c r="P138" s="101" t="s">
        <v>171</v>
      </c>
      <c r="Q138" s="101" t="s">
        <v>172</v>
      </c>
      <c r="R138" s="101" t="s">
        <v>173</v>
      </c>
      <c r="S138" s="101" t="s">
        <v>174</v>
      </c>
      <c r="T138" s="102" t="s">
        <v>175</v>
      </c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</row>
    <row r="139" s="2" customFormat="1" ht="22.8" customHeight="1">
      <c r="A139" s="38"/>
      <c r="B139" s="39"/>
      <c r="C139" s="107" t="s">
        <v>176</v>
      </c>
      <c r="D139" s="40"/>
      <c r="E139" s="40"/>
      <c r="F139" s="40"/>
      <c r="G139" s="40"/>
      <c r="H139" s="40"/>
      <c r="I139" s="154"/>
      <c r="J139" s="225">
        <f>BK139</f>
        <v>0</v>
      </c>
      <c r="K139" s="40"/>
      <c r="L139" s="44"/>
      <c r="M139" s="103"/>
      <c r="N139" s="226"/>
      <c r="O139" s="104"/>
      <c r="P139" s="227">
        <f>P140+P288</f>
        <v>0</v>
      </c>
      <c r="Q139" s="104"/>
      <c r="R139" s="227">
        <f>R140+R288</f>
        <v>80.305072540000012</v>
      </c>
      <c r="S139" s="104"/>
      <c r="T139" s="228">
        <f>T140+T288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84</v>
      </c>
      <c r="AU139" s="16" t="s">
        <v>161</v>
      </c>
      <c r="BK139" s="229">
        <f>BK140+BK288</f>
        <v>0</v>
      </c>
    </row>
    <row r="140" s="12" customFormat="1" ht="25.92" customHeight="1">
      <c r="A140" s="12"/>
      <c r="B140" s="230"/>
      <c r="C140" s="231"/>
      <c r="D140" s="232" t="s">
        <v>84</v>
      </c>
      <c r="E140" s="233" t="s">
        <v>274</v>
      </c>
      <c r="F140" s="233" t="s">
        <v>275</v>
      </c>
      <c r="G140" s="231"/>
      <c r="H140" s="231"/>
      <c r="I140" s="234"/>
      <c r="J140" s="235">
        <f>BK140</f>
        <v>0</v>
      </c>
      <c r="K140" s="231"/>
      <c r="L140" s="236"/>
      <c r="M140" s="237"/>
      <c r="N140" s="238"/>
      <c r="O140" s="238"/>
      <c r="P140" s="239">
        <f>P141+P189+P205+P220+P233+P244+P269</f>
        <v>0</v>
      </c>
      <c r="Q140" s="238"/>
      <c r="R140" s="239">
        <f>R141+R189+R205+R220+R233+R244+R269</f>
        <v>76.716936560000008</v>
      </c>
      <c r="S140" s="238"/>
      <c r="T140" s="240">
        <f>T141+T189+T205+T220+T233+T244+T269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41" t="s">
        <v>93</v>
      </c>
      <c r="AT140" s="242" t="s">
        <v>84</v>
      </c>
      <c r="AU140" s="242" t="s">
        <v>85</v>
      </c>
      <c r="AY140" s="241" t="s">
        <v>180</v>
      </c>
      <c r="BK140" s="243">
        <f>BK141+BK189+BK205+BK220+BK233+BK244+BK269</f>
        <v>0</v>
      </c>
    </row>
    <row r="141" s="12" customFormat="1" ht="22.8" customHeight="1">
      <c r="A141" s="12"/>
      <c r="B141" s="230"/>
      <c r="C141" s="231"/>
      <c r="D141" s="232" t="s">
        <v>84</v>
      </c>
      <c r="E141" s="244" t="s">
        <v>93</v>
      </c>
      <c r="F141" s="244" t="s">
        <v>276</v>
      </c>
      <c r="G141" s="231"/>
      <c r="H141" s="231"/>
      <c r="I141" s="234"/>
      <c r="J141" s="245">
        <f>BK141</f>
        <v>0</v>
      </c>
      <c r="K141" s="231"/>
      <c r="L141" s="236"/>
      <c r="M141" s="237"/>
      <c r="N141" s="238"/>
      <c r="O141" s="238"/>
      <c r="P141" s="239">
        <f>SUM(P142:P188)</f>
        <v>0</v>
      </c>
      <c r="Q141" s="238"/>
      <c r="R141" s="239">
        <f>SUM(R142:R188)</f>
        <v>0.15142099999999997</v>
      </c>
      <c r="S141" s="238"/>
      <c r="T141" s="240">
        <f>SUM(T142:T188)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41" t="s">
        <v>93</v>
      </c>
      <c r="AT141" s="242" t="s">
        <v>84</v>
      </c>
      <c r="AU141" s="242" t="s">
        <v>93</v>
      </c>
      <c r="AY141" s="241" t="s">
        <v>180</v>
      </c>
      <c r="BK141" s="243">
        <f>SUM(BK142:BK188)</f>
        <v>0</v>
      </c>
    </row>
    <row r="142" s="2" customFormat="1" ht="24" customHeight="1">
      <c r="A142" s="38"/>
      <c r="B142" s="39"/>
      <c r="C142" s="246" t="s">
        <v>93</v>
      </c>
      <c r="D142" s="246" t="s">
        <v>181</v>
      </c>
      <c r="E142" s="247" t="s">
        <v>277</v>
      </c>
      <c r="F142" s="248" t="s">
        <v>278</v>
      </c>
      <c r="G142" s="249" t="s">
        <v>279</v>
      </c>
      <c r="H142" s="250">
        <v>120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281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282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96</v>
      </c>
      <c r="D144" s="246" t="s">
        <v>181</v>
      </c>
      <c r="E144" s="247" t="s">
        <v>283</v>
      </c>
      <c r="F144" s="248" t="s">
        <v>284</v>
      </c>
      <c r="G144" s="249" t="s">
        <v>285</v>
      </c>
      <c r="H144" s="250">
        <v>45</v>
      </c>
      <c r="I144" s="251"/>
      <c r="J144" s="252">
        <f>ROUND(I144*H144,2)</f>
        <v>0</v>
      </c>
      <c r="K144" s="248" t="s">
        <v>280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198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286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287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193</v>
      </c>
      <c r="D146" s="246" t="s">
        <v>181</v>
      </c>
      <c r="E146" s="247" t="s">
        <v>288</v>
      </c>
      <c r="F146" s="248" t="s">
        <v>289</v>
      </c>
      <c r="G146" s="249" t="s">
        <v>290</v>
      </c>
      <c r="H146" s="250">
        <v>102.55500000000001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291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292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294</v>
      </c>
      <c r="G148" s="268"/>
      <c r="H148" s="271">
        <v>102.55500000000001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198</v>
      </c>
      <c r="D149" s="246" t="s">
        <v>181</v>
      </c>
      <c r="E149" s="247" t="s">
        <v>295</v>
      </c>
      <c r="F149" s="248" t="s">
        <v>296</v>
      </c>
      <c r="G149" s="249" t="s">
        <v>290</v>
      </c>
      <c r="H149" s="250">
        <v>9.8450000000000006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297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298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299</v>
      </c>
      <c r="G151" s="268"/>
      <c r="H151" s="271">
        <v>9.8450000000000006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179</v>
      </c>
      <c r="D152" s="246" t="s">
        <v>181</v>
      </c>
      <c r="E152" s="247" t="s">
        <v>300</v>
      </c>
      <c r="F152" s="248" t="s">
        <v>301</v>
      </c>
      <c r="G152" s="249" t="s">
        <v>290</v>
      </c>
      <c r="H152" s="250">
        <v>9.8450000000000006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302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303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299</v>
      </c>
      <c r="G154" s="268"/>
      <c r="H154" s="271">
        <v>9.8450000000000006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206</v>
      </c>
      <c r="D155" s="246" t="s">
        <v>181</v>
      </c>
      <c r="E155" s="247" t="s">
        <v>304</v>
      </c>
      <c r="F155" s="248" t="s">
        <v>305</v>
      </c>
      <c r="G155" s="249" t="s">
        <v>290</v>
      </c>
      <c r="H155" s="250">
        <v>19.690000000000001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306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307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8"/>
      <c r="F157" s="270" t="s">
        <v>308</v>
      </c>
      <c r="G157" s="268"/>
      <c r="H157" s="271">
        <v>19.690000000000001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309</v>
      </c>
      <c r="D158" s="246" t="s">
        <v>181</v>
      </c>
      <c r="E158" s="247" t="s">
        <v>310</v>
      </c>
      <c r="F158" s="248" t="s">
        <v>311</v>
      </c>
      <c r="G158" s="249" t="s">
        <v>290</v>
      </c>
      <c r="H158" s="250">
        <v>9.8450000000000006</v>
      </c>
      <c r="I158" s="251"/>
      <c r="J158" s="252">
        <f>ROUND(I158*H158,2)</f>
        <v>0</v>
      </c>
      <c r="K158" s="248" t="s">
        <v>312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313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314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299</v>
      </c>
      <c r="G160" s="268"/>
      <c r="H160" s="271">
        <v>9.8450000000000006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16.5" customHeight="1">
      <c r="A161" s="38"/>
      <c r="B161" s="39"/>
      <c r="C161" s="246" t="s">
        <v>315</v>
      </c>
      <c r="D161" s="246" t="s">
        <v>181</v>
      </c>
      <c r="E161" s="247" t="s">
        <v>316</v>
      </c>
      <c r="F161" s="248" t="s">
        <v>317</v>
      </c>
      <c r="G161" s="249" t="s">
        <v>290</v>
      </c>
      <c r="H161" s="250">
        <v>9.8450000000000006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318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317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299</v>
      </c>
      <c r="G163" s="268"/>
      <c r="H163" s="271">
        <v>9.8450000000000006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319</v>
      </c>
      <c r="D164" s="246" t="s">
        <v>181</v>
      </c>
      <c r="E164" s="247" t="s">
        <v>320</v>
      </c>
      <c r="F164" s="248" t="s">
        <v>321</v>
      </c>
      <c r="G164" s="249" t="s">
        <v>322</v>
      </c>
      <c r="H164" s="250">
        <v>20.181999999999999</v>
      </c>
      <c r="I164" s="251"/>
      <c r="J164" s="252">
        <f>ROUND(I164*H164,2)</f>
        <v>0</v>
      </c>
      <c r="K164" s="248" t="s">
        <v>312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323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321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299</v>
      </c>
      <c r="G166" s="268"/>
      <c r="H166" s="271">
        <v>9.8450000000000006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8"/>
      <c r="F167" s="270" t="s">
        <v>324</v>
      </c>
      <c r="G167" s="268"/>
      <c r="H167" s="271">
        <v>20.181999999999999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</v>
      </c>
      <c r="AX167" s="13" t="s">
        <v>93</v>
      </c>
      <c r="AY167" s="277" t="s">
        <v>180</v>
      </c>
    </row>
    <row r="168" s="2" customFormat="1" ht="24" customHeight="1">
      <c r="A168" s="38"/>
      <c r="B168" s="39"/>
      <c r="C168" s="246" t="s">
        <v>211</v>
      </c>
      <c r="D168" s="246" t="s">
        <v>181</v>
      </c>
      <c r="E168" s="247" t="s">
        <v>325</v>
      </c>
      <c r="F168" s="248" t="s">
        <v>326</v>
      </c>
      <c r="G168" s="249" t="s">
        <v>327</v>
      </c>
      <c r="H168" s="250">
        <v>136.84999999999999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</v>
      </c>
      <c r="R168" s="255">
        <f>Q168*H168</f>
        <v>0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328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326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13" customFormat="1">
      <c r="A170" s="13"/>
      <c r="B170" s="267"/>
      <c r="C170" s="268"/>
      <c r="D170" s="259" t="s">
        <v>293</v>
      </c>
      <c r="E170" s="269" t="s">
        <v>1</v>
      </c>
      <c r="F170" s="270" t="s">
        <v>329</v>
      </c>
      <c r="G170" s="268"/>
      <c r="H170" s="271">
        <v>136.84999999999999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7" t="s">
        <v>293</v>
      </c>
      <c r="AU170" s="277" t="s">
        <v>96</v>
      </c>
      <c r="AV170" s="13" t="s">
        <v>96</v>
      </c>
      <c r="AW170" s="13" t="s">
        <v>40</v>
      </c>
      <c r="AX170" s="13" t="s">
        <v>93</v>
      </c>
      <c r="AY170" s="277" t="s">
        <v>180</v>
      </c>
    </row>
    <row r="171" s="2" customFormat="1" ht="24" customHeight="1">
      <c r="A171" s="38"/>
      <c r="B171" s="39"/>
      <c r="C171" s="246" t="s">
        <v>215</v>
      </c>
      <c r="D171" s="246" t="s">
        <v>181</v>
      </c>
      <c r="E171" s="247" t="s">
        <v>330</v>
      </c>
      <c r="F171" s="248" t="s">
        <v>331</v>
      </c>
      <c r="G171" s="249" t="s">
        <v>327</v>
      </c>
      <c r="H171" s="250">
        <v>136.84999999999999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332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333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329</v>
      </c>
      <c r="G173" s="268"/>
      <c r="H173" s="271">
        <v>136.84999999999999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2" customFormat="1" ht="16.5" customHeight="1">
      <c r="A174" s="38"/>
      <c r="B174" s="39"/>
      <c r="C174" s="278" t="s">
        <v>219</v>
      </c>
      <c r="D174" s="278" t="s">
        <v>334</v>
      </c>
      <c r="E174" s="279" t="s">
        <v>335</v>
      </c>
      <c r="F174" s="280" t="s">
        <v>336</v>
      </c>
      <c r="G174" s="281" t="s">
        <v>337</v>
      </c>
      <c r="H174" s="282">
        <v>3.4209999999999998</v>
      </c>
      <c r="I174" s="283"/>
      <c r="J174" s="284">
        <f>ROUND(I174*H174,2)</f>
        <v>0</v>
      </c>
      <c r="K174" s="280" t="s">
        <v>280</v>
      </c>
      <c r="L174" s="285"/>
      <c r="M174" s="286" t="s">
        <v>1</v>
      </c>
      <c r="N174" s="287" t="s">
        <v>50</v>
      </c>
      <c r="O174" s="91"/>
      <c r="P174" s="255">
        <f>O174*H174</f>
        <v>0</v>
      </c>
      <c r="Q174" s="255">
        <v>0.001</v>
      </c>
      <c r="R174" s="255">
        <f>Q174*H174</f>
        <v>0.003421</v>
      </c>
      <c r="S174" s="255">
        <v>0</v>
      </c>
      <c r="T174" s="25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57" t="s">
        <v>215</v>
      </c>
      <c r="AT174" s="257" t="s">
        <v>334</v>
      </c>
      <c r="AU174" s="257" t="s">
        <v>96</v>
      </c>
      <c r="AY174" s="16" t="s">
        <v>180</v>
      </c>
      <c r="BE174" s="258">
        <f>IF(N174="základní",J174,0)</f>
        <v>0</v>
      </c>
      <c r="BF174" s="258">
        <f>IF(N174="snížená",J174,0)</f>
        <v>0</v>
      </c>
      <c r="BG174" s="258">
        <f>IF(N174="zákl. přenesená",J174,0)</f>
        <v>0</v>
      </c>
      <c r="BH174" s="258">
        <f>IF(N174="sníž. přenesená",J174,0)</f>
        <v>0</v>
      </c>
      <c r="BI174" s="258">
        <f>IF(N174="nulová",J174,0)</f>
        <v>0</v>
      </c>
      <c r="BJ174" s="16" t="s">
        <v>93</v>
      </c>
      <c r="BK174" s="258">
        <f>ROUND(I174*H174,2)</f>
        <v>0</v>
      </c>
      <c r="BL174" s="16" t="s">
        <v>198</v>
      </c>
      <c r="BM174" s="257" t="s">
        <v>338</v>
      </c>
    </row>
    <row r="175" s="2" customFormat="1">
      <c r="A175" s="38"/>
      <c r="B175" s="39"/>
      <c r="C175" s="40"/>
      <c r="D175" s="259" t="s">
        <v>187</v>
      </c>
      <c r="E175" s="40"/>
      <c r="F175" s="260" t="s">
        <v>336</v>
      </c>
      <c r="G175" s="40"/>
      <c r="H175" s="40"/>
      <c r="I175" s="154"/>
      <c r="J175" s="40"/>
      <c r="K175" s="40"/>
      <c r="L175" s="44"/>
      <c r="M175" s="261"/>
      <c r="N175" s="262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6" t="s">
        <v>187</v>
      </c>
      <c r="AU175" s="16" t="s">
        <v>96</v>
      </c>
    </row>
    <row r="176" s="13" customFormat="1">
      <c r="A176" s="13"/>
      <c r="B176" s="267"/>
      <c r="C176" s="268"/>
      <c r="D176" s="259" t="s">
        <v>293</v>
      </c>
      <c r="E176" s="268"/>
      <c r="F176" s="270" t="s">
        <v>339</v>
      </c>
      <c r="G176" s="268"/>
      <c r="H176" s="271">
        <v>3.4209999999999998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</v>
      </c>
      <c r="AX176" s="13" t="s">
        <v>93</v>
      </c>
      <c r="AY176" s="277" t="s">
        <v>180</v>
      </c>
    </row>
    <row r="177" s="2" customFormat="1" ht="24" customHeight="1">
      <c r="A177" s="38"/>
      <c r="B177" s="39"/>
      <c r="C177" s="246" t="s">
        <v>223</v>
      </c>
      <c r="D177" s="246" t="s">
        <v>181</v>
      </c>
      <c r="E177" s="247" t="s">
        <v>340</v>
      </c>
      <c r="F177" s="248" t="s">
        <v>341</v>
      </c>
      <c r="G177" s="249" t="s">
        <v>342</v>
      </c>
      <c r="H177" s="250">
        <v>12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343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344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345</v>
      </c>
      <c r="G179" s="268"/>
      <c r="H179" s="271">
        <v>12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16.5" customHeight="1">
      <c r="A180" s="38"/>
      <c r="B180" s="39"/>
      <c r="C180" s="246" t="s">
        <v>227</v>
      </c>
      <c r="D180" s="246" t="s">
        <v>181</v>
      </c>
      <c r="E180" s="247" t="s">
        <v>346</v>
      </c>
      <c r="F180" s="248" t="s">
        <v>347</v>
      </c>
      <c r="G180" s="249" t="s">
        <v>342</v>
      </c>
      <c r="H180" s="250">
        <v>12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0.0025999999999999999</v>
      </c>
      <c r="R180" s="255">
        <f>Q180*H180</f>
        <v>0.031199999999999999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348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349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345</v>
      </c>
      <c r="G182" s="268"/>
      <c r="H182" s="271">
        <v>12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78" t="s">
        <v>231</v>
      </c>
      <c r="D183" s="278" t="s">
        <v>334</v>
      </c>
      <c r="E183" s="279" t="s">
        <v>350</v>
      </c>
      <c r="F183" s="280" t="s">
        <v>351</v>
      </c>
      <c r="G183" s="281" t="s">
        <v>342</v>
      </c>
      <c r="H183" s="282">
        <v>4</v>
      </c>
      <c r="I183" s="283"/>
      <c r="J183" s="284">
        <f>ROUND(I183*H183,2)</f>
        <v>0</v>
      </c>
      <c r="K183" s="280" t="s">
        <v>312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0.0011999999999999999</v>
      </c>
      <c r="R183" s="255">
        <f>Q183*H183</f>
        <v>0.0047999999999999996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215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352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353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16.5" customHeight="1">
      <c r="A185" s="38"/>
      <c r="B185" s="39"/>
      <c r="C185" s="278" t="s">
        <v>235</v>
      </c>
      <c r="D185" s="278" t="s">
        <v>334</v>
      </c>
      <c r="E185" s="279" t="s">
        <v>354</v>
      </c>
      <c r="F185" s="280" t="s">
        <v>355</v>
      </c>
      <c r="G185" s="281" t="s">
        <v>342</v>
      </c>
      <c r="H185" s="282">
        <v>4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0.01</v>
      </c>
      <c r="R185" s="255">
        <f>Q185*H185</f>
        <v>0.040000000000000001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356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357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16.5" customHeight="1">
      <c r="A187" s="38"/>
      <c r="B187" s="39"/>
      <c r="C187" s="278" t="s">
        <v>239</v>
      </c>
      <c r="D187" s="278" t="s">
        <v>334</v>
      </c>
      <c r="E187" s="279" t="s">
        <v>358</v>
      </c>
      <c r="F187" s="280" t="s">
        <v>359</v>
      </c>
      <c r="G187" s="281" t="s">
        <v>342</v>
      </c>
      <c r="H187" s="282">
        <v>4</v>
      </c>
      <c r="I187" s="283"/>
      <c r="J187" s="284">
        <f>ROUND(I187*H187,2)</f>
        <v>0</v>
      </c>
      <c r="K187" s="280" t="s">
        <v>280</v>
      </c>
      <c r="L187" s="285"/>
      <c r="M187" s="286" t="s">
        <v>1</v>
      </c>
      <c r="N187" s="287" t="s">
        <v>50</v>
      </c>
      <c r="O187" s="91"/>
      <c r="P187" s="255">
        <f>O187*H187</f>
        <v>0</v>
      </c>
      <c r="Q187" s="255">
        <v>0.017999999999999999</v>
      </c>
      <c r="R187" s="255">
        <f>Q187*H187</f>
        <v>0.071999999999999995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215</v>
      </c>
      <c r="AT187" s="257" t="s">
        <v>334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360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361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2" customFormat="1" ht="22.8" customHeight="1">
      <c r="A189" s="12"/>
      <c r="B189" s="230"/>
      <c r="C189" s="231"/>
      <c r="D189" s="232" t="s">
        <v>84</v>
      </c>
      <c r="E189" s="244" t="s">
        <v>96</v>
      </c>
      <c r="F189" s="244" t="s">
        <v>362</v>
      </c>
      <c r="G189" s="231"/>
      <c r="H189" s="231"/>
      <c r="I189" s="234"/>
      <c r="J189" s="245">
        <f>BK189</f>
        <v>0</v>
      </c>
      <c r="K189" s="231"/>
      <c r="L189" s="236"/>
      <c r="M189" s="237"/>
      <c r="N189" s="238"/>
      <c r="O189" s="238"/>
      <c r="P189" s="239">
        <f>SUM(P190:P204)</f>
        <v>0</v>
      </c>
      <c r="Q189" s="238"/>
      <c r="R189" s="239">
        <f>SUM(R190:R204)</f>
        <v>31.701812080000003</v>
      </c>
      <c r="S189" s="238"/>
      <c r="T189" s="240">
        <f>SUM(T190:T204)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41" t="s">
        <v>93</v>
      </c>
      <c r="AT189" s="242" t="s">
        <v>84</v>
      </c>
      <c r="AU189" s="242" t="s">
        <v>93</v>
      </c>
      <c r="AY189" s="241" t="s">
        <v>180</v>
      </c>
      <c r="BK189" s="243">
        <f>SUM(BK190:BK204)</f>
        <v>0</v>
      </c>
    </row>
    <row r="190" s="2" customFormat="1" ht="24" customHeight="1">
      <c r="A190" s="38"/>
      <c r="B190" s="39"/>
      <c r="C190" s="246" t="s">
        <v>8</v>
      </c>
      <c r="D190" s="246" t="s">
        <v>181</v>
      </c>
      <c r="E190" s="247" t="s">
        <v>363</v>
      </c>
      <c r="F190" s="248" t="s">
        <v>364</v>
      </c>
      <c r="G190" s="249" t="s">
        <v>290</v>
      </c>
      <c r="H190" s="250">
        <v>2.5600000000000001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1.98</v>
      </c>
      <c r="R190" s="255">
        <f>Q190*H190</f>
        <v>5.0688000000000004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365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366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367</v>
      </c>
      <c r="G192" s="268"/>
      <c r="H192" s="271">
        <v>2.5600000000000001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16.5" customHeight="1">
      <c r="A193" s="38"/>
      <c r="B193" s="39"/>
      <c r="C193" s="246" t="s">
        <v>368</v>
      </c>
      <c r="D193" s="246" t="s">
        <v>181</v>
      </c>
      <c r="E193" s="247" t="s">
        <v>369</v>
      </c>
      <c r="F193" s="248" t="s">
        <v>370</v>
      </c>
      <c r="G193" s="249" t="s">
        <v>290</v>
      </c>
      <c r="H193" s="250">
        <v>1.9570000000000001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2.2563399999999998</v>
      </c>
      <c r="R193" s="255">
        <f>Q193*H193</f>
        <v>4.4156573799999999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371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372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373</v>
      </c>
      <c r="G195" s="268"/>
      <c r="H195" s="271">
        <v>1.9570000000000001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374</v>
      </c>
      <c r="D196" s="246" t="s">
        <v>181</v>
      </c>
      <c r="E196" s="247" t="s">
        <v>375</v>
      </c>
      <c r="F196" s="248" t="s">
        <v>376</v>
      </c>
      <c r="G196" s="249" t="s">
        <v>327</v>
      </c>
      <c r="H196" s="250">
        <v>3.5800000000000001</v>
      </c>
      <c r="I196" s="251"/>
      <c r="J196" s="252">
        <f>ROUND(I196*H196,2)</f>
        <v>0</v>
      </c>
      <c r="K196" s="248" t="s">
        <v>312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0.0010300000000000001</v>
      </c>
      <c r="R196" s="255">
        <f>Q196*H196</f>
        <v>0.0036874000000000004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377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378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379</v>
      </c>
      <c r="G198" s="268"/>
      <c r="H198" s="271">
        <v>3.5800000000000001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46" t="s">
        <v>380</v>
      </c>
      <c r="D199" s="246" t="s">
        <v>181</v>
      </c>
      <c r="E199" s="247" t="s">
        <v>381</v>
      </c>
      <c r="F199" s="248" t="s">
        <v>382</v>
      </c>
      <c r="G199" s="249" t="s">
        <v>327</v>
      </c>
      <c r="H199" s="250">
        <v>3.5800000000000001</v>
      </c>
      <c r="I199" s="251"/>
      <c r="J199" s="252">
        <f>ROUND(I199*H199,2)</f>
        <v>0</v>
      </c>
      <c r="K199" s="248" t="s">
        <v>312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383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384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379</v>
      </c>
      <c r="G201" s="268"/>
      <c r="H201" s="271">
        <v>3.5800000000000001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16.5" customHeight="1">
      <c r="A202" s="38"/>
      <c r="B202" s="39"/>
      <c r="C202" s="246" t="s">
        <v>385</v>
      </c>
      <c r="D202" s="246" t="s">
        <v>181</v>
      </c>
      <c r="E202" s="247" t="s">
        <v>386</v>
      </c>
      <c r="F202" s="248" t="s">
        <v>387</v>
      </c>
      <c r="G202" s="249" t="s">
        <v>290</v>
      </c>
      <c r="H202" s="250">
        <v>9.8450000000000006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2.2563399999999998</v>
      </c>
      <c r="R202" s="255">
        <f>Q202*H202</f>
        <v>22.213667300000001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388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389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299</v>
      </c>
      <c r="G204" s="268"/>
      <c r="H204" s="271">
        <v>9.8450000000000006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2.8" customHeight="1">
      <c r="A205" s="12"/>
      <c r="B205" s="230"/>
      <c r="C205" s="231"/>
      <c r="D205" s="232" t="s">
        <v>84</v>
      </c>
      <c r="E205" s="244" t="s">
        <v>193</v>
      </c>
      <c r="F205" s="244" t="s">
        <v>390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SUM(P206:P219)</f>
        <v>0</v>
      </c>
      <c r="Q205" s="238"/>
      <c r="R205" s="239">
        <f>SUM(R206:R219)</f>
        <v>21.654878999999998</v>
      </c>
      <c r="S205" s="238"/>
      <c r="T205" s="240">
        <f>SUM(T206:T219)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93</v>
      </c>
      <c r="AY205" s="241" t="s">
        <v>180</v>
      </c>
      <c r="BK205" s="243">
        <f>SUM(BK206:BK219)</f>
        <v>0</v>
      </c>
    </row>
    <row r="206" s="2" customFormat="1" ht="16.5" customHeight="1">
      <c r="A206" s="38"/>
      <c r="B206" s="39"/>
      <c r="C206" s="246" t="s">
        <v>391</v>
      </c>
      <c r="D206" s="246" t="s">
        <v>181</v>
      </c>
      <c r="E206" s="247" t="s">
        <v>392</v>
      </c>
      <c r="F206" s="248" t="s">
        <v>393</v>
      </c>
      <c r="G206" s="249" t="s">
        <v>327</v>
      </c>
      <c r="H206" s="250">
        <v>61.950000000000003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0.34201999999999999</v>
      </c>
      <c r="R206" s="255">
        <f>Q206*H206</f>
        <v>21.188139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394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393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395</v>
      </c>
      <c r="G208" s="268"/>
      <c r="H208" s="271">
        <v>61.950000000000003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7</v>
      </c>
      <c r="D209" s="246" t="s">
        <v>181</v>
      </c>
      <c r="E209" s="247" t="s">
        <v>396</v>
      </c>
      <c r="F209" s="248" t="s">
        <v>397</v>
      </c>
      <c r="G209" s="249" t="s">
        <v>342</v>
      </c>
      <c r="H209" s="250">
        <v>3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0.0068799999999999998</v>
      </c>
      <c r="R209" s="255">
        <f>Q209*H209</f>
        <v>0.020639999999999999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398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397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2" customFormat="1" ht="24" customHeight="1">
      <c r="A211" s="38"/>
      <c r="B211" s="39"/>
      <c r="C211" s="278" t="s">
        <v>399</v>
      </c>
      <c r="D211" s="278" t="s">
        <v>334</v>
      </c>
      <c r="E211" s="279" t="s">
        <v>400</v>
      </c>
      <c r="F211" s="280" t="s">
        <v>401</v>
      </c>
      <c r="G211" s="281" t="s">
        <v>342</v>
      </c>
      <c r="H211" s="282">
        <v>3</v>
      </c>
      <c r="I211" s="283"/>
      <c r="J211" s="284">
        <f>ROUND(I211*H211,2)</f>
        <v>0</v>
      </c>
      <c r="K211" s="280" t="s">
        <v>280</v>
      </c>
      <c r="L211" s="285"/>
      <c r="M211" s="286" t="s">
        <v>1</v>
      </c>
      <c r="N211" s="287" t="s">
        <v>50</v>
      </c>
      <c r="O211" s="91"/>
      <c r="P211" s="255">
        <f>O211*H211</f>
        <v>0</v>
      </c>
      <c r="Q211" s="255">
        <v>0.055</v>
      </c>
      <c r="R211" s="255">
        <f>Q211*H211</f>
        <v>0.16500000000000001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215</v>
      </c>
      <c r="AT211" s="257" t="s">
        <v>334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402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403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2" customFormat="1" ht="24" customHeight="1">
      <c r="A213" s="38"/>
      <c r="B213" s="39"/>
      <c r="C213" s="246" t="s">
        <v>404</v>
      </c>
      <c r="D213" s="246" t="s">
        <v>181</v>
      </c>
      <c r="E213" s="247" t="s">
        <v>405</v>
      </c>
      <c r="F213" s="248" t="s">
        <v>406</v>
      </c>
      <c r="G213" s="249" t="s">
        <v>342</v>
      </c>
      <c r="H213" s="250">
        <v>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0.0091800000000000007</v>
      </c>
      <c r="R213" s="255">
        <f>Q213*H213</f>
        <v>0.027540000000000002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407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408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2" customFormat="1" ht="24" customHeight="1">
      <c r="A215" s="38"/>
      <c r="B215" s="39"/>
      <c r="C215" s="278" t="s">
        <v>409</v>
      </c>
      <c r="D215" s="278" t="s">
        <v>334</v>
      </c>
      <c r="E215" s="279" t="s">
        <v>410</v>
      </c>
      <c r="F215" s="280" t="s">
        <v>411</v>
      </c>
      <c r="G215" s="281" t="s">
        <v>342</v>
      </c>
      <c r="H215" s="282">
        <v>3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0.082000000000000003</v>
      </c>
      <c r="R215" s="255">
        <f>Q215*H215</f>
        <v>0.246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215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412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413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2" customFormat="1" ht="24" customHeight="1">
      <c r="A217" s="38"/>
      <c r="B217" s="39"/>
      <c r="C217" s="246" t="s">
        <v>414</v>
      </c>
      <c r="D217" s="246" t="s">
        <v>181</v>
      </c>
      <c r="E217" s="247" t="s">
        <v>415</v>
      </c>
      <c r="F217" s="248" t="s">
        <v>416</v>
      </c>
      <c r="G217" s="249" t="s">
        <v>327</v>
      </c>
      <c r="H217" s="250">
        <v>6</v>
      </c>
      <c r="I217" s="251"/>
      <c r="J217" s="252">
        <f>ROUND(I217*H217,2)</f>
        <v>0</v>
      </c>
      <c r="K217" s="248" t="s">
        <v>280</v>
      </c>
      <c r="L217" s="44"/>
      <c r="M217" s="253" t="s">
        <v>1</v>
      </c>
      <c r="N217" s="254" t="s">
        <v>50</v>
      </c>
      <c r="O217" s="91"/>
      <c r="P217" s="255">
        <f>O217*H217</f>
        <v>0</v>
      </c>
      <c r="Q217" s="255">
        <v>0.0012600000000000001</v>
      </c>
      <c r="R217" s="255">
        <f>Q217*H217</f>
        <v>0.0075600000000000007</v>
      </c>
      <c r="S217" s="255">
        <v>0</v>
      </c>
      <c r="T217" s="25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57" t="s">
        <v>198</v>
      </c>
      <c r="AT217" s="257" t="s">
        <v>181</v>
      </c>
      <c r="AU217" s="257" t="s">
        <v>96</v>
      </c>
      <c r="AY217" s="16" t="s">
        <v>180</v>
      </c>
      <c r="BE217" s="258">
        <f>IF(N217="základní",J217,0)</f>
        <v>0</v>
      </c>
      <c r="BF217" s="258">
        <f>IF(N217="snížená",J217,0)</f>
        <v>0</v>
      </c>
      <c r="BG217" s="258">
        <f>IF(N217="zákl. přenesená",J217,0)</f>
        <v>0</v>
      </c>
      <c r="BH217" s="258">
        <f>IF(N217="sníž. přenesená",J217,0)</f>
        <v>0</v>
      </c>
      <c r="BI217" s="258">
        <f>IF(N217="nulová",J217,0)</f>
        <v>0</v>
      </c>
      <c r="BJ217" s="16" t="s">
        <v>93</v>
      </c>
      <c r="BK217" s="258">
        <f>ROUND(I217*H217,2)</f>
        <v>0</v>
      </c>
      <c r="BL217" s="16" t="s">
        <v>198</v>
      </c>
      <c r="BM217" s="257" t="s">
        <v>417</v>
      </c>
    </row>
    <row r="218" s="2" customFormat="1">
      <c r="A218" s="38"/>
      <c r="B218" s="39"/>
      <c r="C218" s="40"/>
      <c r="D218" s="259" t="s">
        <v>187</v>
      </c>
      <c r="E218" s="40"/>
      <c r="F218" s="260" t="s">
        <v>418</v>
      </c>
      <c r="G218" s="40"/>
      <c r="H218" s="40"/>
      <c r="I218" s="154"/>
      <c r="J218" s="40"/>
      <c r="K218" s="40"/>
      <c r="L218" s="44"/>
      <c r="M218" s="261"/>
      <c r="N218" s="262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6" t="s">
        <v>187</v>
      </c>
      <c r="AU218" s="16" t="s">
        <v>96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419</v>
      </c>
      <c r="G219" s="268"/>
      <c r="H219" s="271">
        <v>6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93</v>
      </c>
      <c r="AY219" s="277" t="s">
        <v>180</v>
      </c>
    </row>
    <row r="220" s="12" customFormat="1" ht="22.8" customHeight="1">
      <c r="A220" s="12"/>
      <c r="B220" s="230"/>
      <c r="C220" s="231"/>
      <c r="D220" s="232" t="s">
        <v>84</v>
      </c>
      <c r="E220" s="244" t="s">
        <v>198</v>
      </c>
      <c r="F220" s="244" t="s">
        <v>420</v>
      </c>
      <c r="G220" s="231"/>
      <c r="H220" s="231"/>
      <c r="I220" s="234"/>
      <c r="J220" s="245">
        <f>BK220</f>
        <v>0</v>
      </c>
      <c r="K220" s="231"/>
      <c r="L220" s="236"/>
      <c r="M220" s="237"/>
      <c r="N220" s="238"/>
      <c r="O220" s="238"/>
      <c r="P220" s="239">
        <f>SUM(P221:P232)</f>
        <v>0</v>
      </c>
      <c r="Q220" s="238"/>
      <c r="R220" s="239">
        <f>SUM(R221:R232)</f>
        <v>4.5792624799999997</v>
      </c>
      <c r="S220" s="238"/>
      <c r="T220" s="240">
        <f>SUM(T221:T232)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41" t="s">
        <v>93</v>
      </c>
      <c r="AT220" s="242" t="s">
        <v>84</v>
      </c>
      <c r="AU220" s="242" t="s">
        <v>93</v>
      </c>
      <c r="AY220" s="241" t="s">
        <v>180</v>
      </c>
      <c r="BK220" s="243">
        <f>SUM(BK221:BK232)</f>
        <v>0</v>
      </c>
    </row>
    <row r="221" s="2" customFormat="1" ht="16.5" customHeight="1">
      <c r="A221" s="38"/>
      <c r="B221" s="39"/>
      <c r="C221" s="246" t="s">
        <v>421</v>
      </c>
      <c r="D221" s="246" t="s">
        <v>181</v>
      </c>
      <c r="E221" s="247" t="s">
        <v>422</v>
      </c>
      <c r="F221" s="248" t="s">
        <v>423</v>
      </c>
      <c r="G221" s="249" t="s">
        <v>290</v>
      </c>
      <c r="H221" s="250">
        <v>1.79</v>
      </c>
      <c r="I221" s="251"/>
      <c r="J221" s="252">
        <f>ROUND(I221*H221,2)</f>
        <v>0</v>
      </c>
      <c r="K221" s="248" t="s">
        <v>280</v>
      </c>
      <c r="L221" s="44"/>
      <c r="M221" s="253" t="s">
        <v>1</v>
      </c>
      <c r="N221" s="254" t="s">
        <v>50</v>
      </c>
      <c r="O221" s="91"/>
      <c r="P221" s="255">
        <f>O221*H221</f>
        <v>0</v>
      </c>
      <c r="Q221" s="255">
        <v>2.4533999999999998</v>
      </c>
      <c r="R221" s="255">
        <f>Q221*H221</f>
        <v>4.3915859999999993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198</v>
      </c>
      <c r="AT221" s="257" t="s">
        <v>181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424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423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425</v>
      </c>
      <c r="G223" s="268"/>
      <c r="H223" s="271">
        <v>1.79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2" customFormat="1" ht="16.5" customHeight="1">
      <c r="A224" s="38"/>
      <c r="B224" s="39"/>
      <c r="C224" s="246" t="s">
        <v>426</v>
      </c>
      <c r="D224" s="246" t="s">
        <v>181</v>
      </c>
      <c r="E224" s="247" t="s">
        <v>427</v>
      </c>
      <c r="F224" s="248" t="s">
        <v>428</v>
      </c>
      <c r="G224" s="249" t="s">
        <v>327</v>
      </c>
      <c r="H224" s="250">
        <v>7.1600000000000001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0.0051900000000000002</v>
      </c>
      <c r="R224" s="255">
        <f>Q224*H224</f>
        <v>0.037160400000000003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429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428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430</v>
      </c>
      <c r="G226" s="268"/>
      <c r="H226" s="271">
        <v>7.1600000000000001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16.5" customHeight="1">
      <c r="A227" s="38"/>
      <c r="B227" s="39"/>
      <c r="C227" s="246" t="s">
        <v>431</v>
      </c>
      <c r="D227" s="246" t="s">
        <v>181</v>
      </c>
      <c r="E227" s="247" t="s">
        <v>432</v>
      </c>
      <c r="F227" s="248" t="s">
        <v>433</v>
      </c>
      <c r="G227" s="249" t="s">
        <v>327</v>
      </c>
      <c r="H227" s="250">
        <v>7.1600000000000001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</v>
      </c>
      <c r="R227" s="255">
        <f>Q227*H227</f>
        <v>0</v>
      </c>
      <c r="S227" s="255">
        <v>0</v>
      </c>
      <c r="T227" s="25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434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433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430</v>
      </c>
      <c r="G229" s="268"/>
      <c r="H229" s="271">
        <v>7.1600000000000001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93</v>
      </c>
      <c r="AY229" s="277" t="s">
        <v>180</v>
      </c>
    </row>
    <row r="230" s="2" customFormat="1" ht="24" customHeight="1">
      <c r="A230" s="38"/>
      <c r="B230" s="39"/>
      <c r="C230" s="246" t="s">
        <v>435</v>
      </c>
      <c r="D230" s="246" t="s">
        <v>181</v>
      </c>
      <c r="E230" s="247" t="s">
        <v>436</v>
      </c>
      <c r="F230" s="248" t="s">
        <v>437</v>
      </c>
      <c r="G230" s="249" t="s">
        <v>322</v>
      </c>
      <c r="H230" s="250">
        <v>0.14299999999999999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1.0525599999999999</v>
      </c>
      <c r="R230" s="255">
        <f>Q230*H230</f>
        <v>0.15051607999999997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438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437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439</v>
      </c>
      <c r="G232" s="268"/>
      <c r="H232" s="271">
        <v>0.14299999999999999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12" customFormat="1" ht="22.8" customHeight="1">
      <c r="A233" s="12"/>
      <c r="B233" s="230"/>
      <c r="C233" s="231"/>
      <c r="D233" s="232" t="s">
        <v>84</v>
      </c>
      <c r="E233" s="244" t="s">
        <v>179</v>
      </c>
      <c r="F233" s="244" t="s">
        <v>440</v>
      </c>
      <c r="G233" s="231"/>
      <c r="H233" s="231"/>
      <c r="I233" s="234"/>
      <c r="J233" s="245">
        <f>BK233</f>
        <v>0</v>
      </c>
      <c r="K233" s="231"/>
      <c r="L233" s="236"/>
      <c r="M233" s="237"/>
      <c r="N233" s="238"/>
      <c r="O233" s="238"/>
      <c r="P233" s="239">
        <f>SUM(P234:P243)</f>
        <v>0</v>
      </c>
      <c r="Q233" s="238"/>
      <c r="R233" s="239">
        <f>SUM(R234:R243)</f>
        <v>4.0190799999999998</v>
      </c>
      <c r="S233" s="238"/>
      <c r="T233" s="240">
        <f>SUM(T234:T243)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41" t="s">
        <v>93</v>
      </c>
      <c r="AT233" s="242" t="s">
        <v>84</v>
      </c>
      <c r="AU233" s="242" t="s">
        <v>93</v>
      </c>
      <c r="AY233" s="241" t="s">
        <v>180</v>
      </c>
      <c r="BK233" s="243">
        <f>SUM(BK234:BK243)</f>
        <v>0</v>
      </c>
    </row>
    <row r="234" s="2" customFormat="1" ht="16.5" customHeight="1">
      <c r="A234" s="38"/>
      <c r="B234" s="39"/>
      <c r="C234" s="246" t="s">
        <v>441</v>
      </c>
      <c r="D234" s="246" t="s">
        <v>181</v>
      </c>
      <c r="E234" s="247" t="s">
        <v>442</v>
      </c>
      <c r="F234" s="248" t="s">
        <v>443</v>
      </c>
      <c r="G234" s="249" t="s">
        <v>327</v>
      </c>
      <c r="H234" s="250">
        <v>29.5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444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445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446</v>
      </c>
      <c r="G236" s="268"/>
      <c r="H236" s="271">
        <v>29.5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93</v>
      </c>
      <c r="AY236" s="277" t="s">
        <v>180</v>
      </c>
    </row>
    <row r="237" s="2" customFormat="1" ht="24" customHeight="1">
      <c r="A237" s="38"/>
      <c r="B237" s="39"/>
      <c r="C237" s="246" t="s">
        <v>447</v>
      </c>
      <c r="D237" s="246" t="s">
        <v>181</v>
      </c>
      <c r="E237" s="247" t="s">
        <v>448</v>
      </c>
      <c r="F237" s="248" t="s">
        <v>449</v>
      </c>
      <c r="G237" s="249" t="s">
        <v>327</v>
      </c>
      <c r="H237" s="250">
        <v>29.5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0.0016000000000000001</v>
      </c>
      <c r="R237" s="255">
        <f>Q237*H237</f>
        <v>0.047199999999999999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96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450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451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96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446</v>
      </c>
      <c r="G239" s="268"/>
      <c r="H239" s="271">
        <v>29.5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93</v>
      </c>
      <c r="AY239" s="277" t="s">
        <v>180</v>
      </c>
    </row>
    <row r="240" s="2" customFormat="1" ht="16.5" customHeight="1">
      <c r="A240" s="38"/>
      <c r="B240" s="39"/>
      <c r="C240" s="278" t="s">
        <v>452</v>
      </c>
      <c r="D240" s="278" t="s">
        <v>334</v>
      </c>
      <c r="E240" s="279" t="s">
        <v>453</v>
      </c>
      <c r="F240" s="280" t="s">
        <v>454</v>
      </c>
      <c r="G240" s="281" t="s">
        <v>327</v>
      </c>
      <c r="H240" s="282">
        <v>30.09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0.13200000000000001</v>
      </c>
      <c r="R240" s="255">
        <f>Q240*H240</f>
        <v>3.9718800000000001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455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456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446</v>
      </c>
      <c r="G242" s="268"/>
      <c r="H242" s="271">
        <v>29.5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8"/>
      <c r="F243" s="270" t="s">
        <v>457</v>
      </c>
      <c r="G243" s="268"/>
      <c r="H243" s="271">
        <v>30.09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</v>
      </c>
      <c r="AX243" s="13" t="s">
        <v>93</v>
      </c>
      <c r="AY243" s="277" t="s">
        <v>180</v>
      </c>
    </row>
    <row r="244" s="12" customFormat="1" ht="22.8" customHeight="1">
      <c r="A244" s="12"/>
      <c r="B244" s="230"/>
      <c r="C244" s="231"/>
      <c r="D244" s="232" t="s">
        <v>84</v>
      </c>
      <c r="E244" s="244" t="s">
        <v>206</v>
      </c>
      <c r="F244" s="244" t="s">
        <v>458</v>
      </c>
      <c r="G244" s="231"/>
      <c r="H244" s="231"/>
      <c r="I244" s="234"/>
      <c r="J244" s="245">
        <f>BK244</f>
        <v>0</v>
      </c>
      <c r="K244" s="231"/>
      <c r="L244" s="236"/>
      <c r="M244" s="237"/>
      <c r="N244" s="238"/>
      <c r="O244" s="238"/>
      <c r="P244" s="239">
        <f>SUM(P245:P268)</f>
        <v>0</v>
      </c>
      <c r="Q244" s="238"/>
      <c r="R244" s="239">
        <f>SUM(R245:R268)</f>
        <v>7.0877256000000006</v>
      </c>
      <c r="S244" s="238"/>
      <c r="T244" s="240">
        <f>SUM(T245:T268)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41" t="s">
        <v>93</v>
      </c>
      <c r="AT244" s="242" t="s">
        <v>84</v>
      </c>
      <c r="AU244" s="242" t="s">
        <v>93</v>
      </c>
      <c r="AY244" s="241" t="s">
        <v>180</v>
      </c>
      <c r="BK244" s="243">
        <f>SUM(BK245:BK268)</f>
        <v>0</v>
      </c>
    </row>
    <row r="245" s="2" customFormat="1" ht="24" customHeight="1">
      <c r="A245" s="38"/>
      <c r="B245" s="39"/>
      <c r="C245" s="246" t="s">
        <v>459</v>
      </c>
      <c r="D245" s="246" t="s">
        <v>181</v>
      </c>
      <c r="E245" s="247" t="s">
        <v>460</v>
      </c>
      <c r="F245" s="248" t="s">
        <v>461</v>
      </c>
      <c r="G245" s="249" t="s">
        <v>327</v>
      </c>
      <c r="H245" s="250">
        <v>47.334000000000003</v>
      </c>
      <c r="I245" s="251"/>
      <c r="J245" s="252">
        <f>ROUND(I245*H245,2)</f>
        <v>0</v>
      </c>
      <c r="K245" s="248" t="s">
        <v>1</v>
      </c>
      <c r="L245" s="44"/>
      <c r="M245" s="253" t="s">
        <v>1</v>
      </c>
      <c r="N245" s="254" t="s">
        <v>50</v>
      </c>
      <c r="O245" s="91"/>
      <c r="P245" s="255">
        <f>O245*H245</f>
        <v>0</v>
      </c>
      <c r="Q245" s="255">
        <v>0.047660000000000001</v>
      </c>
      <c r="R245" s="255">
        <f>Q245*H245</f>
        <v>2.25593844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198</v>
      </c>
      <c r="AT245" s="257" t="s">
        <v>181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198</v>
      </c>
      <c r="BM245" s="257" t="s">
        <v>462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461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463</v>
      </c>
      <c r="G247" s="268"/>
      <c r="H247" s="271">
        <v>47.334000000000003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2" customFormat="1" ht="24" customHeight="1">
      <c r="A248" s="38"/>
      <c r="B248" s="39"/>
      <c r="C248" s="246" t="s">
        <v>464</v>
      </c>
      <c r="D248" s="246" t="s">
        <v>181</v>
      </c>
      <c r="E248" s="247" t="s">
        <v>465</v>
      </c>
      <c r="F248" s="248" t="s">
        <v>466</v>
      </c>
      <c r="G248" s="249" t="s">
        <v>327</v>
      </c>
      <c r="H248" s="250">
        <v>55.490000000000002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0.023099999999999999</v>
      </c>
      <c r="R248" s="255">
        <f>Q248*H248</f>
        <v>1.281819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467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468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469</v>
      </c>
      <c r="G250" s="268"/>
      <c r="H250" s="271">
        <v>55.490000000000002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470</v>
      </c>
      <c r="D251" s="246" t="s">
        <v>181</v>
      </c>
      <c r="E251" s="247" t="s">
        <v>471</v>
      </c>
      <c r="F251" s="248" t="s">
        <v>472</v>
      </c>
      <c r="G251" s="249" t="s">
        <v>327</v>
      </c>
      <c r="H251" s="250">
        <v>55.490000000000002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0.0047800000000000004</v>
      </c>
      <c r="R251" s="255">
        <f>Q251*H251</f>
        <v>0.26524220000000004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473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474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469</v>
      </c>
      <c r="G253" s="268"/>
      <c r="H253" s="271">
        <v>55.490000000000002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475</v>
      </c>
      <c r="D254" s="246" t="s">
        <v>181</v>
      </c>
      <c r="E254" s="247" t="s">
        <v>476</v>
      </c>
      <c r="F254" s="248" t="s">
        <v>477</v>
      </c>
      <c r="G254" s="249" t="s">
        <v>327</v>
      </c>
      <c r="H254" s="250">
        <v>61.950000000000003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0.0027000000000000001</v>
      </c>
      <c r="R254" s="255">
        <f>Q254*H254</f>
        <v>0.16726500000000003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478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479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395</v>
      </c>
      <c r="G256" s="268"/>
      <c r="H256" s="271">
        <v>61.950000000000003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93</v>
      </c>
      <c r="AY256" s="277" t="s">
        <v>180</v>
      </c>
    </row>
    <row r="257" s="2" customFormat="1" ht="24" customHeight="1">
      <c r="A257" s="38"/>
      <c r="B257" s="39"/>
      <c r="C257" s="246" t="s">
        <v>480</v>
      </c>
      <c r="D257" s="246" t="s">
        <v>181</v>
      </c>
      <c r="E257" s="247" t="s">
        <v>481</v>
      </c>
      <c r="F257" s="248" t="s">
        <v>482</v>
      </c>
      <c r="G257" s="249" t="s">
        <v>483</v>
      </c>
      <c r="H257" s="250">
        <v>10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0.00021000000000000001</v>
      </c>
      <c r="R257" s="255">
        <f>Q257*H257</f>
        <v>0.0021000000000000003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484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485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223</v>
      </c>
      <c r="G259" s="268"/>
      <c r="H259" s="271">
        <v>10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93</v>
      </c>
      <c r="AY259" s="277" t="s">
        <v>180</v>
      </c>
    </row>
    <row r="260" s="2" customFormat="1" ht="16.5" customHeight="1">
      <c r="A260" s="38"/>
      <c r="B260" s="39"/>
      <c r="C260" s="246" t="s">
        <v>486</v>
      </c>
      <c r="D260" s="246" t="s">
        <v>181</v>
      </c>
      <c r="E260" s="247" t="s">
        <v>487</v>
      </c>
      <c r="F260" s="248" t="s">
        <v>488</v>
      </c>
      <c r="G260" s="249" t="s">
        <v>290</v>
      </c>
      <c r="H260" s="250">
        <v>0.91400000000000003</v>
      </c>
      <c r="I260" s="251"/>
      <c r="J260" s="252">
        <f>ROUND(I260*H260,2)</f>
        <v>0</v>
      </c>
      <c r="K260" s="248" t="s">
        <v>280</v>
      </c>
      <c r="L260" s="44"/>
      <c r="M260" s="253" t="s">
        <v>1</v>
      </c>
      <c r="N260" s="254" t="s">
        <v>50</v>
      </c>
      <c r="O260" s="91"/>
      <c r="P260" s="255">
        <f>O260*H260</f>
        <v>0</v>
      </c>
      <c r="Q260" s="255">
        <v>2.45329</v>
      </c>
      <c r="R260" s="255">
        <f>Q260*H260</f>
        <v>2.2423070599999999</v>
      </c>
      <c r="S260" s="255">
        <v>0</v>
      </c>
      <c r="T260" s="25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57" t="s">
        <v>198</v>
      </c>
      <c r="AT260" s="257" t="s">
        <v>181</v>
      </c>
      <c r="AU260" s="257" t="s">
        <v>96</v>
      </c>
      <c r="AY260" s="16" t="s">
        <v>180</v>
      </c>
      <c r="BE260" s="258">
        <f>IF(N260="základní",J260,0)</f>
        <v>0</v>
      </c>
      <c r="BF260" s="258">
        <f>IF(N260="snížená",J260,0)</f>
        <v>0</v>
      </c>
      <c r="BG260" s="258">
        <f>IF(N260="zákl. přenesená",J260,0)</f>
        <v>0</v>
      </c>
      <c r="BH260" s="258">
        <f>IF(N260="sníž. přenesená",J260,0)</f>
        <v>0</v>
      </c>
      <c r="BI260" s="258">
        <f>IF(N260="nulová",J260,0)</f>
        <v>0</v>
      </c>
      <c r="BJ260" s="16" t="s">
        <v>93</v>
      </c>
      <c r="BK260" s="258">
        <f>ROUND(I260*H260,2)</f>
        <v>0</v>
      </c>
      <c r="BL260" s="16" t="s">
        <v>198</v>
      </c>
      <c r="BM260" s="257" t="s">
        <v>489</v>
      </c>
    </row>
    <row r="261" s="2" customFormat="1">
      <c r="A261" s="38"/>
      <c r="B261" s="39"/>
      <c r="C261" s="40"/>
      <c r="D261" s="259" t="s">
        <v>187</v>
      </c>
      <c r="E261" s="40"/>
      <c r="F261" s="260" t="s">
        <v>490</v>
      </c>
      <c r="G261" s="40"/>
      <c r="H261" s="40"/>
      <c r="I261" s="154"/>
      <c r="J261" s="40"/>
      <c r="K261" s="40"/>
      <c r="L261" s="44"/>
      <c r="M261" s="261"/>
      <c r="N261" s="262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6" t="s">
        <v>187</v>
      </c>
      <c r="AU261" s="16" t="s">
        <v>96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491</v>
      </c>
      <c r="G262" s="268"/>
      <c r="H262" s="271">
        <v>0.91400000000000003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93</v>
      </c>
      <c r="AY262" s="277" t="s">
        <v>180</v>
      </c>
    </row>
    <row r="263" s="2" customFormat="1" ht="16.5" customHeight="1">
      <c r="A263" s="38"/>
      <c r="B263" s="39"/>
      <c r="C263" s="246" t="s">
        <v>492</v>
      </c>
      <c r="D263" s="246" t="s">
        <v>181</v>
      </c>
      <c r="E263" s="247" t="s">
        <v>493</v>
      </c>
      <c r="F263" s="248" t="s">
        <v>494</v>
      </c>
      <c r="G263" s="249" t="s">
        <v>322</v>
      </c>
      <c r="H263" s="250">
        <v>0.070000000000000007</v>
      </c>
      <c r="I263" s="251"/>
      <c r="J263" s="252">
        <f>ROUND(I263*H263,2)</f>
        <v>0</v>
      </c>
      <c r="K263" s="248" t="s">
        <v>280</v>
      </c>
      <c r="L263" s="44"/>
      <c r="M263" s="253" t="s">
        <v>1</v>
      </c>
      <c r="N263" s="254" t="s">
        <v>50</v>
      </c>
      <c r="O263" s="91"/>
      <c r="P263" s="255">
        <f>O263*H263</f>
        <v>0</v>
      </c>
      <c r="Q263" s="255">
        <v>1.06277</v>
      </c>
      <c r="R263" s="255">
        <f>Q263*H263</f>
        <v>0.074393900000000013</v>
      </c>
      <c r="S263" s="255">
        <v>0</v>
      </c>
      <c r="T263" s="25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57" t="s">
        <v>198</v>
      </c>
      <c r="AT263" s="257" t="s">
        <v>181</v>
      </c>
      <c r="AU263" s="257" t="s">
        <v>96</v>
      </c>
      <c r="AY263" s="16" t="s">
        <v>180</v>
      </c>
      <c r="BE263" s="258">
        <f>IF(N263="základní",J263,0)</f>
        <v>0</v>
      </c>
      <c r="BF263" s="258">
        <f>IF(N263="snížená",J263,0)</f>
        <v>0</v>
      </c>
      <c r="BG263" s="258">
        <f>IF(N263="zákl. přenesená",J263,0)</f>
        <v>0</v>
      </c>
      <c r="BH263" s="258">
        <f>IF(N263="sníž. přenesená",J263,0)</f>
        <v>0</v>
      </c>
      <c r="BI263" s="258">
        <f>IF(N263="nulová",J263,0)</f>
        <v>0</v>
      </c>
      <c r="BJ263" s="16" t="s">
        <v>93</v>
      </c>
      <c r="BK263" s="258">
        <f>ROUND(I263*H263,2)</f>
        <v>0</v>
      </c>
      <c r="BL263" s="16" t="s">
        <v>198</v>
      </c>
      <c r="BM263" s="257" t="s">
        <v>495</v>
      </c>
    </row>
    <row r="264" s="2" customFormat="1">
      <c r="A264" s="38"/>
      <c r="B264" s="39"/>
      <c r="C264" s="40"/>
      <c r="D264" s="259" t="s">
        <v>187</v>
      </c>
      <c r="E264" s="40"/>
      <c r="F264" s="260" t="s">
        <v>494</v>
      </c>
      <c r="G264" s="40"/>
      <c r="H264" s="40"/>
      <c r="I264" s="154"/>
      <c r="J264" s="40"/>
      <c r="K264" s="40"/>
      <c r="L264" s="44"/>
      <c r="M264" s="261"/>
      <c r="N264" s="262"/>
      <c r="O264" s="91"/>
      <c r="P264" s="91"/>
      <c r="Q264" s="91"/>
      <c r="R264" s="91"/>
      <c r="S264" s="91"/>
      <c r="T264" s="92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6" t="s">
        <v>187</v>
      </c>
      <c r="AU264" s="16" t="s">
        <v>96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496</v>
      </c>
      <c r="G265" s="268"/>
      <c r="H265" s="271">
        <v>0.070000000000000007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93</v>
      </c>
      <c r="AY265" s="277" t="s">
        <v>180</v>
      </c>
    </row>
    <row r="266" s="2" customFormat="1" ht="24" customHeight="1">
      <c r="A266" s="38"/>
      <c r="B266" s="39"/>
      <c r="C266" s="246" t="s">
        <v>497</v>
      </c>
      <c r="D266" s="246" t="s">
        <v>181</v>
      </c>
      <c r="E266" s="247" t="s">
        <v>498</v>
      </c>
      <c r="F266" s="248" t="s">
        <v>499</v>
      </c>
      <c r="G266" s="249" t="s">
        <v>327</v>
      </c>
      <c r="H266" s="250">
        <v>13.050000000000001</v>
      </c>
      <c r="I266" s="251"/>
      <c r="J266" s="252">
        <f>ROUND(I266*H266,2)</f>
        <v>0</v>
      </c>
      <c r="K266" s="248" t="s">
        <v>280</v>
      </c>
      <c r="L266" s="44"/>
      <c r="M266" s="253" t="s">
        <v>1</v>
      </c>
      <c r="N266" s="254" t="s">
        <v>50</v>
      </c>
      <c r="O266" s="91"/>
      <c r="P266" s="255">
        <f>O266*H266</f>
        <v>0</v>
      </c>
      <c r="Q266" s="255">
        <v>0.061199999999999997</v>
      </c>
      <c r="R266" s="255">
        <f>Q266*H266</f>
        <v>0.79866000000000004</v>
      </c>
      <c r="S266" s="255">
        <v>0</v>
      </c>
      <c r="T266" s="25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57" t="s">
        <v>198</v>
      </c>
      <c r="AT266" s="257" t="s">
        <v>181</v>
      </c>
      <c r="AU266" s="257" t="s">
        <v>96</v>
      </c>
      <c r="AY266" s="16" t="s">
        <v>180</v>
      </c>
      <c r="BE266" s="258">
        <f>IF(N266="základní",J266,0)</f>
        <v>0</v>
      </c>
      <c r="BF266" s="258">
        <f>IF(N266="snížená",J266,0)</f>
        <v>0</v>
      </c>
      <c r="BG266" s="258">
        <f>IF(N266="zákl. přenesená",J266,0)</f>
        <v>0</v>
      </c>
      <c r="BH266" s="258">
        <f>IF(N266="sníž. přenesená",J266,0)</f>
        <v>0</v>
      </c>
      <c r="BI266" s="258">
        <f>IF(N266="nulová",J266,0)</f>
        <v>0</v>
      </c>
      <c r="BJ266" s="16" t="s">
        <v>93</v>
      </c>
      <c r="BK266" s="258">
        <f>ROUND(I266*H266,2)</f>
        <v>0</v>
      </c>
      <c r="BL266" s="16" t="s">
        <v>198</v>
      </c>
      <c r="BM266" s="257" t="s">
        <v>500</v>
      </c>
    </row>
    <row r="267" s="2" customFormat="1">
      <c r="A267" s="38"/>
      <c r="B267" s="39"/>
      <c r="C267" s="40"/>
      <c r="D267" s="259" t="s">
        <v>187</v>
      </c>
      <c r="E267" s="40"/>
      <c r="F267" s="260" t="s">
        <v>501</v>
      </c>
      <c r="G267" s="40"/>
      <c r="H267" s="40"/>
      <c r="I267" s="154"/>
      <c r="J267" s="40"/>
      <c r="K267" s="40"/>
      <c r="L267" s="44"/>
      <c r="M267" s="261"/>
      <c r="N267" s="262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6" t="s">
        <v>187</v>
      </c>
      <c r="AU267" s="16" t="s">
        <v>96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502</v>
      </c>
      <c r="G268" s="268"/>
      <c r="H268" s="271">
        <v>13.050000000000001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93</v>
      </c>
      <c r="AY268" s="277" t="s">
        <v>180</v>
      </c>
    </row>
    <row r="269" s="12" customFormat="1" ht="22.8" customHeight="1">
      <c r="A269" s="12"/>
      <c r="B269" s="230"/>
      <c r="C269" s="231"/>
      <c r="D269" s="232" t="s">
        <v>84</v>
      </c>
      <c r="E269" s="244" t="s">
        <v>219</v>
      </c>
      <c r="F269" s="244" t="s">
        <v>503</v>
      </c>
      <c r="G269" s="231"/>
      <c r="H269" s="231"/>
      <c r="I269" s="234"/>
      <c r="J269" s="245">
        <f>BK269</f>
        <v>0</v>
      </c>
      <c r="K269" s="231"/>
      <c r="L269" s="236"/>
      <c r="M269" s="237"/>
      <c r="N269" s="238"/>
      <c r="O269" s="238"/>
      <c r="P269" s="239">
        <f>SUM(P270:P287)</f>
        <v>0</v>
      </c>
      <c r="Q269" s="238"/>
      <c r="R269" s="239">
        <f>SUM(R270:R287)</f>
        <v>7.5227563999999996</v>
      </c>
      <c r="S269" s="238"/>
      <c r="T269" s="240">
        <f>SUM(T270:T287)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41" t="s">
        <v>93</v>
      </c>
      <c r="AT269" s="242" t="s">
        <v>84</v>
      </c>
      <c r="AU269" s="242" t="s">
        <v>93</v>
      </c>
      <c r="AY269" s="241" t="s">
        <v>180</v>
      </c>
      <c r="BK269" s="243">
        <f>SUM(BK270:BK287)</f>
        <v>0</v>
      </c>
    </row>
    <row r="270" s="2" customFormat="1" ht="16.5" customHeight="1">
      <c r="A270" s="38"/>
      <c r="B270" s="39"/>
      <c r="C270" s="278" t="s">
        <v>504</v>
      </c>
      <c r="D270" s="278" t="s">
        <v>334</v>
      </c>
      <c r="E270" s="279" t="s">
        <v>505</v>
      </c>
      <c r="F270" s="280" t="s">
        <v>506</v>
      </c>
      <c r="G270" s="281" t="s">
        <v>342</v>
      </c>
      <c r="H270" s="282">
        <v>32</v>
      </c>
      <c r="I270" s="283"/>
      <c r="J270" s="284">
        <f>ROUND(I270*H270,2)</f>
        <v>0</v>
      </c>
      <c r="K270" s="280" t="s">
        <v>312</v>
      </c>
      <c r="L270" s="285"/>
      <c r="M270" s="286" t="s">
        <v>1</v>
      </c>
      <c r="N270" s="287" t="s">
        <v>50</v>
      </c>
      <c r="O270" s="91"/>
      <c r="P270" s="255">
        <f>O270*H270</f>
        <v>0</v>
      </c>
      <c r="Q270" s="255">
        <v>0.108</v>
      </c>
      <c r="R270" s="255">
        <f>Q270*H270</f>
        <v>3.456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215</v>
      </c>
      <c r="AT270" s="257" t="s">
        <v>334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198</v>
      </c>
      <c r="BM270" s="257" t="s">
        <v>507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508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2" customFormat="1" ht="24" customHeight="1">
      <c r="A272" s="38"/>
      <c r="B272" s="39"/>
      <c r="C272" s="246" t="s">
        <v>509</v>
      </c>
      <c r="D272" s="246" t="s">
        <v>181</v>
      </c>
      <c r="E272" s="247" t="s">
        <v>510</v>
      </c>
      <c r="F272" s="248" t="s">
        <v>511</v>
      </c>
      <c r="G272" s="249" t="s">
        <v>483</v>
      </c>
      <c r="H272" s="250">
        <v>31.399999999999999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0.1295</v>
      </c>
      <c r="R272" s="255">
        <f>Q272*H272</f>
        <v>4.0663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512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513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514</v>
      </c>
      <c r="G274" s="268"/>
      <c r="H274" s="271">
        <v>31.399999999999999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24" customHeight="1">
      <c r="A275" s="38"/>
      <c r="B275" s="39"/>
      <c r="C275" s="246" t="s">
        <v>515</v>
      </c>
      <c r="D275" s="246" t="s">
        <v>181</v>
      </c>
      <c r="E275" s="247" t="s">
        <v>516</v>
      </c>
      <c r="F275" s="248" t="s">
        <v>517</v>
      </c>
      <c r="G275" s="249" t="s">
        <v>327</v>
      </c>
      <c r="H275" s="250">
        <v>148.80000000000001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</v>
      </c>
      <c r="R275" s="255">
        <f>Q275*H275</f>
        <v>0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518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517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519</v>
      </c>
      <c r="G277" s="268"/>
      <c r="H277" s="271">
        <v>148.80000000000001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93</v>
      </c>
      <c r="AY277" s="277" t="s">
        <v>180</v>
      </c>
    </row>
    <row r="278" s="2" customFormat="1" ht="24" customHeight="1">
      <c r="A278" s="38"/>
      <c r="B278" s="39"/>
      <c r="C278" s="246" t="s">
        <v>520</v>
      </c>
      <c r="D278" s="246" t="s">
        <v>181</v>
      </c>
      <c r="E278" s="247" t="s">
        <v>521</v>
      </c>
      <c r="F278" s="248" t="s">
        <v>522</v>
      </c>
      <c r="G278" s="249" t="s">
        <v>327</v>
      </c>
      <c r="H278" s="250">
        <v>148.80000000000001</v>
      </c>
      <c r="I278" s="251"/>
      <c r="J278" s="252">
        <f>ROUND(I278*H278,2)</f>
        <v>0</v>
      </c>
      <c r="K278" s="248" t="s">
        <v>280</v>
      </c>
      <c r="L278" s="44"/>
      <c r="M278" s="253" t="s">
        <v>1</v>
      </c>
      <c r="N278" s="254" t="s">
        <v>50</v>
      </c>
      <c r="O278" s="91"/>
      <c r="P278" s="255">
        <f>O278*H278</f>
        <v>0</v>
      </c>
      <c r="Q278" s="255">
        <v>0</v>
      </c>
      <c r="R278" s="255">
        <f>Q278*H278</f>
        <v>0</v>
      </c>
      <c r="S278" s="255">
        <v>0</v>
      </c>
      <c r="T278" s="25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57" t="s">
        <v>198</v>
      </c>
      <c r="AT278" s="257" t="s">
        <v>181</v>
      </c>
      <c r="AU278" s="257" t="s">
        <v>96</v>
      </c>
      <c r="AY278" s="16" t="s">
        <v>180</v>
      </c>
      <c r="BE278" s="258">
        <f>IF(N278="základní",J278,0)</f>
        <v>0</v>
      </c>
      <c r="BF278" s="258">
        <f>IF(N278="snížená",J278,0)</f>
        <v>0</v>
      </c>
      <c r="BG278" s="258">
        <f>IF(N278="zákl. přenesená",J278,0)</f>
        <v>0</v>
      </c>
      <c r="BH278" s="258">
        <f>IF(N278="sníž. přenesená",J278,0)</f>
        <v>0</v>
      </c>
      <c r="BI278" s="258">
        <f>IF(N278="nulová",J278,0)</f>
        <v>0</v>
      </c>
      <c r="BJ278" s="16" t="s">
        <v>93</v>
      </c>
      <c r="BK278" s="258">
        <f>ROUND(I278*H278,2)</f>
        <v>0</v>
      </c>
      <c r="BL278" s="16" t="s">
        <v>198</v>
      </c>
      <c r="BM278" s="257" t="s">
        <v>523</v>
      </c>
    </row>
    <row r="279" s="2" customFormat="1">
      <c r="A279" s="38"/>
      <c r="B279" s="39"/>
      <c r="C279" s="40"/>
      <c r="D279" s="259" t="s">
        <v>187</v>
      </c>
      <c r="E279" s="40"/>
      <c r="F279" s="260" t="s">
        <v>522</v>
      </c>
      <c r="G279" s="40"/>
      <c r="H279" s="40"/>
      <c r="I279" s="154"/>
      <c r="J279" s="40"/>
      <c r="K279" s="40"/>
      <c r="L279" s="44"/>
      <c r="M279" s="261"/>
      <c r="N279" s="262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6" t="s">
        <v>187</v>
      </c>
      <c r="AU279" s="16" t="s">
        <v>96</v>
      </c>
    </row>
    <row r="280" s="2" customFormat="1" ht="24" customHeight="1">
      <c r="A280" s="38"/>
      <c r="B280" s="39"/>
      <c r="C280" s="246" t="s">
        <v>524</v>
      </c>
      <c r="D280" s="246" t="s">
        <v>181</v>
      </c>
      <c r="E280" s="247" t="s">
        <v>525</v>
      </c>
      <c r="F280" s="248" t="s">
        <v>526</v>
      </c>
      <c r="G280" s="249" t="s">
        <v>327</v>
      </c>
      <c r="H280" s="250">
        <v>7440</v>
      </c>
      <c r="I280" s="251"/>
      <c r="J280" s="252">
        <f>ROUND(I280*H280,2)</f>
        <v>0</v>
      </c>
      <c r="K280" s="248" t="s">
        <v>280</v>
      </c>
      <c r="L280" s="44"/>
      <c r="M280" s="253" t="s">
        <v>1</v>
      </c>
      <c r="N280" s="254" t="s">
        <v>50</v>
      </c>
      <c r="O280" s="91"/>
      <c r="P280" s="255">
        <f>O280*H280</f>
        <v>0</v>
      </c>
      <c r="Q280" s="255">
        <v>0</v>
      </c>
      <c r="R280" s="255">
        <f>Q280*H280</f>
        <v>0</v>
      </c>
      <c r="S280" s="255">
        <v>0</v>
      </c>
      <c r="T280" s="25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57" t="s">
        <v>198</v>
      </c>
      <c r="AT280" s="257" t="s">
        <v>181</v>
      </c>
      <c r="AU280" s="257" t="s">
        <v>96</v>
      </c>
      <c r="AY280" s="16" t="s">
        <v>180</v>
      </c>
      <c r="BE280" s="258">
        <f>IF(N280="základní",J280,0)</f>
        <v>0</v>
      </c>
      <c r="BF280" s="258">
        <f>IF(N280="snížená",J280,0)</f>
        <v>0</v>
      </c>
      <c r="BG280" s="258">
        <f>IF(N280="zákl. přenesená",J280,0)</f>
        <v>0</v>
      </c>
      <c r="BH280" s="258">
        <f>IF(N280="sníž. přenesená",J280,0)</f>
        <v>0</v>
      </c>
      <c r="BI280" s="258">
        <f>IF(N280="nulová",J280,0)</f>
        <v>0</v>
      </c>
      <c r="BJ280" s="16" t="s">
        <v>93</v>
      </c>
      <c r="BK280" s="258">
        <f>ROUND(I280*H280,2)</f>
        <v>0</v>
      </c>
      <c r="BL280" s="16" t="s">
        <v>198</v>
      </c>
      <c r="BM280" s="257" t="s">
        <v>527</v>
      </c>
    </row>
    <row r="281" s="2" customFormat="1">
      <c r="A281" s="38"/>
      <c r="B281" s="39"/>
      <c r="C281" s="40"/>
      <c r="D281" s="259" t="s">
        <v>187</v>
      </c>
      <c r="E281" s="40"/>
      <c r="F281" s="260" t="s">
        <v>528</v>
      </c>
      <c r="G281" s="40"/>
      <c r="H281" s="40"/>
      <c r="I281" s="154"/>
      <c r="J281" s="40"/>
      <c r="K281" s="40"/>
      <c r="L281" s="44"/>
      <c r="M281" s="261"/>
      <c r="N281" s="262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6" t="s">
        <v>187</v>
      </c>
      <c r="AU281" s="16" t="s">
        <v>96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529</v>
      </c>
      <c r="G282" s="268"/>
      <c r="H282" s="271">
        <v>7440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93</v>
      </c>
      <c r="AY282" s="277" t="s">
        <v>180</v>
      </c>
    </row>
    <row r="283" s="2" customFormat="1" ht="24" customHeight="1">
      <c r="A283" s="38"/>
      <c r="B283" s="39"/>
      <c r="C283" s="246" t="s">
        <v>530</v>
      </c>
      <c r="D283" s="246" t="s">
        <v>181</v>
      </c>
      <c r="E283" s="247" t="s">
        <v>531</v>
      </c>
      <c r="F283" s="248" t="s">
        <v>532</v>
      </c>
      <c r="G283" s="249" t="s">
        <v>327</v>
      </c>
      <c r="H283" s="250">
        <v>45.640000000000001</v>
      </c>
      <c r="I283" s="251"/>
      <c r="J283" s="252">
        <f>ROUND(I283*H283,2)</f>
        <v>0</v>
      </c>
      <c r="K283" s="248" t="s">
        <v>280</v>
      </c>
      <c r="L283" s="44"/>
      <c r="M283" s="253" t="s">
        <v>1</v>
      </c>
      <c r="N283" s="254" t="s">
        <v>50</v>
      </c>
      <c r="O283" s="91"/>
      <c r="P283" s="255">
        <f>O283*H283</f>
        <v>0</v>
      </c>
      <c r="Q283" s="255">
        <v>1.0000000000000001E-05</v>
      </c>
      <c r="R283" s="255">
        <f>Q283*H283</f>
        <v>0.00045640000000000003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198</v>
      </c>
      <c r="AT283" s="257" t="s">
        <v>181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533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534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535</v>
      </c>
      <c r="G285" s="268"/>
      <c r="H285" s="271">
        <v>45.640000000000001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93</v>
      </c>
      <c r="AY285" s="277" t="s">
        <v>180</v>
      </c>
    </row>
    <row r="286" s="2" customFormat="1" ht="48" customHeight="1">
      <c r="A286" s="38"/>
      <c r="B286" s="39"/>
      <c r="C286" s="246" t="s">
        <v>536</v>
      </c>
      <c r="D286" s="246" t="s">
        <v>181</v>
      </c>
      <c r="E286" s="247" t="s">
        <v>537</v>
      </c>
      <c r="F286" s="248" t="s">
        <v>538</v>
      </c>
      <c r="G286" s="249" t="s">
        <v>184</v>
      </c>
      <c r="H286" s="250">
        <v>1</v>
      </c>
      <c r="I286" s="251"/>
      <c r="J286" s="252">
        <f>ROUND(I286*H286,2)</f>
        <v>0</v>
      </c>
      <c r="K286" s="248" t="s">
        <v>1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539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538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2" customFormat="1" ht="25.92" customHeight="1">
      <c r="A288" s="12"/>
      <c r="B288" s="230"/>
      <c r="C288" s="231"/>
      <c r="D288" s="232" t="s">
        <v>84</v>
      </c>
      <c r="E288" s="233" t="s">
        <v>540</v>
      </c>
      <c r="F288" s="233" t="s">
        <v>541</v>
      </c>
      <c r="G288" s="231"/>
      <c r="H288" s="231"/>
      <c r="I288" s="234"/>
      <c r="J288" s="235">
        <f>BK288</f>
        <v>0</v>
      </c>
      <c r="K288" s="231"/>
      <c r="L288" s="236"/>
      <c r="M288" s="237"/>
      <c r="N288" s="238"/>
      <c r="O288" s="238"/>
      <c r="P288" s="239">
        <f>P289+P304+P322+P337+P366+P372+P385+P420+P440+P446+P452</f>
        <v>0</v>
      </c>
      <c r="Q288" s="238"/>
      <c r="R288" s="239">
        <f>R289+R304+R322+R337+R366+R372+R385+R420+R440+R446+R452</f>
        <v>3.5881359800000006</v>
      </c>
      <c r="S288" s="238"/>
      <c r="T288" s="240">
        <f>T289+T304+T322+T337+T366+T372+T385+T420+T440+T446+T452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41" t="s">
        <v>96</v>
      </c>
      <c r="AT288" s="242" t="s">
        <v>84</v>
      </c>
      <c r="AU288" s="242" t="s">
        <v>85</v>
      </c>
      <c r="AY288" s="241" t="s">
        <v>180</v>
      </c>
      <c r="BK288" s="243">
        <f>BK289+BK304+BK322+BK337+BK366+BK372+BK385+BK420+BK440+BK446+BK452</f>
        <v>0</v>
      </c>
    </row>
    <row r="289" s="12" customFormat="1" ht="22.8" customHeight="1">
      <c r="A289" s="12"/>
      <c r="B289" s="230"/>
      <c r="C289" s="231"/>
      <c r="D289" s="232" t="s">
        <v>84</v>
      </c>
      <c r="E289" s="244" t="s">
        <v>542</v>
      </c>
      <c r="F289" s="244" t="s">
        <v>543</v>
      </c>
      <c r="G289" s="231"/>
      <c r="H289" s="231"/>
      <c r="I289" s="234"/>
      <c r="J289" s="245">
        <f>BK289</f>
        <v>0</v>
      </c>
      <c r="K289" s="231"/>
      <c r="L289" s="236"/>
      <c r="M289" s="237"/>
      <c r="N289" s="238"/>
      <c r="O289" s="238"/>
      <c r="P289" s="239">
        <f>SUM(P290:P303)</f>
        <v>0</v>
      </c>
      <c r="Q289" s="238"/>
      <c r="R289" s="239">
        <f>SUM(R290:R303)</f>
        <v>0.10115128000000001</v>
      </c>
      <c r="S289" s="238"/>
      <c r="T289" s="240">
        <f>SUM(T290:T303)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41" t="s">
        <v>96</v>
      </c>
      <c r="AT289" s="242" t="s">
        <v>84</v>
      </c>
      <c r="AU289" s="242" t="s">
        <v>93</v>
      </c>
      <c r="AY289" s="241" t="s">
        <v>180</v>
      </c>
      <c r="BK289" s="243">
        <f>SUM(BK290:BK303)</f>
        <v>0</v>
      </c>
    </row>
    <row r="290" s="2" customFormat="1" ht="24" customHeight="1">
      <c r="A290" s="38"/>
      <c r="B290" s="39"/>
      <c r="C290" s="246" t="s">
        <v>544</v>
      </c>
      <c r="D290" s="246" t="s">
        <v>181</v>
      </c>
      <c r="E290" s="247" t="s">
        <v>545</v>
      </c>
      <c r="F290" s="248" t="s">
        <v>546</v>
      </c>
      <c r="G290" s="249" t="s">
        <v>327</v>
      </c>
      <c r="H290" s="250">
        <v>19.57</v>
      </c>
      <c r="I290" s="251"/>
      <c r="J290" s="252">
        <f>ROUND(I290*H290,2)</f>
        <v>0</v>
      </c>
      <c r="K290" s="248" t="s">
        <v>280</v>
      </c>
      <c r="L290" s="44"/>
      <c r="M290" s="253" t="s">
        <v>1</v>
      </c>
      <c r="N290" s="254" t="s">
        <v>50</v>
      </c>
      <c r="O290" s="91"/>
      <c r="P290" s="255">
        <f>O290*H290</f>
        <v>0</v>
      </c>
      <c r="Q290" s="255">
        <v>0</v>
      </c>
      <c r="R290" s="255">
        <f>Q290*H290</f>
        <v>0</v>
      </c>
      <c r="S290" s="255">
        <v>0</v>
      </c>
      <c r="T290" s="25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57" t="s">
        <v>368</v>
      </c>
      <c r="AT290" s="257" t="s">
        <v>181</v>
      </c>
      <c r="AU290" s="257" t="s">
        <v>96</v>
      </c>
      <c r="AY290" s="16" t="s">
        <v>180</v>
      </c>
      <c r="BE290" s="258">
        <f>IF(N290="základní",J290,0)</f>
        <v>0</v>
      </c>
      <c r="BF290" s="258">
        <f>IF(N290="snížená",J290,0)</f>
        <v>0</v>
      </c>
      <c r="BG290" s="258">
        <f>IF(N290="zákl. přenesená",J290,0)</f>
        <v>0</v>
      </c>
      <c r="BH290" s="258">
        <f>IF(N290="sníž. přenesená",J290,0)</f>
        <v>0</v>
      </c>
      <c r="BI290" s="258">
        <f>IF(N290="nulová",J290,0)</f>
        <v>0</v>
      </c>
      <c r="BJ290" s="16" t="s">
        <v>93</v>
      </c>
      <c r="BK290" s="258">
        <f>ROUND(I290*H290,2)</f>
        <v>0</v>
      </c>
      <c r="BL290" s="16" t="s">
        <v>368</v>
      </c>
      <c r="BM290" s="257" t="s">
        <v>547</v>
      </c>
    </row>
    <row r="291" s="2" customFormat="1">
      <c r="A291" s="38"/>
      <c r="B291" s="39"/>
      <c r="C291" s="40"/>
      <c r="D291" s="259" t="s">
        <v>187</v>
      </c>
      <c r="E291" s="40"/>
      <c r="F291" s="260" t="s">
        <v>546</v>
      </c>
      <c r="G291" s="40"/>
      <c r="H291" s="40"/>
      <c r="I291" s="154"/>
      <c r="J291" s="40"/>
      <c r="K291" s="40"/>
      <c r="L291" s="44"/>
      <c r="M291" s="261"/>
      <c r="N291" s="262"/>
      <c r="O291" s="91"/>
      <c r="P291" s="91"/>
      <c r="Q291" s="91"/>
      <c r="R291" s="91"/>
      <c r="S291" s="91"/>
      <c r="T291" s="92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6" t="s">
        <v>187</v>
      </c>
      <c r="AU291" s="16" t="s">
        <v>96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548</v>
      </c>
      <c r="G292" s="268"/>
      <c r="H292" s="271">
        <v>19.57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93</v>
      </c>
      <c r="AY292" s="277" t="s">
        <v>180</v>
      </c>
    </row>
    <row r="293" s="2" customFormat="1" ht="16.5" customHeight="1">
      <c r="A293" s="38"/>
      <c r="B293" s="39"/>
      <c r="C293" s="278" t="s">
        <v>549</v>
      </c>
      <c r="D293" s="278" t="s">
        <v>334</v>
      </c>
      <c r="E293" s="279" t="s">
        <v>550</v>
      </c>
      <c r="F293" s="280" t="s">
        <v>551</v>
      </c>
      <c r="G293" s="281" t="s">
        <v>322</v>
      </c>
      <c r="H293" s="282">
        <v>0.0060000000000000001</v>
      </c>
      <c r="I293" s="283"/>
      <c r="J293" s="284">
        <f>ROUND(I293*H293,2)</f>
        <v>0</v>
      </c>
      <c r="K293" s="280" t="s">
        <v>280</v>
      </c>
      <c r="L293" s="285"/>
      <c r="M293" s="286" t="s">
        <v>1</v>
      </c>
      <c r="N293" s="287" t="s">
        <v>50</v>
      </c>
      <c r="O293" s="91"/>
      <c r="P293" s="255">
        <f>O293*H293</f>
        <v>0</v>
      </c>
      <c r="Q293" s="255">
        <v>1</v>
      </c>
      <c r="R293" s="255">
        <f>Q293*H293</f>
        <v>0.0060000000000000001</v>
      </c>
      <c r="S293" s="255">
        <v>0</v>
      </c>
      <c r="T293" s="25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57" t="s">
        <v>452</v>
      </c>
      <c r="AT293" s="257" t="s">
        <v>334</v>
      </c>
      <c r="AU293" s="257" t="s">
        <v>96</v>
      </c>
      <c r="AY293" s="16" t="s">
        <v>180</v>
      </c>
      <c r="BE293" s="258">
        <f>IF(N293="základní",J293,0)</f>
        <v>0</v>
      </c>
      <c r="BF293" s="258">
        <f>IF(N293="snížená",J293,0)</f>
        <v>0</v>
      </c>
      <c r="BG293" s="258">
        <f>IF(N293="zákl. přenesená",J293,0)</f>
        <v>0</v>
      </c>
      <c r="BH293" s="258">
        <f>IF(N293="sníž. přenesená",J293,0)</f>
        <v>0</v>
      </c>
      <c r="BI293" s="258">
        <f>IF(N293="nulová",J293,0)</f>
        <v>0</v>
      </c>
      <c r="BJ293" s="16" t="s">
        <v>93</v>
      </c>
      <c r="BK293" s="258">
        <f>ROUND(I293*H293,2)</f>
        <v>0</v>
      </c>
      <c r="BL293" s="16" t="s">
        <v>368</v>
      </c>
      <c r="BM293" s="257" t="s">
        <v>552</v>
      </c>
    </row>
    <row r="294" s="2" customFormat="1">
      <c r="A294" s="38"/>
      <c r="B294" s="39"/>
      <c r="C294" s="40"/>
      <c r="D294" s="259" t="s">
        <v>187</v>
      </c>
      <c r="E294" s="40"/>
      <c r="F294" s="260" t="s">
        <v>553</v>
      </c>
      <c r="G294" s="40"/>
      <c r="H294" s="40"/>
      <c r="I294" s="154"/>
      <c r="J294" s="40"/>
      <c r="K294" s="40"/>
      <c r="L294" s="44"/>
      <c r="M294" s="261"/>
      <c r="N294" s="262"/>
      <c r="O294" s="91"/>
      <c r="P294" s="91"/>
      <c r="Q294" s="91"/>
      <c r="R294" s="91"/>
      <c r="S294" s="91"/>
      <c r="T294" s="92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6" t="s">
        <v>187</v>
      </c>
      <c r="AU294" s="16" t="s">
        <v>96</v>
      </c>
    </row>
    <row r="295" s="13" customFormat="1">
      <c r="A295" s="13"/>
      <c r="B295" s="267"/>
      <c r="C295" s="268"/>
      <c r="D295" s="259" t="s">
        <v>293</v>
      </c>
      <c r="E295" s="268"/>
      <c r="F295" s="270" t="s">
        <v>554</v>
      </c>
      <c r="G295" s="268"/>
      <c r="H295" s="271">
        <v>0.0060000000000000001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</v>
      </c>
      <c r="AX295" s="13" t="s">
        <v>93</v>
      </c>
      <c r="AY295" s="277" t="s">
        <v>180</v>
      </c>
    </row>
    <row r="296" s="2" customFormat="1" ht="24" customHeight="1">
      <c r="A296" s="38"/>
      <c r="B296" s="39"/>
      <c r="C296" s="246" t="s">
        <v>555</v>
      </c>
      <c r="D296" s="246" t="s">
        <v>181</v>
      </c>
      <c r="E296" s="247" t="s">
        <v>556</v>
      </c>
      <c r="F296" s="248" t="s">
        <v>557</v>
      </c>
      <c r="G296" s="249" t="s">
        <v>327</v>
      </c>
      <c r="H296" s="250">
        <v>19.57</v>
      </c>
      <c r="I296" s="251"/>
      <c r="J296" s="252">
        <f>ROUND(I296*H296,2)</f>
        <v>0</v>
      </c>
      <c r="K296" s="248" t="s">
        <v>280</v>
      </c>
      <c r="L296" s="44"/>
      <c r="M296" s="253" t="s">
        <v>1</v>
      </c>
      <c r="N296" s="254" t="s">
        <v>50</v>
      </c>
      <c r="O296" s="91"/>
      <c r="P296" s="255">
        <f>O296*H296</f>
        <v>0</v>
      </c>
      <c r="Q296" s="255">
        <v>0.00040000000000000002</v>
      </c>
      <c r="R296" s="255">
        <f>Q296*H296</f>
        <v>0.0078279999999999999</v>
      </c>
      <c r="S296" s="255">
        <v>0</v>
      </c>
      <c r="T296" s="25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57" t="s">
        <v>368</v>
      </c>
      <c r="AT296" s="257" t="s">
        <v>181</v>
      </c>
      <c r="AU296" s="257" t="s">
        <v>96</v>
      </c>
      <c r="AY296" s="16" t="s">
        <v>180</v>
      </c>
      <c r="BE296" s="258">
        <f>IF(N296="základní",J296,0)</f>
        <v>0</v>
      </c>
      <c r="BF296" s="258">
        <f>IF(N296="snížená",J296,0)</f>
        <v>0</v>
      </c>
      <c r="BG296" s="258">
        <f>IF(N296="zákl. přenesená",J296,0)</f>
        <v>0</v>
      </c>
      <c r="BH296" s="258">
        <f>IF(N296="sníž. přenesená",J296,0)</f>
        <v>0</v>
      </c>
      <c r="BI296" s="258">
        <f>IF(N296="nulová",J296,0)</f>
        <v>0</v>
      </c>
      <c r="BJ296" s="16" t="s">
        <v>93</v>
      </c>
      <c r="BK296" s="258">
        <f>ROUND(I296*H296,2)</f>
        <v>0</v>
      </c>
      <c r="BL296" s="16" t="s">
        <v>368</v>
      </c>
      <c r="BM296" s="257" t="s">
        <v>558</v>
      </c>
    </row>
    <row r="297" s="2" customFormat="1">
      <c r="A297" s="38"/>
      <c r="B297" s="39"/>
      <c r="C297" s="40"/>
      <c r="D297" s="259" t="s">
        <v>187</v>
      </c>
      <c r="E297" s="40"/>
      <c r="F297" s="260" t="s">
        <v>557</v>
      </c>
      <c r="G297" s="40"/>
      <c r="H297" s="40"/>
      <c r="I297" s="154"/>
      <c r="J297" s="40"/>
      <c r="K297" s="40"/>
      <c r="L297" s="44"/>
      <c r="M297" s="261"/>
      <c r="N297" s="262"/>
      <c r="O297" s="91"/>
      <c r="P297" s="91"/>
      <c r="Q297" s="91"/>
      <c r="R297" s="91"/>
      <c r="S297" s="91"/>
      <c r="T297" s="92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6" t="s">
        <v>187</v>
      </c>
      <c r="AU297" s="16" t="s">
        <v>96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559</v>
      </c>
      <c r="G298" s="268"/>
      <c r="H298" s="271">
        <v>19.57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93</v>
      </c>
      <c r="AY298" s="277" t="s">
        <v>180</v>
      </c>
    </row>
    <row r="299" s="2" customFormat="1" ht="16.5" customHeight="1">
      <c r="A299" s="38"/>
      <c r="B299" s="39"/>
      <c r="C299" s="278" t="s">
        <v>560</v>
      </c>
      <c r="D299" s="278" t="s">
        <v>334</v>
      </c>
      <c r="E299" s="279" t="s">
        <v>561</v>
      </c>
      <c r="F299" s="280" t="s">
        <v>562</v>
      </c>
      <c r="G299" s="281" t="s">
        <v>327</v>
      </c>
      <c r="H299" s="282">
        <v>22.506</v>
      </c>
      <c r="I299" s="283"/>
      <c r="J299" s="284">
        <f>ROUND(I299*H299,2)</f>
        <v>0</v>
      </c>
      <c r="K299" s="280" t="s">
        <v>280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0.0038800000000000002</v>
      </c>
      <c r="R299" s="255">
        <f>Q299*H299</f>
        <v>0.087323280000000003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452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368</v>
      </c>
      <c r="BM299" s="257" t="s">
        <v>563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564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8"/>
      <c r="F301" s="270" t="s">
        <v>565</v>
      </c>
      <c r="G301" s="268"/>
      <c r="H301" s="271">
        <v>22.506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</v>
      </c>
      <c r="AX301" s="13" t="s">
        <v>93</v>
      </c>
      <c r="AY301" s="277" t="s">
        <v>180</v>
      </c>
    </row>
    <row r="302" s="2" customFormat="1" ht="24" customHeight="1">
      <c r="A302" s="38"/>
      <c r="B302" s="39"/>
      <c r="C302" s="246" t="s">
        <v>566</v>
      </c>
      <c r="D302" s="246" t="s">
        <v>181</v>
      </c>
      <c r="E302" s="247" t="s">
        <v>567</v>
      </c>
      <c r="F302" s="248" t="s">
        <v>568</v>
      </c>
      <c r="G302" s="249" t="s">
        <v>322</v>
      </c>
      <c r="H302" s="250">
        <v>0.10100000000000001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</v>
      </c>
      <c r="R302" s="255">
        <f>Q302*H302</f>
        <v>0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569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570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2" customFormat="1" ht="22.8" customHeight="1">
      <c r="A304" s="12"/>
      <c r="B304" s="230"/>
      <c r="C304" s="231"/>
      <c r="D304" s="232" t="s">
        <v>84</v>
      </c>
      <c r="E304" s="244" t="s">
        <v>571</v>
      </c>
      <c r="F304" s="244" t="s">
        <v>572</v>
      </c>
      <c r="G304" s="231"/>
      <c r="H304" s="231"/>
      <c r="I304" s="234"/>
      <c r="J304" s="245">
        <f>BK304</f>
        <v>0</v>
      </c>
      <c r="K304" s="231"/>
      <c r="L304" s="236"/>
      <c r="M304" s="237"/>
      <c r="N304" s="238"/>
      <c r="O304" s="238"/>
      <c r="P304" s="239">
        <f>SUM(P305:P321)</f>
        <v>0</v>
      </c>
      <c r="Q304" s="238"/>
      <c r="R304" s="239">
        <f>SUM(R305:R321)</f>
        <v>0.18422520000000003</v>
      </c>
      <c r="S304" s="238"/>
      <c r="T304" s="240">
        <f>SUM(T305:T321)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41" t="s">
        <v>96</v>
      </c>
      <c r="AT304" s="242" t="s">
        <v>84</v>
      </c>
      <c r="AU304" s="242" t="s">
        <v>93</v>
      </c>
      <c r="AY304" s="241" t="s">
        <v>180</v>
      </c>
      <c r="BK304" s="243">
        <f>SUM(BK305:BK321)</f>
        <v>0</v>
      </c>
    </row>
    <row r="305" s="2" customFormat="1" ht="24" customHeight="1">
      <c r="A305" s="38"/>
      <c r="B305" s="39"/>
      <c r="C305" s="246" t="s">
        <v>573</v>
      </c>
      <c r="D305" s="246" t="s">
        <v>181</v>
      </c>
      <c r="E305" s="247" t="s">
        <v>574</v>
      </c>
      <c r="F305" s="248" t="s">
        <v>575</v>
      </c>
      <c r="G305" s="249" t="s">
        <v>327</v>
      </c>
      <c r="H305" s="250">
        <v>37.200000000000003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576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577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578</v>
      </c>
      <c r="G307" s="268"/>
      <c r="H307" s="271">
        <v>37.200000000000003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93</v>
      </c>
      <c r="AY307" s="277" t="s">
        <v>180</v>
      </c>
    </row>
    <row r="308" s="2" customFormat="1" ht="16.5" customHeight="1">
      <c r="A308" s="38"/>
      <c r="B308" s="39"/>
      <c r="C308" s="278" t="s">
        <v>579</v>
      </c>
      <c r="D308" s="278" t="s">
        <v>334</v>
      </c>
      <c r="E308" s="279" t="s">
        <v>580</v>
      </c>
      <c r="F308" s="280" t="s">
        <v>581</v>
      </c>
      <c r="G308" s="281" t="s">
        <v>327</v>
      </c>
      <c r="H308" s="282">
        <v>37.944000000000003</v>
      </c>
      <c r="I308" s="283"/>
      <c r="J308" s="284">
        <f>ROUND(I308*H308,2)</f>
        <v>0</v>
      </c>
      <c r="K308" s="280" t="s">
        <v>312</v>
      </c>
      <c r="L308" s="285"/>
      <c r="M308" s="286" t="s">
        <v>1</v>
      </c>
      <c r="N308" s="287" t="s">
        <v>50</v>
      </c>
      <c r="O308" s="91"/>
      <c r="P308" s="255">
        <f>O308*H308</f>
        <v>0</v>
      </c>
      <c r="Q308" s="255">
        <v>0.0041999999999999997</v>
      </c>
      <c r="R308" s="255">
        <f>Q308*H308</f>
        <v>0.1593648</v>
      </c>
      <c r="S308" s="255">
        <v>0</v>
      </c>
      <c r="T308" s="25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57" t="s">
        <v>452</v>
      </c>
      <c r="AT308" s="257" t="s">
        <v>334</v>
      </c>
      <c r="AU308" s="257" t="s">
        <v>96</v>
      </c>
      <c r="AY308" s="16" t="s">
        <v>180</v>
      </c>
      <c r="BE308" s="258">
        <f>IF(N308="základní",J308,0)</f>
        <v>0</v>
      </c>
      <c r="BF308" s="258">
        <f>IF(N308="snížená",J308,0)</f>
        <v>0</v>
      </c>
      <c r="BG308" s="258">
        <f>IF(N308="zákl. přenesená",J308,0)</f>
        <v>0</v>
      </c>
      <c r="BH308" s="258">
        <f>IF(N308="sníž. přenesená",J308,0)</f>
        <v>0</v>
      </c>
      <c r="BI308" s="258">
        <f>IF(N308="nulová",J308,0)</f>
        <v>0</v>
      </c>
      <c r="BJ308" s="16" t="s">
        <v>93</v>
      </c>
      <c r="BK308" s="258">
        <f>ROUND(I308*H308,2)</f>
        <v>0</v>
      </c>
      <c r="BL308" s="16" t="s">
        <v>368</v>
      </c>
      <c r="BM308" s="257" t="s">
        <v>582</v>
      </c>
    </row>
    <row r="309" s="2" customFormat="1">
      <c r="A309" s="38"/>
      <c r="B309" s="39"/>
      <c r="C309" s="40"/>
      <c r="D309" s="259" t="s">
        <v>187</v>
      </c>
      <c r="E309" s="40"/>
      <c r="F309" s="260" t="s">
        <v>583</v>
      </c>
      <c r="G309" s="40"/>
      <c r="H309" s="40"/>
      <c r="I309" s="154"/>
      <c r="J309" s="40"/>
      <c r="K309" s="40"/>
      <c r="L309" s="44"/>
      <c r="M309" s="261"/>
      <c r="N309" s="262"/>
      <c r="O309" s="91"/>
      <c r="P309" s="91"/>
      <c r="Q309" s="91"/>
      <c r="R309" s="91"/>
      <c r="S309" s="91"/>
      <c r="T309" s="92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6" t="s">
        <v>187</v>
      </c>
      <c r="AU309" s="16" t="s">
        <v>96</v>
      </c>
    </row>
    <row r="310" s="13" customFormat="1">
      <c r="A310" s="13"/>
      <c r="B310" s="267"/>
      <c r="C310" s="268"/>
      <c r="D310" s="259" t="s">
        <v>293</v>
      </c>
      <c r="E310" s="268"/>
      <c r="F310" s="270" t="s">
        <v>584</v>
      </c>
      <c r="G310" s="268"/>
      <c r="H310" s="271">
        <v>37.944000000000003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</v>
      </c>
      <c r="AX310" s="13" t="s">
        <v>93</v>
      </c>
      <c r="AY310" s="277" t="s">
        <v>180</v>
      </c>
    </row>
    <row r="311" s="2" customFormat="1" ht="24" customHeight="1">
      <c r="A311" s="38"/>
      <c r="B311" s="39"/>
      <c r="C311" s="246" t="s">
        <v>585</v>
      </c>
      <c r="D311" s="246" t="s">
        <v>181</v>
      </c>
      <c r="E311" s="247" t="s">
        <v>586</v>
      </c>
      <c r="F311" s="248" t="s">
        <v>587</v>
      </c>
      <c r="G311" s="249" t="s">
        <v>327</v>
      </c>
      <c r="H311" s="250">
        <v>37.200000000000003</v>
      </c>
      <c r="I311" s="251"/>
      <c r="J311" s="252">
        <f>ROUND(I311*H311,2)</f>
        <v>0</v>
      </c>
      <c r="K311" s="248" t="s">
        <v>280</v>
      </c>
      <c r="L311" s="44"/>
      <c r="M311" s="253" t="s">
        <v>1</v>
      </c>
      <c r="N311" s="254" t="s">
        <v>50</v>
      </c>
      <c r="O311" s="91"/>
      <c r="P311" s="255">
        <f>O311*H311</f>
        <v>0</v>
      </c>
      <c r="Q311" s="255">
        <v>0.00051000000000000004</v>
      </c>
      <c r="R311" s="255">
        <f>Q311*H311</f>
        <v>0.018972000000000003</v>
      </c>
      <c r="S311" s="255">
        <v>0</v>
      </c>
      <c r="T311" s="25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57" t="s">
        <v>368</v>
      </c>
      <c r="AT311" s="257" t="s">
        <v>181</v>
      </c>
      <c r="AU311" s="257" t="s">
        <v>96</v>
      </c>
      <c r="AY311" s="16" t="s">
        <v>180</v>
      </c>
      <c r="BE311" s="258">
        <f>IF(N311="základní",J311,0)</f>
        <v>0</v>
      </c>
      <c r="BF311" s="258">
        <f>IF(N311="snížená",J311,0)</f>
        <v>0</v>
      </c>
      <c r="BG311" s="258">
        <f>IF(N311="zákl. přenesená",J311,0)</f>
        <v>0</v>
      </c>
      <c r="BH311" s="258">
        <f>IF(N311="sníž. přenesená",J311,0)</f>
        <v>0</v>
      </c>
      <c r="BI311" s="258">
        <f>IF(N311="nulová",J311,0)</f>
        <v>0</v>
      </c>
      <c r="BJ311" s="16" t="s">
        <v>93</v>
      </c>
      <c r="BK311" s="258">
        <f>ROUND(I311*H311,2)</f>
        <v>0</v>
      </c>
      <c r="BL311" s="16" t="s">
        <v>368</v>
      </c>
      <c r="BM311" s="257" t="s">
        <v>588</v>
      </c>
    </row>
    <row r="312" s="2" customFormat="1">
      <c r="A312" s="38"/>
      <c r="B312" s="39"/>
      <c r="C312" s="40"/>
      <c r="D312" s="259" t="s">
        <v>187</v>
      </c>
      <c r="E312" s="40"/>
      <c r="F312" s="260" t="s">
        <v>589</v>
      </c>
      <c r="G312" s="40"/>
      <c r="H312" s="40"/>
      <c r="I312" s="154"/>
      <c r="J312" s="40"/>
      <c r="K312" s="40"/>
      <c r="L312" s="44"/>
      <c r="M312" s="261"/>
      <c r="N312" s="262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6" t="s">
        <v>187</v>
      </c>
      <c r="AU312" s="16" t="s">
        <v>96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578</v>
      </c>
      <c r="G313" s="268"/>
      <c r="H313" s="271">
        <v>37.200000000000003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93</v>
      </c>
      <c r="AY313" s="277" t="s">
        <v>180</v>
      </c>
    </row>
    <row r="314" s="2" customFormat="1" ht="16.5" customHeight="1">
      <c r="A314" s="38"/>
      <c r="B314" s="39"/>
      <c r="C314" s="278" t="s">
        <v>590</v>
      </c>
      <c r="D314" s="278" t="s">
        <v>334</v>
      </c>
      <c r="E314" s="279" t="s">
        <v>591</v>
      </c>
      <c r="F314" s="280" t="s">
        <v>592</v>
      </c>
      <c r="G314" s="281" t="s">
        <v>483</v>
      </c>
      <c r="H314" s="282">
        <v>42</v>
      </c>
      <c r="I314" s="283"/>
      <c r="J314" s="284">
        <f>ROUND(I314*H314,2)</f>
        <v>0</v>
      </c>
      <c r="K314" s="280" t="s">
        <v>280</v>
      </c>
      <c r="L314" s="285"/>
      <c r="M314" s="286" t="s">
        <v>1</v>
      </c>
      <c r="N314" s="287" t="s">
        <v>50</v>
      </c>
      <c r="O314" s="91"/>
      <c r="P314" s="255">
        <f>O314*H314</f>
        <v>0</v>
      </c>
      <c r="Q314" s="255">
        <v>1.0000000000000001E-05</v>
      </c>
      <c r="R314" s="255">
        <f>Q314*H314</f>
        <v>0.00042000000000000002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452</v>
      </c>
      <c r="AT314" s="257" t="s">
        <v>334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368</v>
      </c>
      <c r="BM314" s="257" t="s">
        <v>593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594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595</v>
      </c>
      <c r="G316" s="268"/>
      <c r="H316" s="271">
        <v>42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93</v>
      </c>
      <c r="AY316" s="277" t="s">
        <v>180</v>
      </c>
    </row>
    <row r="317" s="2" customFormat="1" ht="16.5" customHeight="1">
      <c r="A317" s="38"/>
      <c r="B317" s="39"/>
      <c r="C317" s="278" t="s">
        <v>596</v>
      </c>
      <c r="D317" s="278" t="s">
        <v>334</v>
      </c>
      <c r="E317" s="279" t="s">
        <v>597</v>
      </c>
      <c r="F317" s="280" t="s">
        <v>598</v>
      </c>
      <c r="G317" s="281" t="s">
        <v>327</v>
      </c>
      <c r="H317" s="282">
        <v>39.060000000000002</v>
      </c>
      <c r="I317" s="283"/>
      <c r="J317" s="284">
        <f>ROUND(I317*H317,2)</f>
        <v>0</v>
      </c>
      <c r="K317" s="280" t="s">
        <v>312</v>
      </c>
      <c r="L317" s="285"/>
      <c r="M317" s="286" t="s">
        <v>1</v>
      </c>
      <c r="N317" s="287" t="s">
        <v>50</v>
      </c>
      <c r="O317" s="91"/>
      <c r="P317" s="255">
        <f>O317*H317</f>
        <v>0</v>
      </c>
      <c r="Q317" s="255">
        <v>0.00013999999999999999</v>
      </c>
      <c r="R317" s="255">
        <f>Q317*H317</f>
        <v>0.0054684</v>
      </c>
      <c r="S317" s="255">
        <v>0</v>
      </c>
      <c r="T317" s="25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57" t="s">
        <v>452</v>
      </c>
      <c r="AT317" s="257" t="s">
        <v>334</v>
      </c>
      <c r="AU317" s="257" t="s">
        <v>96</v>
      </c>
      <c r="AY317" s="16" t="s">
        <v>180</v>
      </c>
      <c r="BE317" s="258">
        <f>IF(N317="základní",J317,0)</f>
        <v>0</v>
      </c>
      <c r="BF317" s="258">
        <f>IF(N317="snížená",J317,0)</f>
        <v>0</v>
      </c>
      <c r="BG317" s="258">
        <f>IF(N317="zákl. přenesená",J317,0)</f>
        <v>0</v>
      </c>
      <c r="BH317" s="258">
        <f>IF(N317="sníž. přenesená",J317,0)</f>
        <v>0</v>
      </c>
      <c r="BI317" s="258">
        <f>IF(N317="nulová",J317,0)</f>
        <v>0</v>
      </c>
      <c r="BJ317" s="16" t="s">
        <v>93</v>
      </c>
      <c r="BK317" s="258">
        <f>ROUND(I317*H317,2)</f>
        <v>0</v>
      </c>
      <c r="BL317" s="16" t="s">
        <v>368</v>
      </c>
      <c r="BM317" s="257" t="s">
        <v>599</v>
      </c>
    </row>
    <row r="318" s="2" customFormat="1">
      <c r="A318" s="38"/>
      <c r="B318" s="39"/>
      <c r="C318" s="40"/>
      <c r="D318" s="259" t="s">
        <v>187</v>
      </c>
      <c r="E318" s="40"/>
      <c r="F318" s="260" t="s">
        <v>600</v>
      </c>
      <c r="G318" s="40"/>
      <c r="H318" s="40"/>
      <c r="I318" s="154"/>
      <c r="J318" s="40"/>
      <c r="K318" s="40"/>
      <c r="L318" s="44"/>
      <c r="M318" s="261"/>
      <c r="N318" s="262"/>
      <c r="O318" s="91"/>
      <c r="P318" s="91"/>
      <c r="Q318" s="91"/>
      <c r="R318" s="91"/>
      <c r="S318" s="91"/>
      <c r="T318" s="92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6" t="s">
        <v>187</v>
      </c>
      <c r="AU318" s="16" t="s">
        <v>96</v>
      </c>
    </row>
    <row r="319" s="13" customFormat="1">
      <c r="A319" s="13"/>
      <c r="B319" s="267"/>
      <c r="C319" s="268"/>
      <c r="D319" s="259" t="s">
        <v>293</v>
      </c>
      <c r="E319" s="268"/>
      <c r="F319" s="270" t="s">
        <v>601</v>
      </c>
      <c r="G319" s="268"/>
      <c r="H319" s="271">
        <v>39.060000000000002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</v>
      </c>
      <c r="AX319" s="13" t="s">
        <v>93</v>
      </c>
      <c r="AY319" s="277" t="s">
        <v>180</v>
      </c>
    </row>
    <row r="320" s="2" customFormat="1" ht="24" customHeight="1">
      <c r="A320" s="38"/>
      <c r="B320" s="39"/>
      <c r="C320" s="246" t="s">
        <v>602</v>
      </c>
      <c r="D320" s="246" t="s">
        <v>181</v>
      </c>
      <c r="E320" s="247" t="s">
        <v>603</v>
      </c>
      <c r="F320" s="248" t="s">
        <v>604</v>
      </c>
      <c r="G320" s="249" t="s">
        <v>322</v>
      </c>
      <c r="H320" s="250">
        <v>0.184</v>
      </c>
      <c r="I320" s="251"/>
      <c r="J320" s="252">
        <f>ROUND(I320*H320,2)</f>
        <v>0</v>
      </c>
      <c r="K320" s="248" t="s">
        <v>280</v>
      </c>
      <c r="L320" s="44"/>
      <c r="M320" s="253" t="s">
        <v>1</v>
      </c>
      <c r="N320" s="254" t="s">
        <v>50</v>
      </c>
      <c r="O320" s="91"/>
      <c r="P320" s="255">
        <f>O320*H320</f>
        <v>0</v>
      </c>
      <c r="Q320" s="255">
        <v>0</v>
      </c>
      <c r="R320" s="255">
        <f>Q320*H320</f>
        <v>0</v>
      </c>
      <c r="S320" s="255">
        <v>0</v>
      </c>
      <c r="T320" s="25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57" t="s">
        <v>368</v>
      </c>
      <c r="AT320" s="257" t="s">
        <v>181</v>
      </c>
      <c r="AU320" s="257" t="s">
        <v>96</v>
      </c>
      <c r="AY320" s="16" t="s">
        <v>180</v>
      </c>
      <c r="BE320" s="258">
        <f>IF(N320="základní",J320,0)</f>
        <v>0</v>
      </c>
      <c r="BF320" s="258">
        <f>IF(N320="snížená",J320,0)</f>
        <v>0</v>
      </c>
      <c r="BG320" s="258">
        <f>IF(N320="zákl. přenesená",J320,0)</f>
        <v>0</v>
      </c>
      <c r="BH320" s="258">
        <f>IF(N320="sníž. přenesená",J320,0)</f>
        <v>0</v>
      </c>
      <c r="BI320" s="258">
        <f>IF(N320="nulová",J320,0)</f>
        <v>0</v>
      </c>
      <c r="BJ320" s="16" t="s">
        <v>93</v>
      </c>
      <c r="BK320" s="258">
        <f>ROUND(I320*H320,2)</f>
        <v>0</v>
      </c>
      <c r="BL320" s="16" t="s">
        <v>368</v>
      </c>
      <c r="BM320" s="257" t="s">
        <v>605</v>
      </c>
    </row>
    <row r="321" s="2" customFormat="1">
      <c r="A321" s="38"/>
      <c r="B321" s="39"/>
      <c r="C321" s="40"/>
      <c r="D321" s="259" t="s">
        <v>187</v>
      </c>
      <c r="E321" s="40"/>
      <c r="F321" s="260" t="s">
        <v>606</v>
      </c>
      <c r="G321" s="40"/>
      <c r="H321" s="40"/>
      <c r="I321" s="154"/>
      <c r="J321" s="40"/>
      <c r="K321" s="40"/>
      <c r="L321" s="44"/>
      <c r="M321" s="261"/>
      <c r="N321" s="262"/>
      <c r="O321" s="91"/>
      <c r="P321" s="91"/>
      <c r="Q321" s="91"/>
      <c r="R321" s="91"/>
      <c r="S321" s="91"/>
      <c r="T321" s="92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6" t="s">
        <v>187</v>
      </c>
      <c r="AU321" s="16" t="s">
        <v>96</v>
      </c>
    </row>
    <row r="322" s="12" customFormat="1" ht="22.8" customHeight="1">
      <c r="A322" s="12"/>
      <c r="B322" s="230"/>
      <c r="C322" s="231"/>
      <c r="D322" s="232" t="s">
        <v>84</v>
      </c>
      <c r="E322" s="244" t="s">
        <v>607</v>
      </c>
      <c r="F322" s="244" t="s">
        <v>608</v>
      </c>
      <c r="G322" s="231"/>
      <c r="H322" s="231"/>
      <c r="I322" s="234"/>
      <c r="J322" s="245">
        <f>BK322</f>
        <v>0</v>
      </c>
      <c r="K322" s="231"/>
      <c r="L322" s="236"/>
      <c r="M322" s="237"/>
      <c r="N322" s="238"/>
      <c r="O322" s="238"/>
      <c r="P322" s="239">
        <f>SUM(P323:P336)</f>
        <v>0</v>
      </c>
      <c r="Q322" s="238"/>
      <c r="R322" s="239">
        <f>SUM(R323:R336)</f>
        <v>0.0018</v>
      </c>
      <c r="S322" s="238"/>
      <c r="T322" s="240">
        <f>SUM(T323:T336)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41" t="s">
        <v>96</v>
      </c>
      <c r="AT322" s="242" t="s">
        <v>84</v>
      </c>
      <c r="AU322" s="242" t="s">
        <v>93</v>
      </c>
      <c r="AY322" s="241" t="s">
        <v>180</v>
      </c>
      <c r="BK322" s="243">
        <f>SUM(BK323:BK336)</f>
        <v>0</v>
      </c>
    </row>
    <row r="323" s="2" customFormat="1" ht="16.5" customHeight="1">
      <c r="A323" s="38"/>
      <c r="B323" s="39"/>
      <c r="C323" s="246" t="s">
        <v>609</v>
      </c>
      <c r="D323" s="246" t="s">
        <v>181</v>
      </c>
      <c r="E323" s="247" t="s">
        <v>610</v>
      </c>
      <c r="F323" s="248" t="s">
        <v>611</v>
      </c>
      <c r="G323" s="249" t="s">
        <v>342</v>
      </c>
      <c r="H323" s="250">
        <v>1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368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368</v>
      </c>
      <c r="BM323" s="257" t="s">
        <v>612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613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2" customFormat="1" ht="16.5" customHeight="1">
      <c r="A325" s="38"/>
      <c r="B325" s="39"/>
      <c r="C325" s="278" t="s">
        <v>614</v>
      </c>
      <c r="D325" s="278" t="s">
        <v>334</v>
      </c>
      <c r="E325" s="279" t="s">
        <v>615</v>
      </c>
      <c r="F325" s="280" t="s">
        <v>616</v>
      </c>
      <c r="G325" s="281" t="s">
        <v>342</v>
      </c>
      <c r="H325" s="282">
        <v>1</v>
      </c>
      <c r="I325" s="283"/>
      <c r="J325" s="284">
        <f>ROUND(I325*H325,2)</f>
        <v>0</v>
      </c>
      <c r="K325" s="280" t="s">
        <v>1</v>
      </c>
      <c r="L325" s="285"/>
      <c r="M325" s="286" t="s">
        <v>1</v>
      </c>
      <c r="N325" s="287" t="s">
        <v>50</v>
      </c>
      <c r="O325" s="91"/>
      <c r="P325" s="255">
        <f>O325*H325</f>
        <v>0</v>
      </c>
      <c r="Q325" s="255">
        <v>0.0018</v>
      </c>
      <c r="R325" s="255">
        <f>Q325*H325</f>
        <v>0.0018</v>
      </c>
      <c r="S325" s="255">
        <v>0</v>
      </c>
      <c r="T325" s="25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57" t="s">
        <v>452</v>
      </c>
      <c r="AT325" s="257" t="s">
        <v>334</v>
      </c>
      <c r="AU325" s="257" t="s">
        <v>96</v>
      </c>
      <c r="AY325" s="16" t="s">
        <v>180</v>
      </c>
      <c r="BE325" s="258">
        <f>IF(N325="základní",J325,0)</f>
        <v>0</v>
      </c>
      <c r="BF325" s="258">
        <f>IF(N325="snížená",J325,0)</f>
        <v>0</v>
      </c>
      <c r="BG325" s="258">
        <f>IF(N325="zákl. přenesená",J325,0)</f>
        <v>0</v>
      </c>
      <c r="BH325" s="258">
        <f>IF(N325="sníž. přenesená",J325,0)</f>
        <v>0</v>
      </c>
      <c r="BI325" s="258">
        <f>IF(N325="nulová",J325,0)</f>
        <v>0</v>
      </c>
      <c r="BJ325" s="16" t="s">
        <v>93</v>
      </c>
      <c r="BK325" s="258">
        <f>ROUND(I325*H325,2)</f>
        <v>0</v>
      </c>
      <c r="BL325" s="16" t="s">
        <v>368</v>
      </c>
      <c r="BM325" s="257" t="s">
        <v>617</v>
      </c>
    </row>
    <row r="326" s="2" customFormat="1">
      <c r="A326" s="38"/>
      <c r="B326" s="39"/>
      <c r="C326" s="40"/>
      <c r="D326" s="259" t="s">
        <v>187</v>
      </c>
      <c r="E326" s="40"/>
      <c r="F326" s="260" t="s">
        <v>618</v>
      </c>
      <c r="G326" s="40"/>
      <c r="H326" s="40"/>
      <c r="I326" s="154"/>
      <c r="J326" s="40"/>
      <c r="K326" s="40"/>
      <c r="L326" s="44"/>
      <c r="M326" s="261"/>
      <c r="N326" s="262"/>
      <c r="O326" s="91"/>
      <c r="P326" s="91"/>
      <c r="Q326" s="91"/>
      <c r="R326" s="91"/>
      <c r="S326" s="91"/>
      <c r="T326" s="92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6" t="s">
        <v>187</v>
      </c>
      <c r="AU326" s="16" t="s">
        <v>96</v>
      </c>
    </row>
    <row r="327" s="2" customFormat="1" ht="16.5" customHeight="1">
      <c r="A327" s="38"/>
      <c r="B327" s="39"/>
      <c r="C327" s="246" t="s">
        <v>619</v>
      </c>
      <c r="D327" s="246" t="s">
        <v>181</v>
      </c>
      <c r="E327" s="247" t="s">
        <v>620</v>
      </c>
      <c r="F327" s="248" t="s">
        <v>621</v>
      </c>
      <c r="G327" s="249" t="s">
        <v>342</v>
      </c>
      <c r="H327" s="250">
        <v>2</v>
      </c>
      <c r="I327" s="251"/>
      <c r="J327" s="252">
        <f>ROUND(I327*H327,2)</f>
        <v>0</v>
      </c>
      <c r="K327" s="248" t="s">
        <v>280</v>
      </c>
      <c r="L327" s="44"/>
      <c r="M327" s="253" t="s">
        <v>1</v>
      </c>
      <c r="N327" s="254" t="s">
        <v>50</v>
      </c>
      <c r="O327" s="91"/>
      <c r="P327" s="255">
        <f>O327*H327</f>
        <v>0</v>
      </c>
      <c r="Q327" s="255">
        <v>0</v>
      </c>
      <c r="R327" s="255">
        <f>Q327*H327</f>
        <v>0</v>
      </c>
      <c r="S327" s="255">
        <v>0</v>
      </c>
      <c r="T327" s="25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57" t="s">
        <v>368</v>
      </c>
      <c r="AT327" s="257" t="s">
        <v>181</v>
      </c>
      <c r="AU327" s="257" t="s">
        <v>96</v>
      </c>
      <c r="AY327" s="16" t="s">
        <v>180</v>
      </c>
      <c r="BE327" s="258">
        <f>IF(N327="základní",J327,0)</f>
        <v>0</v>
      </c>
      <c r="BF327" s="258">
        <f>IF(N327="snížená",J327,0)</f>
        <v>0</v>
      </c>
      <c r="BG327" s="258">
        <f>IF(N327="zákl. přenesená",J327,0)</f>
        <v>0</v>
      </c>
      <c r="BH327" s="258">
        <f>IF(N327="sníž. přenesená",J327,0)</f>
        <v>0</v>
      </c>
      <c r="BI327" s="258">
        <f>IF(N327="nulová",J327,0)</f>
        <v>0</v>
      </c>
      <c r="BJ327" s="16" t="s">
        <v>93</v>
      </c>
      <c r="BK327" s="258">
        <f>ROUND(I327*H327,2)</f>
        <v>0</v>
      </c>
      <c r="BL327" s="16" t="s">
        <v>368</v>
      </c>
      <c r="BM327" s="257" t="s">
        <v>622</v>
      </c>
    </row>
    <row r="328" s="2" customFormat="1">
      <c r="A328" s="38"/>
      <c r="B328" s="39"/>
      <c r="C328" s="40"/>
      <c r="D328" s="259" t="s">
        <v>187</v>
      </c>
      <c r="E328" s="40"/>
      <c r="F328" s="260" t="s">
        <v>623</v>
      </c>
      <c r="G328" s="40"/>
      <c r="H328" s="40"/>
      <c r="I328" s="154"/>
      <c r="J328" s="40"/>
      <c r="K328" s="40"/>
      <c r="L328" s="44"/>
      <c r="M328" s="261"/>
      <c r="N328" s="262"/>
      <c r="O328" s="91"/>
      <c r="P328" s="91"/>
      <c r="Q328" s="91"/>
      <c r="R328" s="91"/>
      <c r="S328" s="91"/>
      <c r="T328" s="92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6" t="s">
        <v>187</v>
      </c>
      <c r="AU328" s="16" t="s">
        <v>96</v>
      </c>
    </row>
    <row r="329" s="2" customFormat="1" ht="24" customHeight="1">
      <c r="A329" s="38"/>
      <c r="B329" s="39"/>
      <c r="C329" s="278" t="s">
        <v>624</v>
      </c>
      <c r="D329" s="278" t="s">
        <v>334</v>
      </c>
      <c r="E329" s="279" t="s">
        <v>625</v>
      </c>
      <c r="F329" s="280" t="s">
        <v>626</v>
      </c>
      <c r="G329" s="281" t="s">
        <v>342</v>
      </c>
      <c r="H329" s="282">
        <v>1</v>
      </c>
      <c r="I329" s="283"/>
      <c r="J329" s="284">
        <f>ROUND(I329*H329,2)</f>
        <v>0</v>
      </c>
      <c r="K329" s="280" t="s">
        <v>1</v>
      </c>
      <c r="L329" s="285"/>
      <c r="M329" s="286" t="s">
        <v>1</v>
      </c>
      <c r="N329" s="287" t="s">
        <v>50</v>
      </c>
      <c r="O329" s="91"/>
      <c r="P329" s="255">
        <f>O329*H329</f>
        <v>0</v>
      </c>
      <c r="Q329" s="255">
        <v>0</v>
      </c>
      <c r="R329" s="255">
        <f>Q329*H329</f>
        <v>0</v>
      </c>
      <c r="S329" s="255">
        <v>0</v>
      </c>
      <c r="T329" s="25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57" t="s">
        <v>452</v>
      </c>
      <c r="AT329" s="257" t="s">
        <v>334</v>
      </c>
      <c r="AU329" s="257" t="s">
        <v>96</v>
      </c>
      <c r="AY329" s="16" t="s">
        <v>180</v>
      </c>
      <c r="BE329" s="258">
        <f>IF(N329="základní",J329,0)</f>
        <v>0</v>
      </c>
      <c r="BF329" s="258">
        <f>IF(N329="snížená",J329,0)</f>
        <v>0</v>
      </c>
      <c r="BG329" s="258">
        <f>IF(N329="zákl. přenesená",J329,0)</f>
        <v>0</v>
      </c>
      <c r="BH329" s="258">
        <f>IF(N329="sníž. přenesená",J329,0)</f>
        <v>0</v>
      </c>
      <c r="BI329" s="258">
        <f>IF(N329="nulová",J329,0)</f>
        <v>0</v>
      </c>
      <c r="BJ329" s="16" t="s">
        <v>93</v>
      </c>
      <c r="BK329" s="258">
        <f>ROUND(I329*H329,2)</f>
        <v>0</v>
      </c>
      <c r="BL329" s="16" t="s">
        <v>368</v>
      </c>
      <c r="BM329" s="257" t="s">
        <v>627</v>
      </c>
    </row>
    <row r="330" s="2" customFormat="1" ht="24" customHeight="1">
      <c r="A330" s="38"/>
      <c r="B330" s="39"/>
      <c r="C330" s="278" t="s">
        <v>628</v>
      </c>
      <c r="D330" s="278" t="s">
        <v>334</v>
      </c>
      <c r="E330" s="279" t="s">
        <v>629</v>
      </c>
      <c r="F330" s="280" t="s">
        <v>630</v>
      </c>
      <c r="G330" s="281" t="s">
        <v>342</v>
      </c>
      <c r="H330" s="282">
        <v>1</v>
      </c>
      <c r="I330" s="283"/>
      <c r="J330" s="284">
        <f>ROUND(I330*H330,2)</f>
        <v>0</v>
      </c>
      <c r="K330" s="280" t="s">
        <v>1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</v>
      </c>
      <c r="R330" s="255">
        <f>Q330*H330</f>
        <v>0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452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368</v>
      </c>
      <c r="BM330" s="257" t="s">
        <v>631</v>
      </c>
    </row>
    <row r="331" s="2" customFormat="1" ht="16.5" customHeight="1">
      <c r="A331" s="38"/>
      <c r="B331" s="39"/>
      <c r="C331" s="246" t="s">
        <v>632</v>
      </c>
      <c r="D331" s="246" t="s">
        <v>181</v>
      </c>
      <c r="E331" s="247" t="s">
        <v>633</v>
      </c>
      <c r="F331" s="248" t="s">
        <v>634</v>
      </c>
      <c r="G331" s="249" t="s">
        <v>342</v>
      </c>
      <c r="H331" s="250">
        <v>1</v>
      </c>
      <c r="I331" s="251"/>
      <c r="J331" s="252">
        <f>ROUND(I331*H331,2)</f>
        <v>0</v>
      </c>
      <c r="K331" s="248" t="s">
        <v>1</v>
      </c>
      <c r="L331" s="44"/>
      <c r="M331" s="253" t="s">
        <v>1</v>
      </c>
      <c r="N331" s="254" t="s">
        <v>50</v>
      </c>
      <c r="O331" s="91"/>
      <c r="P331" s="255">
        <f>O331*H331</f>
        <v>0</v>
      </c>
      <c r="Q331" s="255">
        <v>0</v>
      </c>
      <c r="R331" s="255">
        <f>Q331*H331</f>
        <v>0</v>
      </c>
      <c r="S331" s="255">
        <v>0</v>
      </c>
      <c r="T331" s="25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57" t="s">
        <v>368</v>
      </c>
      <c r="AT331" s="257" t="s">
        <v>181</v>
      </c>
      <c r="AU331" s="257" t="s">
        <v>96</v>
      </c>
      <c r="AY331" s="16" t="s">
        <v>180</v>
      </c>
      <c r="BE331" s="258">
        <f>IF(N331="základní",J331,0)</f>
        <v>0</v>
      </c>
      <c r="BF331" s="258">
        <f>IF(N331="snížená",J331,0)</f>
        <v>0</v>
      </c>
      <c r="BG331" s="258">
        <f>IF(N331="zákl. přenesená",J331,0)</f>
        <v>0</v>
      </c>
      <c r="BH331" s="258">
        <f>IF(N331="sníž. přenesená",J331,0)</f>
        <v>0</v>
      </c>
      <c r="BI331" s="258">
        <f>IF(N331="nulová",J331,0)</f>
        <v>0</v>
      </c>
      <c r="BJ331" s="16" t="s">
        <v>93</v>
      </c>
      <c r="BK331" s="258">
        <f>ROUND(I331*H331,2)</f>
        <v>0</v>
      </c>
      <c r="BL331" s="16" t="s">
        <v>368</v>
      </c>
      <c r="BM331" s="257" t="s">
        <v>635</v>
      </c>
    </row>
    <row r="332" s="2" customFormat="1" ht="16.5" customHeight="1">
      <c r="A332" s="38"/>
      <c r="B332" s="39"/>
      <c r="C332" s="246" t="s">
        <v>636</v>
      </c>
      <c r="D332" s="246" t="s">
        <v>181</v>
      </c>
      <c r="E332" s="247" t="s">
        <v>637</v>
      </c>
      <c r="F332" s="248" t="s">
        <v>638</v>
      </c>
      <c r="G332" s="249" t="s">
        <v>342</v>
      </c>
      <c r="H332" s="250">
        <v>1</v>
      </c>
      <c r="I332" s="251"/>
      <c r="J332" s="252">
        <f>ROUND(I332*H332,2)</f>
        <v>0</v>
      </c>
      <c r="K332" s="248" t="s">
        <v>1</v>
      </c>
      <c r="L332" s="44"/>
      <c r="M332" s="253" t="s">
        <v>1</v>
      </c>
      <c r="N332" s="254" t="s">
        <v>50</v>
      </c>
      <c r="O332" s="91"/>
      <c r="P332" s="255">
        <f>O332*H332</f>
        <v>0</v>
      </c>
      <c r="Q332" s="255">
        <v>0</v>
      </c>
      <c r="R332" s="255">
        <f>Q332*H332</f>
        <v>0</v>
      </c>
      <c r="S332" s="255">
        <v>0</v>
      </c>
      <c r="T332" s="25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57" t="s">
        <v>368</v>
      </c>
      <c r="AT332" s="257" t="s">
        <v>181</v>
      </c>
      <c r="AU332" s="257" t="s">
        <v>96</v>
      </c>
      <c r="AY332" s="16" t="s">
        <v>180</v>
      </c>
      <c r="BE332" s="258">
        <f>IF(N332="základní",J332,0)</f>
        <v>0</v>
      </c>
      <c r="BF332" s="258">
        <f>IF(N332="snížená",J332,0)</f>
        <v>0</v>
      </c>
      <c r="BG332" s="258">
        <f>IF(N332="zákl. přenesená",J332,0)</f>
        <v>0</v>
      </c>
      <c r="BH332" s="258">
        <f>IF(N332="sníž. přenesená",J332,0)</f>
        <v>0</v>
      </c>
      <c r="BI332" s="258">
        <f>IF(N332="nulová",J332,0)</f>
        <v>0</v>
      </c>
      <c r="BJ332" s="16" t="s">
        <v>93</v>
      </c>
      <c r="BK332" s="258">
        <f>ROUND(I332*H332,2)</f>
        <v>0</v>
      </c>
      <c r="BL332" s="16" t="s">
        <v>368</v>
      </c>
      <c r="BM332" s="257" t="s">
        <v>639</v>
      </c>
    </row>
    <row r="333" s="2" customFormat="1" ht="48" customHeight="1">
      <c r="A333" s="38"/>
      <c r="B333" s="39"/>
      <c r="C333" s="246" t="s">
        <v>640</v>
      </c>
      <c r="D333" s="246" t="s">
        <v>181</v>
      </c>
      <c r="E333" s="247" t="s">
        <v>641</v>
      </c>
      <c r="F333" s="248" t="s">
        <v>642</v>
      </c>
      <c r="G333" s="249" t="s">
        <v>184</v>
      </c>
      <c r="H333" s="250">
        <v>1</v>
      </c>
      <c r="I333" s="251"/>
      <c r="J333" s="252">
        <f>ROUND(I333*H333,2)</f>
        <v>0</v>
      </c>
      <c r="K333" s="248" t="s">
        <v>1</v>
      </c>
      <c r="L333" s="44"/>
      <c r="M333" s="253" t="s">
        <v>1</v>
      </c>
      <c r="N333" s="254" t="s">
        <v>50</v>
      </c>
      <c r="O333" s="91"/>
      <c r="P333" s="255">
        <f>O333*H333</f>
        <v>0</v>
      </c>
      <c r="Q333" s="255">
        <v>0</v>
      </c>
      <c r="R333" s="255">
        <f>Q333*H333</f>
        <v>0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368</v>
      </c>
      <c r="AT333" s="257" t="s">
        <v>181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368</v>
      </c>
      <c r="BM333" s="257" t="s">
        <v>643</v>
      </c>
    </row>
    <row r="334" s="2" customFormat="1" ht="16.5" customHeight="1">
      <c r="A334" s="38"/>
      <c r="B334" s="39"/>
      <c r="C334" s="246" t="s">
        <v>644</v>
      </c>
      <c r="D334" s="246" t="s">
        <v>181</v>
      </c>
      <c r="E334" s="247" t="s">
        <v>645</v>
      </c>
      <c r="F334" s="248" t="s">
        <v>646</v>
      </c>
      <c r="G334" s="249" t="s">
        <v>342</v>
      </c>
      <c r="H334" s="250">
        <v>1</v>
      </c>
      <c r="I334" s="251"/>
      <c r="J334" s="252">
        <f>ROUND(I334*H334,2)</f>
        <v>0</v>
      </c>
      <c r="K334" s="248" t="s">
        <v>280</v>
      </c>
      <c r="L334" s="44"/>
      <c r="M334" s="253" t="s">
        <v>1</v>
      </c>
      <c r="N334" s="254" t="s">
        <v>50</v>
      </c>
      <c r="O334" s="91"/>
      <c r="P334" s="255">
        <f>O334*H334</f>
        <v>0</v>
      </c>
      <c r="Q334" s="255">
        <v>0</v>
      </c>
      <c r="R334" s="255">
        <f>Q334*H334</f>
        <v>0</v>
      </c>
      <c r="S334" s="255">
        <v>0</v>
      </c>
      <c r="T334" s="25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57" t="s">
        <v>198</v>
      </c>
      <c r="AT334" s="257" t="s">
        <v>181</v>
      </c>
      <c r="AU334" s="257" t="s">
        <v>96</v>
      </c>
      <c r="AY334" s="16" t="s">
        <v>180</v>
      </c>
      <c r="BE334" s="258">
        <f>IF(N334="základní",J334,0)</f>
        <v>0</v>
      </c>
      <c r="BF334" s="258">
        <f>IF(N334="snížená",J334,0)</f>
        <v>0</v>
      </c>
      <c r="BG334" s="258">
        <f>IF(N334="zákl. přenesená",J334,0)</f>
        <v>0</v>
      </c>
      <c r="BH334" s="258">
        <f>IF(N334="sníž. přenesená",J334,0)</f>
        <v>0</v>
      </c>
      <c r="BI334" s="258">
        <f>IF(N334="nulová",J334,0)</f>
        <v>0</v>
      </c>
      <c r="BJ334" s="16" t="s">
        <v>93</v>
      </c>
      <c r="BK334" s="258">
        <f>ROUND(I334*H334,2)</f>
        <v>0</v>
      </c>
      <c r="BL334" s="16" t="s">
        <v>198</v>
      </c>
      <c r="BM334" s="257" t="s">
        <v>647</v>
      </c>
    </row>
    <row r="335" s="2" customFormat="1">
      <c r="A335" s="38"/>
      <c r="B335" s="39"/>
      <c r="C335" s="40"/>
      <c r="D335" s="259" t="s">
        <v>187</v>
      </c>
      <c r="E335" s="40"/>
      <c r="F335" s="260" t="s">
        <v>648</v>
      </c>
      <c r="G335" s="40"/>
      <c r="H335" s="40"/>
      <c r="I335" s="154"/>
      <c r="J335" s="40"/>
      <c r="K335" s="40"/>
      <c r="L335" s="44"/>
      <c r="M335" s="261"/>
      <c r="N335" s="262"/>
      <c r="O335" s="91"/>
      <c r="P335" s="91"/>
      <c r="Q335" s="91"/>
      <c r="R335" s="91"/>
      <c r="S335" s="91"/>
      <c r="T335" s="92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6" t="s">
        <v>187</v>
      </c>
      <c r="AU335" s="16" t="s">
        <v>96</v>
      </c>
    </row>
    <row r="336" s="2" customFormat="1" ht="16.5" customHeight="1">
      <c r="A336" s="38"/>
      <c r="B336" s="39"/>
      <c r="C336" s="246" t="s">
        <v>649</v>
      </c>
      <c r="D336" s="246" t="s">
        <v>181</v>
      </c>
      <c r="E336" s="247" t="s">
        <v>650</v>
      </c>
      <c r="F336" s="248" t="s">
        <v>651</v>
      </c>
      <c r="G336" s="249" t="s">
        <v>184</v>
      </c>
      <c r="H336" s="250">
        <v>1</v>
      </c>
      <c r="I336" s="251"/>
      <c r="J336" s="252">
        <f>ROUND(I336*H336,2)</f>
        <v>0</v>
      </c>
      <c r="K336" s="248" t="s">
        <v>1</v>
      </c>
      <c r="L336" s="44"/>
      <c r="M336" s="253" t="s">
        <v>1</v>
      </c>
      <c r="N336" s="254" t="s">
        <v>50</v>
      </c>
      <c r="O336" s="91"/>
      <c r="P336" s="255">
        <f>O336*H336</f>
        <v>0</v>
      </c>
      <c r="Q336" s="255">
        <v>0</v>
      </c>
      <c r="R336" s="255">
        <f>Q336*H336</f>
        <v>0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368</v>
      </c>
      <c r="AT336" s="257" t="s">
        <v>181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368</v>
      </c>
      <c r="BM336" s="257" t="s">
        <v>652</v>
      </c>
    </row>
    <row r="337" s="12" customFormat="1" ht="22.8" customHeight="1">
      <c r="A337" s="12"/>
      <c r="B337" s="230"/>
      <c r="C337" s="231"/>
      <c r="D337" s="232" t="s">
        <v>84</v>
      </c>
      <c r="E337" s="244" t="s">
        <v>653</v>
      </c>
      <c r="F337" s="244" t="s">
        <v>654</v>
      </c>
      <c r="G337" s="231"/>
      <c r="H337" s="231"/>
      <c r="I337" s="234"/>
      <c r="J337" s="245">
        <f>BK337</f>
        <v>0</v>
      </c>
      <c r="K337" s="231"/>
      <c r="L337" s="236"/>
      <c r="M337" s="237"/>
      <c r="N337" s="238"/>
      <c r="O337" s="238"/>
      <c r="P337" s="239">
        <f>SUM(P338:P365)</f>
        <v>0</v>
      </c>
      <c r="Q337" s="238"/>
      <c r="R337" s="239">
        <f>SUM(R338:R365)</f>
        <v>1.1485100000000001</v>
      </c>
      <c r="S337" s="238"/>
      <c r="T337" s="240">
        <f>SUM(T338:T365)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41" t="s">
        <v>96</v>
      </c>
      <c r="AT337" s="242" t="s">
        <v>84</v>
      </c>
      <c r="AU337" s="242" t="s">
        <v>93</v>
      </c>
      <c r="AY337" s="241" t="s">
        <v>180</v>
      </c>
      <c r="BK337" s="243">
        <f>SUM(BK338:BK365)</f>
        <v>0</v>
      </c>
    </row>
    <row r="338" s="2" customFormat="1" ht="16.5" customHeight="1">
      <c r="A338" s="38"/>
      <c r="B338" s="39"/>
      <c r="C338" s="246" t="s">
        <v>655</v>
      </c>
      <c r="D338" s="246" t="s">
        <v>181</v>
      </c>
      <c r="E338" s="247" t="s">
        <v>656</v>
      </c>
      <c r="F338" s="248" t="s">
        <v>657</v>
      </c>
      <c r="G338" s="249" t="s">
        <v>342</v>
      </c>
      <c r="H338" s="250">
        <v>30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0.0026700000000000001</v>
      </c>
      <c r="R338" s="255">
        <f>Q338*H338</f>
        <v>0.080100000000000005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368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368</v>
      </c>
      <c r="BM338" s="257" t="s">
        <v>658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659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2" customFormat="1" ht="24" customHeight="1">
      <c r="A340" s="38"/>
      <c r="B340" s="39"/>
      <c r="C340" s="246" t="s">
        <v>660</v>
      </c>
      <c r="D340" s="246" t="s">
        <v>181</v>
      </c>
      <c r="E340" s="247" t="s">
        <v>661</v>
      </c>
      <c r="F340" s="248" t="s">
        <v>662</v>
      </c>
      <c r="G340" s="249" t="s">
        <v>342</v>
      </c>
      <c r="H340" s="250">
        <v>30</v>
      </c>
      <c r="I340" s="251"/>
      <c r="J340" s="252">
        <f>ROUND(I340*H340,2)</f>
        <v>0</v>
      </c>
      <c r="K340" s="248" t="s">
        <v>1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0.0026700000000000001</v>
      </c>
      <c r="R340" s="255">
        <f>Q340*H340</f>
        <v>0.080100000000000005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368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368</v>
      </c>
      <c r="BM340" s="257" t="s">
        <v>663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659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2" customFormat="1" ht="24" customHeight="1">
      <c r="A342" s="38"/>
      <c r="B342" s="39"/>
      <c r="C342" s="246" t="s">
        <v>664</v>
      </c>
      <c r="D342" s="246" t="s">
        <v>181</v>
      </c>
      <c r="E342" s="247" t="s">
        <v>665</v>
      </c>
      <c r="F342" s="248" t="s">
        <v>666</v>
      </c>
      <c r="G342" s="249" t="s">
        <v>327</v>
      </c>
      <c r="H342" s="250">
        <v>10</v>
      </c>
      <c r="I342" s="251"/>
      <c r="J342" s="252">
        <f>ROUND(I342*H342,2)</f>
        <v>0</v>
      </c>
      <c r="K342" s="248" t="s">
        <v>280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</v>
      </c>
      <c r="R342" s="255">
        <f>Q342*H342</f>
        <v>0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368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368</v>
      </c>
      <c r="BM342" s="257" t="s">
        <v>667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668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2" customFormat="1" ht="24" customHeight="1">
      <c r="A344" s="38"/>
      <c r="B344" s="39"/>
      <c r="C344" s="246" t="s">
        <v>669</v>
      </c>
      <c r="D344" s="246" t="s">
        <v>181</v>
      </c>
      <c r="E344" s="247" t="s">
        <v>670</v>
      </c>
      <c r="F344" s="248" t="s">
        <v>671</v>
      </c>
      <c r="G344" s="249" t="s">
        <v>483</v>
      </c>
      <c r="H344" s="250">
        <v>56.799999999999997</v>
      </c>
      <c r="I344" s="251"/>
      <c r="J344" s="252">
        <f>ROUND(I344*H344,2)</f>
        <v>0</v>
      </c>
      <c r="K344" s="248" t="s">
        <v>280</v>
      </c>
      <c r="L344" s="44"/>
      <c r="M344" s="253" t="s">
        <v>1</v>
      </c>
      <c r="N344" s="254" t="s">
        <v>50</v>
      </c>
      <c r="O344" s="91"/>
      <c r="P344" s="255">
        <f>O344*H344</f>
        <v>0</v>
      </c>
      <c r="Q344" s="255">
        <v>0</v>
      </c>
      <c r="R344" s="255">
        <f>Q344*H344</f>
        <v>0</v>
      </c>
      <c r="S344" s="255">
        <v>0</v>
      </c>
      <c r="T344" s="25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57" t="s">
        <v>368</v>
      </c>
      <c r="AT344" s="257" t="s">
        <v>181</v>
      </c>
      <c r="AU344" s="257" t="s">
        <v>96</v>
      </c>
      <c r="AY344" s="16" t="s">
        <v>180</v>
      </c>
      <c r="BE344" s="258">
        <f>IF(N344="základní",J344,0)</f>
        <v>0</v>
      </c>
      <c r="BF344" s="258">
        <f>IF(N344="snížená",J344,0)</f>
        <v>0</v>
      </c>
      <c r="BG344" s="258">
        <f>IF(N344="zákl. přenesená",J344,0)</f>
        <v>0</v>
      </c>
      <c r="BH344" s="258">
        <f>IF(N344="sníž. přenesená",J344,0)</f>
        <v>0</v>
      </c>
      <c r="BI344" s="258">
        <f>IF(N344="nulová",J344,0)</f>
        <v>0</v>
      </c>
      <c r="BJ344" s="16" t="s">
        <v>93</v>
      </c>
      <c r="BK344" s="258">
        <f>ROUND(I344*H344,2)</f>
        <v>0</v>
      </c>
      <c r="BL344" s="16" t="s">
        <v>368</v>
      </c>
      <c r="BM344" s="257" t="s">
        <v>672</v>
      </c>
    </row>
    <row r="345" s="2" customFormat="1">
      <c r="A345" s="38"/>
      <c r="B345" s="39"/>
      <c r="C345" s="40"/>
      <c r="D345" s="259" t="s">
        <v>187</v>
      </c>
      <c r="E345" s="40"/>
      <c r="F345" s="260" t="s">
        <v>673</v>
      </c>
      <c r="G345" s="40"/>
      <c r="H345" s="40"/>
      <c r="I345" s="154"/>
      <c r="J345" s="40"/>
      <c r="K345" s="40"/>
      <c r="L345" s="44"/>
      <c r="M345" s="261"/>
      <c r="N345" s="262"/>
      <c r="O345" s="91"/>
      <c r="P345" s="91"/>
      <c r="Q345" s="91"/>
      <c r="R345" s="91"/>
      <c r="S345" s="91"/>
      <c r="T345" s="92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6" t="s">
        <v>187</v>
      </c>
      <c r="AU345" s="16" t="s">
        <v>96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674</v>
      </c>
      <c r="G346" s="268"/>
      <c r="H346" s="271">
        <v>56.799999999999997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93</v>
      </c>
      <c r="AY346" s="277" t="s">
        <v>180</v>
      </c>
    </row>
    <row r="347" s="2" customFormat="1" ht="16.5" customHeight="1">
      <c r="A347" s="38"/>
      <c r="B347" s="39"/>
      <c r="C347" s="278" t="s">
        <v>675</v>
      </c>
      <c r="D347" s="278" t="s">
        <v>334</v>
      </c>
      <c r="E347" s="279" t="s">
        <v>676</v>
      </c>
      <c r="F347" s="280" t="s">
        <v>677</v>
      </c>
      <c r="G347" s="281" t="s">
        <v>290</v>
      </c>
      <c r="H347" s="282">
        <v>1.095</v>
      </c>
      <c r="I347" s="283"/>
      <c r="J347" s="284">
        <f>ROUND(I347*H347,2)</f>
        <v>0</v>
      </c>
      <c r="K347" s="280" t="s">
        <v>312</v>
      </c>
      <c r="L347" s="285"/>
      <c r="M347" s="286" t="s">
        <v>1</v>
      </c>
      <c r="N347" s="287" t="s">
        <v>50</v>
      </c>
      <c r="O347" s="91"/>
      <c r="P347" s="255">
        <f>O347*H347</f>
        <v>0</v>
      </c>
      <c r="Q347" s="255">
        <v>0.55000000000000004</v>
      </c>
      <c r="R347" s="255">
        <f>Q347*H347</f>
        <v>0.60225000000000006</v>
      </c>
      <c r="S347" s="255">
        <v>0</v>
      </c>
      <c r="T347" s="25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57" t="s">
        <v>452</v>
      </c>
      <c r="AT347" s="257" t="s">
        <v>334</v>
      </c>
      <c r="AU347" s="257" t="s">
        <v>96</v>
      </c>
      <c r="AY347" s="16" t="s">
        <v>180</v>
      </c>
      <c r="BE347" s="258">
        <f>IF(N347="základní",J347,0)</f>
        <v>0</v>
      </c>
      <c r="BF347" s="258">
        <f>IF(N347="snížená",J347,0)</f>
        <v>0</v>
      </c>
      <c r="BG347" s="258">
        <f>IF(N347="zákl. přenesená",J347,0)</f>
        <v>0</v>
      </c>
      <c r="BH347" s="258">
        <f>IF(N347="sníž. přenesená",J347,0)</f>
        <v>0</v>
      </c>
      <c r="BI347" s="258">
        <f>IF(N347="nulová",J347,0)</f>
        <v>0</v>
      </c>
      <c r="BJ347" s="16" t="s">
        <v>93</v>
      </c>
      <c r="BK347" s="258">
        <f>ROUND(I347*H347,2)</f>
        <v>0</v>
      </c>
      <c r="BL347" s="16" t="s">
        <v>368</v>
      </c>
      <c r="BM347" s="257" t="s">
        <v>678</v>
      </c>
    </row>
    <row r="348" s="2" customFormat="1">
      <c r="A348" s="38"/>
      <c r="B348" s="39"/>
      <c r="C348" s="40"/>
      <c r="D348" s="259" t="s">
        <v>187</v>
      </c>
      <c r="E348" s="40"/>
      <c r="F348" s="260" t="s">
        <v>679</v>
      </c>
      <c r="G348" s="40"/>
      <c r="H348" s="40"/>
      <c r="I348" s="154"/>
      <c r="J348" s="40"/>
      <c r="K348" s="40"/>
      <c r="L348" s="44"/>
      <c r="M348" s="261"/>
      <c r="N348" s="262"/>
      <c r="O348" s="91"/>
      <c r="P348" s="91"/>
      <c r="Q348" s="91"/>
      <c r="R348" s="91"/>
      <c r="S348" s="91"/>
      <c r="T348" s="92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6" t="s">
        <v>187</v>
      </c>
      <c r="AU348" s="16" t="s">
        <v>96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680</v>
      </c>
      <c r="G349" s="268"/>
      <c r="H349" s="271">
        <v>1.095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93</v>
      </c>
      <c r="AY349" s="277" t="s">
        <v>180</v>
      </c>
    </row>
    <row r="350" s="2" customFormat="1" ht="24" customHeight="1">
      <c r="A350" s="38"/>
      <c r="B350" s="39"/>
      <c r="C350" s="246" t="s">
        <v>681</v>
      </c>
      <c r="D350" s="246" t="s">
        <v>181</v>
      </c>
      <c r="E350" s="247" t="s">
        <v>682</v>
      </c>
      <c r="F350" s="248" t="s">
        <v>683</v>
      </c>
      <c r="G350" s="249" t="s">
        <v>327</v>
      </c>
      <c r="H350" s="250">
        <v>38.399999999999999</v>
      </c>
      <c r="I350" s="251"/>
      <c r="J350" s="252">
        <f>ROUND(I350*H350,2)</f>
        <v>0</v>
      </c>
      <c r="K350" s="248" t="s">
        <v>280</v>
      </c>
      <c r="L350" s="44"/>
      <c r="M350" s="253" t="s">
        <v>1</v>
      </c>
      <c r="N350" s="254" t="s">
        <v>50</v>
      </c>
      <c r="O350" s="91"/>
      <c r="P350" s="255">
        <f>O350*H350</f>
        <v>0</v>
      </c>
      <c r="Q350" s="255">
        <v>0</v>
      </c>
      <c r="R350" s="255">
        <f>Q350*H350</f>
        <v>0</v>
      </c>
      <c r="S350" s="255">
        <v>0</v>
      </c>
      <c r="T350" s="25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57" t="s">
        <v>368</v>
      </c>
      <c r="AT350" s="257" t="s">
        <v>181</v>
      </c>
      <c r="AU350" s="257" t="s">
        <v>96</v>
      </c>
      <c r="AY350" s="16" t="s">
        <v>180</v>
      </c>
      <c r="BE350" s="258">
        <f>IF(N350="základní",J350,0)</f>
        <v>0</v>
      </c>
      <c r="BF350" s="258">
        <f>IF(N350="snížená",J350,0)</f>
        <v>0</v>
      </c>
      <c r="BG350" s="258">
        <f>IF(N350="zákl. přenesená",J350,0)</f>
        <v>0</v>
      </c>
      <c r="BH350" s="258">
        <f>IF(N350="sníž. přenesená",J350,0)</f>
        <v>0</v>
      </c>
      <c r="BI350" s="258">
        <f>IF(N350="nulová",J350,0)</f>
        <v>0</v>
      </c>
      <c r="BJ350" s="16" t="s">
        <v>93</v>
      </c>
      <c r="BK350" s="258">
        <f>ROUND(I350*H350,2)</f>
        <v>0</v>
      </c>
      <c r="BL350" s="16" t="s">
        <v>368</v>
      </c>
      <c r="BM350" s="257" t="s">
        <v>684</v>
      </c>
    </row>
    <row r="351" s="2" customFormat="1">
      <c r="A351" s="38"/>
      <c r="B351" s="39"/>
      <c r="C351" s="40"/>
      <c r="D351" s="259" t="s">
        <v>187</v>
      </c>
      <c r="E351" s="40"/>
      <c r="F351" s="260" t="s">
        <v>685</v>
      </c>
      <c r="G351" s="40"/>
      <c r="H351" s="40"/>
      <c r="I351" s="154"/>
      <c r="J351" s="40"/>
      <c r="K351" s="40"/>
      <c r="L351" s="44"/>
      <c r="M351" s="261"/>
      <c r="N351" s="262"/>
      <c r="O351" s="91"/>
      <c r="P351" s="91"/>
      <c r="Q351" s="91"/>
      <c r="R351" s="91"/>
      <c r="S351" s="91"/>
      <c r="T351" s="92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6" t="s">
        <v>187</v>
      </c>
      <c r="AU351" s="16" t="s">
        <v>96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686</v>
      </c>
      <c r="G352" s="268"/>
      <c r="H352" s="271">
        <v>38.399999999999999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93</v>
      </c>
      <c r="AY352" s="277" t="s">
        <v>180</v>
      </c>
    </row>
    <row r="353" s="2" customFormat="1" ht="16.5" customHeight="1">
      <c r="A353" s="38"/>
      <c r="B353" s="39"/>
      <c r="C353" s="278" t="s">
        <v>687</v>
      </c>
      <c r="D353" s="278" t="s">
        <v>334</v>
      </c>
      <c r="E353" s="279" t="s">
        <v>688</v>
      </c>
      <c r="F353" s="280" t="s">
        <v>689</v>
      </c>
      <c r="G353" s="281" t="s">
        <v>290</v>
      </c>
      <c r="H353" s="282">
        <v>0.44</v>
      </c>
      <c r="I353" s="283"/>
      <c r="J353" s="284">
        <f>ROUND(I353*H353,2)</f>
        <v>0</v>
      </c>
      <c r="K353" s="280" t="s">
        <v>312</v>
      </c>
      <c r="L353" s="285"/>
      <c r="M353" s="286" t="s">
        <v>1</v>
      </c>
      <c r="N353" s="287" t="s">
        <v>50</v>
      </c>
      <c r="O353" s="91"/>
      <c r="P353" s="255">
        <f>O353*H353</f>
        <v>0</v>
      </c>
      <c r="Q353" s="255">
        <v>0.55000000000000004</v>
      </c>
      <c r="R353" s="255">
        <f>Q353*H353</f>
        <v>0.24200000000000002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452</v>
      </c>
      <c r="AT353" s="257" t="s">
        <v>334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368</v>
      </c>
      <c r="BM353" s="257" t="s">
        <v>690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691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692</v>
      </c>
      <c r="G355" s="268"/>
      <c r="H355" s="271">
        <v>0.44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93</v>
      </c>
      <c r="AY355" s="277" t="s">
        <v>180</v>
      </c>
    </row>
    <row r="356" s="2" customFormat="1" ht="24" customHeight="1">
      <c r="A356" s="38"/>
      <c r="B356" s="39"/>
      <c r="C356" s="246" t="s">
        <v>693</v>
      </c>
      <c r="D356" s="246" t="s">
        <v>181</v>
      </c>
      <c r="E356" s="247" t="s">
        <v>694</v>
      </c>
      <c r="F356" s="248" t="s">
        <v>695</v>
      </c>
      <c r="G356" s="249" t="s">
        <v>483</v>
      </c>
      <c r="H356" s="250">
        <v>132</v>
      </c>
      <c r="I356" s="251"/>
      <c r="J356" s="252">
        <f>ROUND(I356*H356,2)</f>
        <v>0</v>
      </c>
      <c r="K356" s="248" t="s">
        <v>280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</v>
      </c>
      <c r="R356" s="255">
        <f>Q356*H356</f>
        <v>0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368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368</v>
      </c>
      <c r="BM356" s="257" t="s">
        <v>696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697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698</v>
      </c>
      <c r="G358" s="268"/>
      <c r="H358" s="271">
        <v>132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2" customFormat="1" ht="24" customHeight="1">
      <c r="A359" s="38"/>
      <c r="B359" s="39"/>
      <c r="C359" s="246" t="s">
        <v>699</v>
      </c>
      <c r="D359" s="246" t="s">
        <v>181</v>
      </c>
      <c r="E359" s="247" t="s">
        <v>700</v>
      </c>
      <c r="F359" s="248" t="s">
        <v>701</v>
      </c>
      <c r="G359" s="249" t="s">
        <v>483</v>
      </c>
      <c r="H359" s="250">
        <v>14</v>
      </c>
      <c r="I359" s="251"/>
      <c r="J359" s="252">
        <f>ROUND(I359*H359,2)</f>
        <v>0</v>
      </c>
      <c r="K359" s="248" t="s">
        <v>280</v>
      </c>
      <c r="L359" s="44"/>
      <c r="M359" s="253" t="s">
        <v>1</v>
      </c>
      <c r="N359" s="254" t="s">
        <v>50</v>
      </c>
      <c r="O359" s="91"/>
      <c r="P359" s="255">
        <f>O359*H359</f>
        <v>0</v>
      </c>
      <c r="Q359" s="255">
        <v>0</v>
      </c>
      <c r="R359" s="255">
        <f>Q359*H359</f>
        <v>0</v>
      </c>
      <c r="S359" s="255">
        <v>0</v>
      </c>
      <c r="T359" s="25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57" t="s">
        <v>368</v>
      </c>
      <c r="AT359" s="257" t="s">
        <v>181</v>
      </c>
      <c r="AU359" s="257" t="s">
        <v>96</v>
      </c>
      <c r="AY359" s="16" t="s">
        <v>180</v>
      </c>
      <c r="BE359" s="258">
        <f>IF(N359="základní",J359,0)</f>
        <v>0</v>
      </c>
      <c r="BF359" s="258">
        <f>IF(N359="snížená",J359,0)</f>
        <v>0</v>
      </c>
      <c r="BG359" s="258">
        <f>IF(N359="zákl. přenesená",J359,0)</f>
        <v>0</v>
      </c>
      <c r="BH359" s="258">
        <f>IF(N359="sníž. přenesená",J359,0)</f>
        <v>0</v>
      </c>
      <c r="BI359" s="258">
        <f>IF(N359="nulová",J359,0)</f>
        <v>0</v>
      </c>
      <c r="BJ359" s="16" t="s">
        <v>93</v>
      </c>
      <c r="BK359" s="258">
        <f>ROUND(I359*H359,2)</f>
        <v>0</v>
      </c>
      <c r="BL359" s="16" t="s">
        <v>368</v>
      </c>
      <c r="BM359" s="257" t="s">
        <v>702</v>
      </c>
    </row>
    <row r="360" s="2" customFormat="1">
      <c r="A360" s="38"/>
      <c r="B360" s="39"/>
      <c r="C360" s="40"/>
      <c r="D360" s="259" t="s">
        <v>187</v>
      </c>
      <c r="E360" s="40"/>
      <c r="F360" s="260" t="s">
        <v>703</v>
      </c>
      <c r="G360" s="40"/>
      <c r="H360" s="40"/>
      <c r="I360" s="154"/>
      <c r="J360" s="40"/>
      <c r="K360" s="40"/>
      <c r="L360" s="44"/>
      <c r="M360" s="261"/>
      <c r="N360" s="262"/>
      <c r="O360" s="91"/>
      <c r="P360" s="91"/>
      <c r="Q360" s="91"/>
      <c r="R360" s="91"/>
      <c r="S360" s="91"/>
      <c r="T360" s="92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6" t="s">
        <v>187</v>
      </c>
      <c r="AU360" s="16" t="s">
        <v>96</v>
      </c>
    </row>
    <row r="361" s="2" customFormat="1" ht="16.5" customHeight="1">
      <c r="A361" s="38"/>
      <c r="B361" s="39"/>
      <c r="C361" s="278" t="s">
        <v>704</v>
      </c>
      <c r="D361" s="278" t="s">
        <v>334</v>
      </c>
      <c r="E361" s="279" t="s">
        <v>705</v>
      </c>
      <c r="F361" s="280" t="s">
        <v>706</v>
      </c>
      <c r="G361" s="281" t="s">
        <v>327</v>
      </c>
      <c r="H361" s="282">
        <v>19.600000000000001</v>
      </c>
      <c r="I361" s="283"/>
      <c r="J361" s="284">
        <f>ROUND(I361*H361,2)</f>
        <v>0</v>
      </c>
      <c r="K361" s="280" t="s">
        <v>280</v>
      </c>
      <c r="L361" s="285"/>
      <c r="M361" s="286" t="s">
        <v>1</v>
      </c>
      <c r="N361" s="287" t="s">
        <v>50</v>
      </c>
      <c r="O361" s="91"/>
      <c r="P361" s="255">
        <f>O361*H361</f>
        <v>0</v>
      </c>
      <c r="Q361" s="255">
        <v>0.0073499999999999998</v>
      </c>
      <c r="R361" s="255">
        <f>Q361*H361</f>
        <v>0.14405999999999999</v>
      </c>
      <c r="S361" s="255">
        <v>0</v>
      </c>
      <c r="T361" s="25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57" t="s">
        <v>452</v>
      </c>
      <c r="AT361" s="257" t="s">
        <v>334</v>
      </c>
      <c r="AU361" s="257" t="s">
        <v>96</v>
      </c>
      <c r="AY361" s="16" t="s">
        <v>180</v>
      </c>
      <c r="BE361" s="258">
        <f>IF(N361="základní",J361,0)</f>
        <v>0</v>
      </c>
      <c r="BF361" s="258">
        <f>IF(N361="snížená",J361,0)</f>
        <v>0</v>
      </c>
      <c r="BG361" s="258">
        <f>IF(N361="zákl. přenesená",J361,0)</f>
        <v>0</v>
      </c>
      <c r="BH361" s="258">
        <f>IF(N361="sníž. přenesená",J361,0)</f>
        <v>0</v>
      </c>
      <c r="BI361" s="258">
        <f>IF(N361="nulová",J361,0)</f>
        <v>0</v>
      </c>
      <c r="BJ361" s="16" t="s">
        <v>93</v>
      </c>
      <c r="BK361" s="258">
        <f>ROUND(I361*H361,2)</f>
        <v>0</v>
      </c>
      <c r="BL361" s="16" t="s">
        <v>368</v>
      </c>
      <c r="BM361" s="257" t="s">
        <v>707</v>
      </c>
    </row>
    <row r="362" s="2" customFormat="1">
      <c r="A362" s="38"/>
      <c r="B362" s="39"/>
      <c r="C362" s="40"/>
      <c r="D362" s="259" t="s">
        <v>187</v>
      </c>
      <c r="E362" s="40"/>
      <c r="F362" s="260" t="s">
        <v>708</v>
      </c>
      <c r="G362" s="40"/>
      <c r="H362" s="40"/>
      <c r="I362" s="154"/>
      <c r="J362" s="40"/>
      <c r="K362" s="40"/>
      <c r="L362" s="44"/>
      <c r="M362" s="261"/>
      <c r="N362" s="262"/>
      <c r="O362" s="91"/>
      <c r="P362" s="91"/>
      <c r="Q362" s="91"/>
      <c r="R362" s="91"/>
      <c r="S362" s="91"/>
      <c r="T362" s="92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6" t="s">
        <v>187</v>
      </c>
      <c r="AU362" s="16" t="s">
        <v>96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709</v>
      </c>
      <c r="G363" s="268"/>
      <c r="H363" s="271">
        <v>19.600000000000001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93</v>
      </c>
      <c r="AY363" s="277" t="s">
        <v>180</v>
      </c>
    </row>
    <row r="364" s="2" customFormat="1" ht="24" customHeight="1">
      <c r="A364" s="38"/>
      <c r="B364" s="39"/>
      <c r="C364" s="246" t="s">
        <v>710</v>
      </c>
      <c r="D364" s="246" t="s">
        <v>181</v>
      </c>
      <c r="E364" s="247" t="s">
        <v>711</v>
      </c>
      <c r="F364" s="248" t="s">
        <v>712</v>
      </c>
      <c r="G364" s="249" t="s">
        <v>322</v>
      </c>
      <c r="H364" s="250">
        <v>1.149</v>
      </c>
      <c r="I364" s="251"/>
      <c r="J364" s="252">
        <f>ROUND(I364*H364,2)</f>
        <v>0</v>
      </c>
      <c r="K364" s="248" t="s">
        <v>280</v>
      </c>
      <c r="L364" s="44"/>
      <c r="M364" s="253" t="s">
        <v>1</v>
      </c>
      <c r="N364" s="254" t="s">
        <v>50</v>
      </c>
      <c r="O364" s="91"/>
      <c r="P364" s="255">
        <f>O364*H364</f>
        <v>0</v>
      </c>
      <c r="Q364" s="255">
        <v>0</v>
      </c>
      <c r="R364" s="255">
        <f>Q364*H364</f>
        <v>0</v>
      </c>
      <c r="S364" s="255">
        <v>0</v>
      </c>
      <c r="T364" s="256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57" t="s">
        <v>368</v>
      </c>
      <c r="AT364" s="257" t="s">
        <v>181</v>
      </c>
      <c r="AU364" s="257" t="s">
        <v>96</v>
      </c>
      <c r="AY364" s="16" t="s">
        <v>180</v>
      </c>
      <c r="BE364" s="258">
        <f>IF(N364="základní",J364,0)</f>
        <v>0</v>
      </c>
      <c r="BF364" s="258">
        <f>IF(N364="snížená",J364,0)</f>
        <v>0</v>
      </c>
      <c r="BG364" s="258">
        <f>IF(N364="zákl. přenesená",J364,0)</f>
        <v>0</v>
      </c>
      <c r="BH364" s="258">
        <f>IF(N364="sníž. přenesená",J364,0)</f>
        <v>0</v>
      </c>
      <c r="BI364" s="258">
        <f>IF(N364="nulová",J364,0)</f>
        <v>0</v>
      </c>
      <c r="BJ364" s="16" t="s">
        <v>93</v>
      </c>
      <c r="BK364" s="258">
        <f>ROUND(I364*H364,2)</f>
        <v>0</v>
      </c>
      <c r="BL364" s="16" t="s">
        <v>368</v>
      </c>
      <c r="BM364" s="257" t="s">
        <v>713</v>
      </c>
    </row>
    <row r="365" s="2" customFormat="1">
      <c r="A365" s="38"/>
      <c r="B365" s="39"/>
      <c r="C365" s="40"/>
      <c r="D365" s="259" t="s">
        <v>187</v>
      </c>
      <c r="E365" s="40"/>
      <c r="F365" s="260" t="s">
        <v>714</v>
      </c>
      <c r="G365" s="40"/>
      <c r="H365" s="40"/>
      <c r="I365" s="154"/>
      <c r="J365" s="40"/>
      <c r="K365" s="40"/>
      <c r="L365" s="44"/>
      <c r="M365" s="261"/>
      <c r="N365" s="262"/>
      <c r="O365" s="91"/>
      <c r="P365" s="91"/>
      <c r="Q365" s="91"/>
      <c r="R365" s="91"/>
      <c r="S365" s="91"/>
      <c r="T365" s="92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6" t="s">
        <v>187</v>
      </c>
      <c r="AU365" s="16" t="s">
        <v>96</v>
      </c>
    </row>
    <row r="366" s="12" customFormat="1" ht="22.8" customHeight="1">
      <c r="A366" s="12"/>
      <c r="B366" s="230"/>
      <c r="C366" s="231"/>
      <c r="D366" s="232" t="s">
        <v>84</v>
      </c>
      <c r="E366" s="244" t="s">
        <v>715</v>
      </c>
      <c r="F366" s="244" t="s">
        <v>716</v>
      </c>
      <c r="G366" s="231"/>
      <c r="H366" s="231"/>
      <c r="I366" s="234"/>
      <c r="J366" s="245">
        <f>BK366</f>
        <v>0</v>
      </c>
      <c r="K366" s="231"/>
      <c r="L366" s="236"/>
      <c r="M366" s="237"/>
      <c r="N366" s="238"/>
      <c r="O366" s="238"/>
      <c r="P366" s="239">
        <f>SUM(P367:P371)</f>
        <v>0</v>
      </c>
      <c r="Q366" s="238"/>
      <c r="R366" s="239">
        <f>SUM(R367:R371)</f>
        <v>0.251938</v>
      </c>
      <c r="S366" s="238"/>
      <c r="T366" s="240">
        <f>SUM(T367:T371)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41" t="s">
        <v>96</v>
      </c>
      <c r="AT366" s="242" t="s">
        <v>84</v>
      </c>
      <c r="AU366" s="242" t="s">
        <v>93</v>
      </c>
      <c r="AY366" s="241" t="s">
        <v>180</v>
      </c>
      <c r="BK366" s="243">
        <f>SUM(BK367:BK371)</f>
        <v>0</v>
      </c>
    </row>
    <row r="367" s="2" customFormat="1" ht="24" customHeight="1">
      <c r="A367" s="38"/>
      <c r="B367" s="39"/>
      <c r="C367" s="246" t="s">
        <v>717</v>
      </c>
      <c r="D367" s="246" t="s">
        <v>181</v>
      </c>
      <c r="E367" s="247" t="s">
        <v>718</v>
      </c>
      <c r="F367" s="248" t="s">
        <v>719</v>
      </c>
      <c r="G367" s="249" t="s">
        <v>327</v>
      </c>
      <c r="H367" s="250">
        <v>20.600000000000001</v>
      </c>
      <c r="I367" s="251"/>
      <c r="J367" s="252">
        <f>ROUND(I367*H367,2)</f>
        <v>0</v>
      </c>
      <c r="K367" s="248" t="s">
        <v>280</v>
      </c>
      <c r="L367" s="44"/>
      <c r="M367" s="253" t="s">
        <v>1</v>
      </c>
      <c r="N367" s="254" t="s">
        <v>50</v>
      </c>
      <c r="O367" s="91"/>
      <c r="P367" s="255">
        <f>O367*H367</f>
        <v>0</v>
      </c>
      <c r="Q367" s="255">
        <v>0.01223</v>
      </c>
      <c r="R367" s="255">
        <f>Q367*H367</f>
        <v>0.251938</v>
      </c>
      <c r="S367" s="255">
        <v>0</v>
      </c>
      <c r="T367" s="256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57" t="s">
        <v>368</v>
      </c>
      <c r="AT367" s="257" t="s">
        <v>181</v>
      </c>
      <c r="AU367" s="257" t="s">
        <v>96</v>
      </c>
      <c r="AY367" s="16" t="s">
        <v>180</v>
      </c>
      <c r="BE367" s="258">
        <f>IF(N367="základní",J367,0)</f>
        <v>0</v>
      </c>
      <c r="BF367" s="258">
        <f>IF(N367="snížená",J367,0)</f>
        <v>0</v>
      </c>
      <c r="BG367" s="258">
        <f>IF(N367="zákl. přenesená",J367,0)</f>
        <v>0</v>
      </c>
      <c r="BH367" s="258">
        <f>IF(N367="sníž. přenesená",J367,0)</f>
        <v>0</v>
      </c>
      <c r="BI367" s="258">
        <f>IF(N367="nulová",J367,0)</f>
        <v>0</v>
      </c>
      <c r="BJ367" s="16" t="s">
        <v>93</v>
      </c>
      <c r="BK367" s="258">
        <f>ROUND(I367*H367,2)</f>
        <v>0</v>
      </c>
      <c r="BL367" s="16" t="s">
        <v>368</v>
      </c>
      <c r="BM367" s="257" t="s">
        <v>720</v>
      </c>
    </row>
    <row r="368" s="2" customFormat="1">
      <c r="A368" s="38"/>
      <c r="B368" s="39"/>
      <c r="C368" s="40"/>
      <c r="D368" s="259" t="s">
        <v>187</v>
      </c>
      <c r="E368" s="40"/>
      <c r="F368" s="260" t="s">
        <v>719</v>
      </c>
      <c r="G368" s="40"/>
      <c r="H368" s="40"/>
      <c r="I368" s="154"/>
      <c r="J368" s="40"/>
      <c r="K368" s="40"/>
      <c r="L368" s="44"/>
      <c r="M368" s="261"/>
      <c r="N368" s="262"/>
      <c r="O368" s="91"/>
      <c r="P368" s="91"/>
      <c r="Q368" s="91"/>
      <c r="R368" s="91"/>
      <c r="S368" s="91"/>
      <c r="T368" s="92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6" t="s">
        <v>187</v>
      </c>
      <c r="AU368" s="16" t="s">
        <v>96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721</v>
      </c>
      <c r="G369" s="268"/>
      <c r="H369" s="271">
        <v>20.600000000000001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93</v>
      </c>
      <c r="AY369" s="277" t="s">
        <v>180</v>
      </c>
    </row>
    <row r="370" s="2" customFormat="1" ht="24" customHeight="1">
      <c r="A370" s="38"/>
      <c r="B370" s="39"/>
      <c r="C370" s="246" t="s">
        <v>722</v>
      </c>
      <c r="D370" s="246" t="s">
        <v>181</v>
      </c>
      <c r="E370" s="247" t="s">
        <v>723</v>
      </c>
      <c r="F370" s="248" t="s">
        <v>724</v>
      </c>
      <c r="G370" s="249" t="s">
        <v>322</v>
      </c>
      <c r="H370" s="250">
        <v>0.252</v>
      </c>
      <c r="I370" s="251"/>
      <c r="J370" s="252">
        <f>ROUND(I370*H370,2)</f>
        <v>0</v>
      </c>
      <c r="K370" s="248" t="s">
        <v>280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368</v>
      </c>
      <c r="AT370" s="257" t="s">
        <v>181</v>
      </c>
      <c r="AU370" s="257" t="s">
        <v>96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368</v>
      </c>
      <c r="BM370" s="257" t="s">
        <v>725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726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96</v>
      </c>
    </row>
    <row r="372" s="12" customFormat="1" ht="22.8" customHeight="1">
      <c r="A372" s="12"/>
      <c r="B372" s="230"/>
      <c r="C372" s="231"/>
      <c r="D372" s="232" t="s">
        <v>84</v>
      </c>
      <c r="E372" s="244" t="s">
        <v>727</v>
      </c>
      <c r="F372" s="244" t="s">
        <v>728</v>
      </c>
      <c r="G372" s="231"/>
      <c r="H372" s="231"/>
      <c r="I372" s="234"/>
      <c r="J372" s="245">
        <f>BK372</f>
        <v>0</v>
      </c>
      <c r="K372" s="231"/>
      <c r="L372" s="236"/>
      <c r="M372" s="237"/>
      <c r="N372" s="238"/>
      <c r="O372" s="238"/>
      <c r="P372" s="239">
        <f>SUM(P373:P384)</f>
        <v>0</v>
      </c>
      <c r="Q372" s="238"/>
      <c r="R372" s="239">
        <f>SUM(R373:R384)</f>
        <v>0.035726999999999995</v>
      </c>
      <c r="S372" s="238"/>
      <c r="T372" s="240">
        <f>SUM(T373:T384)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41" t="s">
        <v>96</v>
      </c>
      <c r="AT372" s="242" t="s">
        <v>84</v>
      </c>
      <c r="AU372" s="242" t="s">
        <v>93</v>
      </c>
      <c r="AY372" s="241" t="s">
        <v>180</v>
      </c>
      <c r="BK372" s="243">
        <f>SUM(BK373:BK384)</f>
        <v>0</v>
      </c>
    </row>
    <row r="373" s="2" customFormat="1" ht="24" customHeight="1">
      <c r="A373" s="38"/>
      <c r="B373" s="39"/>
      <c r="C373" s="246" t="s">
        <v>729</v>
      </c>
      <c r="D373" s="246" t="s">
        <v>181</v>
      </c>
      <c r="E373" s="247" t="s">
        <v>730</v>
      </c>
      <c r="F373" s="248" t="s">
        <v>731</v>
      </c>
      <c r="G373" s="249" t="s">
        <v>483</v>
      </c>
      <c r="H373" s="250">
        <v>12</v>
      </c>
      <c r="I373" s="251"/>
      <c r="J373" s="252">
        <f>ROUND(I373*H373,2)</f>
        <v>0</v>
      </c>
      <c r="K373" s="248" t="s">
        <v>280</v>
      </c>
      <c r="L373" s="44"/>
      <c r="M373" s="253" t="s">
        <v>1</v>
      </c>
      <c r="N373" s="254" t="s">
        <v>50</v>
      </c>
      <c r="O373" s="91"/>
      <c r="P373" s="255">
        <f>O373*H373</f>
        <v>0</v>
      </c>
      <c r="Q373" s="255">
        <v>0.00174</v>
      </c>
      <c r="R373" s="255">
        <f>Q373*H373</f>
        <v>0.020879999999999999</v>
      </c>
      <c r="S373" s="255">
        <v>0</v>
      </c>
      <c r="T373" s="25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57" t="s">
        <v>368</v>
      </c>
      <c r="AT373" s="257" t="s">
        <v>181</v>
      </c>
      <c r="AU373" s="257" t="s">
        <v>96</v>
      </c>
      <c r="AY373" s="16" t="s">
        <v>180</v>
      </c>
      <c r="BE373" s="258">
        <f>IF(N373="základní",J373,0)</f>
        <v>0</v>
      </c>
      <c r="BF373" s="258">
        <f>IF(N373="snížená",J373,0)</f>
        <v>0</v>
      </c>
      <c r="BG373" s="258">
        <f>IF(N373="zákl. přenesená",J373,0)</f>
        <v>0</v>
      </c>
      <c r="BH373" s="258">
        <f>IF(N373="sníž. přenesená",J373,0)</f>
        <v>0</v>
      </c>
      <c r="BI373" s="258">
        <f>IF(N373="nulová",J373,0)</f>
        <v>0</v>
      </c>
      <c r="BJ373" s="16" t="s">
        <v>93</v>
      </c>
      <c r="BK373" s="258">
        <f>ROUND(I373*H373,2)</f>
        <v>0</v>
      </c>
      <c r="BL373" s="16" t="s">
        <v>368</v>
      </c>
      <c r="BM373" s="257" t="s">
        <v>732</v>
      </c>
    </row>
    <row r="374" s="2" customFormat="1">
      <c r="A374" s="38"/>
      <c r="B374" s="39"/>
      <c r="C374" s="40"/>
      <c r="D374" s="259" t="s">
        <v>187</v>
      </c>
      <c r="E374" s="40"/>
      <c r="F374" s="260" t="s">
        <v>733</v>
      </c>
      <c r="G374" s="40"/>
      <c r="H374" s="40"/>
      <c r="I374" s="154"/>
      <c r="J374" s="40"/>
      <c r="K374" s="40"/>
      <c r="L374" s="44"/>
      <c r="M374" s="261"/>
      <c r="N374" s="262"/>
      <c r="O374" s="91"/>
      <c r="P374" s="91"/>
      <c r="Q374" s="91"/>
      <c r="R374" s="91"/>
      <c r="S374" s="91"/>
      <c r="T374" s="92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6" t="s">
        <v>187</v>
      </c>
      <c r="AU374" s="16" t="s">
        <v>96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231</v>
      </c>
      <c r="G375" s="268"/>
      <c r="H375" s="271">
        <v>12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93</v>
      </c>
      <c r="AY375" s="277" t="s">
        <v>180</v>
      </c>
    </row>
    <row r="376" s="2" customFormat="1" ht="24" customHeight="1">
      <c r="A376" s="38"/>
      <c r="B376" s="39"/>
      <c r="C376" s="246" t="s">
        <v>734</v>
      </c>
      <c r="D376" s="246" t="s">
        <v>181</v>
      </c>
      <c r="E376" s="247" t="s">
        <v>735</v>
      </c>
      <c r="F376" s="248" t="s">
        <v>736</v>
      </c>
      <c r="G376" s="249" t="s">
        <v>342</v>
      </c>
      <c r="H376" s="250">
        <v>2</v>
      </c>
      <c r="I376" s="251"/>
      <c r="J376" s="252">
        <f>ROUND(I376*H376,2)</f>
        <v>0</v>
      </c>
      <c r="K376" s="248" t="s">
        <v>280</v>
      </c>
      <c r="L376" s="44"/>
      <c r="M376" s="253" t="s">
        <v>1</v>
      </c>
      <c r="N376" s="254" t="s">
        <v>50</v>
      </c>
      <c r="O376" s="91"/>
      <c r="P376" s="255">
        <f>O376*H376</f>
        <v>0</v>
      </c>
      <c r="Q376" s="255">
        <v>0.00025000000000000001</v>
      </c>
      <c r="R376" s="255">
        <f>Q376*H376</f>
        <v>0.00050000000000000001</v>
      </c>
      <c r="S376" s="255">
        <v>0</v>
      </c>
      <c r="T376" s="256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57" t="s">
        <v>368</v>
      </c>
      <c r="AT376" s="257" t="s">
        <v>181</v>
      </c>
      <c r="AU376" s="257" t="s">
        <v>96</v>
      </c>
      <c r="AY376" s="16" t="s">
        <v>180</v>
      </c>
      <c r="BE376" s="258">
        <f>IF(N376="základní",J376,0)</f>
        <v>0</v>
      </c>
      <c r="BF376" s="258">
        <f>IF(N376="snížená",J376,0)</f>
        <v>0</v>
      </c>
      <c r="BG376" s="258">
        <f>IF(N376="zákl. přenesená",J376,0)</f>
        <v>0</v>
      </c>
      <c r="BH376" s="258">
        <f>IF(N376="sníž. přenesená",J376,0)</f>
        <v>0</v>
      </c>
      <c r="BI376" s="258">
        <f>IF(N376="nulová",J376,0)</f>
        <v>0</v>
      </c>
      <c r="BJ376" s="16" t="s">
        <v>93</v>
      </c>
      <c r="BK376" s="258">
        <f>ROUND(I376*H376,2)</f>
        <v>0</v>
      </c>
      <c r="BL376" s="16" t="s">
        <v>368</v>
      </c>
      <c r="BM376" s="257" t="s">
        <v>737</v>
      </c>
    </row>
    <row r="377" s="2" customFormat="1">
      <c r="A377" s="38"/>
      <c r="B377" s="39"/>
      <c r="C377" s="40"/>
      <c r="D377" s="259" t="s">
        <v>187</v>
      </c>
      <c r="E377" s="40"/>
      <c r="F377" s="260" t="s">
        <v>738</v>
      </c>
      <c r="G377" s="40"/>
      <c r="H377" s="40"/>
      <c r="I377" s="154"/>
      <c r="J377" s="40"/>
      <c r="K377" s="40"/>
      <c r="L377" s="44"/>
      <c r="M377" s="261"/>
      <c r="N377" s="262"/>
      <c r="O377" s="91"/>
      <c r="P377" s="91"/>
      <c r="Q377" s="91"/>
      <c r="R377" s="91"/>
      <c r="S377" s="91"/>
      <c r="T377" s="92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6" t="s">
        <v>187</v>
      </c>
      <c r="AU377" s="16" t="s">
        <v>96</v>
      </c>
    </row>
    <row r="378" s="2" customFormat="1" ht="24" customHeight="1">
      <c r="A378" s="38"/>
      <c r="B378" s="39"/>
      <c r="C378" s="246" t="s">
        <v>739</v>
      </c>
      <c r="D378" s="246" t="s">
        <v>181</v>
      </c>
      <c r="E378" s="247" t="s">
        <v>740</v>
      </c>
      <c r="F378" s="248" t="s">
        <v>741</v>
      </c>
      <c r="G378" s="249" t="s">
        <v>483</v>
      </c>
      <c r="H378" s="250">
        <v>5.5999999999999996</v>
      </c>
      <c r="I378" s="251"/>
      <c r="J378" s="252">
        <f>ROUND(I378*H378,2)</f>
        <v>0</v>
      </c>
      <c r="K378" s="248" t="s">
        <v>280</v>
      </c>
      <c r="L378" s="44"/>
      <c r="M378" s="253" t="s">
        <v>1</v>
      </c>
      <c r="N378" s="254" t="s">
        <v>50</v>
      </c>
      <c r="O378" s="91"/>
      <c r="P378" s="255">
        <f>O378*H378</f>
        <v>0</v>
      </c>
      <c r="Q378" s="255">
        <v>0.0021199999999999999</v>
      </c>
      <c r="R378" s="255">
        <f>Q378*H378</f>
        <v>0.011871999999999999</v>
      </c>
      <c r="S378" s="255">
        <v>0</v>
      </c>
      <c r="T378" s="256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57" t="s">
        <v>368</v>
      </c>
      <c r="AT378" s="257" t="s">
        <v>181</v>
      </c>
      <c r="AU378" s="257" t="s">
        <v>96</v>
      </c>
      <c r="AY378" s="16" t="s">
        <v>180</v>
      </c>
      <c r="BE378" s="258">
        <f>IF(N378="základní",J378,0)</f>
        <v>0</v>
      </c>
      <c r="BF378" s="258">
        <f>IF(N378="snížená",J378,0)</f>
        <v>0</v>
      </c>
      <c r="BG378" s="258">
        <f>IF(N378="zákl. přenesená",J378,0)</f>
        <v>0</v>
      </c>
      <c r="BH378" s="258">
        <f>IF(N378="sníž. přenesená",J378,0)</f>
        <v>0</v>
      </c>
      <c r="BI378" s="258">
        <f>IF(N378="nulová",J378,0)</f>
        <v>0</v>
      </c>
      <c r="BJ378" s="16" t="s">
        <v>93</v>
      </c>
      <c r="BK378" s="258">
        <f>ROUND(I378*H378,2)</f>
        <v>0</v>
      </c>
      <c r="BL378" s="16" t="s">
        <v>368</v>
      </c>
      <c r="BM378" s="257" t="s">
        <v>742</v>
      </c>
    </row>
    <row r="379" s="2" customFormat="1">
      <c r="A379" s="38"/>
      <c r="B379" s="39"/>
      <c r="C379" s="40"/>
      <c r="D379" s="259" t="s">
        <v>187</v>
      </c>
      <c r="E379" s="40"/>
      <c r="F379" s="260" t="s">
        <v>743</v>
      </c>
      <c r="G379" s="40"/>
      <c r="H379" s="40"/>
      <c r="I379" s="154"/>
      <c r="J379" s="40"/>
      <c r="K379" s="40"/>
      <c r="L379" s="44"/>
      <c r="M379" s="261"/>
      <c r="N379" s="262"/>
      <c r="O379" s="91"/>
      <c r="P379" s="91"/>
      <c r="Q379" s="91"/>
      <c r="R379" s="91"/>
      <c r="S379" s="91"/>
      <c r="T379" s="92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6" t="s">
        <v>187</v>
      </c>
      <c r="AU379" s="16" t="s">
        <v>96</v>
      </c>
    </row>
    <row r="380" s="2" customFormat="1" ht="16.5" customHeight="1">
      <c r="A380" s="38"/>
      <c r="B380" s="39"/>
      <c r="C380" s="246" t="s">
        <v>744</v>
      </c>
      <c r="D380" s="246" t="s">
        <v>181</v>
      </c>
      <c r="E380" s="247" t="s">
        <v>745</v>
      </c>
      <c r="F380" s="248" t="s">
        <v>746</v>
      </c>
      <c r="G380" s="249" t="s">
        <v>483</v>
      </c>
      <c r="H380" s="250">
        <v>1.5</v>
      </c>
      <c r="I380" s="251"/>
      <c r="J380" s="252">
        <f>ROUND(I380*H380,2)</f>
        <v>0</v>
      </c>
      <c r="K380" s="248" t="s">
        <v>747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0.00165</v>
      </c>
      <c r="R380" s="255">
        <f>Q380*H380</f>
        <v>0.0024749999999999998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368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368</v>
      </c>
      <c r="BM380" s="257" t="s">
        <v>748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746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749</v>
      </c>
      <c r="G382" s="268"/>
      <c r="H382" s="271">
        <v>1.5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751</v>
      </c>
      <c r="F383" s="248" t="s">
        <v>752</v>
      </c>
      <c r="G383" s="249" t="s">
        <v>322</v>
      </c>
      <c r="H383" s="250">
        <v>0.035999999999999997</v>
      </c>
      <c r="I383" s="251"/>
      <c r="J383" s="252">
        <f>ROUND(I383*H383,2)</f>
        <v>0</v>
      </c>
      <c r="K383" s="248" t="s">
        <v>280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368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368</v>
      </c>
      <c r="BM383" s="257" t="s">
        <v>753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754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2" customFormat="1" ht="22.8" customHeight="1">
      <c r="A385" s="12"/>
      <c r="B385" s="230"/>
      <c r="C385" s="231"/>
      <c r="D385" s="232" t="s">
        <v>84</v>
      </c>
      <c r="E385" s="244" t="s">
        <v>755</v>
      </c>
      <c r="F385" s="244" t="s">
        <v>756</v>
      </c>
      <c r="G385" s="231"/>
      <c r="H385" s="231"/>
      <c r="I385" s="234"/>
      <c r="J385" s="245">
        <f>BK385</f>
        <v>0</v>
      </c>
      <c r="K385" s="231"/>
      <c r="L385" s="236"/>
      <c r="M385" s="237"/>
      <c r="N385" s="238"/>
      <c r="O385" s="238"/>
      <c r="P385" s="239">
        <f>SUM(P386:P419)</f>
        <v>0</v>
      </c>
      <c r="Q385" s="238"/>
      <c r="R385" s="239">
        <f>SUM(R386:R419)</f>
        <v>1.5343663999999999</v>
      </c>
      <c r="S385" s="238"/>
      <c r="T385" s="240">
        <f>SUM(T386:T419)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41" t="s">
        <v>96</v>
      </c>
      <c r="AT385" s="242" t="s">
        <v>84</v>
      </c>
      <c r="AU385" s="242" t="s">
        <v>93</v>
      </c>
      <c r="AY385" s="241" t="s">
        <v>180</v>
      </c>
      <c r="BK385" s="243">
        <f>SUM(BK386:BK419)</f>
        <v>0</v>
      </c>
    </row>
    <row r="386" s="2" customFormat="1" ht="24" customHeight="1">
      <c r="A386" s="38"/>
      <c r="B386" s="39"/>
      <c r="C386" s="246" t="s">
        <v>757</v>
      </c>
      <c r="D386" s="246" t="s">
        <v>181</v>
      </c>
      <c r="E386" s="247" t="s">
        <v>758</v>
      </c>
      <c r="F386" s="248" t="s">
        <v>759</v>
      </c>
      <c r="G386" s="249" t="s">
        <v>760</v>
      </c>
      <c r="H386" s="250">
        <v>1</v>
      </c>
      <c r="I386" s="251"/>
      <c r="J386" s="252">
        <f>ROUND(I386*H386,2)</f>
        <v>0</v>
      </c>
      <c r="K386" s="248" t="s">
        <v>1</v>
      </c>
      <c r="L386" s="44"/>
      <c r="M386" s="253" t="s">
        <v>1</v>
      </c>
      <c r="N386" s="254" t="s">
        <v>50</v>
      </c>
      <c r="O386" s="91"/>
      <c r="P386" s="255">
        <f>O386*H386</f>
        <v>0</v>
      </c>
      <c r="Q386" s="255">
        <v>0</v>
      </c>
      <c r="R386" s="255">
        <f>Q386*H386</f>
        <v>0</v>
      </c>
      <c r="S386" s="255">
        <v>0</v>
      </c>
      <c r="T386" s="256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57" t="s">
        <v>368</v>
      </c>
      <c r="AT386" s="257" t="s">
        <v>181</v>
      </c>
      <c r="AU386" s="257" t="s">
        <v>96</v>
      </c>
      <c r="AY386" s="16" t="s">
        <v>180</v>
      </c>
      <c r="BE386" s="258">
        <f>IF(N386="základní",J386,0)</f>
        <v>0</v>
      </c>
      <c r="BF386" s="258">
        <f>IF(N386="snížená",J386,0)</f>
        <v>0</v>
      </c>
      <c r="BG386" s="258">
        <f>IF(N386="zákl. přenesená",J386,0)</f>
        <v>0</v>
      </c>
      <c r="BH386" s="258">
        <f>IF(N386="sníž. přenesená",J386,0)</f>
        <v>0</v>
      </c>
      <c r="BI386" s="258">
        <f>IF(N386="nulová",J386,0)</f>
        <v>0</v>
      </c>
      <c r="BJ386" s="16" t="s">
        <v>93</v>
      </c>
      <c r="BK386" s="258">
        <f>ROUND(I386*H386,2)</f>
        <v>0</v>
      </c>
      <c r="BL386" s="16" t="s">
        <v>368</v>
      </c>
      <c r="BM386" s="257" t="s">
        <v>761</v>
      </c>
    </row>
    <row r="387" s="2" customFormat="1">
      <c r="A387" s="38"/>
      <c r="B387" s="39"/>
      <c r="C387" s="40"/>
      <c r="D387" s="259" t="s">
        <v>187</v>
      </c>
      <c r="E387" s="40"/>
      <c r="F387" s="260" t="s">
        <v>762</v>
      </c>
      <c r="G387" s="40"/>
      <c r="H387" s="40"/>
      <c r="I387" s="154"/>
      <c r="J387" s="40"/>
      <c r="K387" s="40"/>
      <c r="L387" s="44"/>
      <c r="M387" s="261"/>
      <c r="N387" s="262"/>
      <c r="O387" s="91"/>
      <c r="P387" s="91"/>
      <c r="Q387" s="91"/>
      <c r="R387" s="91"/>
      <c r="S387" s="91"/>
      <c r="T387" s="92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6" t="s">
        <v>187</v>
      </c>
      <c r="AU387" s="16" t="s">
        <v>96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93</v>
      </c>
      <c r="G388" s="268"/>
      <c r="H388" s="271">
        <v>1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93</v>
      </c>
      <c r="AY388" s="277" t="s">
        <v>180</v>
      </c>
    </row>
    <row r="389" s="2" customFormat="1" ht="24" customHeight="1">
      <c r="A389" s="38"/>
      <c r="B389" s="39"/>
      <c r="C389" s="246" t="s">
        <v>763</v>
      </c>
      <c r="D389" s="246" t="s">
        <v>181</v>
      </c>
      <c r="E389" s="247" t="s">
        <v>764</v>
      </c>
      <c r="F389" s="248" t="s">
        <v>765</v>
      </c>
      <c r="G389" s="249" t="s">
        <v>327</v>
      </c>
      <c r="H389" s="250">
        <v>37.200000000000003</v>
      </c>
      <c r="I389" s="251"/>
      <c r="J389" s="252">
        <f>ROUND(I389*H389,2)</f>
        <v>0</v>
      </c>
      <c r="K389" s="248" t="s">
        <v>280</v>
      </c>
      <c r="L389" s="44"/>
      <c r="M389" s="253" t="s">
        <v>1</v>
      </c>
      <c r="N389" s="254" t="s">
        <v>50</v>
      </c>
      <c r="O389" s="91"/>
      <c r="P389" s="255">
        <f>O389*H389</f>
        <v>0</v>
      </c>
      <c r="Q389" s="255">
        <v>0</v>
      </c>
      <c r="R389" s="255">
        <f>Q389*H389</f>
        <v>0</v>
      </c>
      <c r="S389" s="255">
        <v>0</v>
      </c>
      <c r="T389" s="25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57" t="s">
        <v>368</v>
      </c>
      <c r="AT389" s="257" t="s">
        <v>181</v>
      </c>
      <c r="AU389" s="257" t="s">
        <v>96</v>
      </c>
      <c r="AY389" s="16" t="s">
        <v>180</v>
      </c>
      <c r="BE389" s="258">
        <f>IF(N389="základní",J389,0)</f>
        <v>0</v>
      </c>
      <c r="BF389" s="258">
        <f>IF(N389="snížená",J389,0)</f>
        <v>0</v>
      </c>
      <c r="BG389" s="258">
        <f>IF(N389="zákl. přenesená",J389,0)</f>
        <v>0</v>
      </c>
      <c r="BH389" s="258">
        <f>IF(N389="sníž. přenesená",J389,0)</f>
        <v>0</v>
      </c>
      <c r="BI389" s="258">
        <f>IF(N389="nulová",J389,0)</f>
        <v>0</v>
      </c>
      <c r="BJ389" s="16" t="s">
        <v>93</v>
      </c>
      <c r="BK389" s="258">
        <f>ROUND(I389*H389,2)</f>
        <v>0</v>
      </c>
      <c r="BL389" s="16" t="s">
        <v>368</v>
      </c>
      <c r="BM389" s="257" t="s">
        <v>766</v>
      </c>
    </row>
    <row r="390" s="2" customFormat="1">
      <c r="A390" s="38"/>
      <c r="B390" s="39"/>
      <c r="C390" s="40"/>
      <c r="D390" s="259" t="s">
        <v>187</v>
      </c>
      <c r="E390" s="40"/>
      <c r="F390" s="260" t="s">
        <v>767</v>
      </c>
      <c r="G390" s="40"/>
      <c r="H390" s="40"/>
      <c r="I390" s="154"/>
      <c r="J390" s="40"/>
      <c r="K390" s="40"/>
      <c r="L390" s="44"/>
      <c r="M390" s="261"/>
      <c r="N390" s="262"/>
      <c r="O390" s="91"/>
      <c r="P390" s="91"/>
      <c r="Q390" s="91"/>
      <c r="R390" s="91"/>
      <c r="S390" s="91"/>
      <c r="T390" s="92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6" t="s">
        <v>187</v>
      </c>
      <c r="AU390" s="16" t="s">
        <v>96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578</v>
      </c>
      <c r="G391" s="268"/>
      <c r="H391" s="271">
        <v>37.200000000000003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93</v>
      </c>
      <c r="AY391" s="277" t="s">
        <v>180</v>
      </c>
    </row>
    <row r="392" s="2" customFormat="1" ht="16.5" customHeight="1">
      <c r="A392" s="38"/>
      <c r="B392" s="39"/>
      <c r="C392" s="278" t="s">
        <v>768</v>
      </c>
      <c r="D392" s="278" t="s">
        <v>334</v>
      </c>
      <c r="E392" s="279" t="s">
        <v>769</v>
      </c>
      <c r="F392" s="280" t="s">
        <v>770</v>
      </c>
      <c r="G392" s="281" t="s">
        <v>342</v>
      </c>
      <c r="H392" s="282">
        <v>266</v>
      </c>
      <c r="I392" s="283"/>
      <c r="J392" s="284">
        <f>ROUND(I392*H392,2)</f>
        <v>0</v>
      </c>
      <c r="K392" s="280" t="s">
        <v>280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0.0050000000000000001</v>
      </c>
      <c r="R392" s="255">
        <f>Q392*H392</f>
        <v>1.3300000000000001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452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368</v>
      </c>
      <c r="BM392" s="257" t="s">
        <v>771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772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773</v>
      </c>
      <c r="G394" s="268"/>
      <c r="H394" s="271">
        <v>266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2" customFormat="1" ht="16.5" customHeight="1">
      <c r="A395" s="38"/>
      <c r="B395" s="39"/>
      <c r="C395" s="278" t="s">
        <v>774</v>
      </c>
      <c r="D395" s="278" t="s">
        <v>334</v>
      </c>
      <c r="E395" s="279" t="s">
        <v>775</v>
      </c>
      <c r="F395" s="280" t="s">
        <v>776</v>
      </c>
      <c r="G395" s="281" t="s">
        <v>342</v>
      </c>
      <c r="H395" s="282">
        <v>16</v>
      </c>
      <c r="I395" s="283"/>
      <c r="J395" s="284">
        <f>ROUND(I395*H395,2)</f>
        <v>0</v>
      </c>
      <c r="K395" s="280" t="s">
        <v>280</v>
      </c>
      <c r="L395" s="285"/>
      <c r="M395" s="286" t="s">
        <v>1</v>
      </c>
      <c r="N395" s="287" t="s">
        <v>50</v>
      </c>
      <c r="O395" s="91"/>
      <c r="P395" s="255">
        <f>O395*H395</f>
        <v>0</v>
      </c>
      <c r="Q395" s="255">
        <v>0.0045999999999999999</v>
      </c>
      <c r="R395" s="255">
        <f>Q395*H395</f>
        <v>0.073599999999999999</v>
      </c>
      <c r="S395" s="255">
        <v>0</v>
      </c>
      <c r="T395" s="25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57" t="s">
        <v>452</v>
      </c>
      <c r="AT395" s="257" t="s">
        <v>334</v>
      </c>
      <c r="AU395" s="257" t="s">
        <v>96</v>
      </c>
      <c r="AY395" s="16" t="s">
        <v>180</v>
      </c>
      <c r="BE395" s="258">
        <f>IF(N395="základní",J395,0)</f>
        <v>0</v>
      </c>
      <c r="BF395" s="258">
        <f>IF(N395="snížená",J395,0)</f>
        <v>0</v>
      </c>
      <c r="BG395" s="258">
        <f>IF(N395="zákl. přenesená",J395,0)</f>
        <v>0</v>
      </c>
      <c r="BH395" s="258">
        <f>IF(N395="sníž. přenesená",J395,0)</f>
        <v>0</v>
      </c>
      <c r="BI395" s="258">
        <f>IF(N395="nulová",J395,0)</f>
        <v>0</v>
      </c>
      <c r="BJ395" s="16" t="s">
        <v>93</v>
      </c>
      <c r="BK395" s="258">
        <f>ROUND(I395*H395,2)</f>
        <v>0</v>
      </c>
      <c r="BL395" s="16" t="s">
        <v>368</v>
      </c>
      <c r="BM395" s="257" t="s">
        <v>777</v>
      </c>
    </row>
    <row r="396" s="2" customFormat="1">
      <c r="A396" s="38"/>
      <c r="B396" s="39"/>
      <c r="C396" s="40"/>
      <c r="D396" s="259" t="s">
        <v>187</v>
      </c>
      <c r="E396" s="40"/>
      <c r="F396" s="260" t="s">
        <v>778</v>
      </c>
      <c r="G396" s="40"/>
      <c r="H396" s="40"/>
      <c r="I396" s="154"/>
      <c r="J396" s="40"/>
      <c r="K396" s="40"/>
      <c r="L396" s="44"/>
      <c r="M396" s="261"/>
      <c r="N396" s="262"/>
      <c r="O396" s="91"/>
      <c r="P396" s="91"/>
      <c r="Q396" s="91"/>
      <c r="R396" s="91"/>
      <c r="S396" s="91"/>
      <c r="T396" s="92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6" t="s">
        <v>187</v>
      </c>
      <c r="AU396" s="16" t="s">
        <v>96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368</v>
      </c>
      <c r="G397" s="268"/>
      <c r="H397" s="271">
        <v>16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93</v>
      </c>
      <c r="AY397" s="277" t="s">
        <v>180</v>
      </c>
    </row>
    <row r="398" s="2" customFormat="1" ht="16.5" customHeight="1">
      <c r="A398" s="38"/>
      <c r="B398" s="39"/>
      <c r="C398" s="278" t="s">
        <v>779</v>
      </c>
      <c r="D398" s="278" t="s">
        <v>334</v>
      </c>
      <c r="E398" s="279" t="s">
        <v>780</v>
      </c>
      <c r="F398" s="280" t="s">
        <v>781</v>
      </c>
      <c r="G398" s="281" t="s">
        <v>342</v>
      </c>
      <c r="H398" s="282">
        <v>2</v>
      </c>
      <c r="I398" s="283"/>
      <c r="J398" s="284">
        <f>ROUND(I398*H398,2)</f>
        <v>0</v>
      </c>
      <c r="K398" s="280" t="s">
        <v>280</v>
      </c>
      <c r="L398" s="285"/>
      <c r="M398" s="286" t="s">
        <v>1</v>
      </c>
      <c r="N398" s="287" t="s">
        <v>50</v>
      </c>
      <c r="O398" s="91"/>
      <c r="P398" s="255">
        <f>O398*H398</f>
        <v>0</v>
      </c>
      <c r="Q398" s="255">
        <v>0.0047999999999999996</v>
      </c>
      <c r="R398" s="255">
        <f>Q398*H398</f>
        <v>0.0095999999999999992</v>
      </c>
      <c r="S398" s="255">
        <v>0</v>
      </c>
      <c r="T398" s="25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57" t="s">
        <v>452</v>
      </c>
      <c r="AT398" s="257" t="s">
        <v>334</v>
      </c>
      <c r="AU398" s="257" t="s">
        <v>96</v>
      </c>
      <c r="AY398" s="16" t="s">
        <v>180</v>
      </c>
      <c r="BE398" s="258">
        <f>IF(N398="základní",J398,0)</f>
        <v>0</v>
      </c>
      <c r="BF398" s="258">
        <f>IF(N398="snížená",J398,0)</f>
        <v>0</v>
      </c>
      <c r="BG398" s="258">
        <f>IF(N398="zákl. přenesená",J398,0)</f>
        <v>0</v>
      </c>
      <c r="BH398" s="258">
        <f>IF(N398="sníž. přenesená",J398,0)</f>
        <v>0</v>
      </c>
      <c r="BI398" s="258">
        <f>IF(N398="nulová",J398,0)</f>
        <v>0</v>
      </c>
      <c r="BJ398" s="16" t="s">
        <v>93</v>
      </c>
      <c r="BK398" s="258">
        <f>ROUND(I398*H398,2)</f>
        <v>0</v>
      </c>
      <c r="BL398" s="16" t="s">
        <v>368</v>
      </c>
      <c r="BM398" s="257" t="s">
        <v>782</v>
      </c>
    </row>
    <row r="399" s="2" customFormat="1">
      <c r="A399" s="38"/>
      <c r="B399" s="39"/>
      <c r="C399" s="40"/>
      <c r="D399" s="259" t="s">
        <v>187</v>
      </c>
      <c r="E399" s="40"/>
      <c r="F399" s="260" t="s">
        <v>783</v>
      </c>
      <c r="G399" s="40"/>
      <c r="H399" s="40"/>
      <c r="I399" s="154"/>
      <c r="J399" s="40"/>
      <c r="K399" s="40"/>
      <c r="L399" s="44"/>
      <c r="M399" s="261"/>
      <c r="N399" s="262"/>
      <c r="O399" s="91"/>
      <c r="P399" s="91"/>
      <c r="Q399" s="91"/>
      <c r="R399" s="91"/>
      <c r="S399" s="91"/>
      <c r="T399" s="92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6" t="s">
        <v>187</v>
      </c>
      <c r="AU399" s="16" t="s">
        <v>96</v>
      </c>
    </row>
    <row r="400" s="2" customFormat="1" ht="24" customHeight="1">
      <c r="A400" s="38"/>
      <c r="B400" s="39"/>
      <c r="C400" s="246" t="s">
        <v>784</v>
      </c>
      <c r="D400" s="246" t="s">
        <v>181</v>
      </c>
      <c r="E400" s="247" t="s">
        <v>785</v>
      </c>
      <c r="F400" s="248" t="s">
        <v>786</v>
      </c>
      <c r="G400" s="249" t="s">
        <v>483</v>
      </c>
      <c r="H400" s="250">
        <v>6</v>
      </c>
      <c r="I400" s="251"/>
      <c r="J400" s="252">
        <f>ROUND(I400*H400,2)</f>
        <v>0</v>
      </c>
      <c r="K400" s="248" t="s">
        <v>280</v>
      </c>
      <c r="L400" s="44"/>
      <c r="M400" s="253" t="s">
        <v>1</v>
      </c>
      <c r="N400" s="254" t="s">
        <v>50</v>
      </c>
      <c r="O400" s="91"/>
      <c r="P400" s="255">
        <f>O400*H400</f>
        <v>0</v>
      </c>
      <c r="Q400" s="255">
        <v>0.0011900000000000001</v>
      </c>
      <c r="R400" s="255">
        <f>Q400*H400</f>
        <v>0.0071400000000000005</v>
      </c>
      <c r="S400" s="255">
        <v>0</v>
      </c>
      <c r="T400" s="256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57" t="s">
        <v>368</v>
      </c>
      <c r="AT400" s="257" t="s">
        <v>181</v>
      </c>
      <c r="AU400" s="257" t="s">
        <v>96</v>
      </c>
      <c r="AY400" s="16" t="s">
        <v>180</v>
      </c>
      <c r="BE400" s="258">
        <f>IF(N400="základní",J400,0)</f>
        <v>0</v>
      </c>
      <c r="BF400" s="258">
        <f>IF(N400="snížená",J400,0)</f>
        <v>0</v>
      </c>
      <c r="BG400" s="258">
        <f>IF(N400="zákl. přenesená",J400,0)</f>
        <v>0</v>
      </c>
      <c r="BH400" s="258">
        <f>IF(N400="sníž. přenesená",J400,0)</f>
        <v>0</v>
      </c>
      <c r="BI400" s="258">
        <f>IF(N400="nulová",J400,0)</f>
        <v>0</v>
      </c>
      <c r="BJ400" s="16" t="s">
        <v>93</v>
      </c>
      <c r="BK400" s="258">
        <f>ROUND(I400*H400,2)</f>
        <v>0</v>
      </c>
      <c r="BL400" s="16" t="s">
        <v>368</v>
      </c>
      <c r="BM400" s="257" t="s">
        <v>787</v>
      </c>
    </row>
    <row r="401" s="2" customFormat="1">
      <c r="A401" s="38"/>
      <c r="B401" s="39"/>
      <c r="C401" s="40"/>
      <c r="D401" s="259" t="s">
        <v>187</v>
      </c>
      <c r="E401" s="40"/>
      <c r="F401" s="260" t="s">
        <v>788</v>
      </c>
      <c r="G401" s="40"/>
      <c r="H401" s="40"/>
      <c r="I401" s="154"/>
      <c r="J401" s="40"/>
      <c r="K401" s="40"/>
      <c r="L401" s="44"/>
      <c r="M401" s="261"/>
      <c r="N401" s="262"/>
      <c r="O401" s="91"/>
      <c r="P401" s="91"/>
      <c r="Q401" s="91"/>
      <c r="R401" s="91"/>
      <c r="S401" s="91"/>
      <c r="T401" s="92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6" t="s">
        <v>187</v>
      </c>
      <c r="AU401" s="16" t="s">
        <v>96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206</v>
      </c>
      <c r="G402" s="268"/>
      <c r="H402" s="271">
        <v>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93</v>
      </c>
      <c r="AY402" s="277" t="s">
        <v>180</v>
      </c>
    </row>
    <row r="403" s="2" customFormat="1" ht="16.5" customHeight="1">
      <c r="A403" s="38"/>
      <c r="B403" s="39"/>
      <c r="C403" s="278" t="s">
        <v>789</v>
      </c>
      <c r="D403" s="278" t="s">
        <v>334</v>
      </c>
      <c r="E403" s="279" t="s">
        <v>790</v>
      </c>
      <c r="F403" s="280" t="s">
        <v>791</v>
      </c>
      <c r="G403" s="281" t="s">
        <v>342</v>
      </c>
      <c r="H403" s="282">
        <v>6</v>
      </c>
      <c r="I403" s="283"/>
      <c r="J403" s="284">
        <f>ROUND(I403*H403,2)</f>
        <v>0</v>
      </c>
      <c r="K403" s="280" t="s">
        <v>312</v>
      </c>
      <c r="L403" s="285"/>
      <c r="M403" s="286" t="s">
        <v>1</v>
      </c>
      <c r="N403" s="287" t="s">
        <v>50</v>
      </c>
      <c r="O403" s="91"/>
      <c r="P403" s="255">
        <f>O403*H403</f>
        <v>0</v>
      </c>
      <c r="Q403" s="255">
        <v>0.00040000000000000002</v>
      </c>
      <c r="R403" s="255">
        <f>Q403*H403</f>
        <v>0.0024000000000000002</v>
      </c>
      <c r="S403" s="255">
        <v>0</v>
      </c>
      <c r="T403" s="256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57" t="s">
        <v>452</v>
      </c>
      <c r="AT403" s="257" t="s">
        <v>334</v>
      </c>
      <c r="AU403" s="257" t="s">
        <v>96</v>
      </c>
      <c r="AY403" s="16" t="s">
        <v>180</v>
      </c>
      <c r="BE403" s="258">
        <f>IF(N403="základní",J403,0)</f>
        <v>0</v>
      </c>
      <c r="BF403" s="258">
        <f>IF(N403="snížená",J403,0)</f>
        <v>0</v>
      </c>
      <c r="BG403" s="258">
        <f>IF(N403="zákl. přenesená",J403,0)</f>
        <v>0</v>
      </c>
      <c r="BH403" s="258">
        <f>IF(N403="sníž. přenesená",J403,0)</f>
        <v>0</v>
      </c>
      <c r="BI403" s="258">
        <f>IF(N403="nulová",J403,0)</f>
        <v>0</v>
      </c>
      <c r="BJ403" s="16" t="s">
        <v>93</v>
      </c>
      <c r="BK403" s="258">
        <f>ROUND(I403*H403,2)</f>
        <v>0</v>
      </c>
      <c r="BL403" s="16" t="s">
        <v>368</v>
      </c>
      <c r="BM403" s="257" t="s">
        <v>792</v>
      </c>
    </row>
    <row r="404" s="2" customFormat="1">
      <c r="A404" s="38"/>
      <c r="B404" s="39"/>
      <c r="C404" s="40"/>
      <c r="D404" s="259" t="s">
        <v>187</v>
      </c>
      <c r="E404" s="40"/>
      <c r="F404" s="260" t="s">
        <v>791</v>
      </c>
      <c r="G404" s="40"/>
      <c r="H404" s="40"/>
      <c r="I404" s="154"/>
      <c r="J404" s="40"/>
      <c r="K404" s="40"/>
      <c r="L404" s="44"/>
      <c r="M404" s="261"/>
      <c r="N404" s="262"/>
      <c r="O404" s="91"/>
      <c r="P404" s="91"/>
      <c r="Q404" s="91"/>
      <c r="R404" s="91"/>
      <c r="S404" s="91"/>
      <c r="T404" s="92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6" t="s">
        <v>187</v>
      </c>
      <c r="AU404" s="16" t="s">
        <v>96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206</v>
      </c>
      <c r="G405" s="268"/>
      <c r="H405" s="271">
        <v>6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93</v>
      </c>
      <c r="AY405" s="277" t="s">
        <v>180</v>
      </c>
    </row>
    <row r="406" s="2" customFormat="1" ht="24" customHeight="1">
      <c r="A406" s="38"/>
      <c r="B406" s="39"/>
      <c r="C406" s="246" t="s">
        <v>793</v>
      </c>
      <c r="D406" s="246" t="s">
        <v>181</v>
      </c>
      <c r="E406" s="247" t="s">
        <v>794</v>
      </c>
      <c r="F406" s="248" t="s">
        <v>795</v>
      </c>
      <c r="G406" s="249" t="s">
        <v>483</v>
      </c>
      <c r="H406" s="250">
        <v>6.2000000000000002</v>
      </c>
      <c r="I406" s="251"/>
      <c r="J406" s="252">
        <f>ROUND(I406*H406,2)</f>
        <v>0</v>
      </c>
      <c r="K406" s="248" t="s">
        <v>280</v>
      </c>
      <c r="L406" s="44"/>
      <c r="M406" s="253" t="s">
        <v>1</v>
      </c>
      <c r="N406" s="254" t="s">
        <v>50</v>
      </c>
      <c r="O406" s="91"/>
      <c r="P406" s="255">
        <f>O406*H406</f>
        <v>0</v>
      </c>
      <c r="Q406" s="255">
        <v>3.0000000000000001E-05</v>
      </c>
      <c r="R406" s="255">
        <f>Q406*H406</f>
        <v>0.00018600000000000002</v>
      </c>
      <c r="S406" s="255">
        <v>0</v>
      </c>
      <c r="T406" s="256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57" t="s">
        <v>368</v>
      </c>
      <c r="AT406" s="257" t="s">
        <v>181</v>
      </c>
      <c r="AU406" s="257" t="s">
        <v>96</v>
      </c>
      <c r="AY406" s="16" t="s">
        <v>180</v>
      </c>
      <c r="BE406" s="258">
        <f>IF(N406="základní",J406,0)</f>
        <v>0</v>
      </c>
      <c r="BF406" s="258">
        <f>IF(N406="snížená",J406,0)</f>
        <v>0</v>
      </c>
      <c r="BG406" s="258">
        <f>IF(N406="zákl. přenesená",J406,0)</f>
        <v>0</v>
      </c>
      <c r="BH406" s="258">
        <f>IF(N406="sníž. přenesená",J406,0)</f>
        <v>0</v>
      </c>
      <c r="BI406" s="258">
        <f>IF(N406="nulová",J406,0)</f>
        <v>0</v>
      </c>
      <c r="BJ406" s="16" t="s">
        <v>93</v>
      </c>
      <c r="BK406" s="258">
        <f>ROUND(I406*H406,2)</f>
        <v>0</v>
      </c>
      <c r="BL406" s="16" t="s">
        <v>368</v>
      </c>
      <c r="BM406" s="257" t="s">
        <v>796</v>
      </c>
    </row>
    <row r="407" s="2" customFormat="1">
      <c r="A407" s="38"/>
      <c r="B407" s="39"/>
      <c r="C407" s="40"/>
      <c r="D407" s="259" t="s">
        <v>187</v>
      </c>
      <c r="E407" s="40"/>
      <c r="F407" s="260" t="s">
        <v>795</v>
      </c>
      <c r="G407" s="40"/>
      <c r="H407" s="40"/>
      <c r="I407" s="154"/>
      <c r="J407" s="40"/>
      <c r="K407" s="40"/>
      <c r="L407" s="44"/>
      <c r="M407" s="261"/>
      <c r="N407" s="262"/>
      <c r="O407" s="91"/>
      <c r="P407" s="91"/>
      <c r="Q407" s="91"/>
      <c r="R407" s="91"/>
      <c r="S407" s="91"/>
      <c r="T407" s="92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6" t="s">
        <v>187</v>
      </c>
      <c r="AU407" s="16" t="s">
        <v>96</v>
      </c>
    </row>
    <row r="408" s="2" customFormat="1" ht="16.5" customHeight="1">
      <c r="A408" s="38"/>
      <c r="B408" s="39"/>
      <c r="C408" s="278" t="s">
        <v>797</v>
      </c>
      <c r="D408" s="278" t="s">
        <v>334</v>
      </c>
      <c r="E408" s="279" t="s">
        <v>798</v>
      </c>
      <c r="F408" s="280" t="s">
        <v>799</v>
      </c>
      <c r="G408" s="281" t="s">
        <v>342</v>
      </c>
      <c r="H408" s="282">
        <v>12</v>
      </c>
      <c r="I408" s="283"/>
      <c r="J408" s="284">
        <f>ROUND(I408*H408,2)</f>
        <v>0</v>
      </c>
      <c r="K408" s="280" t="s">
        <v>280</v>
      </c>
      <c r="L408" s="285"/>
      <c r="M408" s="286" t="s">
        <v>1</v>
      </c>
      <c r="N408" s="287" t="s">
        <v>50</v>
      </c>
      <c r="O408" s="91"/>
      <c r="P408" s="255">
        <f>O408*H408</f>
        <v>0</v>
      </c>
      <c r="Q408" s="255">
        <v>0.0088000000000000005</v>
      </c>
      <c r="R408" s="255">
        <f>Q408*H408</f>
        <v>0.1056</v>
      </c>
      <c r="S408" s="255">
        <v>0</v>
      </c>
      <c r="T408" s="25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57" t="s">
        <v>452</v>
      </c>
      <c r="AT408" s="257" t="s">
        <v>334</v>
      </c>
      <c r="AU408" s="257" t="s">
        <v>96</v>
      </c>
      <c r="AY408" s="16" t="s">
        <v>180</v>
      </c>
      <c r="BE408" s="258">
        <f>IF(N408="základní",J408,0)</f>
        <v>0</v>
      </c>
      <c r="BF408" s="258">
        <f>IF(N408="snížená",J408,0)</f>
        <v>0</v>
      </c>
      <c r="BG408" s="258">
        <f>IF(N408="zákl. přenesená",J408,0)</f>
        <v>0</v>
      </c>
      <c r="BH408" s="258">
        <f>IF(N408="sníž. přenesená",J408,0)</f>
        <v>0</v>
      </c>
      <c r="BI408" s="258">
        <f>IF(N408="nulová",J408,0)</f>
        <v>0</v>
      </c>
      <c r="BJ408" s="16" t="s">
        <v>93</v>
      </c>
      <c r="BK408" s="258">
        <f>ROUND(I408*H408,2)</f>
        <v>0</v>
      </c>
      <c r="BL408" s="16" t="s">
        <v>368</v>
      </c>
      <c r="BM408" s="257" t="s">
        <v>800</v>
      </c>
    </row>
    <row r="409" s="2" customFormat="1">
      <c r="A409" s="38"/>
      <c r="B409" s="39"/>
      <c r="C409" s="40"/>
      <c r="D409" s="259" t="s">
        <v>187</v>
      </c>
      <c r="E409" s="40"/>
      <c r="F409" s="260" t="s">
        <v>801</v>
      </c>
      <c r="G409" s="40"/>
      <c r="H409" s="40"/>
      <c r="I409" s="154"/>
      <c r="J409" s="40"/>
      <c r="K409" s="40"/>
      <c r="L409" s="44"/>
      <c r="M409" s="261"/>
      <c r="N409" s="262"/>
      <c r="O409" s="91"/>
      <c r="P409" s="91"/>
      <c r="Q409" s="91"/>
      <c r="R409" s="91"/>
      <c r="S409" s="91"/>
      <c r="T409" s="92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6" t="s">
        <v>187</v>
      </c>
      <c r="AU409" s="16" t="s">
        <v>96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231</v>
      </c>
      <c r="G410" s="268"/>
      <c r="H410" s="271">
        <v>12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93</v>
      </c>
      <c r="AY410" s="277" t="s">
        <v>180</v>
      </c>
    </row>
    <row r="411" s="2" customFormat="1" ht="16.5" customHeight="1">
      <c r="A411" s="38"/>
      <c r="B411" s="39"/>
      <c r="C411" s="246" t="s">
        <v>802</v>
      </c>
      <c r="D411" s="246" t="s">
        <v>181</v>
      </c>
      <c r="E411" s="247" t="s">
        <v>803</v>
      </c>
      <c r="F411" s="248" t="s">
        <v>804</v>
      </c>
      <c r="G411" s="249" t="s">
        <v>342</v>
      </c>
      <c r="H411" s="250">
        <v>2</v>
      </c>
      <c r="I411" s="251"/>
      <c r="J411" s="252">
        <f>ROUND(I411*H411,2)</f>
        <v>0</v>
      </c>
      <c r="K411" s="248" t="s">
        <v>280</v>
      </c>
      <c r="L411" s="44"/>
      <c r="M411" s="253" t="s">
        <v>1</v>
      </c>
      <c r="N411" s="254" t="s">
        <v>50</v>
      </c>
      <c r="O411" s="91"/>
      <c r="P411" s="255">
        <f>O411*H411</f>
        <v>0</v>
      </c>
      <c r="Q411" s="255">
        <v>0</v>
      </c>
      <c r="R411" s="255">
        <f>Q411*H411</f>
        <v>0</v>
      </c>
      <c r="S411" s="255">
        <v>0</v>
      </c>
      <c r="T411" s="256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57" t="s">
        <v>368</v>
      </c>
      <c r="AT411" s="257" t="s">
        <v>181</v>
      </c>
      <c r="AU411" s="257" t="s">
        <v>96</v>
      </c>
      <c r="AY411" s="16" t="s">
        <v>180</v>
      </c>
      <c r="BE411" s="258">
        <f>IF(N411="základní",J411,0)</f>
        <v>0</v>
      </c>
      <c r="BF411" s="258">
        <f>IF(N411="snížená",J411,0)</f>
        <v>0</v>
      </c>
      <c r="BG411" s="258">
        <f>IF(N411="zákl. přenesená",J411,0)</f>
        <v>0</v>
      </c>
      <c r="BH411" s="258">
        <f>IF(N411="sníž. přenesená",J411,0)</f>
        <v>0</v>
      </c>
      <c r="BI411" s="258">
        <f>IF(N411="nulová",J411,0)</f>
        <v>0</v>
      </c>
      <c r="BJ411" s="16" t="s">
        <v>93</v>
      </c>
      <c r="BK411" s="258">
        <f>ROUND(I411*H411,2)</f>
        <v>0</v>
      </c>
      <c r="BL411" s="16" t="s">
        <v>368</v>
      </c>
      <c r="BM411" s="257" t="s">
        <v>805</v>
      </c>
    </row>
    <row r="412" s="2" customFormat="1">
      <c r="A412" s="38"/>
      <c r="B412" s="39"/>
      <c r="C412" s="40"/>
      <c r="D412" s="259" t="s">
        <v>187</v>
      </c>
      <c r="E412" s="40"/>
      <c r="F412" s="260" t="s">
        <v>806</v>
      </c>
      <c r="G412" s="40"/>
      <c r="H412" s="40"/>
      <c r="I412" s="154"/>
      <c r="J412" s="40"/>
      <c r="K412" s="40"/>
      <c r="L412" s="44"/>
      <c r="M412" s="261"/>
      <c r="N412" s="262"/>
      <c r="O412" s="91"/>
      <c r="P412" s="91"/>
      <c r="Q412" s="91"/>
      <c r="R412" s="91"/>
      <c r="S412" s="91"/>
      <c r="T412" s="92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6" t="s">
        <v>187</v>
      </c>
      <c r="AU412" s="16" t="s">
        <v>96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96</v>
      </c>
      <c r="G413" s="268"/>
      <c r="H413" s="271">
        <v>2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93</v>
      </c>
      <c r="AY413" s="277" t="s">
        <v>180</v>
      </c>
    </row>
    <row r="414" s="2" customFormat="1" ht="24" customHeight="1">
      <c r="A414" s="38"/>
      <c r="B414" s="39"/>
      <c r="C414" s="246" t="s">
        <v>807</v>
      </c>
      <c r="D414" s="246" t="s">
        <v>181</v>
      </c>
      <c r="E414" s="247" t="s">
        <v>808</v>
      </c>
      <c r="F414" s="248" t="s">
        <v>809</v>
      </c>
      <c r="G414" s="249" t="s">
        <v>327</v>
      </c>
      <c r="H414" s="250">
        <v>37.200000000000003</v>
      </c>
      <c r="I414" s="251"/>
      <c r="J414" s="252">
        <f>ROUND(I414*H414,2)</f>
        <v>0</v>
      </c>
      <c r="K414" s="248" t="s">
        <v>280</v>
      </c>
      <c r="L414" s="44"/>
      <c r="M414" s="253" t="s">
        <v>1</v>
      </c>
      <c r="N414" s="254" t="s">
        <v>50</v>
      </c>
      <c r="O414" s="91"/>
      <c r="P414" s="255">
        <f>O414*H414</f>
        <v>0</v>
      </c>
      <c r="Q414" s="255">
        <v>1.0000000000000001E-05</v>
      </c>
      <c r="R414" s="255">
        <f>Q414*H414</f>
        <v>0.00037200000000000004</v>
      </c>
      <c r="S414" s="255">
        <v>0</v>
      </c>
      <c r="T414" s="256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57" t="s">
        <v>368</v>
      </c>
      <c r="AT414" s="257" t="s">
        <v>181</v>
      </c>
      <c r="AU414" s="257" t="s">
        <v>96</v>
      </c>
      <c r="AY414" s="16" t="s">
        <v>180</v>
      </c>
      <c r="BE414" s="258">
        <f>IF(N414="základní",J414,0)</f>
        <v>0</v>
      </c>
      <c r="BF414" s="258">
        <f>IF(N414="snížená",J414,0)</f>
        <v>0</v>
      </c>
      <c r="BG414" s="258">
        <f>IF(N414="zákl. přenesená",J414,0)</f>
        <v>0</v>
      </c>
      <c r="BH414" s="258">
        <f>IF(N414="sníž. přenesená",J414,0)</f>
        <v>0</v>
      </c>
      <c r="BI414" s="258">
        <f>IF(N414="nulová",J414,0)</f>
        <v>0</v>
      </c>
      <c r="BJ414" s="16" t="s">
        <v>93</v>
      </c>
      <c r="BK414" s="258">
        <f>ROUND(I414*H414,2)</f>
        <v>0</v>
      </c>
      <c r="BL414" s="16" t="s">
        <v>368</v>
      </c>
      <c r="BM414" s="257" t="s">
        <v>810</v>
      </c>
    </row>
    <row r="415" s="2" customFormat="1">
      <c r="A415" s="38"/>
      <c r="B415" s="39"/>
      <c r="C415" s="40"/>
      <c r="D415" s="259" t="s">
        <v>187</v>
      </c>
      <c r="E415" s="40"/>
      <c r="F415" s="260" t="s">
        <v>811</v>
      </c>
      <c r="G415" s="40"/>
      <c r="H415" s="40"/>
      <c r="I415" s="154"/>
      <c r="J415" s="40"/>
      <c r="K415" s="40"/>
      <c r="L415" s="44"/>
      <c r="M415" s="261"/>
      <c r="N415" s="262"/>
      <c r="O415" s="91"/>
      <c r="P415" s="91"/>
      <c r="Q415" s="91"/>
      <c r="R415" s="91"/>
      <c r="S415" s="91"/>
      <c r="T415" s="92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6" t="s">
        <v>187</v>
      </c>
      <c r="AU415" s="16" t="s">
        <v>96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578</v>
      </c>
      <c r="G416" s="268"/>
      <c r="H416" s="271">
        <v>37.200000000000003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93</v>
      </c>
      <c r="AY416" s="277" t="s">
        <v>180</v>
      </c>
    </row>
    <row r="417" s="2" customFormat="1" ht="24" customHeight="1">
      <c r="A417" s="38"/>
      <c r="B417" s="39"/>
      <c r="C417" s="278" t="s">
        <v>812</v>
      </c>
      <c r="D417" s="278" t="s">
        <v>334</v>
      </c>
      <c r="E417" s="279" t="s">
        <v>813</v>
      </c>
      <c r="F417" s="280" t="s">
        <v>814</v>
      </c>
      <c r="G417" s="281" t="s">
        <v>327</v>
      </c>
      <c r="H417" s="282">
        <v>39.060000000000002</v>
      </c>
      <c r="I417" s="283"/>
      <c r="J417" s="284">
        <f>ROUND(I417*H417,2)</f>
        <v>0</v>
      </c>
      <c r="K417" s="280" t="s">
        <v>280</v>
      </c>
      <c r="L417" s="285"/>
      <c r="M417" s="286" t="s">
        <v>1</v>
      </c>
      <c r="N417" s="287" t="s">
        <v>50</v>
      </c>
      <c r="O417" s="91"/>
      <c r="P417" s="255">
        <f>O417*H417</f>
        <v>0</v>
      </c>
      <c r="Q417" s="255">
        <v>0.00013999999999999999</v>
      </c>
      <c r="R417" s="255">
        <f>Q417*H417</f>
        <v>0.0054684</v>
      </c>
      <c r="S417" s="255">
        <v>0</v>
      </c>
      <c r="T417" s="256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57" t="s">
        <v>452</v>
      </c>
      <c r="AT417" s="257" t="s">
        <v>334</v>
      </c>
      <c r="AU417" s="257" t="s">
        <v>96</v>
      </c>
      <c r="AY417" s="16" t="s">
        <v>180</v>
      </c>
      <c r="BE417" s="258">
        <f>IF(N417="základní",J417,0)</f>
        <v>0</v>
      </c>
      <c r="BF417" s="258">
        <f>IF(N417="snížená",J417,0)</f>
        <v>0</v>
      </c>
      <c r="BG417" s="258">
        <f>IF(N417="zákl. přenesená",J417,0)</f>
        <v>0</v>
      </c>
      <c r="BH417" s="258">
        <f>IF(N417="sníž. přenesená",J417,0)</f>
        <v>0</v>
      </c>
      <c r="BI417" s="258">
        <f>IF(N417="nulová",J417,0)</f>
        <v>0</v>
      </c>
      <c r="BJ417" s="16" t="s">
        <v>93</v>
      </c>
      <c r="BK417" s="258">
        <f>ROUND(I417*H417,2)</f>
        <v>0</v>
      </c>
      <c r="BL417" s="16" t="s">
        <v>368</v>
      </c>
      <c r="BM417" s="257" t="s">
        <v>815</v>
      </c>
    </row>
    <row r="418" s="2" customFormat="1">
      <c r="A418" s="38"/>
      <c r="B418" s="39"/>
      <c r="C418" s="40"/>
      <c r="D418" s="259" t="s">
        <v>187</v>
      </c>
      <c r="E418" s="40"/>
      <c r="F418" s="260" t="s">
        <v>816</v>
      </c>
      <c r="G418" s="40"/>
      <c r="H418" s="40"/>
      <c r="I418" s="154"/>
      <c r="J418" s="40"/>
      <c r="K418" s="40"/>
      <c r="L418" s="44"/>
      <c r="M418" s="261"/>
      <c r="N418" s="262"/>
      <c r="O418" s="91"/>
      <c r="P418" s="91"/>
      <c r="Q418" s="91"/>
      <c r="R418" s="91"/>
      <c r="S418" s="91"/>
      <c r="T418" s="92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6" t="s">
        <v>187</v>
      </c>
      <c r="AU418" s="16" t="s">
        <v>96</v>
      </c>
    </row>
    <row r="419" s="13" customFormat="1">
      <c r="A419" s="13"/>
      <c r="B419" s="267"/>
      <c r="C419" s="268"/>
      <c r="D419" s="259" t="s">
        <v>293</v>
      </c>
      <c r="E419" s="268"/>
      <c r="F419" s="270" t="s">
        <v>601</v>
      </c>
      <c r="G419" s="268"/>
      <c r="H419" s="271">
        <v>39.060000000000002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</v>
      </c>
      <c r="AX419" s="13" t="s">
        <v>93</v>
      </c>
      <c r="AY419" s="277" t="s">
        <v>180</v>
      </c>
    </row>
    <row r="420" s="12" customFormat="1" ht="22.8" customHeight="1">
      <c r="A420" s="12"/>
      <c r="B420" s="230"/>
      <c r="C420" s="231"/>
      <c r="D420" s="232" t="s">
        <v>84</v>
      </c>
      <c r="E420" s="244" t="s">
        <v>817</v>
      </c>
      <c r="F420" s="244" t="s">
        <v>818</v>
      </c>
      <c r="G420" s="231"/>
      <c r="H420" s="231"/>
      <c r="I420" s="234"/>
      <c r="J420" s="245">
        <f>BK420</f>
        <v>0</v>
      </c>
      <c r="K420" s="231"/>
      <c r="L420" s="236"/>
      <c r="M420" s="237"/>
      <c r="N420" s="238"/>
      <c r="O420" s="238"/>
      <c r="P420" s="239">
        <f>SUM(P421:P439)</f>
        <v>0</v>
      </c>
      <c r="Q420" s="238"/>
      <c r="R420" s="239">
        <f>SUM(R421:R439)</f>
        <v>0.072569999999999996</v>
      </c>
      <c r="S420" s="238"/>
      <c r="T420" s="240">
        <f>SUM(T421:T439)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41" t="s">
        <v>96</v>
      </c>
      <c r="AT420" s="242" t="s">
        <v>84</v>
      </c>
      <c r="AU420" s="242" t="s">
        <v>93</v>
      </c>
      <c r="AY420" s="241" t="s">
        <v>180</v>
      </c>
      <c r="BK420" s="243">
        <f>SUM(BK421:BK439)</f>
        <v>0</v>
      </c>
    </row>
    <row r="421" s="2" customFormat="1" ht="24" customHeight="1">
      <c r="A421" s="38"/>
      <c r="B421" s="39"/>
      <c r="C421" s="246" t="s">
        <v>819</v>
      </c>
      <c r="D421" s="246" t="s">
        <v>181</v>
      </c>
      <c r="E421" s="247" t="s">
        <v>820</v>
      </c>
      <c r="F421" s="248" t="s">
        <v>821</v>
      </c>
      <c r="G421" s="249" t="s">
        <v>327</v>
      </c>
      <c r="H421" s="250">
        <v>1</v>
      </c>
      <c r="I421" s="251"/>
      <c r="J421" s="252">
        <f>ROUND(I421*H421,2)</f>
        <v>0</v>
      </c>
      <c r="K421" s="248" t="s">
        <v>280</v>
      </c>
      <c r="L421" s="44"/>
      <c r="M421" s="253" t="s">
        <v>1</v>
      </c>
      <c r="N421" s="254" t="s">
        <v>50</v>
      </c>
      <c r="O421" s="91"/>
      <c r="P421" s="255">
        <f>O421*H421</f>
        <v>0</v>
      </c>
      <c r="Q421" s="255">
        <v>0.00027</v>
      </c>
      <c r="R421" s="255">
        <f>Q421*H421</f>
        <v>0.00027</v>
      </c>
      <c r="S421" s="255">
        <v>0</v>
      </c>
      <c r="T421" s="256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57" t="s">
        <v>368</v>
      </c>
      <c r="AT421" s="257" t="s">
        <v>181</v>
      </c>
      <c r="AU421" s="257" t="s">
        <v>96</v>
      </c>
      <c r="AY421" s="16" t="s">
        <v>180</v>
      </c>
      <c r="BE421" s="258">
        <f>IF(N421="základní",J421,0)</f>
        <v>0</v>
      </c>
      <c r="BF421" s="258">
        <f>IF(N421="snížená",J421,0)</f>
        <v>0</v>
      </c>
      <c r="BG421" s="258">
        <f>IF(N421="zákl. přenesená",J421,0)</f>
        <v>0</v>
      </c>
      <c r="BH421" s="258">
        <f>IF(N421="sníž. přenesená",J421,0)</f>
        <v>0</v>
      </c>
      <c r="BI421" s="258">
        <f>IF(N421="nulová",J421,0)</f>
        <v>0</v>
      </c>
      <c r="BJ421" s="16" t="s">
        <v>93</v>
      </c>
      <c r="BK421" s="258">
        <f>ROUND(I421*H421,2)</f>
        <v>0</v>
      </c>
      <c r="BL421" s="16" t="s">
        <v>368</v>
      </c>
      <c r="BM421" s="257" t="s">
        <v>822</v>
      </c>
    </row>
    <row r="422" s="2" customFormat="1">
      <c r="A422" s="38"/>
      <c r="B422" s="39"/>
      <c r="C422" s="40"/>
      <c r="D422" s="259" t="s">
        <v>187</v>
      </c>
      <c r="E422" s="40"/>
      <c r="F422" s="260" t="s">
        <v>821</v>
      </c>
      <c r="G422" s="40"/>
      <c r="H422" s="40"/>
      <c r="I422" s="154"/>
      <c r="J422" s="40"/>
      <c r="K422" s="40"/>
      <c r="L422" s="44"/>
      <c r="M422" s="261"/>
      <c r="N422" s="262"/>
      <c r="O422" s="91"/>
      <c r="P422" s="91"/>
      <c r="Q422" s="91"/>
      <c r="R422" s="91"/>
      <c r="S422" s="91"/>
      <c r="T422" s="92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6" t="s">
        <v>187</v>
      </c>
      <c r="AU422" s="16" t="s">
        <v>96</v>
      </c>
    </row>
    <row r="423" s="2" customFormat="1" ht="24" customHeight="1">
      <c r="A423" s="38"/>
      <c r="B423" s="39"/>
      <c r="C423" s="278" t="s">
        <v>823</v>
      </c>
      <c r="D423" s="278" t="s">
        <v>334</v>
      </c>
      <c r="E423" s="279" t="s">
        <v>824</v>
      </c>
      <c r="F423" s="280" t="s">
        <v>825</v>
      </c>
      <c r="G423" s="281" t="s">
        <v>342</v>
      </c>
      <c r="H423" s="282">
        <v>1</v>
      </c>
      <c r="I423" s="283"/>
      <c r="J423" s="284">
        <f>ROUND(I423*H423,2)</f>
        <v>0</v>
      </c>
      <c r="K423" s="280" t="s">
        <v>312</v>
      </c>
      <c r="L423" s="285"/>
      <c r="M423" s="286" t="s">
        <v>1</v>
      </c>
      <c r="N423" s="287" t="s">
        <v>50</v>
      </c>
      <c r="O423" s="91"/>
      <c r="P423" s="255">
        <f>O423*H423</f>
        <v>0</v>
      </c>
      <c r="Q423" s="255">
        <v>0.017000000000000001</v>
      </c>
      <c r="R423" s="255">
        <f>Q423*H423</f>
        <v>0.017000000000000001</v>
      </c>
      <c r="S423" s="255">
        <v>0</v>
      </c>
      <c r="T423" s="256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57" t="s">
        <v>452</v>
      </c>
      <c r="AT423" s="257" t="s">
        <v>334</v>
      </c>
      <c r="AU423" s="257" t="s">
        <v>96</v>
      </c>
      <c r="AY423" s="16" t="s">
        <v>180</v>
      </c>
      <c r="BE423" s="258">
        <f>IF(N423="základní",J423,0)</f>
        <v>0</v>
      </c>
      <c r="BF423" s="258">
        <f>IF(N423="snížená",J423,0)</f>
        <v>0</v>
      </c>
      <c r="BG423" s="258">
        <f>IF(N423="zákl. přenesená",J423,0)</f>
        <v>0</v>
      </c>
      <c r="BH423" s="258">
        <f>IF(N423="sníž. přenesená",J423,0)</f>
        <v>0</v>
      </c>
      <c r="BI423" s="258">
        <f>IF(N423="nulová",J423,0)</f>
        <v>0</v>
      </c>
      <c r="BJ423" s="16" t="s">
        <v>93</v>
      </c>
      <c r="BK423" s="258">
        <f>ROUND(I423*H423,2)</f>
        <v>0</v>
      </c>
      <c r="BL423" s="16" t="s">
        <v>368</v>
      </c>
      <c r="BM423" s="257" t="s">
        <v>826</v>
      </c>
    </row>
    <row r="424" s="2" customFormat="1">
      <c r="A424" s="38"/>
      <c r="B424" s="39"/>
      <c r="C424" s="40"/>
      <c r="D424" s="259" t="s">
        <v>187</v>
      </c>
      <c r="E424" s="40"/>
      <c r="F424" s="260" t="s">
        <v>827</v>
      </c>
      <c r="G424" s="40"/>
      <c r="H424" s="40"/>
      <c r="I424" s="154"/>
      <c r="J424" s="40"/>
      <c r="K424" s="40"/>
      <c r="L424" s="44"/>
      <c r="M424" s="261"/>
      <c r="N424" s="262"/>
      <c r="O424" s="91"/>
      <c r="P424" s="91"/>
      <c r="Q424" s="91"/>
      <c r="R424" s="91"/>
      <c r="S424" s="91"/>
      <c r="T424" s="92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6" t="s">
        <v>187</v>
      </c>
      <c r="AU424" s="16" t="s">
        <v>96</v>
      </c>
    </row>
    <row r="425" s="2" customFormat="1" ht="24" customHeight="1">
      <c r="A425" s="38"/>
      <c r="B425" s="39"/>
      <c r="C425" s="246" t="s">
        <v>828</v>
      </c>
      <c r="D425" s="246" t="s">
        <v>181</v>
      </c>
      <c r="E425" s="247" t="s">
        <v>829</v>
      </c>
      <c r="F425" s="248" t="s">
        <v>830</v>
      </c>
      <c r="G425" s="249" t="s">
        <v>342</v>
      </c>
      <c r="H425" s="250">
        <v>1</v>
      </c>
      <c r="I425" s="251"/>
      <c r="J425" s="252">
        <f>ROUND(I425*H425,2)</f>
        <v>0</v>
      </c>
      <c r="K425" s="248" t="s">
        <v>280</v>
      </c>
      <c r="L425" s="44"/>
      <c r="M425" s="253" t="s">
        <v>1</v>
      </c>
      <c r="N425" s="254" t="s">
        <v>50</v>
      </c>
      <c r="O425" s="91"/>
      <c r="P425" s="255">
        <f>O425*H425</f>
        <v>0</v>
      </c>
      <c r="Q425" s="255">
        <v>0</v>
      </c>
      <c r="R425" s="255">
        <f>Q425*H425</f>
        <v>0</v>
      </c>
      <c r="S425" s="255">
        <v>0</v>
      </c>
      <c r="T425" s="25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57" t="s">
        <v>368</v>
      </c>
      <c r="AT425" s="257" t="s">
        <v>181</v>
      </c>
      <c r="AU425" s="257" t="s">
        <v>96</v>
      </c>
      <c r="AY425" s="16" t="s">
        <v>180</v>
      </c>
      <c r="BE425" s="258">
        <f>IF(N425="základní",J425,0)</f>
        <v>0</v>
      </c>
      <c r="BF425" s="258">
        <f>IF(N425="snížená",J425,0)</f>
        <v>0</v>
      </c>
      <c r="BG425" s="258">
        <f>IF(N425="zákl. přenesená",J425,0)</f>
        <v>0</v>
      </c>
      <c r="BH425" s="258">
        <f>IF(N425="sníž. přenesená",J425,0)</f>
        <v>0</v>
      </c>
      <c r="BI425" s="258">
        <f>IF(N425="nulová",J425,0)</f>
        <v>0</v>
      </c>
      <c r="BJ425" s="16" t="s">
        <v>93</v>
      </c>
      <c r="BK425" s="258">
        <f>ROUND(I425*H425,2)</f>
        <v>0</v>
      </c>
      <c r="BL425" s="16" t="s">
        <v>368</v>
      </c>
      <c r="BM425" s="257" t="s">
        <v>831</v>
      </c>
    </row>
    <row r="426" s="2" customFormat="1">
      <c r="A426" s="38"/>
      <c r="B426" s="39"/>
      <c r="C426" s="40"/>
      <c r="D426" s="259" t="s">
        <v>187</v>
      </c>
      <c r="E426" s="40"/>
      <c r="F426" s="260" t="s">
        <v>832</v>
      </c>
      <c r="G426" s="40"/>
      <c r="H426" s="40"/>
      <c r="I426" s="154"/>
      <c r="J426" s="40"/>
      <c r="K426" s="40"/>
      <c r="L426" s="44"/>
      <c r="M426" s="261"/>
      <c r="N426" s="262"/>
      <c r="O426" s="91"/>
      <c r="P426" s="91"/>
      <c r="Q426" s="91"/>
      <c r="R426" s="91"/>
      <c r="S426" s="91"/>
      <c r="T426" s="92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6" t="s">
        <v>187</v>
      </c>
      <c r="AU426" s="16" t="s">
        <v>96</v>
      </c>
    </row>
    <row r="427" s="2" customFormat="1" ht="24" customHeight="1">
      <c r="A427" s="38"/>
      <c r="B427" s="39"/>
      <c r="C427" s="278" t="s">
        <v>833</v>
      </c>
      <c r="D427" s="278" t="s">
        <v>334</v>
      </c>
      <c r="E427" s="279" t="s">
        <v>834</v>
      </c>
      <c r="F427" s="280" t="s">
        <v>835</v>
      </c>
      <c r="G427" s="281" t="s">
        <v>342</v>
      </c>
      <c r="H427" s="282">
        <v>1</v>
      </c>
      <c r="I427" s="283"/>
      <c r="J427" s="284">
        <f>ROUND(I427*H427,2)</f>
        <v>0</v>
      </c>
      <c r="K427" s="280" t="s">
        <v>1</v>
      </c>
      <c r="L427" s="285"/>
      <c r="M427" s="286" t="s">
        <v>1</v>
      </c>
      <c r="N427" s="287" t="s">
        <v>50</v>
      </c>
      <c r="O427" s="91"/>
      <c r="P427" s="255">
        <f>O427*H427</f>
        <v>0</v>
      </c>
      <c r="Q427" s="255">
        <v>0.0033</v>
      </c>
      <c r="R427" s="255">
        <f>Q427*H427</f>
        <v>0.0033</v>
      </c>
      <c r="S427" s="255">
        <v>0</v>
      </c>
      <c r="T427" s="256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57" t="s">
        <v>452</v>
      </c>
      <c r="AT427" s="257" t="s">
        <v>334</v>
      </c>
      <c r="AU427" s="257" t="s">
        <v>96</v>
      </c>
      <c r="AY427" s="16" t="s">
        <v>180</v>
      </c>
      <c r="BE427" s="258">
        <f>IF(N427="základní",J427,0)</f>
        <v>0</v>
      </c>
      <c r="BF427" s="258">
        <f>IF(N427="snížená",J427,0)</f>
        <v>0</v>
      </c>
      <c r="BG427" s="258">
        <f>IF(N427="zákl. přenesená",J427,0)</f>
        <v>0</v>
      </c>
      <c r="BH427" s="258">
        <f>IF(N427="sníž. přenesená",J427,0)</f>
        <v>0</v>
      </c>
      <c r="BI427" s="258">
        <f>IF(N427="nulová",J427,0)</f>
        <v>0</v>
      </c>
      <c r="BJ427" s="16" t="s">
        <v>93</v>
      </c>
      <c r="BK427" s="258">
        <f>ROUND(I427*H427,2)</f>
        <v>0</v>
      </c>
      <c r="BL427" s="16" t="s">
        <v>368</v>
      </c>
      <c r="BM427" s="257" t="s">
        <v>836</v>
      </c>
    </row>
    <row r="428" s="2" customFormat="1">
      <c r="A428" s="38"/>
      <c r="B428" s="39"/>
      <c r="C428" s="40"/>
      <c r="D428" s="259" t="s">
        <v>187</v>
      </c>
      <c r="E428" s="40"/>
      <c r="F428" s="260" t="s">
        <v>837</v>
      </c>
      <c r="G428" s="40"/>
      <c r="H428" s="40"/>
      <c r="I428" s="154"/>
      <c r="J428" s="40"/>
      <c r="K428" s="40"/>
      <c r="L428" s="44"/>
      <c r="M428" s="261"/>
      <c r="N428" s="262"/>
      <c r="O428" s="91"/>
      <c r="P428" s="91"/>
      <c r="Q428" s="91"/>
      <c r="R428" s="91"/>
      <c r="S428" s="91"/>
      <c r="T428" s="92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6" t="s">
        <v>187</v>
      </c>
      <c r="AU428" s="16" t="s">
        <v>96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93</v>
      </c>
      <c r="G429" s="268"/>
      <c r="H429" s="271">
        <v>1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93</v>
      </c>
      <c r="AY429" s="277" t="s">
        <v>180</v>
      </c>
    </row>
    <row r="430" s="2" customFormat="1" ht="24" customHeight="1">
      <c r="A430" s="38"/>
      <c r="B430" s="39"/>
      <c r="C430" s="278" t="s">
        <v>838</v>
      </c>
      <c r="D430" s="278" t="s">
        <v>334</v>
      </c>
      <c r="E430" s="279" t="s">
        <v>839</v>
      </c>
      <c r="F430" s="280" t="s">
        <v>840</v>
      </c>
      <c r="G430" s="281" t="s">
        <v>342</v>
      </c>
      <c r="H430" s="282">
        <v>1</v>
      </c>
      <c r="I430" s="283"/>
      <c r="J430" s="284">
        <f>ROUND(I430*H430,2)</f>
        <v>0</v>
      </c>
      <c r="K430" s="280" t="s">
        <v>1</v>
      </c>
      <c r="L430" s="285"/>
      <c r="M430" s="286" t="s">
        <v>1</v>
      </c>
      <c r="N430" s="287" t="s">
        <v>50</v>
      </c>
      <c r="O430" s="91"/>
      <c r="P430" s="255">
        <f>O430*H430</f>
        <v>0</v>
      </c>
      <c r="Q430" s="255">
        <v>0.0033</v>
      </c>
      <c r="R430" s="255">
        <f>Q430*H430</f>
        <v>0.0033</v>
      </c>
      <c r="S430" s="255">
        <v>0</v>
      </c>
      <c r="T430" s="256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57" t="s">
        <v>452</v>
      </c>
      <c r="AT430" s="257" t="s">
        <v>334</v>
      </c>
      <c r="AU430" s="257" t="s">
        <v>96</v>
      </c>
      <c r="AY430" s="16" t="s">
        <v>180</v>
      </c>
      <c r="BE430" s="258">
        <f>IF(N430="základní",J430,0)</f>
        <v>0</v>
      </c>
      <c r="BF430" s="258">
        <f>IF(N430="snížená",J430,0)</f>
        <v>0</v>
      </c>
      <c r="BG430" s="258">
        <f>IF(N430="zákl. přenesená",J430,0)</f>
        <v>0</v>
      </c>
      <c r="BH430" s="258">
        <f>IF(N430="sníž. přenesená",J430,0)</f>
        <v>0</v>
      </c>
      <c r="BI430" s="258">
        <f>IF(N430="nulová",J430,0)</f>
        <v>0</v>
      </c>
      <c r="BJ430" s="16" t="s">
        <v>93</v>
      </c>
      <c r="BK430" s="258">
        <f>ROUND(I430*H430,2)</f>
        <v>0</v>
      </c>
      <c r="BL430" s="16" t="s">
        <v>368</v>
      </c>
      <c r="BM430" s="257" t="s">
        <v>841</v>
      </c>
    </row>
    <row r="431" s="2" customFormat="1">
      <c r="A431" s="38"/>
      <c r="B431" s="39"/>
      <c r="C431" s="40"/>
      <c r="D431" s="259" t="s">
        <v>187</v>
      </c>
      <c r="E431" s="40"/>
      <c r="F431" s="260" t="s">
        <v>842</v>
      </c>
      <c r="G431" s="40"/>
      <c r="H431" s="40"/>
      <c r="I431" s="154"/>
      <c r="J431" s="40"/>
      <c r="K431" s="40"/>
      <c r="L431" s="44"/>
      <c r="M431" s="261"/>
      <c r="N431" s="262"/>
      <c r="O431" s="91"/>
      <c r="P431" s="91"/>
      <c r="Q431" s="91"/>
      <c r="R431" s="91"/>
      <c r="S431" s="91"/>
      <c r="T431" s="92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6" t="s">
        <v>187</v>
      </c>
      <c r="AU431" s="16" t="s">
        <v>96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93</v>
      </c>
      <c r="G432" s="268"/>
      <c r="H432" s="271">
        <v>1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93</v>
      </c>
      <c r="AY432" s="277" t="s">
        <v>180</v>
      </c>
    </row>
    <row r="433" s="2" customFormat="1" ht="24" customHeight="1">
      <c r="A433" s="38"/>
      <c r="B433" s="39"/>
      <c r="C433" s="278" t="s">
        <v>843</v>
      </c>
      <c r="D433" s="278" t="s">
        <v>334</v>
      </c>
      <c r="E433" s="279" t="s">
        <v>844</v>
      </c>
      <c r="F433" s="280" t="s">
        <v>845</v>
      </c>
      <c r="G433" s="281" t="s">
        <v>342</v>
      </c>
      <c r="H433" s="282">
        <v>1</v>
      </c>
      <c r="I433" s="283"/>
      <c r="J433" s="284">
        <f>ROUND(I433*H433,2)</f>
        <v>0</v>
      </c>
      <c r="K433" s="280" t="s">
        <v>280</v>
      </c>
      <c r="L433" s="285"/>
      <c r="M433" s="286" t="s">
        <v>1</v>
      </c>
      <c r="N433" s="287" t="s">
        <v>50</v>
      </c>
      <c r="O433" s="91"/>
      <c r="P433" s="255">
        <f>O433*H433</f>
        <v>0</v>
      </c>
      <c r="Q433" s="255">
        <v>0.035999999999999997</v>
      </c>
      <c r="R433" s="255">
        <f>Q433*H433</f>
        <v>0.035999999999999997</v>
      </c>
      <c r="S433" s="255">
        <v>0</v>
      </c>
      <c r="T433" s="256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57" t="s">
        <v>452</v>
      </c>
      <c r="AT433" s="257" t="s">
        <v>334</v>
      </c>
      <c r="AU433" s="257" t="s">
        <v>96</v>
      </c>
      <c r="AY433" s="16" t="s">
        <v>180</v>
      </c>
      <c r="BE433" s="258">
        <f>IF(N433="základní",J433,0)</f>
        <v>0</v>
      </c>
      <c r="BF433" s="258">
        <f>IF(N433="snížená",J433,0)</f>
        <v>0</v>
      </c>
      <c r="BG433" s="258">
        <f>IF(N433="zákl. přenesená",J433,0)</f>
        <v>0</v>
      </c>
      <c r="BH433" s="258">
        <f>IF(N433="sníž. přenesená",J433,0)</f>
        <v>0</v>
      </c>
      <c r="BI433" s="258">
        <f>IF(N433="nulová",J433,0)</f>
        <v>0</v>
      </c>
      <c r="BJ433" s="16" t="s">
        <v>93</v>
      </c>
      <c r="BK433" s="258">
        <f>ROUND(I433*H433,2)</f>
        <v>0</v>
      </c>
      <c r="BL433" s="16" t="s">
        <v>368</v>
      </c>
      <c r="BM433" s="257" t="s">
        <v>846</v>
      </c>
    </row>
    <row r="434" s="2" customFormat="1">
      <c r="A434" s="38"/>
      <c r="B434" s="39"/>
      <c r="C434" s="40"/>
      <c r="D434" s="259" t="s">
        <v>187</v>
      </c>
      <c r="E434" s="40"/>
      <c r="F434" s="260" t="s">
        <v>847</v>
      </c>
      <c r="G434" s="40"/>
      <c r="H434" s="40"/>
      <c r="I434" s="154"/>
      <c r="J434" s="40"/>
      <c r="K434" s="40"/>
      <c r="L434" s="44"/>
      <c r="M434" s="261"/>
      <c r="N434" s="262"/>
      <c r="O434" s="91"/>
      <c r="P434" s="91"/>
      <c r="Q434" s="91"/>
      <c r="R434" s="91"/>
      <c r="S434" s="91"/>
      <c r="T434" s="92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6" t="s">
        <v>187</v>
      </c>
      <c r="AU434" s="16" t="s">
        <v>96</v>
      </c>
    </row>
    <row r="435" s="2" customFormat="1" ht="16.5" customHeight="1">
      <c r="A435" s="38"/>
      <c r="B435" s="39"/>
      <c r="C435" s="278" t="s">
        <v>848</v>
      </c>
      <c r="D435" s="278" t="s">
        <v>334</v>
      </c>
      <c r="E435" s="279" t="s">
        <v>849</v>
      </c>
      <c r="F435" s="280" t="s">
        <v>850</v>
      </c>
      <c r="G435" s="281" t="s">
        <v>342</v>
      </c>
      <c r="H435" s="282">
        <v>1</v>
      </c>
      <c r="I435" s="283"/>
      <c r="J435" s="284">
        <f>ROUND(I435*H435,2)</f>
        <v>0</v>
      </c>
      <c r="K435" s="280" t="s">
        <v>1</v>
      </c>
      <c r="L435" s="285"/>
      <c r="M435" s="286" t="s">
        <v>1</v>
      </c>
      <c r="N435" s="287" t="s">
        <v>50</v>
      </c>
      <c r="O435" s="91"/>
      <c r="P435" s="255">
        <f>O435*H435</f>
        <v>0</v>
      </c>
      <c r="Q435" s="255">
        <v>0.0127</v>
      </c>
      <c r="R435" s="255">
        <f>Q435*H435</f>
        <v>0.0127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452</v>
      </c>
      <c r="AT435" s="257" t="s">
        <v>334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368</v>
      </c>
      <c r="BM435" s="257" t="s">
        <v>851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852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93</v>
      </c>
      <c r="G437" s="268"/>
      <c r="H437" s="271">
        <v>1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93</v>
      </c>
      <c r="AY437" s="277" t="s">
        <v>180</v>
      </c>
    </row>
    <row r="438" s="2" customFormat="1" ht="24" customHeight="1">
      <c r="A438" s="38"/>
      <c r="B438" s="39"/>
      <c r="C438" s="246" t="s">
        <v>853</v>
      </c>
      <c r="D438" s="246" t="s">
        <v>181</v>
      </c>
      <c r="E438" s="247" t="s">
        <v>854</v>
      </c>
      <c r="F438" s="248" t="s">
        <v>855</v>
      </c>
      <c r="G438" s="249" t="s">
        <v>322</v>
      </c>
      <c r="H438" s="250">
        <v>0.072999999999999995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368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368</v>
      </c>
      <c r="BM438" s="257" t="s">
        <v>856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857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2" customFormat="1" ht="22.8" customHeight="1">
      <c r="A440" s="12"/>
      <c r="B440" s="230"/>
      <c r="C440" s="231"/>
      <c r="D440" s="232" t="s">
        <v>84</v>
      </c>
      <c r="E440" s="244" t="s">
        <v>858</v>
      </c>
      <c r="F440" s="244" t="s">
        <v>859</v>
      </c>
      <c r="G440" s="231"/>
      <c r="H440" s="231"/>
      <c r="I440" s="234"/>
      <c r="J440" s="245">
        <f>BK440</f>
        <v>0</v>
      </c>
      <c r="K440" s="231"/>
      <c r="L440" s="236"/>
      <c r="M440" s="237"/>
      <c r="N440" s="238"/>
      <c r="O440" s="238"/>
      <c r="P440" s="239">
        <f>SUM(P441:P445)</f>
        <v>0</v>
      </c>
      <c r="Q440" s="238"/>
      <c r="R440" s="239">
        <f>SUM(R441:R445)</f>
        <v>0.22124399999999997</v>
      </c>
      <c r="S440" s="238"/>
      <c r="T440" s="240">
        <f>SUM(T441:T445)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41" t="s">
        <v>96</v>
      </c>
      <c r="AT440" s="242" t="s">
        <v>84</v>
      </c>
      <c r="AU440" s="242" t="s">
        <v>93</v>
      </c>
      <c r="AY440" s="241" t="s">
        <v>180</v>
      </c>
      <c r="BK440" s="243">
        <f>SUM(BK441:BK445)</f>
        <v>0</v>
      </c>
    </row>
    <row r="441" s="2" customFormat="1" ht="24" customHeight="1">
      <c r="A441" s="38"/>
      <c r="B441" s="39"/>
      <c r="C441" s="246" t="s">
        <v>860</v>
      </c>
      <c r="D441" s="246" t="s">
        <v>181</v>
      </c>
      <c r="E441" s="247" t="s">
        <v>861</v>
      </c>
      <c r="F441" s="248" t="s">
        <v>862</v>
      </c>
      <c r="G441" s="249" t="s">
        <v>483</v>
      </c>
      <c r="H441" s="250">
        <v>17.899999999999999</v>
      </c>
      <c r="I441" s="251"/>
      <c r="J441" s="252">
        <f>ROUND(I441*H441,2)</f>
        <v>0</v>
      </c>
      <c r="K441" s="248" t="s">
        <v>1</v>
      </c>
      <c r="L441" s="44"/>
      <c r="M441" s="253" t="s">
        <v>1</v>
      </c>
      <c r="N441" s="254" t="s">
        <v>50</v>
      </c>
      <c r="O441" s="91"/>
      <c r="P441" s="255">
        <f>O441*H441</f>
        <v>0</v>
      </c>
      <c r="Q441" s="255">
        <v>0.01236</v>
      </c>
      <c r="R441" s="255">
        <f>Q441*H441</f>
        <v>0.22124399999999997</v>
      </c>
      <c r="S441" s="255">
        <v>0</v>
      </c>
      <c r="T441" s="256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57" t="s">
        <v>368</v>
      </c>
      <c r="AT441" s="257" t="s">
        <v>181</v>
      </c>
      <c r="AU441" s="257" t="s">
        <v>96</v>
      </c>
      <c r="AY441" s="16" t="s">
        <v>180</v>
      </c>
      <c r="BE441" s="258">
        <f>IF(N441="základní",J441,0)</f>
        <v>0</v>
      </c>
      <c r="BF441" s="258">
        <f>IF(N441="snížená",J441,0)</f>
        <v>0</v>
      </c>
      <c r="BG441" s="258">
        <f>IF(N441="zákl. přenesená",J441,0)</f>
        <v>0</v>
      </c>
      <c r="BH441" s="258">
        <f>IF(N441="sníž. přenesená",J441,0)</f>
        <v>0</v>
      </c>
      <c r="BI441" s="258">
        <f>IF(N441="nulová",J441,0)</f>
        <v>0</v>
      </c>
      <c r="BJ441" s="16" t="s">
        <v>93</v>
      </c>
      <c r="BK441" s="258">
        <f>ROUND(I441*H441,2)</f>
        <v>0</v>
      </c>
      <c r="BL441" s="16" t="s">
        <v>368</v>
      </c>
      <c r="BM441" s="257" t="s">
        <v>863</v>
      </c>
    </row>
    <row r="442" s="2" customFormat="1">
      <c r="A442" s="38"/>
      <c r="B442" s="39"/>
      <c r="C442" s="40"/>
      <c r="D442" s="259" t="s">
        <v>187</v>
      </c>
      <c r="E442" s="40"/>
      <c r="F442" s="260" t="s">
        <v>864</v>
      </c>
      <c r="G442" s="40"/>
      <c r="H442" s="40"/>
      <c r="I442" s="154"/>
      <c r="J442" s="40"/>
      <c r="K442" s="40"/>
      <c r="L442" s="44"/>
      <c r="M442" s="261"/>
      <c r="N442" s="262"/>
      <c r="O442" s="91"/>
      <c r="P442" s="91"/>
      <c r="Q442" s="91"/>
      <c r="R442" s="91"/>
      <c r="S442" s="91"/>
      <c r="T442" s="92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6" t="s">
        <v>187</v>
      </c>
      <c r="AU442" s="16" t="s">
        <v>96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865</v>
      </c>
      <c r="G443" s="268"/>
      <c r="H443" s="271">
        <v>17.899999999999999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93</v>
      </c>
      <c r="AY443" s="277" t="s">
        <v>180</v>
      </c>
    </row>
    <row r="444" s="2" customFormat="1" ht="24" customHeight="1">
      <c r="A444" s="38"/>
      <c r="B444" s="39"/>
      <c r="C444" s="246" t="s">
        <v>866</v>
      </c>
      <c r="D444" s="246" t="s">
        <v>181</v>
      </c>
      <c r="E444" s="247" t="s">
        <v>867</v>
      </c>
      <c r="F444" s="248" t="s">
        <v>868</v>
      </c>
      <c r="G444" s="249" t="s">
        <v>322</v>
      </c>
      <c r="H444" s="250">
        <v>0.221</v>
      </c>
      <c r="I444" s="251"/>
      <c r="J444" s="252">
        <f>ROUND(I444*H444,2)</f>
        <v>0</v>
      </c>
      <c r="K444" s="248" t="s">
        <v>280</v>
      </c>
      <c r="L444" s="44"/>
      <c r="M444" s="253" t="s">
        <v>1</v>
      </c>
      <c r="N444" s="254" t="s">
        <v>50</v>
      </c>
      <c r="O444" s="91"/>
      <c r="P444" s="255">
        <f>O444*H444</f>
        <v>0</v>
      </c>
      <c r="Q444" s="255">
        <v>0</v>
      </c>
      <c r="R444" s="255">
        <f>Q444*H444</f>
        <v>0</v>
      </c>
      <c r="S444" s="255">
        <v>0</v>
      </c>
      <c r="T444" s="25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57" t="s">
        <v>368</v>
      </c>
      <c r="AT444" s="257" t="s">
        <v>181</v>
      </c>
      <c r="AU444" s="257" t="s">
        <v>96</v>
      </c>
      <c r="AY444" s="16" t="s">
        <v>180</v>
      </c>
      <c r="BE444" s="258">
        <f>IF(N444="základní",J444,0)</f>
        <v>0</v>
      </c>
      <c r="BF444" s="258">
        <f>IF(N444="snížená",J444,0)</f>
        <v>0</v>
      </c>
      <c r="BG444" s="258">
        <f>IF(N444="zákl. přenesená",J444,0)</f>
        <v>0</v>
      </c>
      <c r="BH444" s="258">
        <f>IF(N444="sníž. přenesená",J444,0)</f>
        <v>0</v>
      </c>
      <c r="BI444" s="258">
        <f>IF(N444="nulová",J444,0)</f>
        <v>0</v>
      </c>
      <c r="BJ444" s="16" t="s">
        <v>93</v>
      </c>
      <c r="BK444" s="258">
        <f>ROUND(I444*H444,2)</f>
        <v>0</v>
      </c>
      <c r="BL444" s="16" t="s">
        <v>368</v>
      </c>
      <c r="BM444" s="257" t="s">
        <v>869</v>
      </c>
    </row>
    <row r="445" s="2" customFormat="1">
      <c r="A445" s="38"/>
      <c r="B445" s="39"/>
      <c r="C445" s="40"/>
      <c r="D445" s="259" t="s">
        <v>187</v>
      </c>
      <c r="E445" s="40"/>
      <c r="F445" s="260" t="s">
        <v>870</v>
      </c>
      <c r="G445" s="40"/>
      <c r="H445" s="40"/>
      <c r="I445" s="154"/>
      <c r="J445" s="40"/>
      <c r="K445" s="40"/>
      <c r="L445" s="44"/>
      <c r="M445" s="261"/>
      <c r="N445" s="262"/>
      <c r="O445" s="91"/>
      <c r="P445" s="91"/>
      <c r="Q445" s="91"/>
      <c r="R445" s="91"/>
      <c r="S445" s="91"/>
      <c r="T445" s="92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6" t="s">
        <v>187</v>
      </c>
      <c r="AU445" s="16" t="s">
        <v>96</v>
      </c>
    </row>
    <row r="446" s="12" customFormat="1" ht="22.8" customHeight="1">
      <c r="A446" s="12"/>
      <c r="B446" s="230"/>
      <c r="C446" s="231"/>
      <c r="D446" s="232" t="s">
        <v>84</v>
      </c>
      <c r="E446" s="244" t="s">
        <v>871</v>
      </c>
      <c r="F446" s="244" t="s">
        <v>872</v>
      </c>
      <c r="G446" s="231"/>
      <c r="H446" s="231"/>
      <c r="I446" s="234"/>
      <c r="J446" s="245">
        <f>BK446</f>
        <v>0</v>
      </c>
      <c r="K446" s="231"/>
      <c r="L446" s="236"/>
      <c r="M446" s="237"/>
      <c r="N446" s="238"/>
      <c r="O446" s="238"/>
      <c r="P446" s="239">
        <f>SUM(P447:P451)</f>
        <v>0</v>
      </c>
      <c r="Q446" s="238"/>
      <c r="R446" s="239">
        <f>SUM(R447:R451)</f>
        <v>0.0095265000000000002</v>
      </c>
      <c r="S446" s="238"/>
      <c r="T446" s="240">
        <f>SUM(T447:T451)</f>
        <v>0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R446" s="241" t="s">
        <v>96</v>
      </c>
      <c r="AT446" s="242" t="s">
        <v>84</v>
      </c>
      <c r="AU446" s="242" t="s">
        <v>93</v>
      </c>
      <c r="AY446" s="241" t="s">
        <v>180</v>
      </c>
      <c r="BK446" s="243">
        <f>SUM(BK447:BK451)</f>
        <v>0</v>
      </c>
    </row>
    <row r="447" s="2" customFormat="1" ht="16.5" customHeight="1">
      <c r="A447" s="38"/>
      <c r="B447" s="39"/>
      <c r="C447" s="246" t="s">
        <v>873</v>
      </c>
      <c r="D447" s="246" t="s">
        <v>181</v>
      </c>
      <c r="E447" s="247" t="s">
        <v>874</v>
      </c>
      <c r="F447" s="248" t="s">
        <v>875</v>
      </c>
      <c r="G447" s="249" t="s">
        <v>327</v>
      </c>
      <c r="H447" s="250">
        <v>13.050000000000001</v>
      </c>
      <c r="I447" s="251"/>
      <c r="J447" s="252">
        <f>ROUND(I447*H447,2)</f>
        <v>0</v>
      </c>
      <c r="K447" s="248" t="s">
        <v>312</v>
      </c>
      <c r="L447" s="44"/>
      <c r="M447" s="253" t="s">
        <v>1</v>
      </c>
      <c r="N447" s="254" t="s">
        <v>50</v>
      </c>
      <c r="O447" s="91"/>
      <c r="P447" s="255">
        <f>O447*H447</f>
        <v>0</v>
      </c>
      <c r="Q447" s="255">
        <v>0.00072999999999999996</v>
      </c>
      <c r="R447" s="255">
        <f>Q447*H447</f>
        <v>0.0095265000000000002</v>
      </c>
      <c r="S447" s="255">
        <v>0</v>
      </c>
      <c r="T447" s="256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57" t="s">
        <v>368</v>
      </c>
      <c r="AT447" s="257" t="s">
        <v>181</v>
      </c>
      <c r="AU447" s="257" t="s">
        <v>96</v>
      </c>
      <c r="AY447" s="16" t="s">
        <v>180</v>
      </c>
      <c r="BE447" s="258">
        <f>IF(N447="základní",J447,0)</f>
        <v>0</v>
      </c>
      <c r="BF447" s="258">
        <f>IF(N447="snížená",J447,0)</f>
        <v>0</v>
      </c>
      <c r="BG447" s="258">
        <f>IF(N447="zákl. přenesená",J447,0)</f>
        <v>0</v>
      </c>
      <c r="BH447" s="258">
        <f>IF(N447="sníž. přenesená",J447,0)</f>
        <v>0</v>
      </c>
      <c r="BI447" s="258">
        <f>IF(N447="nulová",J447,0)</f>
        <v>0</v>
      </c>
      <c r="BJ447" s="16" t="s">
        <v>93</v>
      </c>
      <c r="BK447" s="258">
        <f>ROUND(I447*H447,2)</f>
        <v>0</v>
      </c>
      <c r="BL447" s="16" t="s">
        <v>368</v>
      </c>
      <c r="BM447" s="257" t="s">
        <v>876</v>
      </c>
    </row>
    <row r="448" s="2" customFormat="1">
      <c r="A448" s="38"/>
      <c r="B448" s="39"/>
      <c r="C448" s="40"/>
      <c r="D448" s="259" t="s">
        <v>187</v>
      </c>
      <c r="E448" s="40"/>
      <c r="F448" s="260" t="s">
        <v>877</v>
      </c>
      <c r="G448" s="40"/>
      <c r="H448" s="40"/>
      <c r="I448" s="154"/>
      <c r="J448" s="40"/>
      <c r="K448" s="40"/>
      <c r="L448" s="44"/>
      <c r="M448" s="261"/>
      <c r="N448" s="262"/>
      <c r="O448" s="91"/>
      <c r="P448" s="91"/>
      <c r="Q448" s="91"/>
      <c r="R448" s="91"/>
      <c r="S448" s="91"/>
      <c r="T448" s="92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6" t="s">
        <v>187</v>
      </c>
      <c r="AU448" s="16" t="s">
        <v>96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878</v>
      </c>
      <c r="G449" s="268"/>
      <c r="H449" s="271">
        <v>13.050000000000001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93</v>
      </c>
      <c r="AY449" s="277" t="s">
        <v>180</v>
      </c>
    </row>
    <row r="450" s="2" customFormat="1" ht="24" customHeight="1">
      <c r="A450" s="38"/>
      <c r="B450" s="39"/>
      <c r="C450" s="246" t="s">
        <v>879</v>
      </c>
      <c r="D450" s="246" t="s">
        <v>181</v>
      </c>
      <c r="E450" s="247" t="s">
        <v>880</v>
      </c>
      <c r="F450" s="248" t="s">
        <v>881</v>
      </c>
      <c r="G450" s="249" t="s">
        <v>322</v>
      </c>
      <c r="H450" s="250">
        <v>0.01</v>
      </c>
      <c r="I450" s="251"/>
      <c r="J450" s="252">
        <f>ROUND(I450*H450,2)</f>
        <v>0</v>
      </c>
      <c r="K450" s="248" t="s">
        <v>280</v>
      </c>
      <c r="L450" s="44"/>
      <c r="M450" s="253" t="s">
        <v>1</v>
      </c>
      <c r="N450" s="254" t="s">
        <v>50</v>
      </c>
      <c r="O450" s="91"/>
      <c r="P450" s="255">
        <f>O450*H450</f>
        <v>0</v>
      </c>
      <c r="Q450" s="255">
        <v>0</v>
      </c>
      <c r="R450" s="255">
        <f>Q450*H450</f>
        <v>0</v>
      </c>
      <c r="S450" s="255">
        <v>0</v>
      </c>
      <c r="T450" s="256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57" t="s">
        <v>368</v>
      </c>
      <c r="AT450" s="257" t="s">
        <v>181</v>
      </c>
      <c r="AU450" s="257" t="s">
        <v>96</v>
      </c>
      <c r="AY450" s="16" t="s">
        <v>180</v>
      </c>
      <c r="BE450" s="258">
        <f>IF(N450="základní",J450,0)</f>
        <v>0</v>
      </c>
      <c r="BF450" s="258">
        <f>IF(N450="snížená",J450,0)</f>
        <v>0</v>
      </c>
      <c r="BG450" s="258">
        <f>IF(N450="zákl. přenesená",J450,0)</f>
        <v>0</v>
      </c>
      <c r="BH450" s="258">
        <f>IF(N450="sníž. přenesená",J450,0)</f>
        <v>0</v>
      </c>
      <c r="BI450" s="258">
        <f>IF(N450="nulová",J450,0)</f>
        <v>0</v>
      </c>
      <c r="BJ450" s="16" t="s">
        <v>93</v>
      </c>
      <c r="BK450" s="258">
        <f>ROUND(I450*H450,2)</f>
        <v>0</v>
      </c>
      <c r="BL450" s="16" t="s">
        <v>368</v>
      </c>
      <c r="BM450" s="257" t="s">
        <v>882</v>
      </c>
    </row>
    <row r="451" s="2" customFormat="1">
      <c r="A451" s="38"/>
      <c r="B451" s="39"/>
      <c r="C451" s="40"/>
      <c r="D451" s="259" t="s">
        <v>187</v>
      </c>
      <c r="E451" s="40"/>
      <c r="F451" s="260" t="s">
        <v>883</v>
      </c>
      <c r="G451" s="40"/>
      <c r="H451" s="40"/>
      <c r="I451" s="154"/>
      <c r="J451" s="40"/>
      <c r="K451" s="40"/>
      <c r="L451" s="44"/>
      <c r="M451" s="261"/>
      <c r="N451" s="262"/>
      <c r="O451" s="91"/>
      <c r="P451" s="91"/>
      <c r="Q451" s="91"/>
      <c r="R451" s="91"/>
      <c r="S451" s="91"/>
      <c r="T451" s="92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6" t="s">
        <v>187</v>
      </c>
      <c r="AU451" s="16" t="s">
        <v>96</v>
      </c>
    </row>
    <row r="452" s="12" customFormat="1" ht="22.8" customHeight="1">
      <c r="A452" s="12"/>
      <c r="B452" s="230"/>
      <c r="C452" s="231"/>
      <c r="D452" s="232" t="s">
        <v>84</v>
      </c>
      <c r="E452" s="244" t="s">
        <v>884</v>
      </c>
      <c r="F452" s="244" t="s">
        <v>885</v>
      </c>
      <c r="G452" s="231"/>
      <c r="H452" s="231"/>
      <c r="I452" s="234"/>
      <c r="J452" s="245">
        <f>BK452</f>
        <v>0</v>
      </c>
      <c r="K452" s="231"/>
      <c r="L452" s="236"/>
      <c r="M452" s="237"/>
      <c r="N452" s="238"/>
      <c r="O452" s="238"/>
      <c r="P452" s="239">
        <f>SUM(P453:P464)</f>
        <v>0</v>
      </c>
      <c r="Q452" s="238"/>
      <c r="R452" s="239">
        <f>SUM(R453:R464)</f>
        <v>0.0270776</v>
      </c>
      <c r="S452" s="238"/>
      <c r="T452" s="240">
        <f>SUM(T453:T464)</f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R452" s="241" t="s">
        <v>96</v>
      </c>
      <c r="AT452" s="242" t="s">
        <v>84</v>
      </c>
      <c r="AU452" s="242" t="s">
        <v>93</v>
      </c>
      <c r="AY452" s="241" t="s">
        <v>180</v>
      </c>
      <c r="BK452" s="243">
        <f>SUM(BK453:BK464)</f>
        <v>0</v>
      </c>
    </row>
    <row r="453" s="2" customFormat="1" ht="24" customHeight="1">
      <c r="A453" s="38"/>
      <c r="B453" s="39"/>
      <c r="C453" s="246" t="s">
        <v>886</v>
      </c>
      <c r="D453" s="246" t="s">
        <v>181</v>
      </c>
      <c r="E453" s="247" t="s">
        <v>887</v>
      </c>
      <c r="F453" s="248" t="s">
        <v>888</v>
      </c>
      <c r="G453" s="249" t="s">
        <v>327</v>
      </c>
      <c r="H453" s="250">
        <v>67.494</v>
      </c>
      <c r="I453" s="251"/>
      <c r="J453" s="252">
        <f>ROUND(I453*H453,2)</f>
        <v>0</v>
      </c>
      <c r="K453" s="248" t="s">
        <v>280</v>
      </c>
      <c r="L453" s="44"/>
      <c r="M453" s="253" t="s">
        <v>1</v>
      </c>
      <c r="N453" s="254" t="s">
        <v>50</v>
      </c>
      <c r="O453" s="91"/>
      <c r="P453" s="255">
        <f>O453*H453</f>
        <v>0</v>
      </c>
      <c r="Q453" s="255">
        <v>0.00021000000000000001</v>
      </c>
      <c r="R453" s="255">
        <f>Q453*H453</f>
        <v>0.014173740000000001</v>
      </c>
      <c r="S453" s="255">
        <v>0</v>
      </c>
      <c r="T453" s="25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57" t="s">
        <v>368</v>
      </c>
      <c r="AT453" s="257" t="s">
        <v>181</v>
      </c>
      <c r="AU453" s="257" t="s">
        <v>96</v>
      </c>
      <c r="AY453" s="16" t="s">
        <v>180</v>
      </c>
      <c r="BE453" s="258">
        <f>IF(N453="základní",J453,0)</f>
        <v>0</v>
      </c>
      <c r="BF453" s="258">
        <f>IF(N453="snížená",J453,0)</f>
        <v>0</v>
      </c>
      <c r="BG453" s="258">
        <f>IF(N453="zákl. přenesená",J453,0)</f>
        <v>0</v>
      </c>
      <c r="BH453" s="258">
        <f>IF(N453="sníž. přenesená",J453,0)</f>
        <v>0</v>
      </c>
      <c r="BI453" s="258">
        <f>IF(N453="nulová",J453,0)</f>
        <v>0</v>
      </c>
      <c r="BJ453" s="16" t="s">
        <v>93</v>
      </c>
      <c r="BK453" s="258">
        <f>ROUND(I453*H453,2)</f>
        <v>0</v>
      </c>
      <c r="BL453" s="16" t="s">
        <v>368</v>
      </c>
      <c r="BM453" s="257" t="s">
        <v>889</v>
      </c>
    </row>
    <row r="454" s="2" customFormat="1">
      <c r="A454" s="38"/>
      <c r="B454" s="39"/>
      <c r="C454" s="40"/>
      <c r="D454" s="259" t="s">
        <v>187</v>
      </c>
      <c r="E454" s="40"/>
      <c r="F454" s="260" t="s">
        <v>890</v>
      </c>
      <c r="G454" s="40"/>
      <c r="H454" s="40"/>
      <c r="I454" s="154"/>
      <c r="J454" s="40"/>
      <c r="K454" s="40"/>
      <c r="L454" s="44"/>
      <c r="M454" s="261"/>
      <c r="N454" s="262"/>
      <c r="O454" s="91"/>
      <c r="P454" s="91"/>
      <c r="Q454" s="91"/>
      <c r="R454" s="91"/>
      <c r="S454" s="91"/>
      <c r="T454" s="92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6" t="s">
        <v>187</v>
      </c>
      <c r="AU454" s="16" t="s">
        <v>96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891</v>
      </c>
      <c r="G455" s="268"/>
      <c r="H455" s="271">
        <v>67.494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93</v>
      </c>
      <c r="AY455" s="277" t="s">
        <v>180</v>
      </c>
    </row>
    <row r="456" s="2" customFormat="1" ht="24" customHeight="1">
      <c r="A456" s="38"/>
      <c r="B456" s="39"/>
      <c r="C456" s="246" t="s">
        <v>892</v>
      </c>
      <c r="D456" s="246" t="s">
        <v>181</v>
      </c>
      <c r="E456" s="247" t="s">
        <v>893</v>
      </c>
      <c r="F456" s="248" t="s">
        <v>894</v>
      </c>
      <c r="G456" s="249" t="s">
        <v>327</v>
      </c>
      <c r="H456" s="250">
        <v>2</v>
      </c>
      <c r="I456" s="251"/>
      <c r="J456" s="252">
        <f>ROUND(I456*H456,2)</f>
        <v>0</v>
      </c>
      <c r="K456" s="248" t="s">
        <v>280</v>
      </c>
      <c r="L456" s="44"/>
      <c r="M456" s="253" t="s">
        <v>1</v>
      </c>
      <c r="N456" s="254" t="s">
        <v>50</v>
      </c>
      <c r="O456" s="91"/>
      <c r="P456" s="255">
        <f>O456*H456</f>
        <v>0</v>
      </c>
      <c r="Q456" s="255">
        <v>2.0000000000000002E-05</v>
      </c>
      <c r="R456" s="255">
        <f>Q456*H456</f>
        <v>4.0000000000000003E-05</v>
      </c>
      <c r="S456" s="255">
        <v>0</v>
      </c>
      <c r="T456" s="25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57" t="s">
        <v>368</v>
      </c>
      <c r="AT456" s="257" t="s">
        <v>181</v>
      </c>
      <c r="AU456" s="257" t="s">
        <v>96</v>
      </c>
      <c r="AY456" s="16" t="s">
        <v>180</v>
      </c>
      <c r="BE456" s="258">
        <f>IF(N456="základní",J456,0)</f>
        <v>0</v>
      </c>
      <c r="BF456" s="258">
        <f>IF(N456="snížená",J456,0)</f>
        <v>0</v>
      </c>
      <c r="BG456" s="258">
        <f>IF(N456="zákl. přenesená",J456,0)</f>
        <v>0</v>
      </c>
      <c r="BH456" s="258">
        <f>IF(N456="sníž. přenesená",J456,0)</f>
        <v>0</v>
      </c>
      <c r="BI456" s="258">
        <f>IF(N456="nulová",J456,0)</f>
        <v>0</v>
      </c>
      <c r="BJ456" s="16" t="s">
        <v>93</v>
      </c>
      <c r="BK456" s="258">
        <f>ROUND(I456*H456,2)</f>
        <v>0</v>
      </c>
      <c r="BL456" s="16" t="s">
        <v>368</v>
      </c>
      <c r="BM456" s="257" t="s">
        <v>895</v>
      </c>
    </row>
    <row r="457" s="2" customFormat="1">
      <c r="A457" s="38"/>
      <c r="B457" s="39"/>
      <c r="C457" s="40"/>
      <c r="D457" s="259" t="s">
        <v>187</v>
      </c>
      <c r="E457" s="40"/>
      <c r="F457" s="260" t="s">
        <v>896</v>
      </c>
      <c r="G457" s="40"/>
      <c r="H457" s="40"/>
      <c r="I457" s="154"/>
      <c r="J457" s="40"/>
      <c r="K457" s="40"/>
      <c r="L457" s="44"/>
      <c r="M457" s="261"/>
      <c r="N457" s="262"/>
      <c r="O457" s="91"/>
      <c r="P457" s="91"/>
      <c r="Q457" s="91"/>
      <c r="R457" s="91"/>
      <c r="S457" s="91"/>
      <c r="T457" s="92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6" t="s">
        <v>187</v>
      </c>
      <c r="AU457" s="16" t="s">
        <v>96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897</v>
      </c>
      <c r="G458" s="268"/>
      <c r="H458" s="271">
        <v>2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93</v>
      </c>
      <c r="AY458" s="277" t="s">
        <v>180</v>
      </c>
    </row>
    <row r="459" s="2" customFormat="1" ht="24" customHeight="1">
      <c r="A459" s="38"/>
      <c r="B459" s="39"/>
      <c r="C459" s="246" t="s">
        <v>898</v>
      </c>
      <c r="D459" s="246" t="s">
        <v>181</v>
      </c>
      <c r="E459" s="247" t="s">
        <v>899</v>
      </c>
      <c r="F459" s="248" t="s">
        <v>900</v>
      </c>
      <c r="G459" s="249" t="s">
        <v>327</v>
      </c>
      <c r="H459" s="250">
        <v>4</v>
      </c>
      <c r="I459" s="251"/>
      <c r="J459" s="252">
        <f>ROUND(I459*H459,2)</f>
        <v>0</v>
      </c>
      <c r="K459" s="248" t="s">
        <v>280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1.0000000000000001E-05</v>
      </c>
      <c r="R459" s="255">
        <f>Q459*H459</f>
        <v>4.0000000000000003E-05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368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368</v>
      </c>
      <c r="BM459" s="257" t="s">
        <v>901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902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903</v>
      </c>
      <c r="G461" s="268"/>
      <c r="H461" s="271">
        <v>4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93</v>
      </c>
      <c r="AY461" s="277" t="s">
        <v>180</v>
      </c>
    </row>
    <row r="462" s="2" customFormat="1" ht="24" customHeight="1">
      <c r="A462" s="38"/>
      <c r="B462" s="39"/>
      <c r="C462" s="246" t="s">
        <v>904</v>
      </c>
      <c r="D462" s="246" t="s">
        <v>181</v>
      </c>
      <c r="E462" s="247" t="s">
        <v>905</v>
      </c>
      <c r="F462" s="248" t="s">
        <v>906</v>
      </c>
      <c r="G462" s="249" t="s">
        <v>327</v>
      </c>
      <c r="H462" s="250">
        <v>67.494</v>
      </c>
      <c r="I462" s="251"/>
      <c r="J462" s="252">
        <f>ROUND(I462*H462,2)</f>
        <v>0</v>
      </c>
      <c r="K462" s="248" t="s">
        <v>280</v>
      </c>
      <c r="L462" s="44"/>
      <c r="M462" s="253" t="s">
        <v>1</v>
      </c>
      <c r="N462" s="254" t="s">
        <v>50</v>
      </c>
      <c r="O462" s="91"/>
      <c r="P462" s="255">
        <f>O462*H462</f>
        <v>0</v>
      </c>
      <c r="Q462" s="255">
        <v>0.00019000000000000001</v>
      </c>
      <c r="R462" s="255">
        <f>Q462*H462</f>
        <v>0.012823860000000001</v>
      </c>
      <c r="S462" s="255">
        <v>0</v>
      </c>
      <c r="T462" s="25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57" t="s">
        <v>368</v>
      </c>
      <c r="AT462" s="257" t="s">
        <v>181</v>
      </c>
      <c r="AU462" s="257" t="s">
        <v>96</v>
      </c>
      <c r="AY462" s="16" t="s">
        <v>180</v>
      </c>
      <c r="BE462" s="258">
        <f>IF(N462="základní",J462,0)</f>
        <v>0</v>
      </c>
      <c r="BF462" s="258">
        <f>IF(N462="snížená",J462,0)</f>
        <v>0</v>
      </c>
      <c r="BG462" s="258">
        <f>IF(N462="zákl. přenesená",J462,0)</f>
        <v>0</v>
      </c>
      <c r="BH462" s="258">
        <f>IF(N462="sníž. přenesená",J462,0)</f>
        <v>0</v>
      </c>
      <c r="BI462" s="258">
        <f>IF(N462="nulová",J462,0)</f>
        <v>0</v>
      </c>
      <c r="BJ462" s="16" t="s">
        <v>93</v>
      </c>
      <c r="BK462" s="258">
        <f>ROUND(I462*H462,2)</f>
        <v>0</v>
      </c>
      <c r="BL462" s="16" t="s">
        <v>368</v>
      </c>
      <c r="BM462" s="257" t="s">
        <v>907</v>
      </c>
    </row>
    <row r="463" s="2" customFormat="1">
      <c r="A463" s="38"/>
      <c r="B463" s="39"/>
      <c r="C463" s="40"/>
      <c r="D463" s="259" t="s">
        <v>187</v>
      </c>
      <c r="E463" s="40"/>
      <c r="F463" s="260" t="s">
        <v>908</v>
      </c>
      <c r="G463" s="40"/>
      <c r="H463" s="40"/>
      <c r="I463" s="154"/>
      <c r="J463" s="40"/>
      <c r="K463" s="40"/>
      <c r="L463" s="44"/>
      <c r="M463" s="261"/>
      <c r="N463" s="262"/>
      <c r="O463" s="91"/>
      <c r="P463" s="91"/>
      <c r="Q463" s="91"/>
      <c r="R463" s="91"/>
      <c r="S463" s="91"/>
      <c r="T463" s="92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6" t="s">
        <v>187</v>
      </c>
      <c r="AU463" s="16" t="s">
        <v>96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891</v>
      </c>
      <c r="G464" s="268"/>
      <c r="H464" s="271">
        <v>67.494</v>
      </c>
      <c r="I464" s="272"/>
      <c r="J464" s="268"/>
      <c r="K464" s="268"/>
      <c r="L464" s="273"/>
      <c r="M464" s="288"/>
      <c r="N464" s="289"/>
      <c r="O464" s="289"/>
      <c r="P464" s="289"/>
      <c r="Q464" s="289"/>
      <c r="R464" s="289"/>
      <c r="S464" s="289"/>
      <c r="T464" s="290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93</v>
      </c>
      <c r="AY464" s="277" t="s">
        <v>180</v>
      </c>
    </row>
    <row r="465" s="2" customFormat="1" ht="6.96" customHeight="1">
      <c r="A465" s="38"/>
      <c r="B465" s="66"/>
      <c r="C465" s="67"/>
      <c r="D465" s="67"/>
      <c r="E465" s="67"/>
      <c r="F465" s="67"/>
      <c r="G465" s="67"/>
      <c r="H465" s="67"/>
      <c r="I465" s="195"/>
      <c r="J465" s="67"/>
      <c r="K465" s="67"/>
      <c r="L465" s="44"/>
      <c r="M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</row>
  </sheetData>
  <sheetProtection sheet="1" autoFilter="0" formatColumns="0" formatRows="0" objects="1" scenarios="1" spinCount="100000" saltValue="NfFmcuQQR0EuXxX2NO3v2ioC0B3ab93fnipPZLOX8U0hxyNLxZhuA7N0vsxk9kdVL3shMD1N5SMzJRTXkpU1jQ==" hashValue="hHsQS4xlfw9+yFkbgWF0xWyb/SdDUiZaGX7elC07daOBOZ/pZBhMQTtQ5glrYjxQvCiSF3jRR8qSWHEOMT3nFw==" algorithmName="SHA-512" password="CC35"/>
  <autoFilter ref="C138:K464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7:H12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909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108</v>
      </c>
      <c r="G13" s="38"/>
      <c r="H13" s="38"/>
      <c r="I13" s="156" t="s">
        <v>20</v>
      </c>
      <c r="J13" s="141" t="s">
        <v>910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911</v>
      </c>
      <c r="G15" s="38"/>
      <c r="H15" s="38"/>
      <c r="I15" s="160" t="s">
        <v>28</v>
      </c>
      <c r="J15" s="159" t="s">
        <v>912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ROUND((SUM(BE124:BE166)),  2)</f>
        <v>0</v>
      </c>
      <c r="G35" s="38"/>
      <c r="H35" s="38"/>
      <c r="I35" s="174">
        <v>0.20999999999999999</v>
      </c>
      <c r="J35" s="173">
        <f>ROUND(((SUM(BE124:BE166))*I35),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ROUND((SUM(BF124:BF166)),  2)</f>
        <v>0</v>
      </c>
      <c r="G36" s="38"/>
      <c r="H36" s="38"/>
      <c r="I36" s="174">
        <v>0.14999999999999999</v>
      </c>
      <c r="J36" s="173">
        <f>ROUND(((SUM(BF124:BF166))*I36),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ROUND((SUM(BG124:BG166)),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ROUND((SUM(BH124:BH166)),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ROUND((SUM(BI124:BI166)),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 xml:space="preserve">2019_01_01.2 - SO 1.01  Podtlaková stanice VS 1 - komunikace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J124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J125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J126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259</v>
      </c>
      <c r="E100" s="214"/>
      <c r="F100" s="214"/>
      <c r="G100" s="214"/>
      <c r="H100" s="214"/>
      <c r="I100" s="215"/>
      <c r="J100" s="216">
        <f>J130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261</v>
      </c>
      <c r="E101" s="214"/>
      <c r="F101" s="214"/>
      <c r="G101" s="214"/>
      <c r="H101" s="214"/>
      <c r="I101" s="215"/>
      <c r="J101" s="216">
        <f>J148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913</v>
      </c>
      <c r="E102" s="214"/>
      <c r="F102" s="214"/>
      <c r="G102" s="214"/>
      <c r="H102" s="214"/>
      <c r="I102" s="215"/>
      <c r="J102" s="216">
        <f>J164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195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198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2" t="s">
        <v>164</v>
      </c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16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99" t="str">
        <f>E7</f>
        <v>Kanalizace Stříbrná Skalice - III.etapa</v>
      </c>
      <c r="F112" s="31"/>
      <c r="G112" s="31"/>
      <c r="H112" s="31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1" customFormat="1" ht="12" customHeight="1">
      <c r="B113" s="20"/>
      <c r="C113" s="31" t="s">
        <v>150</v>
      </c>
      <c r="D113" s="21"/>
      <c r="E113" s="21"/>
      <c r="F113" s="21"/>
      <c r="G113" s="21"/>
      <c r="H113" s="21"/>
      <c r="I113" s="146"/>
      <c r="J113" s="21"/>
      <c r="K113" s="21"/>
      <c r="L113" s="19"/>
    </row>
    <row r="114" s="2" customFormat="1" ht="16.5" customHeight="1">
      <c r="A114" s="38"/>
      <c r="B114" s="39"/>
      <c r="C114" s="40"/>
      <c r="D114" s="40"/>
      <c r="E114" s="199" t="s">
        <v>247</v>
      </c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248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E11</f>
        <v xml:space="preserve">2019_01_01.2 - SO 1.01  Podtlaková stanice VS 1 - komunikace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F14</f>
        <v xml:space="preserve"> </v>
      </c>
      <c r="G118" s="40"/>
      <c r="H118" s="40"/>
      <c r="I118" s="156" t="s">
        <v>24</v>
      </c>
      <c r="J118" s="79" t="str">
        <f>IF(J14="","",J14)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E17</f>
        <v>Obec Stříbrná Skalice</v>
      </c>
      <c r="G120" s="40"/>
      <c r="H120" s="40"/>
      <c r="I120" s="156" t="s">
        <v>37</v>
      </c>
      <c r="J120" s="36" t="str">
        <f>E23</f>
        <v>VRV a.s.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IF(E20="","",E20)</f>
        <v>Vyplň údaj</v>
      </c>
      <c r="G121" s="40"/>
      <c r="H121" s="40"/>
      <c r="I121" s="156" t="s">
        <v>41</v>
      </c>
      <c r="J121" s="36" t="str">
        <f>E26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</f>
        <v>0</v>
      </c>
      <c r="Q124" s="104"/>
      <c r="R124" s="227">
        <f>R125</f>
        <v>63.399719219999994</v>
      </c>
      <c r="S124" s="104"/>
      <c r="T124" s="228">
        <f>T125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P126+P130+P148</f>
        <v>0</v>
      </c>
      <c r="Q125" s="238"/>
      <c r="R125" s="239">
        <f>R126+R130+R148</f>
        <v>63.399719219999994</v>
      </c>
      <c r="S125" s="238"/>
      <c r="T125" s="240">
        <f>T126+T130+T148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BK126+BK130+BK148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96</v>
      </c>
      <c r="F126" s="244" t="s">
        <v>362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SUM(P127:P129)</f>
        <v>0</v>
      </c>
      <c r="Q126" s="238"/>
      <c r="R126" s="239">
        <f>SUM(R127:R129)</f>
        <v>0</v>
      </c>
      <c r="S126" s="238"/>
      <c r="T126" s="240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SUM(BK127:BK129)</f>
        <v>0</v>
      </c>
    </row>
    <row r="127" s="2" customFormat="1" ht="16.5" customHeight="1">
      <c r="A127" s="38"/>
      <c r="B127" s="39"/>
      <c r="C127" s="246" t="s">
        <v>93</v>
      </c>
      <c r="D127" s="246" t="s">
        <v>181</v>
      </c>
      <c r="E127" s="247" t="s">
        <v>914</v>
      </c>
      <c r="F127" s="248" t="s">
        <v>915</v>
      </c>
      <c r="G127" s="249" t="s">
        <v>327</v>
      </c>
      <c r="H127" s="250">
        <v>217</v>
      </c>
      <c r="I127" s="251"/>
      <c r="J127" s="252">
        <f>ROUND(I127*H127,2)</f>
        <v>0</v>
      </c>
      <c r="K127" s="248" t="s">
        <v>1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916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917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918</v>
      </c>
      <c r="G129" s="268"/>
      <c r="H129" s="271">
        <v>217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12" customFormat="1" ht="22.8" customHeight="1">
      <c r="A130" s="12"/>
      <c r="B130" s="230"/>
      <c r="C130" s="231"/>
      <c r="D130" s="232" t="s">
        <v>84</v>
      </c>
      <c r="E130" s="244" t="s">
        <v>179</v>
      </c>
      <c r="F130" s="244" t="s">
        <v>440</v>
      </c>
      <c r="G130" s="231"/>
      <c r="H130" s="231"/>
      <c r="I130" s="234"/>
      <c r="J130" s="245">
        <f>BK130</f>
        <v>0</v>
      </c>
      <c r="K130" s="231"/>
      <c r="L130" s="236"/>
      <c r="M130" s="237"/>
      <c r="N130" s="238"/>
      <c r="O130" s="238"/>
      <c r="P130" s="239">
        <f>SUM(P131:P147)</f>
        <v>0</v>
      </c>
      <c r="Q130" s="238"/>
      <c r="R130" s="239">
        <f>SUM(R131:R147)</f>
        <v>9.4119400000000013</v>
      </c>
      <c r="S130" s="238"/>
      <c r="T130" s="240">
        <f>SUM(T131:T147)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41" t="s">
        <v>93</v>
      </c>
      <c r="AT130" s="242" t="s">
        <v>84</v>
      </c>
      <c r="AU130" s="242" t="s">
        <v>93</v>
      </c>
      <c r="AY130" s="241" t="s">
        <v>180</v>
      </c>
      <c r="BK130" s="243">
        <f>SUM(BK131:BK147)</f>
        <v>0</v>
      </c>
    </row>
    <row r="131" s="2" customFormat="1" ht="24" customHeight="1">
      <c r="A131" s="38"/>
      <c r="B131" s="39"/>
      <c r="C131" s="246" t="s">
        <v>96</v>
      </c>
      <c r="D131" s="246" t="s">
        <v>181</v>
      </c>
      <c r="E131" s="247" t="s">
        <v>919</v>
      </c>
      <c r="F131" s="248" t="s">
        <v>920</v>
      </c>
      <c r="G131" s="249" t="s">
        <v>327</v>
      </c>
      <c r="H131" s="250">
        <v>205</v>
      </c>
      <c r="I131" s="251"/>
      <c r="J131" s="252">
        <f>ROUND(I131*H131,2)</f>
        <v>0</v>
      </c>
      <c r="K131" s="248" t="s">
        <v>280</v>
      </c>
      <c r="L131" s="44"/>
      <c r="M131" s="253" t="s">
        <v>1</v>
      </c>
      <c r="N131" s="254" t="s">
        <v>50</v>
      </c>
      <c r="O131" s="91"/>
      <c r="P131" s="255">
        <f>O131*H131</f>
        <v>0</v>
      </c>
      <c r="Q131" s="255">
        <v>0</v>
      </c>
      <c r="R131" s="255">
        <f>Q131*H131</f>
        <v>0</v>
      </c>
      <c r="S131" s="255">
        <v>0</v>
      </c>
      <c r="T131" s="25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57" t="s">
        <v>198</v>
      </c>
      <c r="AT131" s="257" t="s">
        <v>181</v>
      </c>
      <c r="AU131" s="257" t="s">
        <v>96</v>
      </c>
      <c r="AY131" s="16" t="s">
        <v>180</v>
      </c>
      <c r="BE131" s="258">
        <f>IF(N131="základní",J131,0)</f>
        <v>0</v>
      </c>
      <c r="BF131" s="258">
        <f>IF(N131="snížená",J131,0)</f>
        <v>0</v>
      </c>
      <c r="BG131" s="258">
        <f>IF(N131="zákl. přenesená",J131,0)</f>
        <v>0</v>
      </c>
      <c r="BH131" s="258">
        <f>IF(N131="sníž. přenesená",J131,0)</f>
        <v>0</v>
      </c>
      <c r="BI131" s="258">
        <f>IF(N131="nulová",J131,0)</f>
        <v>0</v>
      </c>
      <c r="BJ131" s="16" t="s">
        <v>93</v>
      </c>
      <c r="BK131" s="258">
        <f>ROUND(I131*H131,2)</f>
        <v>0</v>
      </c>
      <c r="BL131" s="16" t="s">
        <v>198</v>
      </c>
      <c r="BM131" s="257" t="s">
        <v>921</v>
      </c>
    </row>
    <row r="132" s="2" customFormat="1">
      <c r="A132" s="38"/>
      <c r="B132" s="39"/>
      <c r="C132" s="40"/>
      <c r="D132" s="259" t="s">
        <v>187</v>
      </c>
      <c r="E132" s="40"/>
      <c r="F132" s="260" t="s">
        <v>922</v>
      </c>
      <c r="G132" s="40"/>
      <c r="H132" s="40"/>
      <c r="I132" s="154"/>
      <c r="J132" s="40"/>
      <c r="K132" s="40"/>
      <c r="L132" s="44"/>
      <c r="M132" s="261"/>
      <c r="N132" s="262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6" t="s">
        <v>187</v>
      </c>
      <c r="AU132" s="16" t="s">
        <v>96</v>
      </c>
    </row>
    <row r="133" s="13" customFormat="1">
      <c r="A133" s="13"/>
      <c r="B133" s="267"/>
      <c r="C133" s="268"/>
      <c r="D133" s="259" t="s">
        <v>293</v>
      </c>
      <c r="E133" s="269" t="s">
        <v>1</v>
      </c>
      <c r="F133" s="270" t="s">
        <v>923</v>
      </c>
      <c r="G133" s="268"/>
      <c r="H133" s="271">
        <v>205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7" t="s">
        <v>293</v>
      </c>
      <c r="AU133" s="277" t="s">
        <v>96</v>
      </c>
      <c r="AV133" s="13" t="s">
        <v>96</v>
      </c>
      <c r="AW133" s="13" t="s">
        <v>40</v>
      </c>
      <c r="AX133" s="13" t="s">
        <v>93</v>
      </c>
      <c r="AY133" s="277" t="s">
        <v>180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924</v>
      </c>
      <c r="F134" s="248" t="s">
        <v>925</v>
      </c>
      <c r="G134" s="249" t="s">
        <v>327</v>
      </c>
      <c r="H134" s="250">
        <v>205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0.036940000000000001</v>
      </c>
      <c r="R134" s="255">
        <f>Q134*H134</f>
        <v>7.5727000000000002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926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927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923</v>
      </c>
      <c r="G136" s="268"/>
      <c r="H136" s="271">
        <v>205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16.5" customHeight="1">
      <c r="A137" s="38"/>
      <c r="B137" s="39"/>
      <c r="C137" s="246" t="s">
        <v>198</v>
      </c>
      <c r="D137" s="246" t="s">
        <v>181</v>
      </c>
      <c r="E137" s="247" t="s">
        <v>928</v>
      </c>
      <c r="F137" s="248" t="s">
        <v>929</v>
      </c>
      <c r="G137" s="249" t="s">
        <v>327</v>
      </c>
      <c r="H137" s="250">
        <v>205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930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931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923</v>
      </c>
      <c r="G139" s="268"/>
      <c r="H139" s="271">
        <v>205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16.5" customHeight="1">
      <c r="A140" s="38"/>
      <c r="B140" s="39"/>
      <c r="C140" s="246" t="s">
        <v>179</v>
      </c>
      <c r="D140" s="246" t="s">
        <v>181</v>
      </c>
      <c r="E140" s="247" t="s">
        <v>442</v>
      </c>
      <c r="F140" s="248" t="s">
        <v>443</v>
      </c>
      <c r="G140" s="249" t="s">
        <v>327</v>
      </c>
      <c r="H140" s="250">
        <v>13.5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932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445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933</v>
      </c>
      <c r="G142" s="268"/>
      <c r="H142" s="271">
        <v>13.5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448</v>
      </c>
      <c r="F143" s="248" t="s">
        <v>449</v>
      </c>
      <c r="G143" s="249" t="s">
        <v>327</v>
      </c>
      <c r="H143" s="250">
        <v>13.5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0.0016000000000000001</v>
      </c>
      <c r="R143" s="255">
        <f>Q143*H143</f>
        <v>0.021600000000000001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934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451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2" customFormat="1" ht="16.5" customHeight="1">
      <c r="A145" s="38"/>
      <c r="B145" s="39"/>
      <c r="C145" s="278" t="s">
        <v>211</v>
      </c>
      <c r="D145" s="278" t="s">
        <v>334</v>
      </c>
      <c r="E145" s="279" t="s">
        <v>453</v>
      </c>
      <c r="F145" s="280" t="s">
        <v>454</v>
      </c>
      <c r="G145" s="281" t="s">
        <v>327</v>
      </c>
      <c r="H145" s="282">
        <v>13.77</v>
      </c>
      <c r="I145" s="283"/>
      <c r="J145" s="284">
        <f>ROUND(I145*H145,2)</f>
        <v>0</v>
      </c>
      <c r="K145" s="280" t="s">
        <v>280</v>
      </c>
      <c r="L145" s="285"/>
      <c r="M145" s="286" t="s">
        <v>1</v>
      </c>
      <c r="N145" s="287" t="s">
        <v>50</v>
      </c>
      <c r="O145" s="91"/>
      <c r="P145" s="255">
        <f>O145*H145</f>
        <v>0</v>
      </c>
      <c r="Q145" s="255">
        <v>0.13200000000000001</v>
      </c>
      <c r="R145" s="255">
        <f>Q145*H145</f>
        <v>1.8176399999999999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215</v>
      </c>
      <c r="AT145" s="257" t="s">
        <v>334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935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456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8"/>
      <c r="F147" s="270" t="s">
        <v>936</v>
      </c>
      <c r="G147" s="268"/>
      <c r="H147" s="271">
        <v>13.77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</v>
      </c>
      <c r="AX147" s="13" t="s">
        <v>93</v>
      </c>
      <c r="AY147" s="277" t="s">
        <v>180</v>
      </c>
    </row>
    <row r="148" s="12" customFormat="1" ht="22.8" customHeight="1">
      <c r="A148" s="12"/>
      <c r="B148" s="230"/>
      <c r="C148" s="231"/>
      <c r="D148" s="232" t="s">
        <v>84</v>
      </c>
      <c r="E148" s="244" t="s">
        <v>219</v>
      </c>
      <c r="F148" s="244" t="s">
        <v>503</v>
      </c>
      <c r="G148" s="231"/>
      <c r="H148" s="231"/>
      <c r="I148" s="234"/>
      <c r="J148" s="245">
        <f>BK148</f>
        <v>0</v>
      </c>
      <c r="K148" s="231"/>
      <c r="L148" s="236"/>
      <c r="M148" s="237"/>
      <c r="N148" s="238"/>
      <c r="O148" s="238"/>
      <c r="P148" s="239">
        <f>P149+SUM(P150:P164)</f>
        <v>0</v>
      </c>
      <c r="Q148" s="238"/>
      <c r="R148" s="239">
        <f>R149+SUM(R150:R164)</f>
        <v>53.987779219999993</v>
      </c>
      <c r="S148" s="238"/>
      <c r="T148" s="240">
        <f>T149+SUM(T150:T164)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41" t="s">
        <v>93</v>
      </c>
      <c r="AT148" s="242" t="s">
        <v>84</v>
      </c>
      <c r="AU148" s="242" t="s">
        <v>93</v>
      </c>
      <c r="AY148" s="241" t="s">
        <v>180</v>
      </c>
      <c r="BK148" s="243">
        <f>BK149+SUM(BK150:BK164)</f>
        <v>0</v>
      </c>
    </row>
    <row r="149" s="2" customFormat="1" ht="24" customHeight="1">
      <c r="A149" s="38"/>
      <c r="B149" s="39"/>
      <c r="C149" s="246" t="s">
        <v>215</v>
      </c>
      <c r="D149" s="246" t="s">
        <v>181</v>
      </c>
      <c r="E149" s="247" t="s">
        <v>937</v>
      </c>
      <c r="F149" s="248" t="s">
        <v>938</v>
      </c>
      <c r="G149" s="249" t="s">
        <v>483</v>
      </c>
      <c r="H149" s="250">
        <v>139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0.15540000000000001</v>
      </c>
      <c r="R149" s="255">
        <f>Q149*H149</f>
        <v>21.6006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939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940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941</v>
      </c>
      <c r="G151" s="268"/>
      <c r="H151" s="271">
        <v>139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16.5" customHeight="1">
      <c r="A152" s="38"/>
      <c r="B152" s="39"/>
      <c r="C152" s="278" t="s">
        <v>219</v>
      </c>
      <c r="D152" s="278" t="s">
        <v>334</v>
      </c>
      <c r="E152" s="279" t="s">
        <v>942</v>
      </c>
      <c r="F152" s="280" t="s">
        <v>943</v>
      </c>
      <c r="G152" s="281" t="s">
        <v>483</v>
      </c>
      <c r="H152" s="282">
        <v>139</v>
      </c>
      <c r="I152" s="283"/>
      <c r="J152" s="284">
        <f>ROUND(I152*H152,2)</f>
        <v>0</v>
      </c>
      <c r="K152" s="280" t="s">
        <v>280</v>
      </c>
      <c r="L152" s="285"/>
      <c r="M152" s="286" t="s">
        <v>1</v>
      </c>
      <c r="N152" s="287" t="s">
        <v>50</v>
      </c>
      <c r="O152" s="91"/>
      <c r="P152" s="255">
        <f>O152*H152</f>
        <v>0</v>
      </c>
      <c r="Q152" s="255">
        <v>0.081000000000000003</v>
      </c>
      <c r="R152" s="255">
        <f>Q152*H152</f>
        <v>11.259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215</v>
      </c>
      <c r="AT152" s="257" t="s">
        <v>334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944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943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941</v>
      </c>
      <c r="G154" s="268"/>
      <c r="H154" s="271">
        <v>139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510</v>
      </c>
      <c r="F155" s="248" t="s">
        <v>511</v>
      </c>
      <c r="G155" s="249" t="s">
        <v>483</v>
      </c>
      <c r="H155" s="250">
        <v>14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0.1295</v>
      </c>
      <c r="R155" s="255">
        <f>Q155*H155</f>
        <v>1.8130000000000002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945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513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946</v>
      </c>
      <c r="G157" s="268"/>
      <c r="H157" s="271">
        <v>14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78" t="s">
        <v>227</v>
      </c>
      <c r="D158" s="278" t="s">
        <v>334</v>
      </c>
      <c r="E158" s="279" t="s">
        <v>947</v>
      </c>
      <c r="F158" s="280" t="s">
        <v>948</v>
      </c>
      <c r="G158" s="281" t="s">
        <v>483</v>
      </c>
      <c r="H158" s="282">
        <v>14</v>
      </c>
      <c r="I158" s="283"/>
      <c r="J158" s="284">
        <f>ROUND(I158*H158,2)</f>
        <v>0</v>
      </c>
      <c r="K158" s="280" t="s">
        <v>280</v>
      </c>
      <c r="L158" s="285"/>
      <c r="M158" s="286" t="s">
        <v>1</v>
      </c>
      <c r="N158" s="287" t="s">
        <v>50</v>
      </c>
      <c r="O158" s="91"/>
      <c r="P158" s="255">
        <f>O158*H158</f>
        <v>0</v>
      </c>
      <c r="Q158" s="255">
        <v>0.085000000000000006</v>
      </c>
      <c r="R158" s="255">
        <f>Q158*H158</f>
        <v>1.1900000000000002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215</v>
      </c>
      <c r="AT158" s="257" t="s">
        <v>334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949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948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946</v>
      </c>
      <c r="G160" s="268"/>
      <c r="H160" s="271">
        <v>14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950</v>
      </c>
      <c r="F161" s="248" t="s">
        <v>951</v>
      </c>
      <c r="G161" s="249" t="s">
        <v>290</v>
      </c>
      <c r="H161" s="250">
        <v>8.0329999999999995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2.2563399999999998</v>
      </c>
      <c r="R161" s="255">
        <f>Q161*H161</f>
        <v>18.125179219999996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952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953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954</v>
      </c>
      <c r="G163" s="268"/>
      <c r="H163" s="271">
        <v>8.0329999999999995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12" customFormat="1" ht="20.88" customHeight="1">
      <c r="A164" s="12"/>
      <c r="B164" s="230"/>
      <c r="C164" s="231"/>
      <c r="D164" s="232" t="s">
        <v>84</v>
      </c>
      <c r="E164" s="244" t="s">
        <v>819</v>
      </c>
      <c r="F164" s="244" t="s">
        <v>955</v>
      </c>
      <c r="G164" s="231"/>
      <c r="H164" s="231"/>
      <c r="I164" s="234"/>
      <c r="J164" s="245">
        <f>BK164</f>
        <v>0</v>
      </c>
      <c r="K164" s="231"/>
      <c r="L164" s="236"/>
      <c r="M164" s="237"/>
      <c r="N164" s="238"/>
      <c r="O164" s="238"/>
      <c r="P164" s="239">
        <f>SUM(P165:P166)</f>
        <v>0</v>
      </c>
      <c r="Q164" s="238"/>
      <c r="R164" s="239">
        <f>SUM(R165:R166)</f>
        <v>0</v>
      </c>
      <c r="S164" s="238"/>
      <c r="T164" s="240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41" t="s">
        <v>93</v>
      </c>
      <c r="AT164" s="242" t="s">
        <v>84</v>
      </c>
      <c r="AU164" s="242" t="s">
        <v>96</v>
      </c>
      <c r="AY164" s="241" t="s">
        <v>180</v>
      </c>
      <c r="BK164" s="243">
        <f>SUM(BK165:BK166)</f>
        <v>0</v>
      </c>
    </row>
    <row r="165" s="2" customFormat="1" ht="24" customHeight="1">
      <c r="A165" s="38"/>
      <c r="B165" s="39"/>
      <c r="C165" s="246" t="s">
        <v>235</v>
      </c>
      <c r="D165" s="246" t="s">
        <v>181</v>
      </c>
      <c r="E165" s="247" t="s">
        <v>956</v>
      </c>
      <c r="F165" s="248" t="s">
        <v>957</v>
      </c>
      <c r="G165" s="249" t="s">
        <v>322</v>
      </c>
      <c r="H165" s="250">
        <v>63.399999999999999</v>
      </c>
      <c r="I165" s="251"/>
      <c r="J165" s="252">
        <f>ROUND(I165*H165,2)</f>
        <v>0</v>
      </c>
      <c r="K165" s="248" t="s">
        <v>280</v>
      </c>
      <c r="L165" s="44"/>
      <c r="M165" s="253" t="s">
        <v>1</v>
      </c>
      <c r="N165" s="254" t="s">
        <v>50</v>
      </c>
      <c r="O165" s="91"/>
      <c r="P165" s="255">
        <f>O165*H165</f>
        <v>0</v>
      </c>
      <c r="Q165" s="255">
        <v>0</v>
      </c>
      <c r="R165" s="255">
        <f>Q165*H165</f>
        <v>0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198</v>
      </c>
      <c r="AT165" s="257" t="s">
        <v>181</v>
      </c>
      <c r="AU165" s="257" t="s">
        <v>193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958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959</v>
      </c>
      <c r="G166" s="40"/>
      <c r="H166" s="40"/>
      <c r="I166" s="154"/>
      <c r="J166" s="40"/>
      <c r="K166" s="40"/>
      <c r="L166" s="44"/>
      <c r="M166" s="263"/>
      <c r="N166" s="264"/>
      <c r="O166" s="265"/>
      <c r="P166" s="265"/>
      <c r="Q166" s="265"/>
      <c r="R166" s="265"/>
      <c r="S166" s="265"/>
      <c r="T166" s="266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193</v>
      </c>
    </row>
    <row r="167" s="2" customFormat="1" ht="6.96" customHeight="1">
      <c r="A167" s="38"/>
      <c r="B167" s="66"/>
      <c r="C167" s="67"/>
      <c r="D167" s="67"/>
      <c r="E167" s="67"/>
      <c r="F167" s="67"/>
      <c r="G167" s="67"/>
      <c r="H167" s="67"/>
      <c r="I167" s="195"/>
      <c r="J167" s="67"/>
      <c r="K167" s="67"/>
      <c r="L167" s="44"/>
      <c r="M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</row>
  </sheetData>
  <sheetProtection sheet="1" autoFilter="0" formatColumns="0" formatRows="0" objects="1" scenarios="1" spinCount="100000" saltValue="J7/PfsLpSOHD35NzLCfszpyZjdHJmyqcKz8d1+lvEA0E3Ln7ZRL1P7zCoc8XE+GlcPTtiznjGnmy6kyX6w6pUg==" hashValue="DuBRYjHX2iOOF6LYSk+QGq6JKyfCTDOCVYInAQN4tUMbZnccKFw4CdKPsI5H9F8QqAOHTdACazeKpBHNED/OhA==" algorithmName="SHA-512" password="CC35"/>
  <autoFilter ref="C123:K16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960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112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ROUND(J133,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ROUND((SUM(BE133:BE276)),  2)</f>
        <v>0</v>
      </c>
      <c r="G35" s="38"/>
      <c r="H35" s="38"/>
      <c r="I35" s="174">
        <v>0.20999999999999999</v>
      </c>
      <c r="J35" s="173">
        <f>ROUND(((SUM(BE133:BE276))*I35),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ROUND((SUM(BF133:BF276)),  2)</f>
        <v>0</v>
      </c>
      <c r="G36" s="38"/>
      <c r="H36" s="38"/>
      <c r="I36" s="174">
        <v>0.14999999999999999</v>
      </c>
      <c r="J36" s="173">
        <f>ROUND(((SUM(BF133:BF276))*I36),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ROUND((SUM(BG133:BG276)),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ROUND((SUM(BH133:BH276)),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ROUND((SUM(BI133:BI276)),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2019_01_01.3 - SO 1.01 Podtlaková stanice VS 1 - biologický filtr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J133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J134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J135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J179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J195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J205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J209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J213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J223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J236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J239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J247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263</v>
      </c>
      <c r="E109" s="214"/>
      <c r="F109" s="214"/>
      <c r="G109" s="214"/>
      <c r="H109" s="214"/>
      <c r="I109" s="215"/>
      <c r="J109" s="216">
        <f>J248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964</v>
      </c>
      <c r="E110" s="208"/>
      <c r="F110" s="208"/>
      <c r="G110" s="208"/>
      <c r="H110" s="208"/>
      <c r="I110" s="209"/>
      <c r="J110" s="210">
        <f>J272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965</v>
      </c>
      <c r="E111" s="214"/>
      <c r="F111" s="214"/>
      <c r="G111" s="214"/>
      <c r="H111" s="214"/>
      <c r="I111" s="215"/>
      <c r="J111" s="216">
        <f>J273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66"/>
      <c r="C113" s="67"/>
      <c r="D113" s="67"/>
      <c r="E113" s="67"/>
      <c r="F113" s="67"/>
      <c r="G113" s="67"/>
      <c r="H113" s="67"/>
      <c r="I113" s="195"/>
      <c r="J113" s="67"/>
      <c r="K113" s="67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7" s="2" customFormat="1" ht="6.96" customHeight="1">
      <c r="A117" s="38"/>
      <c r="B117" s="68"/>
      <c r="C117" s="69"/>
      <c r="D117" s="69"/>
      <c r="E117" s="69"/>
      <c r="F117" s="69"/>
      <c r="G117" s="69"/>
      <c r="H117" s="69"/>
      <c r="I117" s="198"/>
      <c r="J117" s="69"/>
      <c r="K117" s="69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2" t="s">
        <v>164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16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199" t="str">
        <f>E7</f>
        <v>Kanalizace Stříbrná Skalice - III.etapa</v>
      </c>
      <c r="F121" s="31"/>
      <c r="G121" s="31"/>
      <c r="H121" s="31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" customFormat="1" ht="12" customHeight="1">
      <c r="B122" s="20"/>
      <c r="C122" s="31" t="s">
        <v>150</v>
      </c>
      <c r="D122" s="21"/>
      <c r="E122" s="21"/>
      <c r="F122" s="21"/>
      <c r="G122" s="21"/>
      <c r="H122" s="21"/>
      <c r="I122" s="146"/>
      <c r="J122" s="21"/>
      <c r="K122" s="21"/>
      <c r="L122" s="19"/>
    </row>
    <row r="123" s="2" customFormat="1" ht="16.5" customHeight="1">
      <c r="A123" s="38"/>
      <c r="B123" s="39"/>
      <c r="C123" s="40"/>
      <c r="D123" s="40"/>
      <c r="E123" s="199" t="s">
        <v>247</v>
      </c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248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E11</f>
        <v>2019_01_01.3 - SO 1.01 Podtlaková stanice VS 1 - biologický filtr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1" t="s">
        <v>22</v>
      </c>
      <c r="D127" s="40"/>
      <c r="E127" s="40"/>
      <c r="F127" s="26" t="str">
        <f>F14</f>
        <v>Stříbrná Skalice</v>
      </c>
      <c r="G127" s="40"/>
      <c r="H127" s="40"/>
      <c r="I127" s="156" t="s">
        <v>24</v>
      </c>
      <c r="J127" s="79" t="str">
        <f>IF(J14="","",J14)</f>
        <v>30. 1. 2019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43.05" customHeight="1">
      <c r="A129" s="38"/>
      <c r="B129" s="39"/>
      <c r="C129" s="31" t="s">
        <v>30</v>
      </c>
      <c r="D129" s="40"/>
      <c r="E129" s="40"/>
      <c r="F129" s="26" t="str">
        <f>E17</f>
        <v>Obec Stříbrná Skalice</v>
      </c>
      <c r="G129" s="40"/>
      <c r="H129" s="40"/>
      <c r="I129" s="156" t="s">
        <v>37</v>
      </c>
      <c r="J129" s="36" t="str">
        <f>E23</f>
        <v>Vodohospodářský rozvoj a výstavba a.s.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35</v>
      </c>
      <c r="D130" s="40"/>
      <c r="E130" s="40"/>
      <c r="F130" s="26" t="str">
        <f>IF(E20="","",E20)</f>
        <v>Vyplň údaj</v>
      </c>
      <c r="G130" s="40"/>
      <c r="H130" s="40"/>
      <c r="I130" s="156" t="s">
        <v>41</v>
      </c>
      <c r="J130" s="36" t="str">
        <f>E26</f>
        <v>Dvořák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218"/>
      <c r="B132" s="219"/>
      <c r="C132" s="220" t="s">
        <v>165</v>
      </c>
      <c r="D132" s="221" t="s">
        <v>70</v>
      </c>
      <c r="E132" s="221" t="s">
        <v>66</v>
      </c>
      <c r="F132" s="221" t="s">
        <v>67</v>
      </c>
      <c r="G132" s="221" t="s">
        <v>166</v>
      </c>
      <c r="H132" s="221" t="s">
        <v>167</v>
      </c>
      <c r="I132" s="222" t="s">
        <v>168</v>
      </c>
      <c r="J132" s="221" t="s">
        <v>159</v>
      </c>
      <c r="K132" s="223" t="s">
        <v>169</v>
      </c>
      <c r="L132" s="224"/>
      <c r="M132" s="100" t="s">
        <v>1</v>
      </c>
      <c r="N132" s="101" t="s">
        <v>49</v>
      </c>
      <c r="O132" s="101" t="s">
        <v>170</v>
      </c>
      <c r="P132" s="101" t="s">
        <v>171</v>
      </c>
      <c r="Q132" s="101" t="s">
        <v>172</v>
      </c>
      <c r="R132" s="101" t="s">
        <v>173</v>
      </c>
      <c r="S132" s="101" t="s">
        <v>174</v>
      </c>
      <c r="T132" s="102" t="s">
        <v>175</v>
      </c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</row>
    <row r="133" s="2" customFormat="1" ht="22.8" customHeight="1">
      <c r="A133" s="38"/>
      <c r="B133" s="39"/>
      <c r="C133" s="107" t="s">
        <v>176</v>
      </c>
      <c r="D133" s="40"/>
      <c r="E133" s="40"/>
      <c r="F133" s="40"/>
      <c r="G133" s="40"/>
      <c r="H133" s="40"/>
      <c r="I133" s="154"/>
      <c r="J133" s="225">
        <f>BK133</f>
        <v>0</v>
      </c>
      <c r="K133" s="40"/>
      <c r="L133" s="44"/>
      <c r="M133" s="103"/>
      <c r="N133" s="226"/>
      <c r="O133" s="104"/>
      <c r="P133" s="227">
        <f>P134+P247+P272</f>
        <v>0</v>
      </c>
      <c r="Q133" s="104"/>
      <c r="R133" s="227">
        <f>R134+R247+R272</f>
        <v>24.258682140000005</v>
      </c>
      <c r="S133" s="104"/>
      <c r="T133" s="228">
        <f>T134+T247+T272</f>
        <v>0.12269999999999999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84</v>
      </c>
      <c r="AU133" s="16" t="s">
        <v>161</v>
      </c>
      <c r="BK133" s="229">
        <f>BK134+BK247+BK272</f>
        <v>0</v>
      </c>
    </row>
    <row r="134" s="12" customFormat="1" ht="25.92" customHeight="1">
      <c r="A134" s="12"/>
      <c r="B134" s="230"/>
      <c r="C134" s="231"/>
      <c r="D134" s="232" t="s">
        <v>84</v>
      </c>
      <c r="E134" s="233" t="s">
        <v>274</v>
      </c>
      <c r="F134" s="233" t="s">
        <v>275</v>
      </c>
      <c r="G134" s="231"/>
      <c r="H134" s="231"/>
      <c r="I134" s="234"/>
      <c r="J134" s="235">
        <f>BK134</f>
        <v>0</v>
      </c>
      <c r="K134" s="231"/>
      <c r="L134" s="236"/>
      <c r="M134" s="237"/>
      <c r="N134" s="238"/>
      <c r="O134" s="238"/>
      <c r="P134" s="239">
        <f>P135+P179+P195+P209+P213+P223+P239</f>
        <v>0</v>
      </c>
      <c r="Q134" s="238"/>
      <c r="R134" s="239">
        <f>R135+R179+R195+R209+R213+R223+R239</f>
        <v>24.145662940000005</v>
      </c>
      <c r="S134" s="238"/>
      <c r="T134" s="240">
        <f>T135+T179+T195+T209+T213+T223+T239</f>
        <v>0.12269999999999999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41" t="s">
        <v>93</v>
      </c>
      <c r="AT134" s="242" t="s">
        <v>84</v>
      </c>
      <c r="AU134" s="242" t="s">
        <v>85</v>
      </c>
      <c r="AY134" s="241" t="s">
        <v>180</v>
      </c>
      <c r="BK134" s="243">
        <f>BK135+BK179+BK195+BK209+BK213+BK223+BK239</f>
        <v>0</v>
      </c>
    </row>
    <row r="135" s="12" customFormat="1" ht="22.8" customHeight="1">
      <c r="A135" s="12"/>
      <c r="B135" s="230"/>
      <c r="C135" s="231"/>
      <c r="D135" s="232" t="s">
        <v>84</v>
      </c>
      <c r="E135" s="244" t="s">
        <v>93</v>
      </c>
      <c r="F135" s="244" t="s">
        <v>276</v>
      </c>
      <c r="G135" s="231"/>
      <c r="H135" s="231"/>
      <c r="I135" s="234"/>
      <c r="J135" s="245">
        <f>BK135</f>
        <v>0</v>
      </c>
      <c r="K135" s="231"/>
      <c r="L135" s="236"/>
      <c r="M135" s="237"/>
      <c r="N135" s="238"/>
      <c r="O135" s="238"/>
      <c r="P135" s="239">
        <f>SUM(P136:P178)</f>
        <v>0</v>
      </c>
      <c r="Q135" s="238"/>
      <c r="R135" s="239">
        <f>SUM(R136:R178)</f>
        <v>0.17690800000000001</v>
      </c>
      <c r="S135" s="238"/>
      <c r="T135" s="240">
        <f>SUM(T136:T178)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93</v>
      </c>
      <c r="AY135" s="241" t="s">
        <v>180</v>
      </c>
      <c r="BK135" s="243">
        <f>SUM(BK136:BK178)</f>
        <v>0</v>
      </c>
    </row>
    <row r="136" s="2" customFormat="1" ht="24" customHeight="1">
      <c r="A136" s="38"/>
      <c r="B136" s="39"/>
      <c r="C136" s="246" t="s">
        <v>93</v>
      </c>
      <c r="D136" s="246" t="s">
        <v>181</v>
      </c>
      <c r="E136" s="247" t="s">
        <v>277</v>
      </c>
      <c r="F136" s="248" t="s">
        <v>278</v>
      </c>
      <c r="G136" s="249" t="s">
        <v>279</v>
      </c>
      <c r="H136" s="250">
        <v>40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966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278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96</v>
      </c>
      <c r="D138" s="246" t="s">
        <v>181</v>
      </c>
      <c r="E138" s="247" t="s">
        <v>283</v>
      </c>
      <c r="F138" s="248" t="s">
        <v>284</v>
      </c>
      <c r="G138" s="249" t="s">
        <v>285</v>
      </c>
      <c r="H138" s="250">
        <v>15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967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284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193</v>
      </c>
      <c r="D140" s="246" t="s">
        <v>181</v>
      </c>
      <c r="E140" s="247" t="s">
        <v>968</v>
      </c>
      <c r="F140" s="248" t="s">
        <v>969</v>
      </c>
      <c r="G140" s="249" t="s">
        <v>290</v>
      </c>
      <c r="H140" s="250">
        <v>14.880000000000001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970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971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972</v>
      </c>
      <c r="G142" s="268"/>
      <c r="H142" s="271">
        <v>14.880000000000001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198</v>
      </c>
      <c r="D143" s="246" t="s">
        <v>181</v>
      </c>
      <c r="E143" s="247" t="s">
        <v>973</v>
      </c>
      <c r="F143" s="248" t="s">
        <v>974</v>
      </c>
      <c r="G143" s="249" t="s">
        <v>290</v>
      </c>
      <c r="H143" s="250">
        <v>14.880000000000001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975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976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972</v>
      </c>
      <c r="G145" s="268"/>
      <c r="H145" s="271">
        <v>14.880000000000001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24" customHeight="1">
      <c r="A146" s="38"/>
      <c r="B146" s="39"/>
      <c r="C146" s="246" t="s">
        <v>179</v>
      </c>
      <c r="D146" s="246" t="s">
        <v>181</v>
      </c>
      <c r="E146" s="247" t="s">
        <v>977</v>
      </c>
      <c r="F146" s="248" t="s">
        <v>978</v>
      </c>
      <c r="G146" s="249" t="s">
        <v>290</v>
      </c>
      <c r="H146" s="250">
        <v>9.9199999999999999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0.0083000000000000001</v>
      </c>
      <c r="R146" s="255">
        <f>Q146*H146</f>
        <v>0.082336000000000006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979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980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981</v>
      </c>
      <c r="G148" s="268"/>
      <c r="H148" s="271">
        <v>9.9199999999999999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211</v>
      </c>
      <c r="D149" s="246" t="s">
        <v>181</v>
      </c>
      <c r="E149" s="247" t="s">
        <v>982</v>
      </c>
      <c r="F149" s="248" t="s">
        <v>983</v>
      </c>
      <c r="G149" s="249" t="s">
        <v>290</v>
      </c>
      <c r="H149" s="250">
        <v>7.4400000000000004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984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983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985</v>
      </c>
      <c r="G151" s="268"/>
      <c r="H151" s="271">
        <v>7.4400000000000004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215</v>
      </c>
      <c r="D152" s="246" t="s">
        <v>181</v>
      </c>
      <c r="E152" s="247" t="s">
        <v>986</v>
      </c>
      <c r="F152" s="248" t="s">
        <v>987</v>
      </c>
      <c r="G152" s="249" t="s">
        <v>290</v>
      </c>
      <c r="H152" s="250">
        <v>4.96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988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989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990</v>
      </c>
      <c r="G154" s="268"/>
      <c r="H154" s="271">
        <v>4.96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16.5" customHeight="1">
      <c r="A155" s="38"/>
      <c r="B155" s="39"/>
      <c r="C155" s="246" t="s">
        <v>219</v>
      </c>
      <c r="D155" s="246" t="s">
        <v>181</v>
      </c>
      <c r="E155" s="247" t="s">
        <v>991</v>
      </c>
      <c r="F155" s="248" t="s">
        <v>992</v>
      </c>
      <c r="G155" s="249" t="s">
        <v>327</v>
      </c>
      <c r="H155" s="250">
        <v>21.300000000000001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0.0044400000000000004</v>
      </c>
      <c r="R155" s="255">
        <f>Q155*H155</f>
        <v>0.094572000000000017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993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994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995</v>
      </c>
      <c r="G157" s="268"/>
      <c r="H157" s="271">
        <v>21.300000000000001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223</v>
      </c>
      <c r="D158" s="246" t="s">
        <v>181</v>
      </c>
      <c r="E158" s="247" t="s">
        <v>996</v>
      </c>
      <c r="F158" s="248" t="s">
        <v>997</v>
      </c>
      <c r="G158" s="249" t="s">
        <v>327</v>
      </c>
      <c r="H158" s="250">
        <v>21.300000000000001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998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999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995</v>
      </c>
      <c r="G160" s="268"/>
      <c r="H160" s="271">
        <v>21.300000000000001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227</v>
      </c>
      <c r="D161" s="246" t="s">
        <v>181</v>
      </c>
      <c r="E161" s="247" t="s">
        <v>1000</v>
      </c>
      <c r="F161" s="248" t="s">
        <v>1001</v>
      </c>
      <c r="G161" s="249" t="s">
        <v>290</v>
      </c>
      <c r="H161" s="250">
        <v>29.760000000000002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1002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1004</v>
      </c>
      <c r="G163" s="268"/>
      <c r="H163" s="271">
        <v>29.760000000000002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231</v>
      </c>
      <c r="D164" s="246" t="s">
        <v>181</v>
      </c>
      <c r="E164" s="247" t="s">
        <v>1005</v>
      </c>
      <c r="F164" s="248" t="s">
        <v>1006</v>
      </c>
      <c r="G164" s="249" t="s">
        <v>290</v>
      </c>
      <c r="H164" s="250">
        <v>9.9199999999999999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1007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1008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981</v>
      </c>
      <c r="G166" s="268"/>
      <c r="H166" s="271">
        <v>9.9199999999999999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235</v>
      </c>
      <c r="D167" s="246" t="s">
        <v>181</v>
      </c>
      <c r="E167" s="247" t="s">
        <v>1009</v>
      </c>
      <c r="F167" s="248" t="s">
        <v>1010</v>
      </c>
      <c r="G167" s="249" t="s">
        <v>290</v>
      </c>
      <c r="H167" s="250">
        <v>10.619999999999999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1011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1012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1013</v>
      </c>
      <c r="G169" s="268"/>
      <c r="H169" s="271">
        <v>10.619999999999999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239</v>
      </c>
      <c r="D170" s="246" t="s">
        <v>181</v>
      </c>
      <c r="E170" s="247" t="s">
        <v>1014</v>
      </c>
      <c r="F170" s="248" t="s">
        <v>1015</v>
      </c>
      <c r="G170" s="249" t="s">
        <v>290</v>
      </c>
      <c r="H170" s="250">
        <v>21.239999999999998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1016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1017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8"/>
      <c r="F172" s="270" t="s">
        <v>1018</v>
      </c>
      <c r="G172" s="268"/>
      <c r="H172" s="271">
        <v>21.239999999999998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8</v>
      </c>
      <c r="D173" s="246" t="s">
        <v>181</v>
      </c>
      <c r="E173" s="247" t="s">
        <v>320</v>
      </c>
      <c r="F173" s="248" t="s">
        <v>321</v>
      </c>
      <c r="G173" s="249" t="s">
        <v>322</v>
      </c>
      <c r="H173" s="250">
        <v>21.239999999999998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1019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321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1020</v>
      </c>
      <c r="G175" s="268"/>
      <c r="H175" s="271">
        <v>21.239999999999998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1021</v>
      </c>
      <c r="F176" s="248" t="s">
        <v>1022</v>
      </c>
      <c r="G176" s="249" t="s">
        <v>290</v>
      </c>
      <c r="H176" s="250">
        <v>14.09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1023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1022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1024</v>
      </c>
      <c r="G178" s="268"/>
      <c r="H178" s="271">
        <v>14.09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2" customFormat="1" ht="22.8" customHeight="1">
      <c r="A179" s="12"/>
      <c r="B179" s="230"/>
      <c r="C179" s="231"/>
      <c r="D179" s="232" t="s">
        <v>84</v>
      </c>
      <c r="E179" s="244" t="s">
        <v>96</v>
      </c>
      <c r="F179" s="244" t="s">
        <v>362</v>
      </c>
      <c r="G179" s="231"/>
      <c r="H179" s="231"/>
      <c r="I179" s="234"/>
      <c r="J179" s="245">
        <f>BK179</f>
        <v>0</v>
      </c>
      <c r="K179" s="231"/>
      <c r="L179" s="236"/>
      <c r="M179" s="237"/>
      <c r="N179" s="238"/>
      <c r="O179" s="238"/>
      <c r="P179" s="239">
        <f>SUM(P180:P194)</f>
        <v>0</v>
      </c>
      <c r="Q179" s="238"/>
      <c r="R179" s="239">
        <f>SUM(R180:R194)</f>
        <v>7.1438212800000009</v>
      </c>
      <c r="S179" s="238"/>
      <c r="T179" s="240">
        <f>SUM(T180:T194)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41" t="s">
        <v>93</v>
      </c>
      <c r="AT179" s="242" t="s">
        <v>84</v>
      </c>
      <c r="AU179" s="242" t="s">
        <v>93</v>
      </c>
      <c r="AY179" s="241" t="s">
        <v>180</v>
      </c>
      <c r="BK179" s="243">
        <f>SUM(BK180:BK194)</f>
        <v>0</v>
      </c>
    </row>
    <row r="180" s="2" customFormat="1" ht="24" customHeight="1">
      <c r="A180" s="38"/>
      <c r="B180" s="39"/>
      <c r="C180" s="246" t="s">
        <v>374</v>
      </c>
      <c r="D180" s="246" t="s">
        <v>181</v>
      </c>
      <c r="E180" s="247" t="s">
        <v>1025</v>
      </c>
      <c r="F180" s="248" t="s">
        <v>1026</v>
      </c>
      <c r="G180" s="249" t="s">
        <v>290</v>
      </c>
      <c r="H180" s="250">
        <v>2.48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2.1600000000000001</v>
      </c>
      <c r="R180" s="255">
        <f>Q180*H180</f>
        <v>5.3568000000000007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1027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1026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1028</v>
      </c>
      <c r="G182" s="268"/>
      <c r="H182" s="271">
        <v>2.48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380</v>
      </c>
      <c r="D183" s="246" t="s">
        <v>181</v>
      </c>
      <c r="E183" s="247" t="s">
        <v>1029</v>
      </c>
      <c r="F183" s="248" t="s">
        <v>1030</v>
      </c>
      <c r="G183" s="249" t="s">
        <v>290</v>
      </c>
      <c r="H183" s="250">
        <v>0.79200000000000004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2.2563399999999998</v>
      </c>
      <c r="R183" s="255">
        <f>Q183*H183</f>
        <v>1.7870212799999998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1031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1032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1033</v>
      </c>
      <c r="G185" s="268"/>
      <c r="H185" s="271">
        <v>0.79200000000000004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385</v>
      </c>
      <c r="D186" s="246" t="s">
        <v>181</v>
      </c>
      <c r="E186" s="247" t="s">
        <v>1034</v>
      </c>
      <c r="F186" s="248" t="s">
        <v>1035</v>
      </c>
      <c r="G186" s="249" t="s">
        <v>322</v>
      </c>
      <c r="H186" s="250">
        <v>1.4379999999999999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198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198</v>
      </c>
      <c r="BM186" s="257" t="s">
        <v>1036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1037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1038</v>
      </c>
      <c r="G188" s="268"/>
      <c r="H188" s="271">
        <v>0.248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1039</v>
      </c>
      <c r="G189" s="268"/>
      <c r="H189" s="271">
        <v>1.19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4" customFormat="1">
      <c r="A190" s="14"/>
      <c r="B190" s="291"/>
      <c r="C190" s="292"/>
      <c r="D190" s="259" t="s">
        <v>293</v>
      </c>
      <c r="E190" s="293" t="s">
        <v>1</v>
      </c>
      <c r="F190" s="294" t="s">
        <v>1040</v>
      </c>
      <c r="G190" s="292"/>
      <c r="H190" s="295">
        <v>1.4379999999999999</v>
      </c>
      <c r="I190" s="296"/>
      <c r="J190" s="292"/>
      <c r="K190" s="292"/>
      <c r="L190" s="297"/>
      <c r="M190" s="298"/>
      <c r="N190" s="299"/>
      <c r="O190" s="299"/>
      <c r="P190" s="299"/>
      <c r="Q190" s="299"/>
      <c r="R190" s="299"/>
      <c r="S190" s="299"/>
      <c r="T190" s="30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301" t="s">
        <v>293</v>
      </c>
      <c r="AU190" s="301" t="s">
        <v>96</v>
      </c>
      <c r="AV190" s="14" t="s">
        <v>198</v>
      </c>
      <c r="AW190" s="14" t="s">
        <v>4</v>
      </c>
      <c r="AX190" s="14" t="s">
        <v>93</v>
      </c>
      <c r="AY190" s="301" t="s">
        <v>180</v>
      </c>
    </row>
    <row r="191" s="2" customFormat="1" ht="24" customHeight="1">
      <c r="A191" s="38"/>
      <c r="B191" s="39"/>
      <c r="C191" s="278" t="s">
        <v>391</v>
      </c>
      <c r="D191" s="278" t="s">
        <v>334</v>
      </c>
      <c r="E191" s="279" t="s">
        <v>1041</v>
      </c>
      <c r="F191" s="280" t="s">
        <v>1042</v>
      </c>
      <c r="G191" s="281" t="s">
        <v>322</v>
      </c>
      <c r="H191" s="282">
        <v>1.4379999999999999</v>
      </c>
      <c r="I191" s="283"/>
      <c r="J191" s="284">
        <f>ROUND(I191*H191,2)</f>
        <v>0</v>
      </c>
      <c r="K191" s="280" t="s">
        <v>1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215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1043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1042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1038</v>
      </c>
      <c r="G193" s="268"/>
      <c r="H193" s="271">
        <v>0.248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1039</v>
      </c>
      <c r="G194" s="268"/>
      <c r="H194" s="271">
        <v>1.19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2" customFormat="1" ht="22.8" customHeight="1">
      <c r="A195" s="12"/>
      <c r="B195" s="230"/>
      <c r="C195" s="231"/>
      <c r="D195" s="232" t="s">
        <v>84</v>
      </c>
      <c r="E195" s="244" t="s">
        <v>193</v>
      </c>
      <c r="F195" s="244" t="s">
        <v>390</v>
      </c>
      <c r="G195" s="231"/>
      <c r="H195" s="231"/>
      <c r="I195" s="234"/>
      <c r="J195" s="245">
        <f>BK195</f>
        <v>0</v>
      </c>
      <c r="K195" s="231"/>
      <c r="L195" s="236"/>
      <c r="M195" s="237"/>
      <c r="N195" s="238"/>
      <c r="O195" s="238"/>
      <c r="P195" s="239">
        <f>P196+SUM(P197:P205)</f>
        <v>0</v>
      </c>
      <c r="Q195" s="238"/>
      <c r="R195" s="239">
        <f>R196+SUM(R197:R205)</f>
        <v>14.59972166</v>
      </c>
      <c r="S195" s="238"/>
      <c r="T195" s="240">
        <f>T196+SUM(T197:T205)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41" t="s">
        <v>93</v>
      </c>
      <c r="AT195" s="242" t="s">
        <v>84</v>
      </c>
      <c r="AU195" s="242" t="s">
        <v>93</v>
      </c>
      <c r="AY195" s="241" t="s">
        <v>180</v>
      </c>
      <c r="BK195" s="243">
        <f>BK196+SUM(BK197:BK205)</f>
        <v>0</v>
      </c>
    </row>
    <row r="196" s="2" customFormat="1" ht="24" customHeight="1">
      <c r="A196" s="38"/>
      <c r="B196" s="39"/>
      <c r="C196" s="246" t="s">
        <v>7</v>
      </c>
      <c r="D196" s="246" t="s">
        <v>181</v>
      </c>
      <c r="E196" s="247" t="s">
        <v>1044</v>
      </c>
      <c r="F196" s="248" t="s">
        <v>1045</v>
      </c>
      <c r="G196" s="249" t="s">
        <v>327</v>
      </c>
      <c r="H196" s="250">
        <v>26.219999999999999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0.00247</v>
      </c>
      <c r="R196" s="255">
        <f>Q196*H196</f>
        <v>0.064763399999999999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1046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1047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1048</v>
      </c>
      <c r="G198" s="268"/>
      <c r="H198" s="271">
        <v>26.219999999999999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24" customHeight="1">
      <c r="A199" s="38"/>
      <c r="B199" s="39"/>
      <c r="C199" s="246" t="s">
        <v>399</v>
      </c>
      <c r="D199" s="246" t="s">
        <v>181</v>
      </c>
      <c r="E199" s="247" t="s">
        <v>1049</v>
      </c>
      <c r="F199" s="248" t="s">
        <v>1050</v>
      </c>
      <c r="G199" s="249" t="s">
        <v>327</v>
      </c>
      <c r="H199" s="250">
        <v>26.219999999999999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1051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1052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1048</v>
      </c>
      <c r="G201" s="268"/>
      <c r="H201" s="271">
        <v>26.219999999999999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24" customHeight="1">
      <c r="A202" s="38"/>
      <c r="B202" s="39"/>
      <c r="C202" s="246" t="s">
        <v>404</v>
      </c>
      <c r="D202" s="246" t="s">
        <v>181</v>
      </c>
      <c r="E202" s="247" t="s">
        <v>1053</v>
      </c>
      <c r="F202" s="248" t="s">
        <v>1054</v>
      </c>
      <c r="G202" s="249" t="s">
        <v>322</v>
      </c>
      <c r="H202" s="250">
        <v>0.55600000000000005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1.10951</v>
      </c>
      <c r="R202" s="255">
        <f>Q202*H202</f>
        <v>0.61688756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1055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1056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1057</v>
      </c>
      <c r="G204" s="268"/>
      <c r="H204" s="271">
        <v>0.55600000000000005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0.88" customHeight="1">
      <c r="A205" s="12"/>
      <c r="B205" s="230"/>
      <c r="C205" s="231"/>
      <c r="D205" s="232" t="s">
        <v>84</v>
      </c>
      <c r="E205" s="244" t="s">
        <v>486</v>
      </c>
      <c r="F205" s="244" t="s">
        <v>1058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SUM(P206:P208)</f>
        <v>0</v>
      </c>
      <c r="Q205" s="238"/>
      <c r="R205" s="239">
        <f>SUM(R206:R208)</f>
        <v>13.9180707</v>
      </c>
      <c r="S205" s="238"/>
      <c r="T205" s="240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96</v>
      </c>
      <c r="AY205" s="241" t="s">
        <v>180</v>
      </c>
      <c r="BK205" s="243">
        <f>SUM(BK206:BK208)</f>
        <v>0</v>
      </c>
    </row>
    <row r="206" s="2" customFormat="1" ht="24" customHeight="1">
      <c r="A206" s="38"/>
      <c r="B206" s="39"/>
      <c r="C206" s="246" t="s">
        <v>409</v>
      </c>
      <c r="D206" s="246" t="s">
        <v>181</v>
      </c>
      <c r="E206" s="247" t="s">
        <v>1059</v>
      </c>
      <c r="F206" s="248" t="s">
        <v>1060</v>
      </c>
      <c r="G206" s="249" t="s">
        <v>290</v>
      </c>
      <c r="H206" s="250">
        <v>5.5620000000000003</v>
      </c>
      <c r="I206" s="251"/>
      <c r="J206" s="252">
        <f>ROUND(I206*H206,2)</f>
        <v>0</v>
      </c>
      <c r="K206" s="248" t="s">
        <v>280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2.5023499999999999</v>
      </c>
      <c r="R206" s="255">
        <f>Q206*H206</f>
        <v>13.9180707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193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1061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1062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193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1063</v>
      </c>
      <c r="G208" s="268"/>
      <c r="H208" s="271">
        <v>5.5620000000000003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193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12" customFormat="1" ht="22.8" customHeight="1">
      <c r="A209" s="12"/>
      <c r="B209" s="230"/>
      <c r="C209" s="231"/>
      <c r="D209" s="232" t="s">
        <v>84</v>
      </c>
      <c r="E209" s="244" t="s">
        <v>198</v>
      </c>
      <c r="F209" s="244" t="s">
        <v>420</v>
      </c>
      <c r="G209" s="231"/>
      <c r="H209" s="231"/>
      <c r="I209" s="234"/>
      <c r="J209" s="245">
        <f>BK209</f>
        <v>0</v>
      </c>
      <c r="K209" s="231"/>
      <c r="L209" s="236"/>
      <c r="M209" s="237"/>
      <c r="N209" s="238"/>
      <c r="O209" s="238"/>
      <c r="P209" s="239">
        <f>SUM(P210:P212)</f>
        <v>0</v>
      </c>
      <c r="Q209" s="238"/>
      <c r="R209" s="239">
        <f>SUM(R210:R212)</f>
        <v>0</v>
      </c>
      <c r="S209" s="238"/>
      <c r="T209" s="240">
        <f>SUM(T210:T212)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41" t="s">
        <v>93</v>
      </c>
      <c r="AT209" s="242" t="s">
        <v>84</v>
      </c>
      <c r="AU209" s="242" t="s">
        <v>93</v>
      </c>
      <c r="AY209" s="241" t="s">
        <v>180</v>
      </c>
      <c r="BK209" s="243">
        <f>SUM(BK210:BK212)</f>
        <v>0</v>
      </c>
    </row>
    <row r="210" s="2" customFormat="1" ht="16.5" customHeight="1">
      <c r="A210" s="38"/>
      <c r="B210" s="39"/>
      <c r="C210" s="246" t="s">
        <v>414</v>
      </c>
      <c r="D210" s="246" t="s">
        <v>181</v>
      </c>
      <c r="E210" s="247" t="s">
        <v>1064</v>
      </c>
      <c r="F210" s="248" t="s">
        <v>1065</v>
      </c>
      <c r="G210" s="249" t="s">
        <v>290</v>
      </c>
      <c r="H210" s="250">
        <v>1.24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1066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1067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1068</v>
      </c>
      <c r="G212" s="268"/>
      <c r="H212" s="271">
        <v>1.24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93</v>
      </c>
      <c r="AY212" s="277" t="s">
        <v>180</v>
      </c>
    </row>
    <row r="213" s="12" customFormat="1" ht="22.8" customHeight="1">
      <c r="A213" s="12"/>
      <c r="B213" s="230"/>
      <c r="C213" s="231"/>
      <c r="D213" s="232" t="s">
        <v>84</v>
      </c>
      <c r="E213" s="244" t="s">
        <v>215</v>
      </c>
      <c r="F213" s="244" t="s">
        <v>1069</v>
      </c>
      <c r="G213" s="231"/>
      <c r="H213" s="231"/>
      <c r="I213" s="234"/>
      <c r="J213" s="245">
        <f>BK213</f>
        <v>0</v>
      </c>
      <c r="K213" s="231"/>
      <c r="L213" s="236"/>
      <c r="M213" s="237"/>
      <c r="N213" s="238"/>
      <c r="O213" s="238"/>
      <c r="P213" s="239">
        <f>SUM(P214:P222)</f>
        <v>0</v>
      </c>
      <c r="Q213" s="238"/>
      <c r="R213" s="239">
        <f>SUM(R214:R222)</f>
        <v>0.016034</v>
      </c>
      <c r="S213" s="238"/>
      <c r="T213" s="240">
        <f>SUM(T214:T222)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41" t="s">
        <v>93</v>
      </c>
      <c r="AT213" s="242" t="s">
        <v>84</v>
      </c>
      <c r="AU213" s="242" t="s">
        <v>93</v>
      </c>
      <c r="AY213" s="241" t="s">
        <v>180</v>
      </c>
      <c r="BK213" s="243">
        <f>SUM(BK214:BK222)</f>
        <v>0</v>
      </c>
    </row>
    <row r="214" s="2" customFormat="1" ht="24" customHeight="1">
      <c r="A214" s="38"/>
      <c r="B214" s="39"/>
      <c r="C214" s="278" t="s">
        <v>421</v>
      </c>
      <c r="D214" s="278" t="s">
        <v>334</v>
      </c>
      <c r="E214" s="279" t="s">
        <v>1070</v>
      </c>
      <c r="F214" s="280" t="s">
        <v>1071</v>
      </c>
      <c r="G214" s="281" t="s">
        <v>760</v>
      </c>
      <c r="H214" s="282">
        <v>1</v>
      </c>
      <c r="I214" s="283"/>
      <c r="J214" s="284">
        <f>ROUND(I214*H214,2)</f>
        <v>0</v>
      </c>
      <c r="K214" s="280" t="s">
        <v>1</v>
      </c>
      <c r="L214" s="285"/>
      <c r="M214" s="286" t="s">
        <v>1</v>
      </c>
      <c r="N214" s="287" t="s">
        <v>50</v>
      </c>
      <c r="O214" s="91"/>
      <c r="P214" s="255">
        <f>O214*H214</f>
        <v>0</v>
      </c>
      <c r="Q214" s="255">
        <v>0.00022000000000000001</v>
      </c>
      <c r="R214" s="255">
        <f>Q214*H214</f>
        <v>0.00022000000000000001</v>
      </c>
      <c r="S214" s="255">
        <v>0</v>
      </c>
      <c r="T214" s="25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57" t="s">
        <v>215</v>
      </c>
      <c r="AT214" s="257" t="s">
        <v>334</v>
      </c>
      <c r="AU214" s="257" t="s">
        <v>96</v>
      </c>
      <c r="AY214" s="16" t="s">
        <v>180</v>
      </c>
      <c r="BE214" s="258">
        <f>IF(N214="základní",J214,0)</f>
        <v>0</v>
      </c>
      <c r="BF214" s="258">
        <f>IF(N214="snížená",J214,0)</f>
        <v>0</v>
      </c>
      <c r="BG214" s="258">
        <f>IF(N214="zákl. přenesená",J214,0)</f>
        <v>0</v>
      </c>
      <c r="BH214" s="258">
        <f>IF(N214="sníž. přenesená",J214,0)</f>
        <v>0</v>
      </c>
      <c r="BI214" s="258">
        <f>IF(N214="nulová",J214,0)</f>
        <v>0</v>
      </c>
      <c r="BJ214" s="16" t="s">
        <v>93</v>
      </c>
      <c r="BK214" s="258">
        <f>ROUND(I214*H214,2)</f>
        <v>0</v>
      </c>
      <c r="BL214" s="16" t="s">
        <v>198</v>
      </c>
      <c r="BM214" s="257" t="s">
        <v>1072</v>
      </c>
    </row>
    <row r="215" s="2" customFormat="1">
      <c r="A215" s="38"/>
      <c r="B215" s="39"/>
      <c r="C215" s="40"/>
      <c r="D215" s="259" t="s">
        <v>187</v>
      </c>
      <c r="E215" s="40"/>
      <c r="F215" s="260" t="s">
        <v>1073</v>
      </c>
      <c r="G215" s="40"/>
      <c r="H215" s="40"/>
      <c r="I215" s="154"/>
      <c r="J215" s="40"/>
      <c r="K215" s="40"/>
      <c r="L215" s="44"/>
      <c r="M215" s="261"/>
      <c r="N215" s="262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6" t="s">
        <v>187</v>
      </c>
      <c r="AU215" s="16" t="s">
        <v>96</v>
      </c>
    </row>
    <row r="216" s="2" customFormat="1" ht="24" customHeight="1">
      <c r="A216" s="38"/>
      <c r="B216" s="39"/>
      <c r="C216" s="246" t="s">
        <v>426</v>
      </c>
      <c r="D216" s="246" t="s">
        <v>181</v>
      </c>
      <c r="E216" s="247" t="s">
        <v>1074</v>
      </c>
      <c r="F216" s="248" t="s">
        <v>1075</v>
      </c>
      <c r="G216" s="249" t="s">
        <v>483</v>
      </c>
      <c r="H216" s="250">
        <v>9.4000000000000004</v>
      </c>
      <c r="I216" s="251"/>
      <c r="J216" s="252">
        <f>ROUND(I216*H216,2)</f>
        <v>0</v>
      </c>
      <c r="K216" s="248" t="s">
        <v>1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1076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1077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2" customFormat="1" ht="24" customHeight="1">
      <c r="A218" s="38"/>
      <c r="B218" s="39"/>
      <c r="C218" s="246" t="s">
        <v>431</v>
      </c>
      <c r="D218" s="246" t="s">
        <v>181</v>
      </c>
      <c r="E218" s="247" t="s">
        <v>1078</v>
      </c>
      <c r="F218" s="248" t="s">
        <v>1079</v>
      </c>
      <c r="G218" s="249" t="s">
        <v>483</v>
      </c>
      <c r="H218" s="250">
        <v>5.7999999999999998</v>
      </c>
      <c r="I218" s="251"/>
      <c r="J218" s="252">
        <f>ROUND(I218*H218,2)</f>
        <v>0</v>
      </c>
      <c r="K218" s="248" t="s">
        <v>1</v>
      </c>
      <c r="L218" s="44"/>
      <c r="M218" s="253" t="s">
        <v>1</v>
      </c>
      <c r="N218" s="254" t="s">
        <v>50</v>
      </c>
      <c r="O218" s="91"/>
      <c r="P218" s="255">
        <f>O218*H218</f>
        <v>0</v>
      </c>
      <c r="Q218" s="255">
        <v>0.0015900000000000001</v>
      </c>
      <c r="R218" s="255">
        <f>Q218*H218</f>
        <v>0.0092219999999999993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198</v>
      </c>
      <c r="AT218" s="257" t="s">
        <v>181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1080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1081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24" customHeight="1">
      <c r="A220" s="38"/>
      <c r="B220" s="39"/>
      <c r="C220" s="246" t="s">
        <v>435</v>
      </c>
      <c r="D220" s="246" t="s">
        <v>181</v>
      </c>
      <c r="E220" s="247" t="s">
        <v>1082</v>
      </c>
      <c r="F220" s="248" t="s">
        <v>1083</v>
      </c>
      <c r="G220" s="249" t="s">
        <v>483</v>
      </c>
      <c r="H220" s="250">
        <v>3.2000000000000002</v>
      </c>
      <c r="I220" s="251"/>
      <c r="J220" s="252">
        <f>ROUND(I220*H220,2)</f>
        <v>0</v>
      </c>
      <c r="K220" s="248" t="s">
        <v>1</v>
      </c>
      <c r="L220" s="44"/>
      <c r="M220" s="253" t="s">
        <v>1</v>
      </c>
      <c r="N220" s="254" t="s">
        <v>50</v>
      </c>
      <c r="O220" s="91"/>
      <c r="P220" s="255">
        <f>O220*H220</f>
        <v>0</v>
      </c>
      <c r="Q220" s="255">
        <v>0.0020600000000000002</v>
      </c>
      <c r="R220" s="255">
        <f>Q220*H220</f>
        <v>0.0065920000000000006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198</v>
      </c>
      <c r="AT220" s="257" t="s">
        <v>181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198</v>
      </c>
      <c r="BM220" s="257" t="s">
        <v>1084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1085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1086</v>
      </c>
      <c r="G222" s="268"/>
      <c r="H222" s="271">
        <v>3.2000000000000002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93</v>
      </c>
      <c r="AY222" s="277" t="s">
        <v>180</v>
      </c>
    </row>
    <row r="223" s="12" customFormat="1" ht="22.8" customHeight="1">
      <c r="A223" s="12"/>
      <c r="B223" s="230"/>
      <c r="C223" s="231"/>
      <c r="D223" s="232" t="s">
        <v>84</v>
      </c>
      <c r="E223" s="244" t="s">
        <v>219</v>
      </c>
      <c r="F223" s="244" t="s">
        <v>503</v>
      </c>
      <c r="G223" s="231"/>
      <c r="H223" s="231"/>
      <c r="I223" s="234"/>
      <c r="J223" s="245">
        <f>BK223</f>
        <v>0</v>
      </c>
      <c r="K223" s="231"/>
      <c r="L223" s="236"/>
      <c r="M223" s="237"/>
      <c r="N223" s="238"/>
      <c r="O223" s="238"/>
      <c r="P223" s="239">
        <f>P224+SUM(P225:P236)</f>
        <v>0</v>
      </c>
      <c r="Q223" s="238"/>
      <c r="R223" s="239">
        <f>R224+SUM(R225:R236)</f>
        <v>2.2091780000000001</v>
      </c>
      <c r="S223" s="238"/>
      <c r="T223" s="240">
        <f>T224+SUM(T225:T236)</f>
        <v>0.12269999999999999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41" t="s">
        <v>93</v>
      </c>
      <c r="AT223" s="242" t="s">
        <v>84</v>
      </c>
      <c r="AU223" s="242" t="s">
        <v>93</v>
      </c>
      <c r="AY223" s="241" t="s">
        <v>180</v>
      </c>
      <c r="BK223" s="243">
        <f>BK224+SUM(BK225:BK236)</f>
        <v>0</v>
      </c>
    </row>
    <row r="224" s="2" customFormat="1" ht="24" customHeight="1">
      <c r="A224" s="38"/>
      <c r="B224" s="39"/>
      <c r="C224" s="246" t="s">
        <v>441</v>
      </c>
      <c r="D224" s="246" t="s">
        <v>181</v>
      </c>
      <c r="E224" s="247" t="s">
        <v>1087</v>
      </c>
      <c r="F224" s="248" t="s">
        <v>1088</v>
      </c>
      <c r="G224" s="249" t="s">
        <v>483</v>
      </c>
      <c r="H224" s="250">
        <v>2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0.0235</v>
      </c>
      <c r="R224" s="255">
        <f>Q224*H224</f>
        <v>0.047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1089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1090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96</v>
      </c>
      <c r="G226" s="268"/>
      <c r="H226" s="271">
        <v>2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24" customHeight="1">
      <c r="A227" s="38"/>
      <c r="B227" s="39"/>
      <c r="C227" s="246" t="s">
        <v>447</v>
      </c>
      <c r="D227" s="246" t="s">
        <v>181</v>
      </c>
      <c r="E227" s="247" t="s">
        <v>1091</v>
      </c>
      <c r="F227" s="248" t="s">
        <v>1092</v>
      </c>
      <c r="G227" s="249" t="s">
        <v>483</v>
      </c>
      <c r="H227" s="250">
        <v>0.29999999999999999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0.0030899999999999999</v>
      </c>
      <c r="R227" s="255">
        <f>Q227*H227</f>
        <v>0.00092699999999999987</v>
      </c>
      <c r="S227" s="255">
        <v>0.126</v>
      </c>
      <c r="T227" s="256">
        <f>S227*H227</f>
        <v>0.0378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1093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1094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2" customFormat="1" ht="24" customHeight="1">
      <c r="A229" s="38"/>
      <c r="B229" s="39"/>
      <c r="C229" s="246" t="s">
        <v>452</v>
      </c>
      <c r="D229" s="246" t="s">
        <v>181</v>
      </c>
      <c r="E229" s="247" t="s">
        <v>1095</v>
      </c>
      <c r="F229" s="248" t="s">
        <v>1096</v>
      </c>
      <c r="G229" s="249" t="s">
        <v>483</v>
      </c>
      <c r="H229" s="250">
        <v>0.29999999999999999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0.0041700000000000001</v>
      </c>
      <c r="R229" s="255">
        <f>Q229*H229</f>
        <v>0.0012509999999999999</v>
      </c>
      <c r="S229" s="255">
        <v>0.28299999999999997</v>
      </c>
      <c r="T229" s="256">
        <f>S229*H229</f>
        <v>0.084899999999999989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1097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1098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2" customFormat="1" ht="24" customHeight="1">
      <c r="A231" s="38"/>
      <c r="B231" s="39"/>
      <c r="C231" s="246" t="s">
        <v>459</v>
      </c>
      <c r="D231" s="246" t="s">
        <v>181</v>
      </c>
      <c r="E231" s="247" t="s">
        <v>1099</v>
      </c>
      <c r="F231" s="248" t="s">
        <v>1100</v>
      </c>
      <c r="G231" s="249" t="s">
        <v>290</v>
      </c>
      <c r="H231" s="250">
        <v>5.04</v>
      </c>
      <c r="I231" s="251"/>
      <c r="J231" s="252">
        <f>ROUND(I231*H231,2)</f>
        <v>0</v>
      </c>
      <c r="K231" s="248" t="s">
        <v>1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</v>
      </c>
      <c r="R231" s="255">
        <f>Q231*H231</f>
        <v>0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198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198</v>
      </c>
      <c r="BM231" s="257" t="s">
        <v>1101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1102</v>
      </c>
      <c r="G232" s="268"/>
      <c r="H232" s="271">
        <v>5.04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2" customFormat="1" ht="16.5" customHeight="1">
      <c r="A233" s="38"/>
      <c r="B233" s="39"/>
      <c r="C233" s="278" t="s">
        <v>464</v>
      </c>
      <c r="D233" s="278" t="s">
        <v>334</v>
      </c>
      <c r="E233" s="279" t="s">
        <v>1103</v>
      </c>
      <c r="F233" s="280" t="s">
        <v>1104</v>
      </c>
      <c r="G233" s="281" t="s">
        <v>322</v>
      </c>
      <c r="H233" s="282">
        <v>2.1600000000000001</v>
      </c>
      <c r="I233" s="283"/>
      <c r="J233" s="284">
        <f>ROUND(I233*H233,2)</f>
        <v>0</v>
      </c>
      <c r="K233" s="280" t="s">
        <v>280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1</v>
      </c>
      <c r="R233" s="255">
        <f>Q233*H233</f>
        <v>2.1600000000000001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452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368</v>
      </c>
      <c r="BM233" s="257" t="s">
        <v>1105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1106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1107</v>
      </c>
      <c r="G235" s="268"/>
      <c r="H235" s="271">
        <v>2.1600000000000001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93</v>
      </c>
      <c r="AY235" s="277" t="s">
        <v>180</v>
      </c>
    </row>
    <row r="236" s="12" customFormat="1" ht="20.88" customHeight="1">
      <c r="A236" s="12"/>
      <c r="B236" s="230"/>
      <c r="C236" s="231"/>
      <c r="D236" s="232" t="s">
        <v>84</v>
      </c>
      <c r="E236" s="244" t="s">
        <v>819</v>
      </c>
      <c r="F236" s="244" t="s">
        <v>955</v>
      </c>
      <c r="G236" s="231"/>
      <c r="H236" s="231"/>
      <c r="I236" s="234"/>
      <c r="J236" s="245">
        <f>BK236</f>
        <v>0</v>
      </c>
      <c r="K236" s="231"/>
      <c r="L236" s="236"/>
      <c r="M236" s="237"/>
      <c r="N236" s="238"/>
      <c r="O236" s="238"/>
      <c r="P236" s="239">
        <f>SUM(P237:P238)</f>
        <v>0</v>
      </c>
      <c r="Q236" s="238"/>
      <c r="R236" s="239">
        <f>SUM(R237:R238)</f>
        <v>0</v>
      </c>
      <c r="S236" s="238"/>
      <c r="T236" s="240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41" t="s">
        <v>93</v>
      </c>
      <c r="AT236" s="242" t="s">
        <v>84</v>
      </c>
      <c r="AU236" s="242" t="s">
        <v>96</v>
      </c>
      <c r="AY236" s="241" t="s">
        <v>180</v>
      </c>
      <c r="BK236" s="243">
        <f>SUM(BK237:BK238)</f>
        <v>0</v>
      </c>
    </row>
    <row r="237" s="2" customFormat="1" ht="24" customHeight="1">
      <c r="A237" s="38"/>
      <c r="B237" s="39"/>
      <c r="C237" s="246" t="s">
        <v>470</v>
      </c>
      <c r="D237" s="246" t="s">
        <v>181</v>
      </c>
      <c r="E237" s="247" t="s">
        <v>1108</v>
      </c>
      <c r="F237" s="248" t="s">
        <v>1109</v>
      </c>
      <c r="G237" s="249" t="s">
        <v>322</v>
      </c>
      <c r="H237" s="250">
        <v>21.986000000000001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</v>
      </c>
      <c r="R237" s="255">
        <f>Q237*H237</f>
        <v>0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193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1110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1111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193</v>
      </c>
    </row>
    <row r="239" s="12" customFormat="1" ht="22.8" customHeight="1">
      <c r="A239" s="12"/>
      <c r="B239" s="230"/>
      <c r="C239" s="231"/>
      <c r="D239" s="232" t="s">
        <v>84</v>
      </c>
      <c r="E239" s="244" t="s">
        <v>1112</v>
      </c>
      <c r="F239" s="244" t="s">
        <v>1113</v>
      </c>
      <c r="G239" s="231"/>
      <c r="H239" s="231"/>
      <c r="I239" s="234"/>
      <c r="J239" s="245">
        <f>BK239</f>
        <v>0</v>
      </c>
      <c r="K239" s="231"/>
      <c r="L239" s="236"/>
      <c r="M239" s="237"/>
      <c r="N239" s="238"/>
      <c r="O239" s="238"/>
      <c r="P239" s="239">
        <f>SUM(P240:P246)</f>
        <v>0</v>
      </c>
      <c r="Q239" s="238"/>
      <c r="R239" s="239">
        <f>SUM(R240:R246)</f>
        <v>0</v>
      </c>
      <c r="S239" s="238"/>
      <c r="T239" s="240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41" t="s">
        <v>93</v>
      </c>
      <c r="AT239" s="242" t="s">
        <v>84</v>
      </c>
      <c r="AU239" s="242" t="s">
        <v>93</v>
      </c>
      <c r="AY239" s="241" t="s">
        <v>180</v>
      </c>
      <c r="BK239" s="243">
        <f>SUM(BK240:BK246)</f>
        <v>0</v>
      </c>
    </row>
    <row r="240" s="2" customFormat="1" ht="24" customHeight="1">
      <c r="A240" s="38"/>
      <c r="B240" s="39"/>
      <c r="C240" s="246" t="s">
        <v>475</v>
      </c>
      <c r="D240" s="246" t="s">
        <v>181</v>
      </c>
      <c r="E240" s="247" t="s">
        <v>1114</v>
      </c>
      <c r="F240" s="248" t="s">
        <v>1115</v>
      </c>
      <c r="G240" s="249" t="s">
        <v>322</v>
      </c>
      <c r="H240" s="250">
        <v>0.123</v>
      </c>
      <c r="I240" s="251"/>
      <c r="J240" s="252">
        <f>ROUND(I240*H240,2)</f>
        <v>0</v>
      </c>
      <c r="K240" s="248" t="s">
        <v>280</v>
      </c>
      <c r="L240" s="44"/>
      <c r="M240" s="253" t="s">
        <v>1</v>
      </c>
      <c r="N240" s="254" t="s">
        <v>50</v>
      </c>
      <c r="O240" s="91"/>
      <c r="P240" s="255">
        <f>O240*H240</f>
        <v>0</v>
      </c>
      <c r="Q240" s="255">
        <v>0</v>
      </c>
      <c r="R240" s="255">
        <f>Q240*H240</f>
        <v>0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198</v>
      </c>
      <c r="AT240" s="257" t="s">
        <v>181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1116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1117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2" customFormat="1" ht="16.5" customHeight="1">
      <c r="A242" s="38"/>
      <c r="B242" s="39"/>
      <c r="C242" s="246" t="s">
        <v>480</v>
      </c>
      <c r="D242" s="246" t="s">
        <v>181</v>
      </c>
      <c r="E242" s="247" t="s">
        <v>1118</v>
      </c>
      <c r="F242" s="248" t="s">
        <v>1119</v>
      </c>
      <c r="G242" s="249" t="s">
        <v>322</v>
      </c>
      <c r="H242" s="250">
        <v>0.123</v>
      </c>
      <c r="I242" s="251"/>
      <c r="J242" s="252">
        <f>ROUND(I242*H242,2)</f>
        <v>0</v>
      </c>
      <c r="K242" s="248" t="s">
        <v>280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1120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1121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2" customFormat="1" ht="24" customHeight="1">
      <c r="A244" s="38"/>
      <c r="B244" s="39"/>
      <c r="C244" s="246" t="s">
        <v>486</v>
      </c>
      <c r="D244" s="246" t="s">
        <v>181</v>
      </c>
      <c r="E244" s="247" t="s">
        <v>1122</v>
      </c>
      <c r="F244" s="248" t="s">
        <v>1123</v>
      </c>
      <c r="G244" s="249" t="s">
        <v>322</v>
      </c>
      <c r="H244" s="250">
        <v>1.353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198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198</v>
      </c>
      <c r="BM244" s="257" t="s">
        <v>1124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1125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13" customFormat="1">
      <c r="A246" s="13"/>
      <c r="B246" s="267"/>
      <c r="C246" s="268"/>
      <c r="D246" s="259" t="s">
        <v>293</v>
      </c>
      <c r="E246" s="268"/>
      <c r="F246" s="270" t="s">
        <v>1126</v>
      </c>
      <c r="G246" s="268"/>
      <c r="H246" s="271">
        <v>1.353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</v>
      </c>
      <c r="AX246" s="13" t="s">
        <v>93</v>
      </c>
      <c r="AY246" s="277" t="s">
        <v>180</v>
      </c>
    </row>
    <row r="247" s="12" customFormat="1" ht="25.92" customHeight="1">
      <c r="A247" s="12"/>
      <c r="B247" s="230"/>
      <c r="C247" s="231"/>
      <c r="D247" s="232" t="s">
        <v>84</v>
      </c>
      <c r="E247" s="233" t="s">
        <v>540</v>
      </c>
      <c r="F247" s="233" t="s">
        <v>541</v>
      </c>
      <c r="G247" s="231"/>
      <c r="H247" s="231"/>
      <c r="I247" s="234"/>
      <c r="J247" s="235">
        <f>BK247</f>
        <v>0</v>
      </c>
      <c r="K247" s="231"/>
      <c r="L247" s="236"/>
      <c r="M247" s="237"/>
      <c r="N247" s="238"/>
      <c r="O247" s="238"/>
      <c r="P247" s="239">
        <f>P248</f>
        <v>0</v>
      </c>
      <c r="Q247" s="238"/>
      <c r="R247" s="239">
        <f>R248</f>
        <v>0.1130192</v>
      </c>
      <c r="S247" s="238"/>
      <c r="T247" s="240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41" t="s">
        <v>96</v>
      </c>
      <c r="AT247" s="242" t="s">
        <v>84</v>
      </c>
      <c r="AU247" s="242" t="s">
        <v>85</v>
      </c>
      <c r="AY247" s="241" t="s">
        <v>180</v>
      </c>
      <c r="BK247" s="243">
        <f>BK248</f>
        <v>0</v>
      </c>
    </row>
    <row r="248" s="12" customFormat="1" ht="22.8" customHeight="1">
      <c r="A248" s="12"/>
      <c r="B248" s="230"/>
      <c r="C248" s="231"/>
      <c r="D248" s="232" t="s">
        <v>84</v>
      </c>
      <c r="E248" s="244" t="s">
        <v>542</v>
      </c>
      <c r="F248" s="244" t="s">
        <v>543</v>
      </c>
      <c r="G248" s="231"/>
      <c r="H248" s="231"/>
      <c r="I248" s="234"/>
      <c r="J248" s="245">
        <f>BK248</f>
        <v>0</v>
      </c>
      <c r="K248" s="231"/>
      <c r="L248" s="236"/>
      <c r="M248" s="237"/>
      <c r="N248" s="238"/>
      <c r="O248" s="238"/>
      <c r="P248" s="239">
        <f>SUM(P249:P271)</f>
        <v>0</v>
      </c>
      <c r="Q248" s="238"/>
      <c r="R248" s="239">
        <f>SUM(R249:R271)</f>
        <v>0.1130192</v>
      </c>
      <c r="S248" s="238"/>
      <c r="T248" s="240">
        <f>SUM(T249:T271)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41" t="s">
        <v>96</v>
      </c>
      <c r="AT248" s="242" t="s">
        <v>84</v>
      </c>
      <c r="AU248" s="242" t="s">
        <v>93</v>
      </c>
      <c r="AY248" s="241" t="s">
        <v>180</v>
      </c>
      <c r="BK248" s="243">
        <f>SUM(BK249:BK271)</f>
        <v>0</v>
      </c>
    </row>
    <row r="249" s="2" customFormat="1" ht="24" customHeight="1">
      <c r="A249" s="38"/>
      <c r="B249" s="39"/>
      <c r="C249" s="246" t="s">
        <v>492</v>
      </c>
      <c r="D249" s="246" t="s">
        <v>181</v>
      </c>
      <c r="E249" s="247" t="s">
        <v>545</v>
      </c>
      <c r="F249" s="248" t="s">
        <v>546</v>
      </c>
      <c r="G249" s="249" t="s">
        <v>327</v>
      </c>
      <c r="H249" s="250">
        <v>6.2999999999999998</v>
      </c>
      <c r="I249" s="251"/>
      <c r="J249" s="252">
        <f>ROUND(I249*H249,2)</f>
        <v>0</v>
      </c>
      <c r="K249" s="248" t="s">
        <v>280</v>
      </c>
      <c r="L249" s="44"/>
      <c r="M249" s="253" t="s">
        <v>1</v>
      </c>
      <c r="N249" s="254" t="s">
        <v>50</v>
      </c>
      <c r="O249" s="91"/>
      <c r="P249" s="255">
        <f>O249*H249</f>
        <v>0</v>
      </c>
      <c r="Q249" s="255">
        <v>0</v>
      </c>
      <c r="R249" s="255">
        <f>Q249*H249</f>
        <v>0</v>
      </c>
      <c r="S249" s="255">
        <v>0</v>
      </c>
      <c r="T249" s="25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57" t="s">
        <v>368</v>
      </c>
      <c r="AT249" s="257" t="s">
        <v>181</v>
      </c>
      <c r="AU249" s="257" t="s">
        <v>96</v>
      </c>
      <c r="AY249" s="16" t="s">
        <v>180</v>
      </c>
      <c r="BE249" s="258">
        <f>IF(N249="základní",J249,0)</f>
        <v>0</v>
      </c>
      <c r="BF249" s="258">
        <f>IF(N249="snížená",J249,0)</f>
        <v>0</v>
      </c>
      <c r="BG249" s="258">
        <f>IF(N249="zákl. přenesená",J249,0)</f>
        <v>0</v>
      </c>
      <c r="BH249" s="258">
        <f>IF(N249="sníž. přenesená",J249,0)</f>
        <v>0</v>
      </c>
      <c r="BI249" s="258">
        <f>IF(N249="nulová",J249,0)</f>
        <v>0</v>
      </c>
      <c r="BJ249" s="16" t="s">
        <v>93</v>
      </c>
      <c r="BK249" s="258">
        <f>ROUND(I249*H249,2)</f>
        <v>0</v>
      </c>
      <c r="BL249" s="16" t="s">
        <v>368</v>
      </c>
      <c r="BM249" s="257" t="s">
        <v>1127</v>
      </c>
    </row>
    <row r="250" s="2" customFormat="1">
      <c r="A250" s="38"/>
      <c r="B250" s="39"/>
      <c r="C250" s="40"/>
      <c r="D250" s="259" t="s">
        <v>187</v>
      </c>
      <c r="E250" s="40"/>
      <c r="F250" s="260" t="s">
        <v>1128</v>
      </c>
      <c r="G250" s="40"/>
      <c r="H250" s="40"/>
      <c r="I250" s="154"/>
      <c r="J250" s="40"/>
      <c r="K250" s="40"/>
      <c r="L250" s="44"/>
      <c r="M250" s="261"/>
      <c r="N250" s="262"/>
      <c r="O250" s="91"/>
      <c r="P250" s="91"/>
      <c r="Q250" s="91"/>
      <c r="R250" s="91"/>
      <c r="S250" s="91"/>
      <c r="T250" s="92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6" t="s">
        <v>187</v>
      </c>
      <c r="AU250" s="16" t="s">
        <v>96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1129</v>
      </c>
      <c r="G251" s="268"/>
      <c r="H251" s="271">
        <v>6.2999999999999998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93</v>
      </c>
      <c r="AY251" s="277" t="s">
        <v>180</v>
      </c>
    </row>
    <row r="252" s="2" customFormat="1" ht="24" customHeight="1">
      <c r="A252" s="38"/>
      <c r="B252" s="39"/>
      <c r="C252" s="246" t="s">
        <v>497</v>
      </c>
      <c r="D252" s="246" t="s">
        <v>181</v>
      </c>
      <c r="E252" s="247" t="s">
        <v>1130</v>
      </c>
      <c r="F252" s="248" t="s">
        <v>1131</v>
      </c>
      <c r="G252" s="249" t="s">
        <v>327</v>
      </c>
      <c r="H252" s="250">
        <v>15.300000000000001</v>
      </c>
      <c r="I252" s="251"/>
      <c r="J252" s="252">
        <f>ROUND(I252*H252,2)</f>
        <v>0</v>
      </c>
      <c r="K252" s="248" t="s">
        <v>280</v>
      </c>
      <c r="L252" s="44"/>
      <c r="M252" s="253" t="s">
        <v>1</v>
      </c>
      <c r="N252" s="254" t="s">
        <v>50</v>
      </c>
      <c r="O252" s="91"/>
      <c r="P252" s="255">
        <f>O252*H252</f>
        <v>0</v>
      </c>
      <c r="Q252" s="255">
        <v>0</v>
      </c>
      <c r="R252" s="255">
        <f>Q252*H252</f>
        <v>0</v>
      </c>
      <c r="S252" s="255">
        <v>0</v>
      </c>
      <c r="T252" s="25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57" t="s">
        <v>368</v>
      </c>
      <c r="AT252" s="257" t="s">
        <v>181</v>
      </c>
      <c r="AU252" s="257" t="s">
        <v>96</v>
      </c>
      <c r="AY252" s="16" t="s">
        <v>180</v>
      </c>
      <c r="BE252" s="258">
        <f>IF(N252="základní",J252,0)</f>
        <v>0</v>
      </c>
      <c r="BF252" s="258">
        <f>IF(N252="snížená",J252,0)</f>
        <v>0</v>
      </c>
      <c r="BG252" s="258">
        <f>IF(N252="zákl. přenesená",J252,0)</f>
        <v>0</v>
      </c>
      <c r="BH252" s="258">
        <f>IF(N252="sníž. přenesená",J252,0)</f>
        <v>0</v>
      </c>
      <c r="BI252" s="258">
        <f>IF(N252="nulová",J252,0)</f>
        <v>0</v>
      </c>
      <c r="BJ252" s="16" t="s">
        <v>93</v>
      </c>
      <c r="BK252" s="258">
        <f>ROUND(I252*H252,2)</f>
        <v>0</v>
      </c>
      <c r="BL252" s="16" t="s">
        <v>368</v>
      </c>
      <c r="BM252" s="257" t="s">
        <v>1132</v>
      </c>
    </row>
    <row r="253" s="2" customFormat="1">
      <c r="A253" s="38"/>
      <c r="B253" s="39"/>
      <c r="C253" s="40"/>
      <c r="D253" s="259" t="s">
        <v>187</v>
      </c>
      <c r="E253" s="40"/>
      <c r="F253" s="260" t="s">
        <v>1133</v>
      </c>
      <c r="G253" s="40"/>
      <c r="H253" s="40"/>
      <c r="I253" s="154"/>
      <c r="J253" s="40"/>
      <c r="K253" s="40"/>
      <c r="L253" s="44"/>
      <c r="M253" s="261"/>
      <c r="N253" s="262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6" t="s">
        <v>187</v>
      </c>
      <c r="AU253" s="16" t="s">
        <v>96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1134</v>
      </c>
      <c r="G254" s="268"/>
      <c r="H254" s="271">
        <v>15.300000000000001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93</v>
      </c>
      <c r="AY254" s="277" t="s">
        <v>180</v>
      </c>
    </row>
    <row r="255" s="2" customFormat="1" ht="16.5" customHeight="1">
      <c r="A255" s="38"/>
      <c r="B255" s="39"/>
      <c r="C255" s="278" t="s">
        <v>504</v>
      </c>
      <c r="D255" s="278" t="s">
        <v>334</v>
      </c>
      <c r="E255" s="279" t="s">
        <v>550</v>
      </c>
      <c r="F255" s="280" t="s">
        <v>551</v>
      </c>
      <c r="G255" s="281" t="s">
        <v>322</v>
      </c>
      <c r="H255" s="282">
        <v>0.0080000000000000002</v>
      </c>
      <c r="I255" s="283"/>
      <c r="J255" s="284">
        <f>ROUND(I255*H255,2)</f>
        <v>0</v>
      </c>
      <c r="K255" s="280" t="s">
        <v>280</v>
      </c>
      <c r="L255" s="285"/>
      <c r="M255" s="286" t="s">
        <v>1</v>
      </c>
      <c r="N255" s="287" t="s">
        <v>50</v>
      </c>
      <c r="O255" s="91"/>
      <c r="P255" s="255">
        <f>O255*H255</f>
        <v>0</v>
      </c>
      <c r="Q255" s="255">
        <v>1</v>
      </c>
      <c r="R255" s="255">
        <f>Q255*H255</f>
        <v>0.0080000000000000002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452</v>
      </c>
      <c r="AT255" s="257" t="s">
        <v>334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368</v>
      </c>
      <c r="BM255" s="257" t="s">
        <v>1135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1136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8"/>
      <c r="F257" s="270" t="s">
        <v>1137</v>
      </c>
      <c r="G257" s="268"/>
      <c r="H257" s="271">
        <v>0.0080000000000000002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</v>
      </c>
      <c r="AX257" s="13" t="s">
        <v>93</v>
      </c>
      <c r="AY257" s="277" t="s">
        <v>180</v>
      </c>
    </row>
    <row r="258" s="2" customFormat="1" ht="24" customHeight="1">
      <c r="A258" s="38"/>
      <c r="B258" s="39"/>
      <c r="C258" s="246" t="s">
        <v>509</v>
      </c>
      <c r="D258" s="246" t="s">
        <v>181</v>
      </c>
      <c r="E258" s="247" t="s">
        <v>556</v>
      </c>
      <c r="F258" s="248" t="s">
        <v>557</v>
      </c>
      <c r="G258" s="249" t="s">
        <v>327</v>
      </c>
      <c r="H258" s="250">
        <v>6.2999999999999998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0.00040000000000000002</v>
      </c>
      <c r="R258" s="255">
        <f>Q258*H258</f>
        <v>0.0025200000000000001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368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368</v>
      </c>
      <c r="BM258" s="257" t="s">
        <v>1138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1139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1129</v>
      </c>
      <c r="G260" s="268"/>
      <c r="H260" s="271">
        <v>6.2999999999999998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16.5" customHeight="1">
      <c r="A261" s="38"/>
      <c r="B261" s="39"/>
      <c r="C261" s="278" t="s">
        <v>515</v>
      </c>
      <c r="D261" s="278" t="s">
        <v>334</v>
      </c>
      <c r="E261" s="279" t="s">
        <v>561</v>
      </c>
      <c r="F261" s="280" t="s">
        <v>562</v>
      </c>
      <c r="G261" s="281" t="s">
        <v>327</v>
      </c>
      <c r="H261" s="282">
        <v>7.2450000000000001</v>
      </c>
      <c r="I261" s="283"/>
      <c r="J261" s="284">
        <f>ROUND(I261*H261,2)</f>
        <v>0</v>
      </c>
      <c r="K261" s="280" t="s">
        <v>280</v>
      </c>
      <c r="L261" s="285"/>
      <c r="M261" s="286" t="s">
        <v>1</v>
      </c>
      <c r="N261" s="287" t="s">
        <v>50</v>
      </c>
      <c r="O261" s="91"/>
      <c r="P261" s="255">
        <f>O261*H261</f>
        <v>0</v>
      </c>
      <c r="Q261" s="255">
        <v>0.0038800000000000002</v>
      </c>
      <c r="R261" s="255">
        <f>Q261*H261</f>
        <v>0.028110600000000003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452</v>
      </c>
      <c r="AT261" s="257" t="s">
        <v>334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368</v>
      </c>
      <c r="BM261" s="257" t="s">
        <v>1140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1141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8"/>
      <c r="F263" s="270" t="s">
        <v>1142</v>
      </c>
      <c r="G263" s="268"/>
      <c r="H263" s="271">
        <v>7.2450000000000001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</v>
      </c>
      <c r="AX263" s="13" t="s">
        <v>93</v>
      </c>
      <c r="AY263" s="277" t="s">
        <v>180</v>
      </c>
    </row>
    <row r="264" s="2" customFormat="1" ht="24" customHeight="1">
      <c r="A264" s="38"/>
      <c r="B264" s="39"/>
      <c r="C264" s="246" t="s">
        <v>520</v>
      </c>
      <c r="D264" s="246" t="s">
        <v>181</v>
      </c>
      <c r="E264" s="247" t="s">
        <v>1143</v>
      </c>
      <c r="F264" s="248" t="s">
        <v>1144</v>
      </c>
      <c r="G264" s="249" t="s">
        <v>327</v>
      </c>
      <c r="H264" s="250">
        <v>15.300000000000001</v>
      </c>
      <c r="I264" s="251"/>
      <c r="J264" s="252">
        <f>ROUND(I264*H264,2)</f>
        <v>0</v>
      </c>
      <c r="K264" s="248" t="s">
        <v>280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0.00040000000000000002</v>
      </c>
      <c r="R264" s="255">
        <f>Q264*H264</f>
        <v>0.0061200000000000004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368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368</v>
      </c>
      <c r="BM264" s="257" t="s">
        <v>1145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1146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1134</v>
      </c>
      <c r="G266" s="268"/>
      <c r="H266" s="271">
        <v>15.300000000000001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16.5" customHeight="1">
      <c r="A267" s="38"/>
      <c r="B267" s="39"/>
      <c r="C267" s="278" t="s">
        <v>524</v>
      </c>
      <c r="D267" s="278" t="s">
        <v>334</v>
      </c>
      <c r="E267" s="279" t="s">
        <v>561</v>
      </c>
      <c r="F267" s="280" t="s">
        <v>562</v>
      </c>
      <c r="G267" s="281" t="s">
        <v>327</v>
      </c>
      <c r="H267" s="282">
        <v>17.594999999999999</v>
      </c>
      <c r="I267" s="283"/>
      <c r="J267" s="284">
        <f>ROUND(I267*H267,2)</f>
        <v>0</v>
      </c>
      <c r="K267" s="280" t="s">
        <v>280</v>
      </c>
      <c r="L267" s="285"/>
      <c r="M267" s="286" t="s">
        <v>1</v>
      </c>
      <c r="N267" s="287" t="s">
        <v>50</v>
      </c>
      <c r="O267" s="91"/>
      <c r="P267" s="255">
        <f>O267*H267</f>
        <v>0</v>
      </c>
      <c r="Q267" s="255">
        <v>0.0038800000000000002</v>
      </c>
      <c r="R267" s="255">
        <f>Q267*H267</f>
        <v>0.068268599999999999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452</v>
      </c>
      <c r="AT267" s="257" t="s">
        <v>334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368</v>
      </c>
      <c r="BM267" s="257" t="s">
        <v>1147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1141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1148</v>
      </c>
      <c r="G269" s="268"/>
      <c r="H269" s="271">
        <v>17.594999999999999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2" customFormat="1" ht="24" customHeight="1">
      <c r="A270" s="38"/>
      <c r="B270" s="39"/>
      <c r="C270" s="246" t="s">
        <v>530</v>
      </c>
      <c r="D270" s="246" t="s">
        <v>181</v>
      </c>
      <c r="E270" s="247" t="s">
        <v>567</v>
      </c>
      <c r="F270" s="248" t="s">
        <v>568</v>
      </c>
      <c r="G270" s="249" t="s">
        <v>322</v>
      </c>
      <c r="H270" s="250">
        <v>0.113</v>
      </c>
      <c r="I270" s="251"/>
      <c r="J270" s="252">
        <f>ROUND(I270*H270,2)</f>
        <v>0</v>
      </c>
      <c r="K270" s="248" t="s">
        <v>280</v>
      </c>
      <c r="L270" s="44"/>
      <c r="M270" s="253" t="s">
        <v>1</v>
      </c>
      <c r="N270" s="254" t="s">
        <v>50</v>
      </c>
      <c r="O270" s="91"/>
      <c r="P270" s="255">
        <f>O270*H270</f>
        <v>0</v>
      </c>
      <c r="Q270" s="255">
        <v>0</v>
      </c>
      <c r="R270" s="255">
        <f>Q270*H270</f>
        <v>0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368</v>
      </c>
      <c r="AT270" s="257" t="s">
        <v>181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368</v>
      </c>
      <c r="BM270" s="257" t="s">
        <v>1149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570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12" customFormat="1" ht="25.92" customHeight="1">
      <c r="A272" s="12"/>
      <c r="B272" s="230"/>
      <c r="C272" s="231"/>
      <c r="D272" s="232" t="s">
        <v>84</v>
      </c>
      <c r="E272" s="233" t="s">
        <v>334</v>
      </c>
      <c r="F272" s="233" t="s">
        <v>1150</v>
      </c>
      <c r="G272" s="231"/>
      <c r="H272" s="231"/>
      <c r="I272" s="234"/>
      <c r="J272" s="235">
        <f>BK272</f>
        <v>0</v>
      </c>
      <c r="K272" s="231"/>
      <c r="L272" s="236"/>
      <c r="M272" s="237"/>
      <c r="N272" s="238"/>
      <c r="O272" s="238"/>
      <c r="P272" s="239">
        <f>P273</f>
        <v>0</v>
      </c>
      <c r="Q272" s="238"/>
      <c r="R272" s="239">
        <f>R273</f>
        <v>0</v>
      </c>
      <c r="S272" s="238"/>
      <c r="T272" s="240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41" t="s">
        <v>193</v>
      </c>
      <c r="AT272" s="242" t="s">
        <v>84</v>
      </c>
      <c r="AU272" s="242" t="s">
        <v>85</v>
      </c>
      <c r="AY272" s="241" t="s">
        <v>180</v>
      </c>
      <c r="BK272" s="243">
        <f>BK273</f>
        <v>0</v>
      </c>
    </row>
    <row r="273" s="12" customFormat="1" ht="22.8" customHeight="1">
      <c r="A273" s="12"/>
      <c r="B273" s="230"/>
      <c r="C273" s="231"/>
      <c r="D273" s="232" t="s">
        <v>84</v>
      </c>
      <c r="E273" s="244" t="s">
        <v>1151</v>
      </c>
      <c r="F273" s="244" t="s">
        <v>1152</v>
      </c>
      <c r="G273" s="231"/>
      <c r="H273" s="231"/>
      <c r="I273" s="234"/>
      <c r="J273" s="245">
        <f>BK273</f>
        <v>0</v>
      </c>
      <c r="K273" s="231"/>
      <c r="L273" s="236"/>
      <c r="M273" s="237"/>
      <c r="N273" s="238"/>
      <c r="O273" s="238"/>
      <c r="P273" s="239">
        <f>SUM(P274:P276)</f>
        <v>0</v>
      </c>
      <c r="Q273" s="238"/>
      <c r="R273" s="239">
        <f>SUM(R274:R276)</f>
        <v>0</v>
      </c>
      <c r="S273" s="238"/>
      <c r="T273" s="240">
        <f>SUM(T274:T276)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41" t="s">
        <v>193</v>
      </c>
      <c r="AT273" s="242" t="s">
        <v>84</v>
      </c>
      <c r="AU273" s="242" t="s">
        <v>93</v>
      </c>
      <c r="AY273" s="241" t="s">
        <v>180</v>
      </c>
      <c r="BK273" s="243">
        <f>SUM(BK274:BK276)</f>
        <v>0</v>
      </c>
    </row>
    <row r="274" s="2" customFormat="1" ht="16.5" customHeight="1">
      <c r="A274" s="38"/>
      <c r="B274" s="39"/>
      <c r="C274" s="246" t="s">
        <v>536</v>
      </c>
      <c r="D274" s="246" t="s">
        <v>181</v>
      </c>
      <c r="E274" s="247" t="s">
        <v>1153</v>
      </c>
      <c r="F274" s="248" t="s">
        <v>1154</v>
      </c>
      <c r="G274" s="249" t="s">
        <v>290</v>
      </c>
      <c r="H274" s="250">
        <v>14.880000000000001</v>
      </c>
      <c r="I274" s="251"/>
      <c r="J274" s="252">
        <f>ROUND(I274*H274,2)</f>
        <v>0</v>
      </c>
      <c r="K274" s="248" t="s">
        <v>280</v>
      </c>
      <c r="L274" s="44"/>
      <c r="M274" s="253" t="s">
        <v>1</v>
      </c>
      <c r="N274" s="254" t="s">
        <v>50</v>
      </c>
      <c r="O274" s="91"/>
      <c r="P274" s="255">
        <f>O274*H274</f>
        <v>0</v>
      </c>
      <c r="Q274" s="255">
        <v>0</v>
      </c>
      <c r="R274" s="255">
        <f>Q274*H274</f>
        <v>0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632</v>
      </c>
      <c r="AT274" s="257" t="s">
        <v>181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632</v>
      </c>
      <c r="BM274" s="257" t="s">
        <v>1155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1156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972</v>
      </c>
      <c r="G276" s="268"/>
      <c r="H276" s="271">
        <v>14.880000000000001</v>
      </c>
      <c r="I276" s="272"/>
      <c r="J276" s="268"/>
      <c r="K276" s="268"/>
      <c r="L276" s="273"/>
      <c r="M276" s="288"/>
      <c r="N276" s="289"/>
      <c r="O276" s="289"/>
      <c r="P276" s="289"/>
      <c r="Q276" s="289"/>
      <c r="R276" s="289"/>
      <c r="S276" s="289"/>
      <c r="T276" s="29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6.96" customHeight="1">
      <c r="A277" s="38"/>
      <c r="B277" s="66"/>
      <c r="C277" s="67"/>
      <c r="D277" s="67"/>
      <c r="E277" s="67"/>
      <c r="F277" s="67"/>
      <c r="G277" s="67"/>
      <c r="H277" s="67"/>
      <c r="I277" s="195"/>
      <c r="J277" s="67"/>
      <c r="K277" s="67"/>
      <c r="L277" s="44"/>
      <c r="M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</row>
  </sheetData>
  <sheetProtection sheet="1" autoFilter="0" formatColumns="0" formatRows="0" objects="1" scenarios="1" spinCount="100000" saltValue="y8TRy4lyAnQL6Qdrztuoxau7whu/Uugqr7zR7xRNwNutFzBdIWc7Mlf5nsd9axuFufmXauD/YxmQFmvM+J19xg==" hashValue="vPl2zMhWXnihilZUW4PzX7cIZD6fS1S6cO31LOvNHQHmd+UrqWsC9MYz2Dp1S1wEq58DNuOuv825CGRh8ihv2w==" algorithmName="SHA-512" password="CC35"/>
  <autoFilter ref="C132:K27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1157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ROUND(J126,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ROUND((SUM(BE126:BE203)),  2)</f>
        <v>0</v>
      </c>
      <c r="G35" s="38"/>
      <c r="H35" s="38"/>
      <c r="I35" s="174">
        <v>0.20999999999999999</v>
      </c>
      <c r="J35" s="173">
        <f>ROUND(((SUM(BE126:BE203))*I35),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ROUND((SUM(BF126:BF203)),  2)</f>
        <v>0</v>
      </c>
      <c r="G36" s="38"/>
      <c r="H36" s="38"/>
      <c r="I36" s="174">
        <v>0.14999999999999999</v>
      </c>
      <c r="J36" s="173">
        <f>ROUND(((SUM(BF126:BF203))*I36),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ROUND((SUM(BG126:BG203)),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ROUND((SUM(BH126:BH203)),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ROUND((SUM(BI126:BI203)),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2019_01_01.4 - SO 1.01 Podtlaková stanice VS 1- oplocení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J126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J127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J154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1159</v>
      </c>
      <c r="E102" s="214"/>
      <c r="F102" s="214"/>
      <c r="G102" s="214"/>
      <c r="H102" s="214"/>
      <c r="I102" s="215"/>
      <c r="J102" s="216">
        <f>J190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205"/>
      <c r="C103" s="206"/>
      <c r="D103" s="207" t="s">
        <v>262</v>
      </c>
      <c r="E103" s="208"/>
      <c r="F103" s="208"/>
      <c r="G103" s="208"/>
      <c r="H103" s="208"/>
      <c r="I103" s="209"/>
      <c r="J103" s="210">
        <f>J193</f>
        <v>0</v>
      </c>
      <c r="K103" s="206"/>
      <c r="L103" s="21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12"/>
      <c r="C104" s="133"/>
      <c r="D104" s="213" t="s">
        <v>1160</v>
      </c>
      <c r="E104" s="214"/>
      <c r="F104" s="214"/>
      <c r="G104" s="214"/>
      <c r="H104" s="214"/>
      <c r="I104" s="215"/>
      <c r="J104" s="216">
        <f>J194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0"/>
      <c r="C115" s="31" t="s">
        <v>150</v>
      </c>
      <c r="D115" s="21"/>
      <c r="E115" s="21"/>
      <c r="F115" s="21"/>
      <c r="G115" s="21"/>
      <c r="H115" s="21"/>
      <c r="I115" s="146"/>
      <c r="J115" s="21"/>
      <c r="K115" s="21"/>
      <c r="L115" s="19"/>
    </row>
    <row r="116" s="2" customFormat="1" ht="16.5" customHeight="1">
      <c r="A116" s="38"/>
      <c r="B116" s="39"/>
      <c r="C116" s="40"/>
      <c r="D116" s="40"/>
      <c r="E116" s="199" t="s">
        <v>247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1" t="s">
        <v>248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76" t="str">
        <f>E11</f>
        <v>2019_01_01.4 - SO 1.01 Podtlaková stanice VS 1- oplocení</v>
      </c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22</v>
      </c>
      <c r="D120" s="40"/>
      <c r="E120" s="40"/>
      <c r="F120" s="26" t="str">
        <f>F14</f>
        <v xml:space="preserve"> </v>
      </c>
      <c r="G120" s="40"/>
      <c r="H120" s="40"/>
      <c r="I120" s="156" t="s">
        <v>24</v>
      </c>
      <c r="J120" s="79" t="str">
        <f>IF(J14="","",J14)</f>
        <v>30. 1. 2019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43.05" customHeight="1">
      <c r="A122" s="38"/>
      <c r="B122" s="39"/>
      <c r="C122" s="31" t="s">
        <v>30</v>
      </c>
      <c r="D122" s="40"/>
      <c r="E122" s="40"/>
      <c r="F122" s="26" t="str">
        <f>E17</f>
        <v>Obec Stříbrná Skalice</v>
      </c>
      <c r="G122" s="40"/>
      <c r="H122" s="40"/>
      <c r="I122" s="156" t="s">
        <v>37</v>
      </c>
      <c r="J122" s="36" t="str">
        <f>E23</f>
        <v>Vodohospodářský rozvoj a výstavba a.s.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35</v>
      </c>
      <c r="D123" s="40"/>
      <c r="E123" s="40"/>
      <c r="F123" s="26" t="str">
        <f>IF(E20="","",E20)</f>
        <v>Vyplň údaj</v>
      </c>
      <c r="G123" s="40"/>
      <c r="H123" s="40"/>
      <c r="I123" s="156" t="s">
        <v>41</v>
      </c>
      <c r="J123" s="36" t="str">
        <f>E26</f>
        <v>Dvořák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218"/>
      <c r="B125" s="219"/>
      <c r="C125" s="220" t="s">
        <v>165</v>
      </c>
      <c r="D125" s="221" t="s">
        <v>70</v>
      </c>
      <c r="E125" s="221" t="s">
        <v>66</v>
      </c>
      <c r="F125" s="221" t="s">
        <v>67</v>
      </c>
      <c r="G125" s="221" t="s">
        <v>166</v>
      </c>
      <c r="H125" s="221" t="s">
        <v>167</v>
      </c>
      <c r="I125" s="222" t="s">
        <v>168</v>
      </c>
      <c r="J125" s="221" t="s">
        <v>159</v>
      </c>
      <c r="K125" s="223" t="s">
        <v>169</v>
      </c>
      <c r="L125" s="224"/>
      <c r="M125" s="100" t="s">
        <v>1</v>
      </c>
      <c r="N125" s="101" t="s">
        <v>49</v>
      </c>
      <c r="O125" s="101" t="s">
        <v>170</v>
      </c>
      <c r="P125" s="101" t="s">
        <v>171</v>
      </c>
      <c r="Q125" s="101" t="s">
        <v>172</v>
      </c>
      <c r="R125" s="101" t="s">
        <v>173</v>
      </c>
      <c r="S125" s="101" t="s">
        <v>174</v>
      </c>
      <c r="T125" s="102" t="s">
        <v>175</v>
      </c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</row>
    <row r="126" s="2" customFormat="1" ht="22.8" customHeight="1">
      <c r="A126" s="38"/>
      <c r="B126" s="39"/>
      <c r="C126" s="107" t="s">
        <v>176</v>
      </c>
      <c r="D126" s="40"/>
      <c r="E126" s="40"/>
      <c r="F126" s="40"/>
      <c r="G126" s="40"/>
      <c r="H126" s="40"/>
      <c r="I126" s="154"/>
      <c r="J126" s="225">
        <f>BK126</f>
        <v>0</v>
      </c>
      <c r="K126" s="40"/>
      <c r="L126" s="44"/>
      <c r="M126" s="103"/>
      <c r="N126" s="226"/>
      <c r="O126" s="104"/>
      <c r="P126" s="227">
        <f>P127+P193</f>
        <v>0</v>
      </c>
      <c r="Q126" s="104"/>
      <c r="R126" s="227">
        <f>R127+R193</f>
        <v>18.529970559999999</v>
      </c>
      <c r="S126" s="104"/>
      <c r="T126" s="228">
        <f>T127+T193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84</v>
      </c>
      <c r="AU126" s="16" t="s">
        <v>161</v>
      </c>
      <c r="BK126" s="229">
        <f>BK127+BK193</f>
        <v>0</v>
      </c>
    </row>
    <row r="127" s="12" customFormat="1" ht="25.92" customHeight="1">
      <c r="A127" s="12"/>
      <c r="B127" s="230"/>
      <c r="C127" s="231"/>
      <c r="D127" s="232" t="s">
        <v>84</v>
      </c>
      <c r="E127" s="233" t="s">
        <v>274</v>
      </c>
      <c r="F127" s="233" t="s">
        <v>275</v>
      </c>
      <c r="G127" s="231"/>
      <c r="H127" s="231"/>
      <c r="I127" s="234"/>
      <c r="J127" s="235">
        <f>BK127</f>
        <v>0</v>
      </c>
      <c r="K127" s="231"/>
      <c r="L127" s="236"/>
      <c r="M127" s="237"/>
      <c r="N127" s="238"/>
      <c r="O127" s="238"/>
      <c r="P127" s="239">
        <f>P128+P150+P154+P190</f>
        <v>0</v>
      </c>
      <c r="Q127" s="238"/>
      <c r="R127" s="239">
        <f>R128+R150+R154+R190</f>
        <v>18.36477056</v>
      </c>
      <c r="S127" s="238"/>
      <c r="T127" s="240">
        <f>T128+T150+T154+T190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41" t="s">
        <v>93</v>
      </c>
      <c r="AT127" s="242" t="s">
        <v>84</v>
      </c>
      <c r="AU127" s="242" t="s">
        <v>85</v>
      </c>
      <c r="AY127" s="241" t="s">
        <v>180</v>
      </c>
      <c r="BK127" s="243">
        <f>BK128+BK150+BK154+BK190</f>
        <v>0</v>
      </c>
    </row>
    <row r="128" s="12" customFormat="1" ht="22.8" customHeight="1">
      <c r="A128" s="12"/>
      <c r="B128" s="230"/>
      <c r="C128" s="231"/>
      <c r="D128" s="232" t="s">
        <v>84</v>
      </c>
      <c r="E128" s="244" t="s">
        <v>93</v>
      </c>
      <c r="F128" s="244" t="s">
        <v>276</v>
      </c>
      <c r="G128" s="231"/>
      <c r="H128" s="231"/>
      <c r="I128" s="234"/>
      <c r="J128" s="245">
        <f>BK128</f>
        <v>0</v>
      </c>
      <c r="K128" s="231"/>
      <c r="L128" s="236"/>
      <c r="M128" s="237"/>
      <c r="N128" s="238"/>
      <c r="O128" s="238"/>
      <c r="P128" s="239">
        <f>SUM(P129:P149)</f>
        <v>0</v>
      </c>
      <c r="Q128" s="238"/>
      <c r="R128" s="239">
        <f>SUM(R129:R149)</f>
        <v>0.000144</v>
      </c>
      <c r="S128" s="238"/>
      <c r="T128" s="240">
        <f>SUM(T129:T149)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93</v>
      </c>
      <c r="AY128" s="241" t="s">
        <v>180</v>
      </c>
      <c r="BK128" s="243">
        <f>SUM(BK129:BK149)</f>
        <v>0</v>
      </c>
    </row>
    <row r="129" s="2" customFormat="1" ht="24" customHeight="1">
      <c r="A129" s="38"/>
      <c r="B129" s="39"/>
      <c r="C129" s="246" t="s">
        <v>93</v>
      </c>
      <c r="D129" s="246" t="s">
        <v>181</v>
      </c>
      <c r="E129" s="247" t="s">
        <v>1161</v>
      </c>
      <c r="F129" s="248" t="s">
        <v>1162</v>
      </c>
      <c r="G129" s="249" t="s">
        <v>290</v>
      </c>
      <c r="H129" s="250">
        <v>5.1840000000000002</v>
      </c>
      <c r="I129" s="251"/>
      <c r="J129" s="252">
        <f>ROUND(I129*H129,2)</f>
        <v>0</v>
      </c>
      <c r="K129" s="248" t="s">
        <v>280</v>
      </c>
      <c r="L129" s="44"/>
      <c r="M129" s="253" t="s">
        <v>1</v>
      </c>
      <c r="N129" s="254" t="s">
        <v>50</v>
      </c>
      <c r="O129" s="91"/>
      <c r="P129" s="255">
        <f>O129*H129</f>
        <v>0</v>
      </c>
      <c r="Q129" s="255">
        <v>0</v>
      </c>
      <c r="R129" s="255">
        <f>Q129*H129</f>
        <v>0</v>
      </c>
      <c r="S129" s="255">
        <v>0</v>
      </c>
      <c r="T129" s="25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57" t="s">
        <v>198</v>
      </c>
      <c r="AT129" s="257" t="s">
        <v>181</v>
      </c>
      <c r="AU129" s="257" t="s">
        <v>96</v>
      </c>
      <c r="AY129" s="16" t="s">
        <v>180</v>
      </c>
      <c r="BE129" s="258">
        <f>IF(N129="základní",J129,0)</f>
        <v>0</v>
      </c>
      <c r="BF129" s="258">
        <f>IF(N129="snížená",J129,0)</f>
        <v>0</v>
      </c>
      <c r="BG129" s="258">
        <f>IF(N129="zákl. přenesená",J129,0)</f>
        <v>0</v>
      </c>
      <c r="BH129" s="258">
        <f>IF(N129="sníž. přenesená",J129,0)</f>
        <v>0</v>
      </c>
      <c r="BI129" s="258">
        <f>IF(N129="nulová",J129,0)</f>
        <v>0</v>
      </c>
      <c r="BJ129" s="16" t="s">
        <v>93</v>
      </c>
      <c r="BK129" s="258">
        <f>ROUND(I129*H129,2)</f>
        <v>0</v>
      </c>
      <c r="BL129" s="16" t="s">
        <v>198</v>
      </c>
      <c r="BM129" s="257" t="s">
        <v>1163</v>
      </c>
    </row>
    <row r="130" s="2" customFormat="1">
      <c r="A130" s="38"/>
      <c r="B130" s="39"/>
      <c r="C130" s="40"/>
      <c r="D130" s="259" t="s">
        <v>187</v>
      </c>
      <c r="E130" s="40"/>
      <c r="F130" s="260" t="s">
        <v>1164</v>
      </c>
      <c r="G130" s="40"/>
      <c r="H130" s="40"/>
      <c r="I130" s="154"/>
      <c r="J130" s="40"/>
      <c r="K130" s="40"/>
      <c r="L130" s="44"/>
      <c r="M130" s="261"/>
      <c r="N130" s="262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187</v>
      </c>
      <c r="AU130" s="16" t="s">
        <v>96</v>
      </c>
    </row>
    <row r="131" s="13" customFormat="1">
      <c r="A131" s="13"/>
      <c r="B131" s="267"/>
      <c r="C131" s="268"/>
      <c r="D131" s="259" t="s">
        <v>293</v>
      </c>
      <c r="E131" s="269" t="s">
        <v>1</v>
      </c>
      <c r="F131" s="270" t="s">
        <v>1165</v>
      </c>
      <c r="G131" s="268"/>
      <c r="H131" s="271">
        <v>5.1840000000000002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77" t="s">
        <v>293</v>
      </c>
      <c r="AU131" s="277" t="s">
        <v>96</v>
      </c>
      <c r="AV131" s="13" t="s">
        <v>96</v>
      </c>
      <c r="AW131" s="13" t="s">
        <v>40</v>
      </c>
      <c r="AX131" s="13" t="s">
        <v>93</v>
      </c>
      <c r="AY131" s="277" t="s">
        <v>180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300</v>
      </c>
      <c r="F132" s="248" t="s">
        <v>301</v>
      </c>
      <c r="G132" s="249" t="s">
        <v>290</v>
      </c>
      <c r="H132" s="250">
        <v>5.1840000000000002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1166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301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13" customFormat="1">
      <c r="A134" s="13"/>
      <c r="B134" s="267"/>
      <c r="C134" s="268"/>
      <c r="D134" s="259" t="s">
        <v>293</v>
      </c>
      <c r="E134" s="269" t="s">
        <v>1</v>
      </c>
      <c r="F134" s="270" t="s">
        <v>1165</v>
      </c>
      <c r="G134" s="268"/>
      <c r="H134" s="271">
        <v>5.1840000000000002</v>
      </c>
      <c r="I134" s="272"/>
      <c r="J134" s="268"/>
      <c r="K134" s="268"/>
      <c r="L134" s="273"/>
      <c r="M134" s="274"/>
      <c r="N134" s="275"/>
      <c r="O134" s="275"/>
      <c r="P134" s="275"/>
      <c r="Q134" s="275"/>
      <c r="R134" s="275"/>
      <c r="S134" s="275"/>
      <c r="T134" s="27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7" t="s">
        <v>293</v>
      </c>
      <c r="AU134" s="277" t="s">
        <v>96</v>
      </c>
      <c r="AV134" s="13" t="s">
        <v>96</v>
      </c>
      <c r="AW134" s="13" t="s">
        <v>40</v>
      </c>
      <c r="AX134" s="13" t="s">
        <v>93</v>
      </c>
      <c r="AY134" s="277" t="s">
        <v>180</v>
      </c>
    </row>
    <row r="135" s="2" customFormat="1" ht="24" customHeight="1">
      <c r="A135" s="38"/>
      <c r="B135" s="39"/>
      <c r="C135" s="246" t="s">
        <v>193</v>
      </c>
      <c r="D135" s="246" t="s">
        <v>181</v>
      </c>
      <c r="E135" s="247" t="s">
        <v>304</v>
      </c>
      <c r="F135" s="248" t="s">
        <v>305</v>
      </c>
      <c r="G135" s="249" t="s">
        <v>290</v>
      </c>
      <c r="H135" s="250">
        <v>10.368</v>
      </c>
      <c r="I135" s="251"/>
      <c r="J135" s="252">
        <f>ROUND(I135*H135,2)</f>
        <v>0</v>
      </c>
      <c r="K135" s="248" t="s">
        <v>280</v>
      </c>
      <c r="L135" s="44"/>
      <c r="M135" s="253" t="s">
        <v>1</v>
      </c>
      <c r="N135" s="254" t="s">
        <v>50</v>
      </c>
      <c r="O135" s="91"/>
      <c r="P135" s="255">
        <f>O135*H135</f>
        <v>0</v>
      </c>
      <c r="Q135" s="255">
        <v>0</v>
      </c>
      <c r="R135" s="255">
        <f>Q135*H135</f>
        <v>0</v>
      </c>
      <c r="S135" s="255">
        <v>0</v>
      </c>
      <c r="T135" s="25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57" t="s">
        <v>198</v>
      </c>
      <c r="AT135" s="257" t="s">
        <v>181</v>
      </c>
      <c r="AU135" s="257" t="s">
        <v>96</v>
      </c>
      <c r="AY135" s="16" t="s">
        <v>180</v>
      </c>
      <c r="BE135" s="258">
        <f>IF(N135="základní",J135,0)</f>
        <v>0</v>
      </c>
      <c r="BF135" s="258">
        <f>IF(N135="snížená",J135,0)</f>
        <v>0</v>
      </c>
      <c r="BG135" s="258">
        <f>IF(N135="zákl. přenesená",J135,0)</f>
        <v>0</v>
      </c>
      <c r="BH135" s="258">
        <f>IF(N135="sníž. přenesená",J135,0)</f>
        <v>0</v>
      </c>
      <c r="BI135" s="258">
        <f>IF(N135="nulová",J135,0)</f>
        <v>0</v>
      </c>
      <c r="BJ135" s="16" t="s">
        <v>93</v>
      </c>
      <c r="BK135" s="258">
        <f>ROUND(I135*H135,2)</f>
        <v>0</v>
      </c>
      <c r="BL135" s="16" t="s">
        <v>198</v>
      </c>
      <c r="BM135" s="257" t="s">
        <v>1167</v>
      </c>
    </row>
    <row r="136" s="2" customFormat="1">
      <c r="A136" s="38"/>
      <c r="B136" s="39"/>
      <c r="C136" s="40"/>
      <c r="D136" s="259" t="s">
        <v>187</v>
      </c>
      <c r="E136" s="40"/>
      <c r="F136" s="260" t="s">
        <v>305</v>
      </c>
      <c r="G136" s="40"/>
      <c r="H136" s="40"/>
      <c r="I136" s="154"/>
      <c r="J136" s="40"/>
      <c r="K136" s="40"/>
      <c r="L136" s="44"/>
      <c r="M136" s="261"/>
      <c r="N136" s="262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6" t="s">
        <v>187</v>
      </c>
      <c r="AU136" s="16" t="s">
        <v>96</v>
      </c>
    </row>
    <row r="137" s="13" customFormat="1">
      <c r="A137" s="13"/>
      <c r="B137" s="267"/>
      <c r="C137" s="268"/>
      <c r="D137" s="259" t="s">
        <v>293</v>
      </c>
      <c r="E137" s="268"/>
      <c r="F137" s="270" t="s">
        <v>1168</v>
      </c>
      <c r="G137" s="268"/>
      <c r="H137" s="271">
        <v>10.368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7" t="s">
        <v>293</v>
      </c>
      <c r="AU137" s="277" t="s">
        <v>96</v>
      </c>
      <c r="AV137" s="13" t="s">
        <v>96</v>
      </c>
      <c r="AW137" s="13" t="s">
        <v>4</v>
      </c>
      <c r="AX137" s="13" t="s">
        <v>93</v>
      </c>
      <c r="AY137" s="277" t="s">
        <v>180</v>
      </c>
    </row>
    <row r="138" s="2" customFormat="1" ht="24" customHeight="1">
      <c r="A138" s="38"/>
      <c r="B138" s="39"/>
      <c r="C138" s="246" t="s">
        <v>198</v>
      </c>
      <c r="D138" s="246" t="s">
        <v>181</v>
      </c>
      <c r="E138" s="247" t="s">
        <v>320</v>
      </c>
      <c r="F138" s="248" t="s">
        <v>321</v>
      </c>
      <c r="G138" s="249" t="s">
        <v>322</v>
      </c>
      <c r="H138" s="250">
        <v>10.368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1169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321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1170</v>
      </c>
      <c r="G140" s="268"/>
      <c r="H140" s="271">
        <v>10.368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179</v>
      </c>
      <c r="D141" s="246" t="s">
        <v>181</v>
      </c>
      <c r="E141" s="247" t="s">
        <v>330</v>
      </c>
      <c r="F141" s="248" t="s">
        <v>331</v>
      </c>
      <c r="G141" s="249" t="s">
        <v>327</v>
      </c>
      <c r="H141" s="250">
        <v>5.7599999999999998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</v>
      </c>
      <c r="T141" s="25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1171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333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1172</v>
      </c>
      <c r="G143" s="268"/>
      <c r="H143" s="271">
        <v>5.7599999999999998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93</v>
      </c>
      <c r="AY143" s="277" t="s">
        <v>180</v>
      </c>
    </row>
    <row r="144" s="2" customFormat="1" ht="16.5" customHeight="1">
      <c r="A144" s="38"/>
      <c r="B144" s="39"/>
      <c r="C144" s="278" t="s">
        <v>206</v>
      </c>
      <c r="D144" s="278" t="s">
        <v>334</v>
      </c>
      <c r="E144" s="279" t="s">
        <v>335</v>
      </c>
      <c r="F144" s="280" t="s">
        <v>336</v>
      </c>
      <c r="G144" s="281" t="s">
        <v>337</v>
      </c>
      <c r="H144" s="282">
        <v>0.14399999999999999</v>
      </c>
      <c r="I144" s="283"/>
      <c r="J144" s="284">
        <f>ROUND(I144*H144,2)</f>
        <v>0</v>
      </c>
      <c r="K144" s="280" t="s">
        <v>280</v>
      </c>
      <c r="L144" s="285"/>
      <c r="M144" s="286" t="s">
        <v>1</v>
      </c>
      <c r="N144" s="287" t="s">
        <v>50</v>
      </c>
      <c r="O144" s="91"/>
      <c r="P144" s="255">
        <f>O144*H144</f>
        <v>0</v>
      </c>
      <c r="Q144" s="255">
        <v>0.001</v>
      </c>
      <c r="R144" s="255">
        <f>Q144*H144</f>
        <v>0.000144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215</v>
      </c>
      <c r="AT144" s="257" t="s">
        <v>334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1173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336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13" customFormat="1">
      <c r="A146" s="13"/>
      <c r="B146" s="267"/>
      <c r="C146" s="268"/>
      <c r="D146" s="259" t="s">
        <v>293</v>
      </c>
      <c r="E146" s="268"/>
      <c r="F146" s="270" t="s">
        <v>1174</v>
      </c>
      <c r="G146" s="268"/>
      <c r="H146" s="271">
        <v>0.14399999999999999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</v>
      </c>
      <c r="AX146" s="13" t="s">
        <v>93</v>
      </c>
      <c r="AY146" s="277" t="s">
        <v>180</v>
      </c>
    </row>
    <row r="147" s="2" customFormat="1" ht="24" customHeight="1">
      <c r="A147" s="38"/>
      <c r="B147" s="39"/>
      <c r="C147" s="246" t="s">
        <v>211</v>
      </c>
      <c r="D147" s="246" t="s">
        <v>181</v>
      </c>
      <c r="E147" s="247" t="s">
        <v>1175</v>
      </c>
      <c r="F147" s="248" t="s">
        <v>1176</v>
      </c>
      <c r="G147" s="249" t="s">
        <v>327</v>
      </c>
      <c r="H147" s="250">
        <v>5.7599999999999998</v>
      </c>
      <c r="I147" s="251"/>
      <c r="J147" s="252">
        <f>ROUND(I147*H147,2)</f>
        <v>0</v>
      </c>
      <c r="K147" s="248" t="s">
        <v>280</v>
      </c>
      <c r="L147" s="44"/>
      <c r="M147" s="253" t="s">
        <v>1</v>
      </c>
      <c r="N147" s="254" t="s">
        <v>50</v>
      </c>
      <c r="O147" s="91"/>
      <c r="P147" s="255">
        <f>O147*H147</f>
        <v>0</v>
      </c>
      <c r="Q147" s="255">
        <v>0</v>
      </c>
      <c r="R147" s="255">
        <f>Q147*H147</f>
        <v>0</v>
      </c>
      <c r="S147" s="255">
        <v>0</v>
      </c>
      <c r="T147" s="25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57" t="s">
        <v>198</v>
      </c>
      <c r="AT147" s="257" t="s">
        <v>181</v>
      </c>
      <c r="AU147" s="257" t="s">
        <v>96</v>
      </c>
      <c r="AY147" s="16" t="s">
        <v>180</v>
      </c>
      <c r="BE147" s="258">
        <f>IF(N147="základní",J147,0)</f>
        <v>0</v>
      </c>
      <c r="BF147" s="258">
        <f>IF(N147="snížená",J147,0)</f>
        <v>0</v>
      </c>
      <c r="BG147" s="258">
        <f>IF(N147="zákl. přenesená",J147,0)</f>
        <v>0</v>
      </c>
      <c r="BH147" s="258">
        <f>IF(N147="sníž. přenesená",J147,0)</f>
        <v>0</v>
      </c>
      <c r="BI147" s="258">
        <f>IF(N147="nulová",J147,0)</f>
        <v>0</v>
      </c>
      <c r="BJ147" s="16" t="s">
        <v>93</v>
      </c>
      <c r="BK147" s="258">
        <f>ROUND(I147*H147,2)</f>
        <v>0</v>
      </c>
      <c r="BL147" s="16" t="s">
        <v>198</v>
      </c>
      <c r="BM147" s="257" t="s">
        <v>1177</v>
      </c>
    </row>
    <row r="148" s="2" customFormat="1">
      <c r="A148" s="38"/>
      <c r="B148" s="39"/>
      <c r="C148" s="40"/>
      <c r="D148" s="259" t="s">
        <v>187</v>
      </c>
      <c r="E148" s="40"/>
      <c r="F148" s="260" t="s">
        <v>1178</v>
      </c>
      <c r="G148" s="40"/>
      <c r="H148" s="40"/>
      <c r="I148" s="154"/>
      <c r="J148" s="40"/>
      <c r="K148" s="40"/>
      <c r="L148" s="44"/>
      <c r="M148" s="261"/>
      <c r="N148" s="262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6" t="s">
        <v>187</v>
      </c>
      <c r="AU148" s="16" t="s">
        <v>96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1172</v>
      </c>
      <c r="G149" s="268"/>
      <c r="H149" s="271">
        <v>5.7599999999999998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93</v>
      </c>
      <c r="AY149" s="277" t="s">
        <v>180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96</v>
      </c>
      <c r="F150" s="244" t="s">
        <v>362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SUM(P151:P153)</f>
        <v>0</v>
      </c>
      <c r="Q150" s="238"/>
      <c r="R150" s="239">
        <f>SUM(R151:R153)</f>
        <v>11.69686656</v>
      </c>
      <c r="S150" s="238"/>
      <c r="T150" s="240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93</v>
      </c>
      <c r="AT150" s="242" t="s">
        <v>84</v>
      </c>
      <c r="AU150" s="242" t="s">
        <v>93</v>
      </c>
      <c r="AY150" s="241" t="s">
        <v>180</v>
      </c>
      <c r="BK150" s="243">
        <f>SUM(BK151:BK153)</f>
        <v>0</v>
      </c>
    </row>
    <row r="151" s="2" customFormat="1" ht="16.5" customHeight="1">
      <c r="A151" s="38"/>
      <c r="B151" s="39"/>
      <c r="C151" s="246" t="s">
        <v>215</v>
      </c>
      <c r="D151" s="246" t="s">
        <v>181</v>
      </c>
      <c r="E151" s="247" t="s">
        <v>1179</v>
      </c>
      <c r="F151" s="248" t="s">
        <v>1180</v>
      </c>
      <c r="G151" s="249" t="s">
        <v>290</v>
      </c>
      <c r="H151" s="250">
        <v>5.1840000000000002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2.2563399999999998</v>
      </c>
      <c r="R151" s="255">
        <f>Q151*H151</f>
        <v>11.69686656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1181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1180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1165</v>
      </c>
      <c r="G153" s="268"/>
      <c r="H153" s="271">
        <v>5.1840000000000002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12" customFormat="1" ht="22.8" customHeight="1">
      <c r="A154" s="12"/>
      <c r="B154" s="230"/>
      <c r="C154" s="231"/>
      <c r="D154" s="232" t="s">
        <v>84</v>
      </c>
      <c r="E154" s="244" t="s">
        <v>193</v>
      </c>
      <c r="F154" s="244" t="s">
        <v>390</v>
      </c>
      <c r="G154" s="231"/>
      <c r="H154" s="231"/>
      <c r="I154" s="234"/>
      <c r="J154" s="245">
        <f>BK154</f>
        <v>0</v>
      </c>
      <c r="K154" s="231"/>
      <c r="L154" s="236"/>
      <c r="M154" s="237"/>
      <c r="N154" s="238"/>
      <c r="O154" s="238"/>
      <c r="P154" s="239">
        <f>SUM(P155:P189)</f>
        <v>0</v>
      </c>
      <c r="Q154" s="238"/>
      <c r="R154" s="239">
        <f>SUM(R155:R189)</f>
        <v>6.6677599999999986</v>
      </c>
      <c r="S154" s="238"/>
      <c r="T154" s="240">
        <f>SUM(T155:T189)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41" t="s">
        <v>93</v>
      </c>
      <c r="AT154" s="242" t="s">
        <v>84</v>
      </c>
      <c r="AU154" s="242" t="s">
        <v>93</v>
      </c>
      <c r="AY154" s="241" t="s">
        <v>180</v>
      </c>
      <c r="BK154" s="243">
        <f>SUM(BK155:BK189)</f>
        <v>0</v>
      </c>
    </row>
    <row r="155" s="2" customFormat="1" ht="24" customHeight="1">
      <c r="A155" s="38"/>
      <c r="B155" s="39"/>
      <c r="C155" s="246" t="s">
        <v>219</v>
      </c>
      <c r="D155" s="246" t="s">
        <v>181</v>
      </c>
      <c r="E155" s="247" t="s">
        <v>1182</v>
      </c>
      <c r="F155" s="248" t="s">
        <v>1183</v>
      </c>
      <c r="G155" s="249" t="s">
        <v>342</v>
      </c>
      <c r="H155" s="250">
        <v>36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0.17488999999999999</v>
      </c>
      <c r="R155" s="255">
        <f>Q155*H155</f>
        <v>6.2960399999999996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1184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1185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2" customFormat="1" ht="24" customHeight="1">
      <c r="A157" s="38"/>
      <c r="B157" s="39"/>
      <c r="C157" s="278" t="s">
        <v>223</v>
      </c>
      <c r="D157" s="278" t="s">
        <v>334</v>
      </c>
      <c r="E157" s="279" t="s">
        <v>1186</v>
      </c>
      <c r="F157" s="280" t="s">
        <v>1187</v>
      </c>
      <c r="G157" s="281" t="s">
        <v>342</v>
      </c>
      <c r="H157" s="282">
        <v>14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0.0035000000000000001</v>
      </c>
      <c r="R157" s="255">
        <f>Q157*H157</f>
        <v>0.049000000000000002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215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1188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1189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239</v>
      </c>
      <c r="G159" s="268"/>
      <c r="H159" s="271">
        <v>14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78" t="s">
        <v>227</v>
      </c>
      <c r="D160" s="278" t="s">
        <v>334</v>
      </c>
      <c r="E160" s="279" t="s">
        <v>1190</v>
      </c>
      <c r="F160" s="280" t="s">
        <v>1191</v>
      </c>
      <c r="G160" s="281" t="s">
        <v>342</v>
      </c>
      <c r="H160" s="282">
        <v>4</v>
      </c>
      <c r="I160" s="283"/>
      <c r="J160" s="284">
        <f>ROUND(I160*H160,2)</f>
        <v>0</v>
      </c>
      <c r="K160" s="280" t="s">
        <v>280</v>
      </c>
      <c r="L160" s="285"/>
      <c r="M160" s="286" t="s">
        <v>1</v>
      </c>
      <c r="N160" s="287" t="s">
        <v>50</v>
      </c>
      <c r="O160" s="91"/>
      <c r="P160" s="255">
        <f>O160*H160</f>
        <v>0</v>
      </c>
      <c r="Q160" s="255">
        <v>0.0033999999999999998</v>
      </c>
      <c r="R160" s="255">
        <f>Q160*H160</f>
        <v>0.013599999999999999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215</v>
      </c>
      <c r="AT160" s="257" t="s">
        <v>334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1192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1193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198</v>
      </c>
      <c r="G162" s="268"/>
      <c r="H162" s="271">
        <v>4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78" t="s">
        <v>231</v>
      </c>
      <c r="D163" s="278" t="s">
        <v>334</v>
      </c>
      <c r="E163" s="279" t="s">
        <v>1194</v>
      </c>
      <c r="F163" s="280" t="s">
        <v>1195</v>
      </c>
      <c r="G163" s="281" t="s">
        <v>342</v>
      </c>
      <c r="H163" s="282">
        <v>14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0.002</v>
      </c>
      <c r="R163" s="255">
        <f>Q163*H163</f>
        <v>0.028000000000000001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1196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1197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2" customFormat="1" ht="16.5" customHeight="1">
      <c r="A165" s="38"/>
      <c r="B165" s="39"/>
      <c r="C165" s="278" t="s">
        <v>235</v>
      </c>
      <c r="D165" s="278" t="s">
        <v>334</v>
      </c>
      <c r="E165" s="279" t="s">
        <v>1198</v>
      </c>
      <c r="F165" s="280" t="s">
        <v>1199</v>
      </c>
      <c r="G165" s="281" t="s">
        <v>342</v>
      </c>
      <c r="H165" s="282">
        <v>1</v>
      </c>
      <c r="I165" s="283"/>
      <c r="J165" s="284">
        <f>ROUND(I165*H165,2)</f>
        <v>0</v>
      </c>
      <c r="K165" s="280" t="s">
        <v>280</v>
      </c>
      <c r="L165" s="285"/>
      <c r="M165" s="286" t="s">
        <v>1</v>
      </c>
      <c r="N165" s="287" t="s">
        <v>50</v>
      </c>
      <c r="O165" s="91"/>
      <c r="P165" s="255">
        <f>O165*H165</f>
        <v>0</v>
      </c>
      <c r="Q165" s="255">
        <v>0.0028</v>
      </c>
      <c r="R165" s="255">
        <f>Q165*H165</f>
        <v>0.0028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215</v>
      </c>
      <c r="AT165" s="257" t="s">
        <v>334</v>
      </c>
      <c r="AU165" s="257" t="s">
        <v>96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1200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1201</v>
      </c>
      <c r="G166" s="40"/>
      <c r="H166" s="40"/>
      <c r="I166" s="154"/>
      <c r="J166" s="40"/>
      <c r="K166" s="40"/>
      <c r="L166" s="44"/>
      <c r="M166" s="261"/>
      <c r="N166" s="262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96</v>
      </c>
    </row>
    <row r="167" s="2" customFormat="1" ht="24" customHeight="1">
      <c r="A167" s="38"/>
      <c r="B167" s="39"/>
      <c r="C167" s="278" t="s">
        <v>239</v>
      </c>
      <c r="D167" s="278" t="s">
        <v>334</v>
      </c>
      <c r="E167" s="279" t="s">
        <v>1202</v>
      </c>
      <c r="F167" s="280" t="s">
        <v>1203</v>
      </c>
      <c r="G167" s="281" t="s">
        <v>342</v>
      </c>
      <c r="H167" s="282">
        <v>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0.0028</v>
      </c>
      <c r="R167" s="255">
        <f>Q167*H167</f>
        <v>0.0028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215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1204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1205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2" customFormat="1" ht="16.5" customHeight="1">
      <c r="A169" s="38"/>
      <c r="B169" s="39"/>
      <c r="C169" s="278" t="s">
        <v>8</v>
      </c>
      <c r="D169" s="278" t="s">
        <v>334</v>
      </c>
      <c r="E169" s="279" t="s">
        <v>1206</v>
      </c>
      <c r="F169" s="280" t="s">
        <v>1207</v>
      </c>
      <c r="G169" s="281" t="s">
        <v>342</v>
      </c>
      <c r="H169" s="282">
        <v>2</v>
      </c>
      <c r="I169" s="283"/>
      <c r="J169" s="284">
        <f>ROUND(I169*H169,2)</f>
        <v>0</v>
      </c>
      <c r="K169" s="280" t="s">
        <v>1</v>
      </c>
      <c r="L169" s="285"/>
      <c r="M169" s="286" t="s">
        <v>1</v>
      </c>
      <c r="N169" s="287" t="s">
        <v>50</v>
      </c>
      <c r="O169" s="91"/>
      <c r="P169" s="255">
        <f>O169*H169</f>
        <v>0</v>
      </c>
      <c r="Q169" s="255">
        <v>0.0028</v>
      </c>
      <c r="R169" s="255">
        <f>Q169*H169</f>
        <v>0.0055999999999999999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215</v>
      </c>
      <c r="AT169" s="257" t="s">
        <v>334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1208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1205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2" customFormat="1" ht="24" customHeight="1">
      <c r="A171" s="38"/>
      <c r="B171" s="39"/>
      <c r="C171" s="246" t="s">
        <v>368</v>
      </c>
      <c r="D171" s="246" t="s">
        <v>181</v>
      </c>
      <c r="E171" s="247" t="s">
        <v>1209</v>
      </c>
      <c r="F171" s="248" t="s">
        <v>1210</v>
      </c>
      <c r="G171" s="249" t="s">
        <v>342</v>
      </c>
      <c r="H171" s="250">
        <v>1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1211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1212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2" customFormat="1" ht="16.5" customHeight="1">
      <c r="A173" s="38"/>
      <c r="B173" s="39"/>
      <c r="C173" s="278" t="s">
        <v>374</v>
      </c>
      <c r="D173" s="278" t="s">
        <v>334</v>
      </c>
      <c r="E173" s="279" t="s">
        <v>1213</v>
      </c>
      <c r="F173" s="280" t="s">
        <v>1214</v>
      </c>
      <c r="G173" s="281" t="s">
        <v>342</v>
      </c>
      <c r="H173" s="282">
        <v>1</v>
      </c>
      <c r="I173" s="283"/>
      <c r="J173" s="284">
        <f>ROUND(I173*H173,2)</f>
        <v>0</v>
      </c>
      <c r="K173" s="280" t="s">
        <v>280</v>
      </c>
      <c r="L173" s="285"/>
      <c r="M173" s="286" t="s">
        <v>1</v>
      </c>
      <c r="N173" s="287" t="s">
        <v>50</v>
      </c>
      <c r="O173" s="91"/>
      <c r="P173" s="255">
        <f>O173*H173</f>
        <v>0</v>
      </c>
      <c r="Q173" s="255">
        <v>0.098500000000000004</v>
      </c>
      <c r="R173" s="255">
        <f>Q173*H173</f>
        <v>0.098500000000000004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215</v>
      </c>
      <c r="AT173" s="257" t="s">
        <v>334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1215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1216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2" customFormat="1" ht="16.5" customHeight="1">
      <c r="A175" s="38"/>
      <c r="B175" s="39"/>
      <c r="C175" s="278" t="s">
        <v>380</v>
      </c>
      <c r="D175" s="278" t="s">
        <v>334</v>
      </c>
      <c r="E175" s="279" t="s">
        <v>1217</v>
      </c>
      <c r="F175" s="280" t="s">
        <v>1218</v>
      </c>
      <c r="G175" s="281" t="s">
        <v>342</v>
      </c>
      <c r="H175" s="282">
        <v>1</v>
      </c>
      <c r="I175" s="283"/>
      <c r="J175" s="284">
        <f>ROUND(I175*H175,2)</f>
        <v>0</v>
      </c>
      <c r="K175" s="280" t="s">
        <v>1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0.098500000000000004</v>
      </c>
      <c r="R175" s="255">
        <f>Q175*H175</f>
        <v>0.098500000000000004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1219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1216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24" customHeight="1">
      <c r="A177" s="38"/>
      <c r="B177" s="39"/>
      <c r="C177" s="246" t="s">
        <v>385</v>
      </c>
      <c r="D177" s="246" t="s">
        <v>181</v>
      </c>
      <c r="E177" s="247" t="s">
        <v>1220</v>
      </c>
      <c r="F177" s="248" t="s">
        <v>1221</v>
      </c>
      <c r="G177" s="249" t="s">
        <v>342</v>
      </c>
      <c r="H177" s="250">
        <v>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1222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1223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2" customFormat="1" ht="24" customHeight="1">
      <c r="A179" s="38"/>
      <c r="B179" s="39"/>
      <c r="C179" s="246" t="s">
        <v>391</v>
      </c>
      <c r="D179" s="246" t="s">
        <v>181</v>
      </c>
      <c r="E179" s="247" t="s">
        <v>1224</v>
      </c>
      <c r="F179" s="248" t="s">
        <v>1225</v>
      </c>
      <c r="G179" s="249" t="s">
        <v>483</v>
      </c>
      <c r="H179" s="250">
        <v>44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1226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1227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2" customFormat="1" ht="16.5" customHeight="1">
      <c r="A181" s="38"/>
      <c r="B181" s="39"/>
      <c r="C181" s="278" t="s">
        <v>7</v>
      </c>
      <c r="D181" s="278" t="s">
        <v>334</v>
      </c>
      <c r="E181" s="279" t="s">
        <v>1228</v>
      </c>
      <c r="F181" s="280" t="s">
        <v>1229</v>
      </c>
      <c r="G181" s="281" t="s">
        <v>483</v>
      </c>
      <c r="H181" s="282">
        <v>44</v>
      </c>
      <c r="I181" s="283"/>
      <c r="J181" s="284">
        <f>ROUND(I181*H181,2)</f>
        <v>0</v>
      </c>
      <c r="K181" s="280" t="s">
        <v>280</v>
      </c>
      <c r="L181" s="285"/>
      <c r="M181" s="286" t="s">
        <v>1</v>
      </c>
      <c r="N181" s="287" t="s">
        <v>50</v>
      </c>
      <c r="O181" s="91"/>
      <c r="P181" s="255">
        <f>O181*H181</f>
        <v>0</v>
      </c>
      <c r="Q181" s="255">
        <v>0.00131</v>
      </c>
      <c r="R181" s="255">
        <f>Q181*H181</f>
        <v>0.057639999999999997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215</v>
      </c>
      <c r="AT181" s="257" t="s">
        <v>334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1230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1231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2" customFormat="1" ht="24" customHeight="1">
      <c r="A183" s="38"/>
      <c r="B183" s="39"/>
      <c r="C183" s="246" t="s">
        <v>399</v>
      </c>
      <c r="D183" s="246" t="s">
        <v>181</v>
      </c>
      <c r="E183" s="247" t="s">
        <v>1232</v>
      </c>
      <c r="F183" s="248" t="s">
        <v>1233</v>
      </c>
      <c r="G183" s="249" t="s">
        <v>483</v>
      </c>
      <c r="H183" s="250">
        <v>133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1234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1235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24" customHeight="1">
      <c r="A185" s="38"/>
      <c r="B185" s="39"/>
      <c r="C185" s="278" t="s">
        <v>404</v>
      </c>
      <c r="D185" s="278" t="s">
        <v>334</v>
      </c>
      <c r="E185" s="279" t="s">
        <v>1236</v>
      </c>
      <c r="F185" s="280" t="s">
        <v>1237</v>
      </c>
      <c r="G185" s="281" t="s">
        <v>483</v>
      </c>
      <c r="H185" s="282">
        <v>132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4.0000000000000003E-05</v>
      </c>
      <c r="R185" s="255">
        <f>Q185*H185</f>
        <v>0.0052800000000000008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1238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1237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1239</v>
      </c>
      <c r="G187" s="268"/>
      <c r="H187" s="271">
        <v>132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16.5" customHeight="1">
      <c r="A188" s="38"/>
      <c r="B188" s="39"/>
      <c r="C188" s="278" t="s">
        <v>409</v>
      </c>
      <c r="D188" s="278" t="s">
        <v>334</v>
      </c>
      <c r="E188" s="279" t="s">
        <v>1240</v>
      </c>
      <c r="F188" s="280" t="s">
        <v>1241</v>
      </c>
      <c r="G188" s="281" t="s">
        <v>342</v>
      </c>
      <c r="H188" s="282">
        <v>1</v>
      </c>
      <c r="I188" s="283"/>
      <c r="J188" s="284">
        <f>ROUND(I188*H188,2)</f>
        <v>0</v>
      </c>
      <c r="K188" s="280" t="s">
        <v>312</v>
      </c>
      <c r="L188" s="285"/>
      <c r="M188" s="286" t="s">
        <v>1</v>
      </c>
      <c r="N188" s="287" t="s">
        <v>50</v>
      </c>
      <c r="O188" s="91"/>
      <c r="P188" s="255">
        <f>O188*H188</f>
        <v>0</v>
      </c>
      <c r="Q188" s="255">
        <v>0.01</v>
      </c>
      <c r="R188" s="255">
        <f>Q188*H188</f>
        <v>0.01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215</v>
      </c>
      <c r="AT188" s="257" t="s">
        <v>334</v>
      </c>
      <c r="AU188" s="257" t="s">
        <v>96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1242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1243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96</v>
      </c>
    </row>
    <row r="190" s="12" customFormat="1" ht="22.8" customHeight="1">
      <c r="A190" s="12"/>
      <c r="B190" s="230"/>
      <c r="C190" s="231"/>
      <c r="D190" s="232" t="s">
        <v>84</v>
      </c>
      <c r="E190" s="244" t="s">
        <v>1244</v>
      </c>
      <c r="F190" s="244" t="s">
        <v>955</v>
      </c>
      <c r="G190" s="231"/>
      <c r="H190" s="231"/>
      <c r="I190" s="234"/>
      <c r="J190" s="245">
        <f>BK190</f>
        <v>0</v>
      </c>
      <c r="K190" s="231"/>
      <c r="L190" s="236"/>
      <c r="M190" s="237"/>
      <c r="N190" s="238"/>
      <c r="O190" s="238"/>
      <c r="P190" s="239">
        <f>SUM(P191:P192)</f>
        <v>0</v>
      </c>
      <c r="Q190" s="238"/>
      <c r="R190" s="239">
        <f>SUM(R191:R192)</f>
        <v>0</v>
      </c>
      <c r="S190" s="238"/>
      <c r="T190" s="240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41" t="s">
        <v>93</v>
      </c>
      <c r="AT190" s="242" t="s">
        <v>84</v>
      </c>
      <c r="AU190" s="242" t="s">
        <v>93</v>
      </c>
      <c r="AY190" s="241" t="s">
        <v>180</v>
      </c>
      <c r="BK190" s="243">
        <f>SUM(BK191:BK192)</f>
        <v>0</v>
      </c>
    </row>
    <row r="191" s="2" customFormat="1" ht="24" customHeight="1">
      <c r="A191" s="38"/>
      <c r="B191" s="39"/>
      <c r="C191" s="246" t="s">
        <v>414</v>
      </c>
      <c r="D191" s="246" t="s">
        <v>181</v>
      </c>
      <c r="E191" s="247" t="s">
        <v>1245</v>
      </c>
      <c r="F191" s="248" t="s">
        <v>1246</v>
      </c>
      <c r="G191" s="249" t="s">
        <v>322</v>
      </c>
      <c r="H191" s="250">
        <v>18.524000000000001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1247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1248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2" customFormat="1" ht="25.92" customHeight="1">
      <c r="A193" s="12"/>
      <c r="B193" s="230"/>
      <c r="C193" s="231"/>
      <c r="D193" s="232" t="s">
        <v>84</v>
      </c>
      <c r="E193" s="233" t="s">
        <v>540</v>
      </c>
      <c r="F193" s="233" t="s">
        <v>541</v>
      </c>
      <c r="G193" s="231"/>
      <c r="H193" s="231"/>
      <c r="I193" s="234"/>
      <c r="J193" s="235">
        <f>BK193</f>
        <v>0</v>
      </c>
      <c r="K193" s="231"/>
      <c r="L193" s="236"/>
      <c r="M193" s="237"/>
      <c r="N193" s="238"/>
      <c r="O193" s="238"/>
      <c r="P193" s="239">
        <f>P194</f>
        <v>0</v>
      </c>
      <c r="Q193" s="238"/>
      <c r="R193" s="239">
        <f>R194</f>
        <v>0.16520000000000001</v>
      </c>
      <c r="S193" s="238"/>
      <c r="T193" s="240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41" t="s">
        <v>96</v>
      </c>
      <c r="AT193" s="242" t="s">
        <v>84</v>
      </c>
      <c r="AU193" s="242" t="s">
        <v>85</v>
      </c>
      <c r="AY193" s="241" t="s">
        <v>180</v>
      </c>
      <c r="BK193" s="243">
        <f>BK194</f>
        <v>0</v>
      </c>
    </row>
    <row r="194" s="12" customFormat="1" ht="22.8" customHeight="1">
      <c r="A194" s="12"/>
      <c r="B194" s="230"/>
      <c r="C194" s="231"/>
      <c r="D194" s="232" t="s">
        <v>84</v>
      </c>
      <c r="E194" s="244" t="s">
        <v>1249</v>
      </c>
      <c r="F194" s="244" t="s">
        <v>1250</v>
      </c>
      <c r="G194" s="231"/>
      <c r="H194" s="231"/>
      <c r="I194" s="234"/>
      <c r="J194" s="245">
        <f>BK194</f>
        <v>0</v>
      </c>
      <c r="K194" s="231"/>
      <c r="L194" s="236"/>
      <c r="M194" s="237"/>
      <c r="N194" s="238"/>
      <c r="O194" s="238"/>
      <c r="P194" s="239">
        <f>SUM(P195:P203)</f>
        <v>0</v>
      </c>
      <c r="Q194" s="238"/>
      <c r="R194" s="239">
        <f>SUM(R195:R203)</f>
        <v>0.16520000000000001</v>
      </c>
      <c r="S194" s="238"/>
      <c r="T194" s="240">
        <f>SUM(T195:T203)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41" t="s">
        <v>96</v>
      </c>
      <c r="AT194" s="242" t="s">
        <v>84</v>
      </c>
      <c r="AU194" s="242" t="s">
        <v>93</v>
      </c>
      <c r="AY194" s="241" t="s">
        <v>180</v>
      </c>
      <c r="BK194" s="243">
        <f>SUM(BK195:BK203)</f>
        <v>0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1251</v>
      </c>
      <c r="F195" s="280" t="s">
        <v>1252</v>
      </c>
      <c r="G195" s="281" t="s">
        <v>342</v>
      </c>
      <c r="H195" s="282">
        <v>1</v>
      </c>
      <c r="I195" s="283"/>
      <c r="J195" s="284">
        <f>ROUND(I195*H195,2)</f>
        <v>0</v>
      </c>
      <c r="K195" s="280" t="s">
        <v>280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0.00080000000000000004</v>
      </c>
      <c r="R195" s="255">
        <f>Q195*H195</f>
        <v>0.00080000000000000004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215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1253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1254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1255</v>
      </c>
      <c r="F198" s="280" t="s">
        <v>1256</v>
      </c>
      <c r="G198" s="281" t="s">
        <v>342</v>
      </c>
      <c r="H198" s="282">
        <v>36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0.0044000000000000003</v>
      </c>
      <c r="R198" s="255">
        <f>Q198*H198</f>
        <v>0.15840000000000001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215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1257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1258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475</v>
      </c>
      <c r="G200" s="268"/>
      <c r="H200" s="271">
        <v>36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24" customHeight="1">
      <c r="A201" s="38"/>
      <c r="B201" s="39"/>
      <c r="C201" s="246" t="s">
        <v>431</v>
      </c>
      <c r="D201" s="246" t="s">
        <v>181</v>
      </c>
      <c r="E201" s="247" t="s">
        <v>1259</v>
      </c>
      <c r="F201" s="248" t="s">
        <v>1260</v>
      </c>
      <c r="G201" s="249" t="s">
        <v>337</v>
      </c>
      <c r="H201" s="250">
        <v>100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6.0000000000000002E-05</v>
      </c>
      <c r="R201" s="255">
        <f>Q201*H201</f>
        <v>0.0060000000000000001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368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1261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1262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823</v>
      </c>
      <c r="G203" s="268"/>
      <c r="H203" s="271">
        <v>100</v>
      </c>
      <c r="I203" s="272"/>
      <c r="J203" s="268"/>
      <c r="K203" s="268"/>
      <c r="L203" s="273"/>
      <c r="M203" s="288"/>
      <c r="N203" s="289"/>
      <c r="O203" s="289"/>
      <c r="P203" s="289"/>
      <c r="Q203" s="289"/>
      <c r="R203" s="289"/>
      <c r="S203" s="289"/>
      <c r="T203" s="29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6.96" customHeight="1">
      <c r="A204" s="38"/>
      <c r="B204" s="66"/>
      <c r="C204" s="67"/>
      <c r="D204" s="67"/>
      <c r="E204" s="67"/>
      <c r="F204" s="67"/>
      <c r="G204" s="67"/>
      <c r="H204" s="67"/>
      <c r="I204" s="195"/>
      <c r="J204" s="67"/>
      <c r="K204" s="67"/>
      <c r="L204" s="44"/>
      <c r="M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</row>
  </sheetData>
  <sheetProtection sheet="1" autoFilter="0" formatColumns="0" formatRows="0" objects="1" scenarios="1" spinCount="100000" saltValue="kzgdThV1lW7jA1Bg9JScLEtmcusTbNHDUilFbtyW9AuRhGm74VLHjWIk77JOegd0hqU/zhlgTkBnPLHTe555zg==" hashValue="pi3heJG8o1pUdDWySfDKTNceUZsFFcQFXuhwe36aaLDqw/z2tYAPzCcZC3+pRjD8CX6rKQT5E/eZbDu2QWGkng==" algorithmName="SHA-512" password="CC35"/>
  <autoFilter ref="C125:K203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1263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ROUND(J127,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ROUND((SUM(BE127:BE238)),  2)</f>
        <v>0</v>
      </c>
      <c r="G35" s="38"/>
      <c r="H35" s="38"/>
      <c r="I35" s="174">
        <v>0.20999999999999999</v>
      </c>
      <c r="J35" s="173">
        <f>ROUND(((SUM(BE127:BE238))*I35),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ROUND((SUM(BF127:BF238)),  2)</f>
        <v>0</v>
      </c>
      <c r="G36" s="38"/>
      <c r="H36" s="38"/>
      <c r="I36" s="174">
        <v>0.14999999999999999</v>
      </c>
      <c r="J36" s="173">
        <f>ROUND(((SUM(BF127:BF238))*I36),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ROUND((SUM(BG127:BG238)),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ROUND((SUM(BH127:BH238)),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ROUND((SUM(BI127:BI238)),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7" customHeight="1">
      <c r="A88" s="38"/>
      <c r="B88" s="39"/>
      <c r="C88" s="40"/>
      <c r="D88" s="40"/>
      <c r="E88" s="76" t="str">
        <f>E11</f>
        <v>2019_01_01.5 - SO 1.02 Podtlaková stanice VS 1 - stavební příprava pro sběrný tank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J127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J128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J129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J201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J214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J215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J228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J231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195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198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2" t="s">
        <v>164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1" t="s">
        <v>16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99" t="str">
        <f>E7</f>
        <v>Kanalizace Stříbrná Skalice - III.etapa</v>
      </c>
      <c r="F115" s="31"/>
      <c r="G115" s="31"/>
      <c r="H115" s="31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0"/>
      <c r="C116" s="31" t="s">
        <v>150</v>
      </c>
      <c r="D116" s="21"/>
      <c r="E116" s="21"/>
      <c r="F116" s="21"/>
      <c r="G116" s="21"/>
      <c r="H116" s="21"/>
      <c r="I116" s="146"/>
      <c r="J116" s="21"/>
      <c r="K116" s="21"/>
      <c r="L116" s="19"/>
    </row>
    <row r="117" s="2" customFormat="1" ht="16.5" customHeight="1">
      <c r="A117" s="38"/>
      <c r="B117" s="39"/>
      <c r="C117" s="40"/>
      <c r="D117" s="40"/>
      <c r="E117" s="199" t="s">
        <v>247</v>
      </c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248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7" customHeight="1">
      <c r="A119" s="38"/>
      <c r="B119" s="39"/>
      <c r="C119" s="40"/>
      <c r="D119" s="40"/>
      <c r="E119" s="76" t="str">
        <f>E11</f>
        <v>2019_01_01.5 - SO 1.02 Podtlaková stanice VS 1 - stavební příprava pro sběrný tank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F14</f>
        <v>Stříbrná Skalice</v>
      </c>
      <c r="G121" s="40"/>
      <c r="H121" s="40"/>
      <c r="I121" s="156" t="s">
        <v>24</v>
      </c>
      <c r="J121" s="79" t="str">
        <f>IF(J14="","",J14)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30</v>
      </c>
      <c r="D123" s="40"/>
      <c r="E123" s="40"/>
      <c r="F123" s="26" t="str">
        <f>E17</f>
        <v>Obec Stříbrná Skalice</v>
      </c>
      <c r="G123" s="40"/>
      <c r="H123" s="40"/>
      <c r="I123" s="156" t="s">
        <v>37</v>
      </c>
      <c r="J123" s="36" t="str">
        <f>E23</f>
        <v>VRV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IF(E20="","",E20)</f>
        <v>Vyplň údaj</v>
      </c>
      <c r="G124" s="40"/>
      <c r="H124" s="40"/>
      <c r="I124" s="156" t="s">
        <v>41</v>
      </c>
      <c r="J124" s="36" t="str">
        <f>E26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</f>
        <v>0</v>
      </c>
      <c r="Q127" s="104"/>
      <c r="R127" s="227">
        <f>R128</f>
        <v>34.672647980000001</v>
      </c>
      <c r="S127" s="104"/>
      <c r="T127" s="228">
        <f>T128</f>
        <v>0.1749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P129+P186+P201+P215+P231</f>
        <v>0</v>
      </c>
      <c r="Q128" s="238"/>
      <c r="R128" s="239">
        <f>R129+R186+R201+R215+R231</f>
        <v>34.672647980000001</v>
      </c>
      <c r="S128" s="238"/>
      <c r="T128" s="240">
        <f>T129+T186+T201+T215+T231</f>
        <v>0.1749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BK129+BK186+BK201+BK215+BK231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SUM(P130:P185)</f>
        <v>0</v>
      </c>
      <c r="Q129" s="238"/>
      <c r="R129" s="239">
        <f>SUM(R130:R185)</f>
        <v>0.4757826</v>
      </c>
      <c r="S129" s="238"/>
      <c r="T129" s="240">
        <f>SUM(T130:T185)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SUM(BK130:BK185)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1264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283</v>
      </c>
      <c r="F132" s="248" t="s">
        <v>284</v>
      </c>
      <c r="G132" s="249" t="s">
        <v>285</v>
      </c>
      <c r="H132" s="250">
        <v>15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1265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284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1266</v>
      </c>
      <c r="F134" s="248" t="s">
        <v>1267</v>
      </c>
      <c r="G134" s="249" t="s">
        <v>290</v>
      </c>
      <c r="H134" s="250">
        <v>66.653999999999996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1268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1269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1270</v>
      </c>
      <c r="G136" s="268"/>
      <c r="H136" s="271">
        <v>66.653999999999996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24" customHeight="1">
      <c r="A137" s="38"/>
      <c r="B137" s="39"/>
      <c r="C137" s="246" t="s">
        <v>198</v>
      </c>
      <c r="D137" s="246" t="s">
        <v>181</v>
      </c>
      <c r="E137" s="247" t="s">
        <v>973</v>
      </c>
      <c r="F137" s="248" t="s">
        <v>974</v>
      </c>
      <c r="G137" s="249" t="s">
        <v>290</v>
      </c>
      <c r="H137" s="250">
        <v>33.326999999999998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1271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976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1272</v>
      </c>
      <c r="G139" s="268"/>
      <c r="H139" s="271">
        <v>33.326999999999998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179</v>
      </c>
      <c r="D140" s="246" t="s">
        <v>181</v>
      </c>
      <c r="E140" s="247" t="s">
        <v>1273</v>
      </c>
      <c r="F140" s="248" t="s">
        <v>1274</v>
      </c>
      <c r="G140" s="249" t="s">
        <v>290</v>
      </c>
      <c r="H140" s="250">
        <v>28.565999999999999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0.0035000000000000001</v>
      </c>
      <c r="R140" s="255">
        <f>Q140*H140</f>
        <v>0.099981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1275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1276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1277</v>
      </c>
      <c r="G142" s="268"/>
      <c r="H142" s="271">
        <v>28.565999999999999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1278</v>
      </c>
      <c r="F143" s="248" t="s">
        <v>1279</v>
      </c>
      <c r="G143" s="249" t="s">
        <v>290</v>
      </c>
      <c r="H143" s="250">
        <v>14.283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1280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1279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1281</v>
      </c>
      <c r="G145" s="268"/>
      <c r="H145" s="271">
        <v>14.283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16.5" customHeight="1">
      <c r="A146" s="38"/>
      <c r="B146" s="39"/>
      <c r="C146" s="246" t="s">
        <v>211</v>
      </c>
      <c r="D146" s="246" t="s">
        <v>181</v>
      </c>
      <c r="E146" s="247" t="s">
        <v>1282</v>
      </c>
      <c r="F146" s="248" t="s">
        <v>1283</v>
      </c>
      <c r="G146" s="249" t="s">
        <v>327</v>
      </c>
      <c r="H146" s="250">
        <v>84.640000000000001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0.0044400000000000004</v>
      </c>
      <c r="R146" s="255">
        <f>Q146*H146</f>
        <v>0.37580160000000001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1284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1285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1286</v>
      </c>
      <c r="G148" s="268"/>
      <c r="H148" s="271">
        <v>84.640000000000001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16.5" customHeight="1">
      <c r="A149" s="38"/>
      <c r="B149" s="39"/>
      <c r="C149" s="246" t="s">
        <v>215</v>
      </c>
      <c r="D149" s="246" t="s">
        <v>181</v>
      </c>
      <c r="E149" s="247" t="s">
        <v>1287</v>
      </c>
      <c r="F149" s="248" t="s">
        <v>1288</v>
      </c>
      <c r="G149" s="249" t="s">
        <v>327</v>
      </c>
      <c r="H149" s="250">
        <v>84.640000000000001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1289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1290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1286</v>
      </c>
      <c r="G151" s="268"/>
      <c r="H151" s="271">
        <v>84.640000000000001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219</v>
      </c>
      <c r="D152" s="246" t="s">
        <v>181</v>
      </c>
      <c r="E152" s="247" t="s">
        <v>1291</v>
      </c>
      <c r="F152" s="248" t="s">
        <v>1292</v>
      </c>
      <c r="G152" s="249" t="s">
        <v>290</v>
      </c>
      <c r="H152" s="250">
        <v>51.841999999999999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1293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1294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1295</v>
      </c>
      <c r="G154" s="268"/>
      <c r="H154" s="271">
        <v>51.841999999999999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1296</v>
      </c>
      <c r="F155" s="248" t="s">
        <v>1297</v>
      </c>
      <c r="G155" s="249" t="s">
        <v>290</v>
      </c>
      <c r="H155" s="250">
        <v>22.218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1298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1299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1300</v>
      </c>
      <c r="G157" s="268"/>
      <c r="H157" s="271">
        <v>22.218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24" customHeight="1">
      <c r="A158" s="38"/>
      <c r="B158" s="39"/>
      <c r="C158" s="246" t="s">
        <v>227</v>
      </c>
      <c r="D158" s="246" t="s">
        <v>181</v>
      </c>
      <c r="E158" s="247" t="s">
        <v>1000</v>
      </c>
      <c r="F158" s="248" t="s">
        <v>1001</v>
      </c>
      <c r="G158" s="249" t="s">
        <v>290</v>
      </c>
      <c r="H158" s="250">
        <v>133.30799999999999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1301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1003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1302</v>
      </c>
      <c r="G160" s="268"/>
      <c r="H160" s="271">
        <v>133.30799999999999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1005</v>
      </c>
      <c r="F161" s="248" t="s">
        <v>1006</v>
      </c>
      <c r="G161" s="249" t="s">
        <v>290</v>
      </c>
      <c r="H161" s="250">
        <v>28.565999999999999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1303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1008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1277</v>
      </c>
      <c r="G163" s="268"/>
      <c r="H163" s="271">
        <v>28.565999999999999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235</v>
      </c>
      <c r="D164" s="246" t="s">
        <v>181</v>
      </c>
      <c r="E164" s="247" t="s">
        <v>300</v>
      </c>
      <c r="F164" s="248" t="s">
        <v>301</v>
      </c>
      <c r="G164" s="249" t="s">
        <v>290</v>
      </c>
      <c r="H164" s="250">
        <v>2.782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1304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301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1305</v>
      </c>
      <c r="G166" s="268"/>
      <c r="H166" s="271">
        <v>2.782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239</v>
      </c>
      <c r="D167" s="246" t="s">
        <v>181</v>
      </c>
      <c r="E167" s="247" t="s">
        <v>304</v>
      </c>
      <c r="F167" s="248" t="s">
        <v>305</v>
      </c>
      <c r="G167" s="249" t="s">
        <v>290</v>
      </c>
      <c r="H167" s="250">
        <v>5.5640000000000001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1306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305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8"/>
      <c r="F169" s="270" t="s">
        <v>1307</v>
      </c>
      <c r="G169" s="268"/>
      <c r="H169" s="271">
        <v>5.5640000000000001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8</v>
      </c>
      <c r="D170" s="246" t="s">
        <v>181</v>
      </c>
      <c r="E170" s="247" t="s">
        <v>1009</v>
      </c>
      <c r="F170" s="248" t="s">
        <v>1010</v>
      </c>
      <c r="G170" s="249" t="s">
        <v>290</v>
      </c>
      <c r="H170" s="250">
        <v>28.565999999999999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1308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1012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1277</v>
      </c>
      <c r="G172" s="268"/>
      <c r="H172" s="271">
        <v>28.565999999999999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368</v>
      </c>
      <c r="D173" s="246" t="s">
        <v>181</v>
      </c>
      <c r="E173" s="247" t="s">
        <v>1014</v>
      </c>
      <c r="F173" s="248" t="s">
        <v>1015</v>
      </c>
      <c r="G173" s="249" t="s">
        <v>290</v>
      </c>
      <c r="H173" s="250">
        <v>57.131999999999998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1309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1017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8"/>
      <c r="F175" s="270" t="s">
        <v>1310</v>
      </c>
      <c r="G175" s="268"/>
      <c r="H175" s="271">
        <v>57.131999999999998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374</v>
      </c>
      <c r="D176" s="246" t="s">
        <v>181</v>
      </c>
      <c r="E176" s="247" t="s">
        <v>320</v>
      </c>
      <c r="F176" s="248" t="s">
        <v>321</v>
      </c>
      <c r="G176" s="249" t="s">
        <v>322</v>
      </c>
      <c r="H176" s="250">
        <v>69.966999999999999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1311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321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1312</v>
      </c>
      <c r="G178" s="268"/>
      <c r="H178" s="271">
        <v>34.130000000000003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8"/>
      <c r="F179" s="270" t="s">
        <v>1313</v>
      </c>
      <c r="G179" s="268"/>
      <c r="H179" s="271">
        <v>69.966999999999999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46" t="s">
        <v>380</v>
      </c>
      <c r="D180" s="246" t="s">
        <v>181</v>
      </c>
      <c r="E180" s="247" t="s">
        <v>1021</v>
      </c>
      <c r="F180" s="248" t="s">
        <v>1022</v>
      </c>
      <c r="G180" s="249" t="s">
        <v>290</v>
      </c>
      <c r="H180" s="250">
        <v>61.090000000000003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</v>
      </c>
      <c r="R180" s="255">
        <f>Q180*H180</f>
        <v>0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1314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1315</v>
      </c>
      <c r="G182" s="268"/>
      <c r="H182" s="271">
        <v>61.090000000000003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385</v>
      </c>
      <c r="D183" s="246" t="s">
        <v>181</v>
      </c>
      <c r="E183" s="247" t="s">
        <v>1153</v>
      </c>
      <c r="F183" s="248" t="s">
        <v>1154</v>
      </c>
      <c r="G183" s="249" t="s">
        <v>290</v>
      </c>
      <c r="H183" s="250">
        <v>61.090000000000003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632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632</v>
      </c>
      <c r="BM183" s="257" t="s">
        <v>1316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1156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1315</v>
      </c>
      <c r="G185" s="268"/>
      <c r="H185" s="271">
        <v>61.090000000000003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12" customFormat="1" ht="22.8" customHeight="1">
      <c r="A186" s="12"/>
      <c r="B186" s="230"/>
      <c r="C186" s="231"/>
      <c r="D186" s="232" t="s">
        <v>84</v>
      </c>
      <c r="E186" s="244" t="s">
        <v>96</v>
      </c>
      <c r="F186" s="244" t="s">
        <v>362</v>
      </c>
      <c r="G186" s="231"/>
      <c r="H186" s="231"/>
      <c r="I186" s="234"/>
      <c r="J186" s="245">
        <f>BK186</f>
        <v>0</v>
      </c>
      <c r="K186" s="231"/>
      <c r="L186" s="236"/>
      <c r="M186" s="237"/>
      <c r="N186" s="238"/>
      <c r="O186" s="238"/>
      <c r="P186" s="239">
        <f>SUM(P187:P200)</f>
        <v>0</v>
      </c>
      <c r="Q186" s="238"/>
      <c r="R186" s="239">
        <f>SUM(R187:R200)</f>
        <v>14.330129</v>
      </c>
      <c r="S186" s="238"/>
      <c r="T186" s="240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41" t="s">
        <v>93</v>
      </c>
      <c r="AT186" s="242" t="s">
        <v>84</v>
      </c>
      <c r="AU186" s="242" t="s">
        <v>93</v>
      </c>
      <c r="AY186" s="241" t="s">
        <v>180</v>
      </c>
      <c r="BK186" s="243">
        <f>SUM(BK187:BK200)</f>
        <v>0</v>
      </c>
    </row>
    <row r="187" s="2" customFormat="1" ht="16.5" customHeight="1">
      <c r="A187" s="38"/>
      <c r="B187" s="39"/>
      <c r="C187" s="246" t="s">
        <v>391</v>
      </c>
      <c r="D187" s="246" t="s">
        <v>181</v>
      </c>
      <c r="E187" s="247" t="s">
        <v>1025</v>
      </c>
      <c r="F187" s="248" t="s">
        <v>1317</v>
      </c>
      <c r="G187" s="249" t="s">
        <v>290</v>
      </c>
      <c r="H187" s="250">
        <v>1.5680000000000001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2.1600000000000001</v>
      </c>
      <c r="R187" s="255">
        <f>Q187*H187</f>
        <v>3.3868800000000006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1318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1026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1319</v>
      </c>
      <c r="G189" s="268"/>
      <c r="H189" s="271">
        <v>1.5680000000000001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16.5" customHeight="1">
      <c r="A190" s="38"/>
      <c r="B190" s="39"/>
      <c r="C190" s="246" t="s">
        <v>7</v>
      </c>
      <c r="D190" s="246" t="s">
        <v>181</v>
      </c>
      <c r="E190" s="247" t="s">
        <v>1029</v>
      </c>
      <c r="F190" s="248" t="s">
        <v>1030</v>
      </c>
      <c r="G190" s="249" t="s">
        <v>290</v>
      </c>
      <c r="H190" s="250">
        <v>4.8499999999999996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2.2563399999999998</v>
      </c>
      <c r="R190" s="255">
        <f>Q190*H190</f>
        <v>10.943248999999998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1320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1032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1321</v>
      </c>
      <c r="G192" s="268"/>
      <c r="H192" s="271">
        <v>4.8499999999999996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1034</v>
      </c>
      <c r="F193" s="248" t="s">
        <v>1035</v>
      </c>
      <c r="G193" s="249" t="s">
        <v>322</v>
      </c>
      <c r="H193" s="250">
        <v>2.8530000000000002</v>
      </c>
      <c r="I193" s="251"/>
      <c r="J193" s="252">
        <f>ROUND(I193*H193,2)</f>
        <v>0</v>
      </c>
      <c r="K193" s="248" t="s">
        <v>1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1322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1037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1323</v>
      </c>
      <c r="G195" s="268"/>
      <c r="H195" s="271">
        <v>0.54000000000000004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1324</v>
      </c>
      <c r="G196" s="268"/>
      <c r="H196" s="271">
        <v>2.3130000000000002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78" t="s">
        <v>404</v>
      </c>
      <c r="D197" s="278" t="s">
        <v>334</v>
      </c>
      <c r="E197" s="279" t="s">
        <v>1041</v>
      </c>
      <c r="F197" s="280" t="s">
        <v>1042</v>
      </c>
      <c r="G197" s="281" t="s">
        <v>322</v>
      </c>
      <c r="H197" s="282">
        <v>2.8530000000000002</v>
      </c>
      <c r="I197" s="283"/>
      <c r="J197" s="284">
        <f>ROUND(I197*H197,2)</f>
        <v>0</v>
      </c>
      <c r="K197" s="280" t="s">
        <v>1</v>
      </c>
      <c r="L197" s="285"/>
      <c r="M197" s="286" t="s">
        <v>1</v>
      </c>
      <c r="N197" s="287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215</v>
      </c>
      <c r="AT197" s="257" t="s">
        <v>334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1325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1037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1323</v>
      </c>
      <c r="G199" s="268"/>
      <c r="H199" s="271">
        <v>0.54000000000000004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1324</v>
      </c>
      <c r="G200" s="268"/>
      <c r="H200" s="271">
        <v>2.3130000000000002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2" customFormat="1" ht="22.8" customHeight="1">
      <c r="A201" s="12"/>
      <c r="B201" s="230"/>
      <c r="C201" s="231"/>
      <c r="D201" s="232" t="s">
        <v>84</v>
      </c>
      <c r="E201" s="244" t="s">
        <v>193</v>
      </c>
      <c r="F201" s="244" t="s">
        <v>390</v>
      </c>
      <c r="G201" s="231"/>
      <c r="H201" s="231"/>
      <c r="I201" s="234"/>
      <c r="J201" s="245">
        <f>BK201</f>
        <v>0</v>
      </c>
      <c r="K201" s="231"/>
      <c r="L201" s="236"/>
      <c r="M201" s="237"/>
      <c r="N201" s="238"/>
      <c r="O201" s="238"/>
      <c r="P201" s="239">
        <f>SUM(P202:P214)</f>
        <v>0</v>
      </c>
      <c r="Q201" s="238"/>
      <c r="R201" s="239">
        <f>SUM(R202:R214)</f>
        <v>19.615202380000003</v>
      </c>
      <c r="S201" s="238"/>
      <c r="T201" s="240">
        <f>SUM(T202:T214)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41" t="s">
        <v>93</v>
      </c>
      <c r="AT201" s="242" t="s">
        <v>84</v>
      </c>
      <c r="AU201" s="242" t="s">
        <v>93</v>
      </c>
      <c r="AY201" s="241" t="s">
        <v>180</v>
      </c>
      <c r="BK201" s="243">
        <f>SUM(BK202:BK214)</f>
        <v>0</v>
      </c>
    </row>
    <row r="202" s="2" customFormat="1" ht="24" customHeight="1">
      <c r="A202" s="38"/>
      <c r="B202" s="39"/>
      <c r="C202" s="246" t="s">
        <v>409</v>
      </c>
      <c r="D202" s="246" t="s">
        <v>181</v>
      </c>
      <c r="E202" s="247" t="s">
        <v>1326</v>
      </c>
      <c r="F202" s="248" t="s">
        <v>1327</v>
      </c>
      <c r="G202" s="249" t="s">
        <v>290</v>
      </c>
      <c r="H202" s="250">
        <v>7.218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2.5143</v>
      </c>
      <c r="R202" s="255">
        <f>Q202*H202</f>
        <v>18.1482174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1328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1329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1330</v>
      </c>
      <c r="G204" s="268"/>
      <c r="H204" s="271">
        <v>7.218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2" customFormat="1" ht="24" customHeight="1">
      <c r="A205" s="38"/>
      <c r="B205" s="39"/>
      <c r="C205" s="246" t="s">
        <v>414</v>
      </c>
      <c r="D205" s="246" t="s">
        <v>181</v>
      </c>
      <c r="E205" s="247" t="s">
        <v>1044</v>
      </c>
      <c r="F205" s="248" t="s">
        <v>1045</v>
      </c>
      <c r="G205" s="249" t="s">
        <v>327</v>
      </c>
      <c r="H205" s="250">
        <v>106.096</v>
      </c>
      <c r="I205" s="251"/>
      <c r="J205" s="252">
        <f>ROUND(I205*H205,2)</f>
        <v>0</v>
      </c>
      <c r="K205" s="248" t="s">
        <v>280</v>
      </c>
      <c r="L205" s="44"/>
      <c r="M205" s="253" t="s">
        <v>1</v>
      </c>
      <c r="N205" s="254" t="s">
        <v>50</v>
      </c>
      <c r="O205" s="91"/>
      <c r="P205" s="255">
        <f>O205*H205</f>
        <v>0</v>
      </c>
      <c r="Q205" s="255">
        <v>0.00247</v>
      </c>
      <c r="R205" s="255">
        <f>Q205*H205</f>
        <v>0.26205712000000003</v>
      </c>
      <c r="S205" s="255">
        <v>0</v>
      </c>
      <c r="T205" s="25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57" t="s">
        <v>198</v>
      </c>
      <c r="AT205" s="257" t="s">
        <v>181</v>
      </c>
      <c r="AU205" s="257" t="s">
        <v>96</v>
      </c>
      <c r="AY205" s="16" t="s">
        <v>180</v>
      </c>
      <c r="BE205" s="258">
        <f>IF(N205="základní",J205,0)</f>
        <v>0</v>
      </c>
      <c r="BF205" s="258">
        <f>IF(N205="snížená",J205,0)</f>
        <v>0</v>
      </c>
      <c r="BG205" s="258">
        <f>IF(N205="zákl. přenesená",J205,0)</f>
        <v>0</v>
      </c>
      <c r="BH205" s="258">
        <f>IF(N205="sníž. přenesená",J205,0)</f>
        <v>0</v>
      </c>
      <c r="BI205" s="258">
        <f>IF(N205="nulová",J205,0)</f>
        <v>0</v>
      </c>
      <c r="BJ205" s="16" t="s">
        <v>93</v>
      </c>
      <c r="BK205" s="258">
        <f>ROUND(I205*H205,2)</f>
        <v>0</v>
      </c>
      <c r="BL205" s="16" t="s">
        <v>198</v>
      </c>
      <c r="BM205" s="257" t="s">
        <v>1331</v>
      </c>
    </row>
    <row r="206" s="2" customFormat="1">
      <c r="A206" s="38"/>
      <c r="B206" s="39"/>
      <c r="C206" s="40"/>
      <c r="D206" s="259" t="s">
        <v>187</v>
      </c>
      <c r="E206" s="40"/>
      <c r="F206" s="260" t="s">
        <v>1047</v>
      </c>
      <c r="G206" s="40"/>
      <c r="H206" s="40"/>
      <c r="I206" s="154"/>
      <c r="J206" s="40"/>
      <c r="K206" s="40"/>
      <c r="L206" s="44"/>
      <c r="M206" s="261"/>
      <c r="N206" s="262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6" t="s">
        <v>187</v>
      </c>
      <c r="AU206" s="16" t="s">
        <v>96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1332</v>
      </c>
      <c r="G207" s="268"/>
      <c r="H207" s="271">
        <v>106.096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93</v>
      </c>
      <c r="AY207" s="277" t="s">
        <v>180</v>
      </c>
    </row>
    <row r="208" s="2" customFormat="1" ht="24" customHeight="1">
      <c r="A208" s="38"/>
      <c r="B208" s="39"/>
      <c r="C208" s="246" t="s">
        <v>421</v>
      </c>
      <c r="D208" s="246" t="s">
        <v>181</v>
      </c>
      <c r="E208" s="247" t="s">
        <v>1049</v>
      </c>
      <c r="F208" s="248" t="s">
        <v>1050</v>
      </c>
      <c r="G208" s="249" t="s">
        <v>327</v>
      </c>
      <c r="H208" s="250">
        <v>106.096</v>
      </c>
      <c r="I208" s="251"/>
      <c r="J208" s="252">
        <f>ROUND(I208*H208,2)</f>
        <v>0</v>
      </c>
      <c r="K208" s="248" t="s">
        <v>280</v>
      </c>
      <c r="L208" s="44"/>
      <c r="M208" s="253" t="s">
        <v>1</v>
      </c>
      <c r="N208" s="254" t="s">
        <v>50</v>
      </c>
      <c r="O208" s="91"/>
      <c r="P208" s="255">
        <f>O208*H208</f>
        <v>0</v>
      </c>
      <c r="Q208" s="255">
        <v>0</v>
      </c>
      <c r="R208" s="255">
        <f>Q208*H208</f>
        <v>0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198</v>
      </c>
      <c r="AT208" s="257" t="s">
        <v>181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1333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1052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1332</v>
      </c>
      <c r="G210" s="268"/>
      <c r="H210" s="271">
        <v>106.096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2" customFormat="1" ht="24" customHeight="1">
      <c r="A211" s="38"/>
      <c r="B211" s="39"/>
      <c r="C211" s="246" t="s">
        <v>426</v>
      </c>
      <c r="D211" s="246" t="s">
        <v>181</v>
      </c>
      <c r="E211" s="247" t="s">
        <v>1053</v>
      </c>
      <c r="F211" s="248" t="s">
        <v>1054</v>
      </c>
      <c r="G211" s="249" t="s">
        <v>322</v>
      </c>
      <c r="H211" s="250">
        <v>1.0860000000000001</v>
      </c>
      <c r="I211" s="251"/>
      <c r="J211" s="252">
        <f>ROUND(I211*H211,2)</f>
        <v>0</v>
      </c>
      <c r="K211" s="248" t="s">
        <v>280</v>
      </c>
      <c r="L211" s="44"/>
      <c r="M211" s="253" t="s">
        <v>1</v>
      </c>
      <c r="N211" s="254" t="s">
        <v>50</v>
      </c>
      <c r="O211" s="91"/>
      <c r="P211" s="255">
        <f>O211*H211</f>
        <v>0</v>
      </c>
      <c r="Q211" s="255">
        <v>1.10951</v>
      </c>
      <c r="R211" s="255">
        <f>Q211*H211</f>
        <v>1.2049278600000002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198</v>
      </c>
      <c r="AT211" s="257" t="s">
        <v>181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1334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1056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1335</v>
      </c>
      <c r="G213" s="268"/>
      <c r="H213" s="271">
        <v>1.0860000000000001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93</v>
      </c>
      <c r="AY213" s="277" t="s">
        <v>180</v>
      </c>
    </row>
    <row r="214" s="12" customFormat="1" ht="20.88" customHeight="1">
      <c r="A214" s="12"/>
      <c r="B214" s="230"/>
      <c r="C214" s="231"/>
      <c r="D214" s="232" t="s">
        <v>84</v>
      </c>
      <c r="E214" s="244" t="s">
        <v>486</v>
      </c>
      <c r="F214" s="244" t="s">
        <v>1058</v>
      </c>
      <c r="G214" s="231"/>
      <c r="H214" s="231"/>
      <c r="I214" s="234"/>
      <c r="J214" s="245">
        <f>BK214</f>
        <v>0</v>
      </c>
      <c r="K214" s="231"/>
      <c r="L214" s="236"/>
      <c r="M214" s="237"/>
      <c r="N214" s="238"/>
      <c r="O214" s="238"/>
      <c r="P214" s="239">
        <v>0</v>
      </c>
      <c r="Q214" s="238"/>
      <c r="R214" s="239">
        <v>0</v>
      </c>
      <c r="S214" s="238"/>
      <c r="T214" s="240"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41" t="s">
        <v>93</v>
      </c>
      <c r="AT214" s="242" t="s">
        <v>84</v>
      </c>
      <c r="AU214" s="242" t="s">
        <v>96</v>
      </c>
      <c r="AY214" s="241" t="s">
        <v>180</v>
      </c>
      <c r="BK214" s="243">
        <v>0</v>
      </c>
    </row>
    <row r="215" s="12" customFormat="1" ht="22.8" customHeight="1">
      <c r="A215" s="12"/>
      <c r="B215" s="230"/>
      <c r="C215" s="231"/>
      <c r="D215" s="232" t="s">
        <v>84</v>
      </c>
      <c r="E215" s="244" t="s">
        <v>219</v>
      </c>
      <c r="F215" s="244" t="s">
        <v>503</v>
      </c>
      <c r="G215" s="231"/>
      <c r="H215" s="231"/>
      <c r="I215" s="234"/>
      <c r="J215" s="245">
        <f>BK215</f>
        <v>0</v>
      </c>
      <c r="K215" s="231"/>
      <c r="L215" s="236"/>
      <c r="M215" s="237"/>
      <c r="N215" s="238"/>
      <c r="O215" s="238"/>
      <c r="P215" s="239">
        <f>P216+SUM(P217:P228)</f>
        <v>0</v>
      </c>
      <c r="Q215" s="238"/>
      <c r="R215" s="239">
        <f>R216+SUM(R217:R228)</f>
        <v>0.25153400000000004</v>
      </c>
      <c r="S215" s="238"/>
      <c r="T215" s="240">
        <f>T216+SUM(T217:T228)</f>
        <v>0.1749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41" t="s">
        <v>93</v>
      </c>
      <c r="AT215" s="242" t="s">
        <v>84</v>
      </c>
      <c r="AU215" s="242" t="s">
        <v>93</v>
      </c>
      <c r="AY215" s="241" t="s">
        <v>180</v>
      </c>
      <c r="BK215" s="243">
        <f>BK216+SUM(BK217:BK228)</f>
        <v>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1087</v>
      </c>
      <c r="F216" s="248" t="s">
        <v>1088</v>
      </c>
      <c r="G216" s="249" t="s">
        <v>483</v>
      </c>
      <c r="H216" s="250">
        <v>2</v>
      </c>
      <c r="I216" s="251"/>
      <c r="J216" s="252">
        <f>ROUND(I216*H216,2)</f>
        <v>0</v>
      </c>
      <c r="K216" s="248" t="s">
        <v>280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0.0235</v>
      </c>
      <c r="R216" s="255">
        <f>Q216*H216</f>
        <v>0.047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1336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1090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96</v>
      </c>
      <c r="G218" s="268"/>
      <c r="H218" s="271">
        <v>2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24" customHeight="1">
      <c r="A219" s="38"/>
      <c r="B219" s="39"/>
      <c r="C219" s="246" t="s">
        <v>435</v>
      </c>
      <c r="D219" s="246" t="s">
        <v>181</v>
      </c>
      <c r="E219" s="247" t="s">
        <v>1337</v>
      </c>
      <c r="F219" s="248" t="s">
        <v>1338</v>
      </c>
      <c r="G219" s="249" t="s">
        <v>342</v>
      </c>
      <c r="H219" s="250">
        <v>1</v>
      </c>
      <c r="I219" s="251"/>
      <c r="J219" s="252">
        <f>ROUND(I219*H219,2)</f>
        <v>0</v>
      </c>
      <c r="K219" s="248" t="s">
        <v>280</v>
      </c>
      <c r="L219" s="44"/>
      <c r="M219" s="253" t="s">
        <v>1</v>
      </c>
      <c r="N219" s="254" t="s">
        <v>50</v>
      </c>
      <c r="O219" s="91"/>
      <c r="P219" s="255">
        <f>O219*H219</f>
        <v>0</v>
      </c>
      <c r="Q219" s="255">
        <v>0.0068799999999999998</v>
      </c>
      <c r="R219" s="255">
        <f>Q219*H219</f>
        <v>0.0068799999999999998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198</v>
      </c>
      <c r="AT219" s="257" t="s">
        <v>181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1339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1340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2" customFormat="1" ht="24" customHeight="1">
      <c r="A221" s="38"/>
      <c r="B221" s="39"/>
      <c r="C221" s="278" t="s">
        <v>441</v>
      </c>
      <c r="D221" s="278" t="s">
        <v>334</v>
      </c>
      <c r="E221" s="279" t="s">
        <v>1341</v>
      </c>
      <c r="F221" s="280" t="s">
        <v>1342</v>
      </c>
      <c r="G221" s="281" t="s">
        <v>342</v>
      </c>
      <c r="H221" s="282">
        <v>1</v>
      </c>
      <c r="I221" s="283"/>
      <c r="J221" s="284">
        <f>ROUND(I221*H221,2)</f>
        <v>0</v>
      </c>
      <c r="K221" s="280" t="s">
        <v>1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0.19400000000000001</v>
      </c>
      <c r="R221" s="255">
        <f>Q221*H221</f>
        <v>0.19400000000000001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215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1343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1344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2" customFormat="1" ht="24" customHeight="1">
      <c r="A223" s="38"/>
      <c r="B223" s="39"/>
      <c r="C223" s="246" t="s">
        <v>447</v>
      </c>
      <c r="D223" s="246" t="s">
        <v>181</v>
      </c>
      <c r="E223" s="247" t="s">
        <v>1345</v>
      </c>
      <c r="F223" s="248" t="s">
        <v>1346</v>
      </c>
      <c r="G223" s="249" t="s">
        <v>483</v>
      </c>
      <c r="H223" s="250">
        <v>0.59999999999999998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0.00108</v>
      </c>
      <c r="R223" s="255">
        <f>Q223*H223</f>
        <v>0.00064800000000000003</v>
      </c>
      <c r="S223" s="255">
        <v>0.052999999999999998</v>
      </c>
      <c r="T223" s="256">
        <f>S223*H223</f>
        <v>0.031799999999999995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1347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1348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2" customFormat="1" ht="24" customHeight="1">
      <c r="A225" s="38"/>
      <c r="B225" s="39"/>
      <c r="C225" s="246" t="s">
        <v>452</v>
      </c>
      <c r="D225" s="246" t="s">
        <v>181</v>
      </c>
      <c r="E225" s="247" t="s">
        <v>1349</v>
      </c>
      <c r="F225" s="248" t="s">
        <v>1350</v>
      </c>
      <c r="G225" s="249" t="s">
        <v>483</v>
      </c>
      <c r="H225" s="250">
        <v>0.90000000000000002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0.0033400000000000001</v>
      </c>
      <c r="R225" s="255">
        <f>Q225*H225</f>
        <v>0.003006</v>
      </c>
      <c r="S225" s="255">
        <v>0.159</v>
      </c>
      <c r="T225" s="256">
        <f>S225*H225</f>
        <v>0.14310000000000001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1351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1352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1353</v>
      </c>
      <c r="G227" s="268"/>
      <c r="H227" s="271">
        <v>0.90000000000000002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12" customFormat="1" ht="20.88" customHeight="1">
      <c r="A228" s="12"/>
      <c r="B228" s="230"/>
      <c r="C228" s="231"/>
      <c r="D228" s="232" t="s">
        <v>84</v>
      </c>
      <c r="E228" s="244" t="s">
        <v>819</v>
      </c>
      <c r="F228" s="244" t="s">
        <v>955</v>
      </c>
      <c r="G228" s="231"/>
      <c r="H228" s="231"/>
      <c r="I228" s="234"/>
      <c r="J228" s="245">
        <f>BK228</f>
        <v>0</v>
      </c>
      <c r="K228" s="231"/>
      <c r="L228" s="236"/>
      <c r="M228" s="237"/>
      <c r="N228" s="238"/>
      <c r="O228" s="238"/>
      <c r="P228" s="239">
        <f>SUM(P229:P230)</f>
        <v>0</v>
      </c>
      <c r="Q228" s="238"/>
      <c r="R228" s="239">
        <f>SUM(R229:R230)</f>
        <v>0</v>
      </c>
      <c r="S228" s="238"/>
      <c r="T228" s="240">
        <f>SUM(T229:T230)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41" t="s">
        <v>93</v>
      </c>
      <c r="AT228" s="242" t="s">
        <v>84</v>
      </c>
      <c r="AU228" s="242" t="s">
        <v>96</v>
      </c>
      <c r="AY228" s="241" t="s">
        <v>180</v>
      </c>
      <c r="BK228" s="243">
        <f>SUM(BK229:BK230)</f>
        <v>0</v>
      </c>
    </row>
    <row r="229" s="2" customFormat="1" ht="24" customHeight="1">
      <c r="A229" s="38"/>
      <c r="B229" s="39"/>
      <c r="C229" s="246" t="s">
        <v>459</v>
      </c>
      <c r="D229" s="246" t="s">
        <v>181</v>
      </c>
      <c r="E229" s="247" t="s">
        <v>1108</v>
      </c>
      <c r="F229" s="248" t="s">
        <v>1109</v>
      </c>
      <c r="G229" s="249" t="s">
        <v>322</v>
      </c>
      <c r="H229" s="250">
        <v>34.673000000000002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</v>
      </c>
      <c r="R229" s="255">
        <f>Q229*H229</f>
        <v>0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193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1354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1111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193</v>
      </c>
    </row>
    <row r="231" s="12" customFormat="1" ht="22.8" customHeight="1">
      <c r="A231" s="12"/>
      <c r="B231" s="230"/>
      <c r="C231" s="231"/>
      <c r="D231" s="232" t="s">
        <v>84</v>
      </c>
      <c r="E231" s="244" t="s">
        <v>1112</v>
      </c>
      <c r="F231" s="244" t="s">
        <v>1113</v>
      </c>
      <c r="G231" s="231"/>
      <c r="H231" s="231"/>
      <c r="I231" s="234"/>
      <c r="J231" s="245">
        <f>BK231</f>
        <v>0</v>
      </c>
      <c r="K231" s="231"/>
      <c r="L231" s="236"/>
      <c r="M231" s="237"/>
      <c r="N231" s="238"/>
      <c r="O231" s="238"/>
      <c r="P231" s="239">
        <f>SUM(P232:P238)</f>
        <v>0</v>
      </c>
      <c r="Q231" s="238"/>
      <c r="R231" s="239">
        <f>SUM(R232:R238)</f>
        <v>0</v>
      </c>
      <c r="S231" s="238"/>
      <c r="T231" s="240">
        <f>SUM(T232:T238)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41" t="s">
        <v>93</v>
      </c>
      <c r="AT231" s="242" t="s">
        <v>84</v>
      </c>
      <c r="AU231" s="242" t="s">
        <v>93</v>
      </c>
      <c r="AY231" s="241" t="s">
        <v>180</v>
      </c>
      <c r="BK231" s="243">
        <f>SUM(BK232:BK238)</f>
        <v>0</v>
      </c>
    </row>
    <row r="232" s="2" customFormat="1" ht="24" customHeight="1">
      <c r="A232" s="38"/>
      <c r="B232" s="39"/>
      <c r="C232" s="246" t="s">
        <v>464</v>
      </c>
      <c r="D232" s="246" t="s">
        <v>181</v>
      </c>
      <c r="E232" s="247" t="s">
        <v>1114</v>
      </c>
      <c r="F232" s="248" t="s">
        <v>1115</v>
      </c>
      <c r="G232" s="249" t="s">
        <v>322</v>
      </c>
      <c r="H232" s="250">
        <v>0.17499999999999999</v>
      </c>
      <c r="I232" s="251"/>
      <c r="J232" s="252">
        <f>ROUND(I232*H232,2)</f>
        <v>0</v>
      </c>
      <c r="K232" s="248" t="s">
        <v>280</v>
      </c>
      <c r="L232" s="44"/>
      <c r="M232" s="253" t="s">
        <v>1</v>
      </c>
      <c r="N232" s="254" t="s">
        <v>50</v>
      </c>
      <c r="O232" s="91"/>
      <c r="P232" s="255">
        <f>O232*H232</f>
        <v>0</v>
      </c>
      <c r="Q232" s="255">
        <v>0</v>
      </c>
      <c r="R232" s="255">
        <f>Q232*H232</f>
        <v>0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198</v>
      </c>
      <c r="AT232" s="257" t="s">
        <v>181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198</v>
      </c>
      <c r="BM232" s="257" t="s">
        <v>1355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1117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46" t="s">
        <v>470</v>
      </c>
      <c r="D234" s="246" t="s">
        <v>181</v>
      </c>
      <c r="E234" s="247" t="s">
        <v>1118</v>
      </c>
      <c r="F234" s="248" t="s">
        <v>1119</v>
      </c>
      <c r="G234" s="249" t="s">
        <v>322</v>
      </c>
      <c r="H234" s="250">
        <v>0.17499999999999999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1356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1121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24" customHeight="1">
      <c r="A236" s="38"/>
      <c r="B236" s="39"/>
      <c r="C236" s="246" t="s">
        <v>475</v>
      </c>
      <c r="D236" s="246" t="s">
        <v>181</v>
      </c>
      <c r="E236" s="247" t="s">
        <v>1122</v>
      </c>
      <c r="F236" s="248" t="s">
        <v>1123</v>
      </c>
      <c r="G236" s="249" t="s">
        <v>322</v>
      </c>
      <c r="H236" s="250">
        <v>1.925</v>
      </c>
      <c r="I236" s="251"/>
      <c r="J236" s="252">
        <f>ROUND(I236*H236,2)</f>
        <v>0</v>
      </c>
      <c r="K236" s="248" t="s">
        <v>280</v>
      </c>
      <c r="L236" s="44"/>
      <c r="M236" s="253" t="s">
        <v>1</v>
      </c>
      <c r="N236" s="254" t="s">
        <v>50</v>
      </c>
      <c r="O236" s="91"/>
      <c r="P236" s="255">
        <f>O236*H236</f>
        <v>0</v>
      </c>
      <c r="Q236" s="255">
        <v>0</v>
      </c>
      <c r="R236" s="255">
        <f>Q236*H236</f>
        <v>0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198</v>
      </c>
      <c r="AT236" s="257" t="s">
        <v>181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198</v>
      </c>
      <c r="BM236" s="257" t="s">
        <v>1357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1125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13" customFormat="1">
      <c r="A238" s="13"/>
      <c r="B238" s="267"/>
      <c r="C238" s="268"/>
      <c r="D238" s="259" t="s">
        <v>293</v>
      </c>
      <c r="E238" s="268"/>
      <c r="F238" s="270" t="s">
        <v>1358</v>
      </c>
      <c r="G238" s="268"/>
      <c r="H238" s="271">
        <v>1.925</v>
      </c>
      <c r="I238" s="272"/>
      <c r="J238" s="268"/>
      <c r="K238" s="268"/>
      <c r="L238" s="273"/>
      <c r="M238" s="288"/>
      <c r="N238" s="289"/>
      <c r="O238" s="289"/>
      <c r="P238" s="289"/>
      <c r="Q238" s="289"/>
      <c r="R238" s="289"/>
      <c r="S238" s="289"/>
      <c r="T238" s="29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</v>
      </c>
      <c r="AX238" s="13" t="s">
        <v>93</v>
      </c>
      <c r="AY238" s="277" t="s">
        <v>180</v>
      </c>
    </row>
    <row r="239" s="2" customFormat="1" ht="6.96" customHeight="1">
      <c r="A239" s="38"/>
      <c r="B239" s="66"/>
      <c r="C239" s="67"/>
      <c r="D239" s="67"/>
      <c r="E239" s="67"/>
      <c r="F239" s="67"/>
      <c r="G239" s="67"/>
      <c r="H239" s="67"/>
      <c r="I239" s="195"/>
      <c r="J239" s="67"/>
      <c r="K239" s="67"/>
      <c r="L239" s="44"/>
      <c r="M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</row>
  </sheetData>
  <sheetProtection sheet="1" autoFilter="0" formatColumns="0" formatRows="0" objects="1" scenarios="1" spinCount="100000" saltValue="agOSu28KfUBgf/PKMz7xG/qDcSuKv6P/jnacsbBcSYdDMXZae/L1rqe/qhqonfKKpjwrgq81glnDboLD1dGSZQ==" hashValue="JgqQ3wvJUQiGjqLCpzcFa7vKVmL0MxX07rkqsKws4+Spx2uAU6cet6Nxkb7IicFaSh7U3bY0SOl53ucOm/DOLg==" algorithmName="SHA-512" password="CC35"/>
  <autoFilter ref="C126:K238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1359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253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ROUND((SUM(BE121:BE250)),  2)</f>
        <v>0</v>
      </c>
      <c r="G33" s="38"/>
      <c r="H33" s="38"/>
      <c r="I33" s="174">
        <v>0.20999999999999999</v>
      </c>
      <c r="J33" s="173">
        <f>ROUND(((SUM(BE121:BE250))*I33),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ROUND((SUM(BF121:BF250)),  2)</f>
        <v>0</v>
      </c>
      <c r="G34" s="38"/>
      <c r="H34" s="38"/>
      <c r="I34" s="174">
        <v>0.14999999999999999</v>
      </c>
      <c r="J34" s="173">
        <f>ROUND(((SUM(BF121:BF250))*I34),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ROUND((SUM(BG121:BG250)),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ROUND((SUM(BH121:BH250)),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ROUND((SUM(BI121:BI250)),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2019_01_03 - SO 1.01 Podtlaková stanice VS 1 - rozvody elektro a hromosvod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J121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J122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J123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J145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205"/>
      <c r="C99" s="206"/>
      <c r="D99" s="207" t="s">
        <v>262</v>
      </c>
      <c r="E99" s="208"/>
      <c r="F99" s="208"/>
      <c r="G99" s="208"/>
      <c r="H99" s="208"/>
      <c r="I99" s="209"/>
      <c r="J99" s="210">
        <f>J149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1360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1361</v>
      </c>
      <c r="E101" s="214"/>
      <c r="F101" s="214"/>
      <c r="G101" s="214"/>
      <c r="H101" s="214"/>
      <c r="I101" s="215"/>
      <c r="J101" s="216">
        <f>J243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195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198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2" t="s">
        <v>164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1" t="s">
        <v>16</v>
      </c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99" t="str">
        <f>E7</f>
        <v>Kanalizace Stříbrná Skalice - III.etapa</v>
      </c>
      <c r="F111" s="31"/>
      <c r="G111" s="31"/>
      <c r="H111" s="31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1" t="s">
        <v>150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7" customHeight="1">
      <c r="A113" s="38"/>
      <c r="B113" s="39"/>
      <c r="C113" s="40"/>
      <c r="D113" s="40"/>
      <c r="E113" s="76" t="str">
        <f>E9</f>
        <v>2019_01_03 - SO 1.01 Podtlaková stanice VS 1 - rozvody elektro a hromosvod</v>
      </c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22</v>
      </c>
      <c r="D115" s="40"/>
      <c r="E115" s="40"/>
      <c r="F115" s="26" t="str">
        <f>F12</f>
        <v xml:space="preserve"> </v>
      </c>
      <c r="G115" s="40"/>
      <c r="H115" s="40"/>
      <c r="I115" s="156" t="s">
        <v>24</v>
      </c>
      <c r="J115" s="79" t="str">
        <f>IF(J12="","",J12)</f>
        <v>30. 1. 2019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1" t="s">
        <v>30</v>
      </c>
      <c r="D117" s="40"/>
      <c r="E117" s="40"/>
      <c r="F117" s="26" t="str">
        <f>E15</f>
        <v>Obec Stříbrná Skalice</v>
      </c>
      <c r="G117" s="40"/>
      <c r="H117" s="40"/>
      <c r="I117" s="156" t="s">
        <v>37</v>
      </c>
      <c r="J117" s="36" t="str">
        <f>E21</f>
        <v>VRV a.s.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1" t="s">
        <v>35</v>
      </c>
      <c r="D118" s="40"/>
      <c r="E118" s="40"/>
      <c r="F118" s="26" t="str">
        <f>IF(E18="","",E18)</f>
        <v>Vyplň údaj</v>
      </c>
      <c r="G118" s="40"/>
      <c r="H118" s="40"/>
      <c r="I118" s="156" t="s">
        <v>41</v>
      </c>
      <c r="J118" s="36" t="str">
        <f>E24</f>
        <v>Dvořák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218"/>
      <c r="B120" s="219"/>
      <c r="C120" s="220" t="s">
        <v>165</v>
      </c>
      <c r="D120" s="221" t="s">
        <v>70</v>
      </c>
      <c r="E120" s="221" t="s">
        <v>66</v>
      </c>
      <c r="F120" s="221" t="s">
        <v>67</v>
      </c>
      <c r="G120" s="221" t="s">
        <v>166</v>
      </c>
      <c r="H120" s="221" t="s">
        <v>167</v>
      </c>
      <c r="I120" s="222" t="s">
        <v>168</v>
      </c>
      <c r="J120" s="221" t="s">
        <v>159</v>
      </c>
      <c r="K120" s="223" t="s">
        <v>169</v>
      </c>
      <c r="L120" s="224"/>
      <c r="M120" s="100" t="s">
        <v>1</v>
      </c>
      <c r="N120" s="101" t="s">
        <v>49</v>
      </c>
      <c r="O120" s="101" t="s">
        <v>170</v>
      </c>
      <c r="P120" s="101" t="s">
        <v>171</v>
      </c>
      <c r="Q120" s="101" t="s">
        <v>172</v>
      </c>
      <c r="R120" s="101" t="s">
        <v>173</v>
      </c>
      <c r="S120" s="101" t="s">
        <v>174</v>
      </c>
      <c r="T120" s="102" t="s">
        <v>175</v>
      </c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</row>
    <row r="121" s="2" customFormat="1" ht="22.8" customHeight="1">
      <c r="A121" s="38"/>
      <c r="B121" s="39"/>
      <c r="C121" s="107" t="s">
        <v>176</v>
      </c>
      <c r="D121" s="40"/>
      <c r="E121" s="40"/>
      <c r="F121" s="40"/>
      <c r="G121" s="40"/>
      <c r="H121" s="40"/>
      <c r="I121" s="154"/>
      <c r="J121" s="225">
        <f>BK121</f>
        <v>0</v>
      </c>
      <c r="K121" s="40"/>
      <c r="L121" s="44"/>
      <c r="M121" s="103"/>
      <c r="N121" s="226"/>
      <c r="O121" s="104"/>
      <c r="P121" s="227">
        <f>P122+P149</f>
        <v>0</v>
      </c>
      <c r="Q121" s="104"/>
      <c r="R121" s="227">
        <f>R122+R149</f>
        <v>2.8996103500000001</v>
      </c>
      <c r="S121" s="104"/>
      <c r="T121" s="228">
        <f>T122+T149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84</v>
      </c>
      <c r="AU121" s="16" t="s">
        <v>161</v>
      </c>
      <c r="BK121" s="229">
        <f>BK122+BK149</f>
        <v>0</v>
      </c>
    </row>
    <row r="122" s="12" customFormat="1" ht="25.92" customHeight="1">
      <c r="A122" s="12"/>
      <c r="B122" s="230"/>
      <c r="C122" s="231"/>
      <c r="D122" s="232" t="s">
        <v>84</v>
      </c>
      <c r="E122" s="233" t="s">
        <v>274</v>
      </c>
      <c r="F122" s="233" t="s">
        <v>275</v>
      </c>
      <c r="G122" s="231"/>
      <c r="H122" s="231"/>
      <c r="I122" s="234"/>
      <c r="J122" s="235">
        <f>BK122</f>
        <v>0</v>
      </c>
      <c r="K122" s="231"/>
      <c r="L122" s="236"/>
      <c r="M122" s="237"/>
      <c r="N122" s="238"/>
      <c r="O122" s="238"/>
      <c r="P122" s="239">
        <f>P123+P145</f>
        <v>0</v>
      </c>
      <c r="Q122" s="238"/>
      <c r="R122" s="239">
        <f>R123+R145</f>
        <v>2.68030035</v>
      </c>
      <c r="S122" s="238"/>
      <c r="T122" s="240">
        <f>T123+T145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41" t="s">
        <v>93</v>
      </c>
      <c r="AT122" s="242" t="s">
        <v>84</v>
      </c>
      <c r="AU122" s="242" t="s">
        <v>85</v>
      </c>
      <c r="AY122" s="241" t="s">
        <v>180</v>
      </c>
      <c r="BK122" s="243">
        <f>BK123+BK145</f>
        <v>0</v>
      </c>
    </row>
    <row r="123" s="12" customFormat="1" ht="22.8" customHeight="1">
      <c r="A123" s="12"/>
      <c r="B123" s="230"/>
      <c r="C123" s="231"/>
      <c r="D123" s="232" t="s">
        <v>84</v>
      </c>
      <c r="E123" s="244" t="s">
        <v>93</v>
      </c>
      <c r="F123" s="244" t="s">
        <v>276</v>
      </c>
      <c r="G123" s="231"/>
      <c r="H123" s="231"/>
      <c r="I123" s="234"/>
      <c r="J123" s="245">
        <f>BK123</f>
        <v>0</v>
      </c>
      <c r="K123" s="231"/>
      <c r="L123" s="236"/>
      <c r="M123" s="237"/>
      <c r="N123" s="238"/>
      <c r="O123" s="238"/>
      <c r="P123" s="239">
        <f>SUM(P124:P144)</f>
        <v>0</v>
      </c>
      <c r="Q123" s="238"/>
      <c r="R123" s="239">
        <f>SUM(R124:R144)</f>
        <v>1.8200000000000001</v>
      </c>
      <c r="S123" s="238"/>
      <c r="T123" s="240">
        <f>SUM(T124:T144)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41" t="s">
        <v>93</v>
      </c>
      <c r="AT123" s="242" t="s">
        <v>84</v>
      </c>
      <c r="AU123" s="242" t="s">
        <v>93</v>
      </c>
      <c r="AY123" s="241" t="s">
        <v>180</v>
      </c>
      <c r="BK123" s="243">
        <f>SUM(BK124:BK144)</f>
        <v>0</v>
      </c>
    </row>
    <row r="124" s="2" customFormat="1" ht="16.5" customHeight="1">
      <c r="A124" s="38"/>
      <c r="B124" s="39"/>
      <c r="C124" s="246" t="s">
        <v>93</v>
      </c>
      <c r="D124" s="246" t="s">
        <v>181</v>
      </c>
      <c r="E124" s="247" t="s">
        <v>288</v>
      </c>
      <c r="F124" s="248" t="s">
        <v>289</v>
      </c>
      <c r="G124" s="249" t="s">
        <v>290</v>
      </c>
      <c r="H124" s="250">
        <v>2.6000000000000001</v>
      </c>
      <c r="I124" s="251"/>
      <c r="J124" s="252">
        <f>ROUND(I124*H124,2)</f>
        <v>0</v>
      </c>
      <c r="K124" s="248" t="s">
        <v>280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198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198</v>
      </c>
      <c r="BM124" s="257" t="s">
        <v>1362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292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13" customFormat="1">
      <c r="A126" s="13"/>
      <c r="B126" s="267"/>
      <c r="C126" s="268"/>
      <c r="D126" s="259" t="s">
        <v>293</v>
      </c>
      <c r="E126" s="269" t="s">
        <v>1</v>
      </c>
      <c r="F126" s="270" t="s">
        <v>1363</v>
      </c>
      <c r="G126" s="268"/>
      <c r="H126" s="271">
        <v>2.6000000000000001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77" t="s">
        <v>293</v>
      </c>
      <c r="AU126" s="277" t="s">
        <v>96</v>
      </c>
      <c r="AV126" s="13" t="s">
        <v>96</v>
      </c>
      <c r="AW126" s="13" t="s">
        <v>40</v>
      </c>
      <c r="AX126" s="13" t="s">
        <v>93</v>
      </c>
      <c r="AY126" s="277" t="s">
        <v>180</v>
      </c>
    </row>
    <row r="127" s="2" customFormat="1" ht="24" customHeight="1">
      <c r="A127" s="38"/>
      <c r="B127" s="39"/>
      <c r="C127" s="246" t="s">
        <v>96</v>
      </c>
      <c r="D127" s="246" t="s">
        <v>181</v>
      </c>
      <c r="E127" s="247" t="s">
        <v>1364</v>
      </c>
      <c r="F127" s="248" t="s">
        <v>1365</v>
      </c>
      <c r="G127" s="249" t="s">
        <v>290</v>
      </c>
      <c r="H127" s="250">
        <v>3.6400000000000001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1366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1367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1368</v>
      </c>
      <c r="G129" s="268"/>
      <c r="H129" s="271">
        <v>3.6400000000000001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24" customHeight="1">
      <c r="A130" s="38"/>
      <c r="B130" s="39"/>
      <c r="C130" s="246" t="s">
        <v>193</v>
      </c>
      <c r="D130" s="246" t="s">
        <v>181</v>
      </c>
      <c r="E130" s="247" t="s">
        <v>1000</v>
      </c>
      <c r="F130" s="248" t="s">
        <v>1001</v>
      </c>
      <c r="G130" s="249" t="s">
        <v>290</v>
      </c>
      <c r="H130" s="250">
        <v>3.6400000000000001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1369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1003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1368</v>
      </c>
      <c r="G132" s="268"/>
      <c r="H132" s="271">
        <v>3.6400000000000001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198</v>
      </c>
      <c r="D133" s="246" t="s">
        <v>181</v>
      </c>
      <c r="E133" s="247" t="s">
        <v>1021</v>
      </c>
      <c r="F133" s="248" t="s">
        <v>1022</v>
      </c>
      <c r="G133" s="249" t="s">
        <v>290</v>
      </c>
      <c r="H133" s="250">
        <v>1.8200000000000001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1370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1371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1372</v>
      </c>
      <c r="G135" s="268"/>
      <c r="H135" s="271">
        <v>1.8200000000000001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179</v>
      </c>
      <c r="D136" s="246" t="s">
        <v>181</v>
      </c>
      <c r="E136" s="247" t="s">
        <v>1373</v>
      </c>
      <c r="F136" s="248" t="s">
        <v>1374</v>
      </c>
      <c r="G136" s="249" t="s">
        <v>290</v>
      </c>
      <c r="H136" s="250">
        <v>0.91000000000000003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1375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1376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1377</v>
      </c>
      <c r="G138" s="268"/>
      <c r="H138" s="271">
        <v>0.91000000000000003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206</v>
      </c>
      <c r="D139" s="246" t="s">
        <v>181</v>
      </c>
      <c r="E139" s="247" t="s">
        <v>1378</v>
      </c>
      <c r="F139" s="248" t="s">
        <v>1379</v>
      </c>
      <c r="G139" s="249" t="s">
        <v>327</v>
      </c>
      <c r="H139" s="250">
        <v>13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1380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1381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1382</v>
      </c>
      <c r="G141" s="268"/>
      <c r="H141" s="271">
        <v>13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16.5" customHeight="1">
      <c r="A142" s="38"/>
      <c r="B142" s="39"/>
      <c r="C142" s="278" t="s">
        <v>211</v>
      </c>
      <c r="D142" s="278" t="s">
        <v>334</v>
      </c>
      <c r="E142" s="279" t="s">
        <v>1383</v>
      </c>
      <c r="F142" s="280" t="s">
        <v>1384</v>
      </c>
      <c r="G142" s="281" t="s">
        <v>322</v>
      </c>
      <c r="H142" s="282">
        <v>1.8200000000000001</v>
      </c>
      <c r="I142" s="283"/>
      <c r="J142" s="284">
        <f>ROUND(I142*H142,2)</f>
        <v>0</v>
      </c>
      <c r="K142" s="280" t="s">
        <v>280</v>
      </c>
      <c r="L142" s="285"/>
      <c r="M142" s="286" t="s">
        <v>1</v>
      </c>
      <c r="N142" s="287" t="s">
        <v>50</v>
      </c>
      <c r="O142" s="91"/>
      <c r="P142" s="255">
        <f>O142*H142</f>
        <v>0</v>
      </c>
      <c r="Q142" s="255">
        <v>1</v>
      </c>
      <c r="R142" s="255">
        <f>Q142*H142</f>
        <v>1.8200000000000001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1385</v>
      </c>
      <c r="AT142" s="257" t="s">
        <v>334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1385</v>
      </c>
      <c r="BM142" s="257" t="s">
        <v>1386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1387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1388</v>
      </c>
      <c r="G144" s="268"/>
      <c r="H144" s="271">
        <v>1.8200000000000001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12" customFormat="1" ht="22.8" customHeight="1">
      <c r="A145" s="12"/>
      <c r="B145" s="230"/>
      <c r="C145" s="231"/>
      <c r="D145" s="232" t="s">
        <v>84</v>
      </c>
      <c r="E145" s="244" t="s">
        <v>198</v>
      </c>
      <c r="F145" s="244" t="s">
        <v>420</v>
      </c>
      <c r="G145" s="231"/>
      <c r="H145" s="231"/>
      <c r="I145" s="234"/>
      <c r="J145" s="245">
        <f>BK145</f>
        <v>0</v>
      </c>
      <c r="K145" s="231"/>
      <c r="L145" s="236"/>
      <c r="M145" s="237"/>
      <c r="N145" s="238"/>
      <c r="O145" s="238"/>
      <c r="P145" s="239">
        <f>SUM(P146:P148)</f>
        <v>0</v>
      </c>
      <c r="Q145" s="238"/>
      <c r="R145" s="239">
        <f>SUM(R146:R148)</f>
        <v>0.86030035000000005</v>
      </c>
      <c r="S145" s="238"/>
      <c r="T145" s="240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41" t="s">
        <v>93</v>
      </c>
      <c r="AT145" s="242" t="s">
        <v>84</v>
      </c>
      <c r="AU145" s="242" t="s">
        <v>93</v>
      </c>
      <c r="AY145" s="241" t="s">
        <v>180</v>
      </c>
      <c r="BK145" s="243">
        <f>SUM(BK146:BK148)</f>
        <v>0</v>
      </c>
    </row>
    <row r="146" s="2" customFormat="1" ht="16.5" customHeight="1">
      <c r="A146" s="38"/>
      <c r="B146" s="39"/>
      <c r="C146" s="246" t="s">
        <v>215</v>
      </c>
      <c r="D146" s="246" t="s">
        <v>181</v>
      </c>
      <c r="E146" s="247" t="s">
        <v>1064</v>
      </c>
      <c r="F146" s="248" t="s">
        <v>1065</v>
      </c>
      <c r="G146" s="249" t="s">
        <v>290</v>
      </c>
      <c r="H146" s="250">
        <v>0.45500000000000002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1.8907700000000001</v>
      </c>
      <c r="R146" s="255">
        <f>Q146*H146</f>
        <v>0.86030035000000005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1389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1067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1390</v>
      </c>
      <c r="G148" s="268"/>
      <c r="H148" s="271">
        <v>0.45500000000000002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12" customFormat="1" ht="25.92" customHeight="1">
      <c r="A149" s="12"/>
      <c r="B149" s="230"/>
      <c r="C149" s="231"/>
      <c r="D149" s="232" t="s">
        <v>84</v>
      </c>
      <c r="E149" s="233" t="s">
        <v>540</v>
      </c>
      <c r="F149" s="233" t="s">
        <v>541</v>
      </c>
      <c r="G149" s="231"/>
      <c r="H149" s="231"/>
      <c r="I149" s="234"/>
      <c r="J149" s="235">
        <f>BK149</f>
        <v>0</v>
      </c>
      <c r="K149" s="231"/>
      <c r="L149" s="236"/>
      <c r="M149" s="237"/>
      <c r="N149" s="238"/>
      <c r="O149" s="238"/>
      <c r="P149" s="239">
        <f>P150+P243</f>
        <v>0</v>
      </c>
      <c r="Q149" s="238"/>
      <c r="R149" s="239">
        <f>R150+R243</f>
        <v>0.21931000000000001</v>
      </c>
      <c r="S149" s="238"/>
      <c r="T149" s="240">
        <f>T150+T243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41" t="s">
        <v>96</v>
      </c>
      <c r="AT149" s="242" t="s">
        <v>84</v>
      </c>
      <c r="AU149" s="242" t="s">
        <v>85</v>
      </c>
      <c r="AY149" s="241" t="s">
        <v>180</v>
      </c>
      <c r="BK149" s="243">
        <f>BK150+BK243</f>
        <v>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1391</v>
      </c>
      <c r="F150" s="244" t="s">
        <v>1392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SUM(P151:P242)</f>
        <v>0</v>
      </c>
      <c r="Q150" s="238"/>
      <c r="R150" s="239">
        <f>SUM(R151:R242)</f>
        <v>0.21884000000000001</v>
      </c>
      <c r="S150" s="238"/>
      <c r="T150" s="240">
        <f>SUM(T151:T242)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96</v>
      </c>
      <c r="AT150" s="242" t="s">
        <v>84</v>
      </c>
      <c r="AU150" s="242" t="s">
        <v>93</v>
      </c>
      <c r="AY150" s="241" t="s">
        <v>180</v>
      </c>
      <c r="BK150" s="243">
        <f>SUM(BK151:BK242)</f>
        <v>0</v>
      </c>
    </row>
    <row r="151" s="2" customFormat="1" ht="16.5" customHeight="1">
      <c r="A151" s="38"/>
      <c r="B151" s="39"/>
      <c r="C151" s="278" t="s">
        <v>219</v>
      </c>
      <c r="D151" s="278" t="s">
        <v>334</v>
      </c>
      <c r="E151" s="279" t="s">
        <v>1393</v>
      </c>
      <c r="F151" s="280" t="s">
        <v>1394</v>
      </c>
      <c r="G151" s="281" t="s">
        <v>342</v>
      </c>
      <c r="H151" s="282">
        <v>1</v>
      </c>
      <c r="I151" s="283"/>
      <c r="J151" s="284">
        <f>ROUND(I151*H151,2)</f>
        <v>0</v>
      </c>
      <c r="K151" s="280" t="s">
        <v>1</v>
      </c>
      <c r="L151" s="285"/>
      <c r="M151" s="286" t="s">
        <v>1</v>
      </c>
      <c r="N151" s="287" t="s">
        <v>50</v>
      </c>
      <c r="O151" s="91"/>
      <c r="P151" s="255">
        <f>O151*H151</f>
        <v>0</v>
      </c>
      <c r="Q151" s="255">
        <v>0.01</v>
      </c>
      <c r="R151" s="255">
        <f>Q151*H151</f>
        <v>0.01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452</v>
      </c>
      <c r="AT151" s="257" t="s">
        <v>334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368</v>
      </c>
      <c r="BM151" s="257" t="s">
        <v>1395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1394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93</v>
      </c>
      <c r="G153" s="268"/>
      <c r="H153" s="271">
        <v>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1396</v>
      </c>
      <c r="F154" s="280" t="s">
        <v>1397</v>
      </c>
      <c r="G154" s="281" t="s">
        <v>342</v>
      </c>
      <c r="H154" s="282">
        <v>1</v>
      </c>
      <c r="I154" s="283"/>
      <c r="J154" s="284">
        <f>ROUND(I154*H154,2)</f>
        <v>0</v>
      </c>
      <c r="K154" s="280" t="s">
        <v>1398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0.0044000000000000003</v>
      </c>
      <c r="R154" s="255">
        <f>Q154*H154</f>
        <v>0.0044000000000000003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96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93</v>
      </c>
      <c r="BM154" s="257" t="s">
        <v>1399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1397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93</v>
      </c>
      <c r="G156" s="268"/>
      <c r="H156" s="271">
        <v>1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78" t="s">
        <v>227</v>
      </c>
      <c r="D157" s="278" t="s">
        <v>334</v>
      </c>
      <c r="E157" s="279" t="s">
        <v>1400</v>
      </c>
      <c r="F157" s="280" t="s">
        <v>1401</v>
      </c>
      <c r="G157" s="281" t="s">
        <v>342</v>
      </c>
      <c r="H157" s="282">
        <v>1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0.011299999999999999</v>
      </c>
      <c r="R157" s="255">
        <f>Q157*H157</f>
        <v>0.011299999999999999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96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93</v>
      </c>
      <c r="BM157" s="257" t="s">
        <v>1402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1401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2" customFormat="1" ht="16.5" customHeight="1">
      <c r="A159" s="38"/>
      <c r="B159" s="39"/>
      <c r="C159" s="278" t="s">
        <v>231</v>
      </c>
      <c r="D159" s="278" t="s">
        <v>334</v>
      </c>
      <c r="E159" s="279" t="s">
        <v>1403</v>
      </c>
      <c r="F159" s="280" t="s">
        <v>1404</v>
      </c>
      <c r="G159" s="281" t="s">
        <v>342</v>
      </c>
      <c r="H159" s="282">
        <v>1</v>
      </c>
      <c r="I159" s="283"/>
      <c r="J159" s="284">
        <f>ROUND(I159*H159,2)</f>
        <v>0</v>
      </c>
      <c r="K159" s="280" t="s">
        <v>280</v>
      </c>
      <c r="L159" s="285"/>
      <c r="M159" s="286" t="s">
        <v>1</v>
      </c>
      <c r="N159" s="287" t="s">
        <v>50</v>
      </c>
      <c r="O159" s="91"/>
      <c r="P159" s="255">
        <f>O159*H159</f>
        <v>0</v>
      </c>
      <c r="Q159" s="255">
        <v>0.0085000000000000006</v>
      </c>
      <c r="R159" s="255">
        <f>Q159*H159</f>
        <v>0.0085000000000000006</v>
      </c>
      <c r="S159" s="255">
        <v>0</v>
      </c>
      <c r="T159" s="25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57" t="s">
        <v>96</v>
      </c>
      <c r="AT159" s="257" t="s">
        <v>334</v>
      </c>
      <c r="AU159" s="257" t="s">
        <v>96</v>
      </c>
      <c r="AY159" s="16" t="s">
        <v>180</v>
      </c>
      <c r="BE159" s="258">
        <f>IF(N159="základní",J159,0)</f>
        <v>0</v>
      </c>
      <c r="BF159" s="258">
        <f>IF(N159="snížená",J159,0)</f>
        <v>0</v>
      </c>
      <c r="BG159" s="258">
        <f>IF(N159="zákl. přenesená",J159,0)</f>
        <v>0</v>
      </c>
      <c r="BH159" s="258">
        <f>IF(N159="sníž. přenesená",J159,0)</f>
        <v>0</v>
      </c>
      <c r="BI159" s="258">
        <f>IF(N159="nulová",J159,0)</f>
        <v>0</v>
      </c>
      <c r="BJ159" s="16" t="s">
        <v>93</v>
      </c>
      <c r="BK159" s="258">
        <f>ROUND(I159*H159,2)</f>
        <v>0</v>
      </c>
      <c r="BL159" s="16" t="s">
        <v>93</v>
      </c>
      <c r="BM159" s="257" t="s">
        <v>1405</v>
      </c>
    </row>
    <row r="160" s="2" customFormat="1">
      <c r="A160" s="38"/>
      <c r="B160" s="39"/>
      <c r="C160" s="40"/>
      <c r="D160" s="259" t="s">
        <v>187</v>
      </c>
      <c r="E160" s="40"/>
      <c r="F160" s="260" t="s">
        <v>1404</v>
      </c>
      <c r="G160" s="40"/>
      <c r="H160" s="40"/>
      <c r="I160" s="154"/>
      <c r="J160" s="40"/>
      <c r="K160" s="40"/>
      <c r="L160" s="44"/>
      <c r="M160" s="261"/>
      <c r="N160" s="262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6" t="s">
        <v>187</v>
      </c>
      <c r="AU160" s="16" t="s">
        <v>96</v>
      </c>
    </row>
    <row r="161" s="2" customFormat="1" ht="16.5" customHeight="1">
      <c r="A161" s="38"/>
      <c r="B161" s="39"/>
      <c r="C161" s="278" t="s">
        <v>235</v>
      </c>
      <c r="D161" s="278" t="s">
        <v>334</v>
      </c>
      <c r="E161" s="279" t="s">
        <v>1406</v>
      </c>
      <c r="F161" s="280" t="s">
        <v>1407</v>
      </c>
      <c r="G161" s="281" t="s">
        <v>483</v>
      </c>
      <c r="H161" s="282">
        <v>28</v>
      </c>
      <c r="I161" s="283"/>
      <c r="J161" s="284">
        <f>ROUND(I161*H161,2)</f>
        <v>0</v>
      </c>
      <c r="K161" s="280" t="s">
        <v>1408</v>
      </c>
      <c r="L161" s="285"/>
      <c r="M161" s="286" t="s">
        <v>1</v>
      </c>
      <c r="N161" s="287" t="s">
        <v>50</v>
      </c>
      <c r="O161" s="91"/>
      <c r="P161" s="255">
        <f>O161*H161</f>
        <v>0</v>
      </c>
      <c r="Q161" s="255">
        <v>0.00012</v>
      </c>
      <c r="R161" s="255">
        <f>Q161*H161</f>
        <v>0.0033600000000000001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96</v>
      </c>
      <c r="AT161" s="257" t="s">
        <v>334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93</v>
      </c>
      <c r="BM161" s="257" t="s">
        <v>1409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1410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431</v>
      </c>
      <c r="G163" s="268"/>
      <c r="H163" s="271">
        <v>28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16.5" customHeight="1">
      <c r="A164" s="38"/>
      <c r="B164" s="39"/>
      <c r="C164" s="278" t="s">
        <v>239</v>
      </c>
      <c r="D164" s="278" t="s">
        <v>334</v>
      </c>
      <c r="E164" s="279" t="s">
        <v>1411</v>
      </c>
      <c r="F164" s="280" t="s">
        <v>1412</v>
      </c>
      <c r="G164" s="281" t="s">
        <v>483</v>
      </c>
      <c r="H164" s="282">
        <v>7</v>
      </c>
      <c r="I164" s="283"/>
      <c r="J164" s="284">
        <f>ROUND(I164*H164,2)</f>
        <v>0</v>
      </c>
      <c r="K164" s="280" t="s">
        <v>1408</v>
      </c>
      <c r="L164" s="285"/>
      <c r="M164" s="286" t="s">
        <v>1</v>
      </c>
      <c r="N164" s="287" t="s">
        <v>50</v>
      </c>
      <c r="O164" s="91"/>
      <c r="P164" s="255">
        <f>O164*H164</f>
        <v>0</v>
      </c>
      <c r="Q164" s="255">
        <v>0.00017000000000000001</v>
      </c>
      <c r="R164" s="255">
        <f>Q164*H164</f>
        <v>0.0011900000000000001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96</v>
      </c>
      <c r="AT164" s="257" t="s">
        <v>334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93</v>
      </c>
      <c r="BM164" s="257" t="s">
        <v>1413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1414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211</v>
      </c>
      <c r="G166" s="268"/>
      <c r="H166" s="271">
        <v>7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16.5" customHeight="1">
      <c r="A167" s="38"/>
      <c r="B167" s="39"/>
      <c r="C167" s="278" t="s">
        <v>8</v>
      </c>
      <c r="D167" s="278" t="s">
        <v>334</v>
      </c>
      <c r="E167" s="279" t="s">
        <v>1415</v>
      </c>
      <c r="F167" s="280" t="s">
        <v>1416</v>
      </c>
      <c r="G167" s="281" t="s">
        <v>1417</v>
      </c>
      <c r="H167" s="282">
        <v>0.01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0.20999999999999999</v>
      </c>
      <c r="R167" s="255">
        <f>Q167*H167</f>
        <v>0.0020999999999999999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96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93</v>
      </c>
      <c r="BM167" s="257" t="s">
        <v>1418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1416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6</v>
      </c>
      <c r="G169" s="268"/>
      <c r="H169" s="271">
        <v>0.01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16.5" customHeight="1">
      <c r="A170" s="38"/>
      <c r="B170" s="39"/>
      <c r="C170" s="278" t="s">
        <v>368</v>
      </c>
      <c r="D170" s="278" t="s">
        <v>334</v>
      </c>
      <c r="E170" s="279" t="s">
        <v>1419</v>
      </c>
      <c r="F170" s="280" t="s">
        <v>1420</v>
      </c>
      <c r="G170" s="281" t="s">
        <v>483</v>
      </c>
      <c r="H170" s="282">
        <v>20</v>
      </c>
      <c r="I170" s="283"/>
      <c r="J170" s="284">
        <f>ROUND(I170*H170,2)</f>
        <v>0</v>
      </c>
      <c r="K170" s="280" t="s">
        <v>280</v>
      </c>
      <c r="L170" s="285"/>
      <c r="M170" s="286" t="s">
        <v>1</v>
      </c>
      <c r="N170" s="287" t="s">
        <v>50</v>
      </c>
      <c r="O170" s="91"/>
      <c r="P170" s="255">
        <f>O170*H170</f>
        <v>0</v>
      </c>
      <c r="Q170" s="255">
        <v>0.00089999999999999998</v>
      </c>
      <c r="R170" s="255">
        <f>Q170*H170</f>
        <v>0.017999999999999999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96</v>
      </c>
      <c r="AT170" s="257" t="s">
        <v>334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93</v>
      </c>
      <c r="BM170" s="257" t="s">
        <v>1421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1420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16.5" customHeight="1">
      <c r="A172" s="38"/>
      <c r="B172" s="39"/>
      <c r="C172" s="278" t="s">
        <v>374</v>
      </c>
      <c r="D172" s="278" t="s">
        <v>334</v>
      </c>
      <c r="E172" s="279" t="s">
        <v>1422</v>
      </c>
      <c r="F172" s="280" t="s">
        <v>1423</v>
      </c>
      <c r="G172" s="281" t="s">
        <v>1417</v>
      </c>
      <c r="H172" s="282">
        <v>0.01</v>
      </c>
      <c r="I172" s="283"/>
      <c r="J172" s="284">
        <f>ROUND(I172*H172,2)</f>
        <v>0</v>
      </c>
      <c r="K172" s="280" t="s">
        <v>280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0.53000000000000003</v>
      </c>
      <c r="R172" s="255">
        <f>Q172*H172</f>
        <v>0.0053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96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93</v>
      </c>
      <c r="BM172" s="257" t="s">
        <v>1424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1423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6</v>
      </c>
      <c r="G174" s="268"/>
      <c r="H174" s="271">
        <v>0.01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380</v>
      </c>
      <c r="D175" s="278" t="s">
        <v>334</v>
      </c>
      <c r="E175" s="279" t="s">
        <v>1425</v>
      </c>
      <c r="F175" s="280" t="s">
        <v>1426</v>
      </c>
      <c r="G175" s="281" t="s">
        <v>483</v>
      </c>
      <c r="H175" s="282">
        <v>18</v>
      </c>
      <c r="I175" s="283"/>
      <c r="J175" s="284">
        <f>ROUND(I175*H175,2)</f>
        <v>0</v>
      </c>
      <c r="K175" s="280" t="s">
        <v>280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0.00035</v>
      </c>
      <c r="R175" s="255">
        <f>Q175*H175</f>
        <v>0.0063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96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93</v>
      </c>
      <c r="BM175" s="257" t="s">
        <v>1427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1426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16.5" customHeight="1">
      <c r="A177" s="38"/>
      <c r="B177" s="39"/>
      <c r="C177" s="278" t="s">
        <v>385</v>
      </c>
      <c r="D177" s="278" t="s">
        <v>334</v>
      </c>
      <c r="E177" s="279" t="s">
        <v>1428</v>
      </c>
      <c r="F177" s="280" t="s">
        <v>1429</v>
      </c>
      <c r="G177" s="281" t="s">
        <v>483</v>
      </c>
      <c r="H177" s="282">
        <v>15</v>
      </c>
      <c r="I177" s="283"/>
      <c r="J177" s="284">
        <f>ROUND(I177*H177,2)</f>
        <v>0</v>
      </c>
      <c r="K177" s="280" t="s">
        <v>1</v>
      </c>
      <c r="L177" s="285"/>
      <c r="M177" s="286" t="s">
        <v>1</v>
      </c>
      <c r="N177" s="287" t="s">
        <v>50</v>
      </c>
      <c r="O177" s="91"/>
      <c r="P177" s="255">
        <f>O177*H177</f>
        <v>0</v>
      </c>
      <c r="Q177" s="255">
        <v>5.0000000000000002E-05</v>
      </c>
      <c r="R177" s="255">
        <f>Q177*H177</f>
        <v>0.00075000000000000002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452</v>
      </c>
      <c r="AT177" s="257" t="s">
        <v>334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368</v>
      </c>
      <c r="BM177" s="257" t="s">
        <v>1430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1429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8</v>
      </c>
      <c r="G179" s="268"/>
      <c r="H179" s="271">
        <v>15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78" t="s">
        <v>391</v>
      </c>
      <c r="D180" s="278" t="s">
        <v>334</v>
      </c>
      <c r="E180" s="279" t="s">
        <v>1431</v>
      </c>
      <c r="F180" s="280" t="s">
        <v>1432</v>
      </c>
      <c r="G180" s="281" t="s">
        <v>483</v>
      </c>
      <c r="H180" s="282">
        <v>6</v>
      </c>
      <c r="I180" s="283"/>
      <c r="J180" s="284">
        <f>ROUND(I180*H180,2)</f>
        <v>0</v>
      </c>
      <c r="K180" s="280" t="s">
        <v>280</v>
      </c>
      <c r="L180" s="285"/>
      <c r="M180" s="286" t="s">
        <v>1</v>
      </c>
      <c r="N180" s="287" t="s">
        <v>50</v>
      </c>
      <c r="O180" s="91"/>
      <c r="P180" s="255">
        <f>O180*H180</f>
        <v>0</v>
      </c>
      <c r="Q180" s="255">
        <v>0.00018000000000000001</v>
      </c>
      <c r="R180" s="255">
        <f>Q180*H180</f>
        <v>0.00108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96</v>
      </c>
      <c r="AT180" s="257" t="s">
        <v>334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93</v>
      </c>
      <c r="BM180" s="257" t="s">
        <v>1433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1432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419</v>
      </c>
      <c r="G182" s="268"/>
      <c r="H182" s="271">
        <v>6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24" customHeight="1">
      <c r="A183" s="38"/>
      <c r="B183" s="39"/>
      <c r="C183" s="278" t="s">
        <v>7</v>
      </c>
      <c r="D183" s="278" t="s">
        <v>334</v>
      </c>
      <c r="E183" s="279" t="s">
        <v>1434</v>
      </c>
      <c r="F183" s="280" t="s">
        <v>1435</v>
      </c>
      <c r="G183" s="281" t="s">
        <v>483</v>
      </c>
      <c r="H183" s="282">
        <v>18</v>
      </c>
      <c r="I183" s="283"/>
      <c r="J183" s="284">
        <f>ROUND(I183*H183,2)</f>
        <v>0</v>
      </c>
      <c r="K183" s="280" t="s">
        <v>280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0.00031</v>
      </c>
      <c r="R183" s="255">
        <f>Q183*H183</f>
        <v>0.0055799999999999999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96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93</v>
      </c>
      <c r="BM183" s="257" t="s">
        <v>1436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1435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1437</v>
      </c>
      <c r="G185" s="268"/>
      <c r="H185" s="271">
        <v>18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399</v>
      </c>
      <c r="D186" s="246" t="s">
        <v>181</v>
      </c>
      <c r="E186" s="247" t="s">
        <v>1438</v>
      </c>
      <c r="F186" s="248" t="s">
        <v>1439</v>
      </c>
      <c r="G186" s="249" t="s">
        <v>760</v>
      </c>
      <c r="H186" s="250">
        <v>1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368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368</v>
      </c>
      <c r="BM186" s="257" t="s">
        <v>1440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1439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93</v>
      </c>
      <c r="G188" s="268"/>
      <c r="H188" s="271">
        <v>1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93</v>
      </c>
      <c r="AY188" s="277" t="s">
        <v>180</v>
      </c>
    </row>
    <row r="189" s="2" customFormat="1" ht="16.5" customHeight="1">
      <c r="A189" s="38"/>
      <c r="B189" s="39"/>
      <c r="C189" s="278" t="s">
        <v>404</v>
      </c>
      <c r="D189" s="278" t="s">
        <v>334</v>
      </c>
      <c r="E189" s="279" t="s">
        <v>1441</v>
      </c>
      <c r="F189" s="280" t="s">
        <v>1442</v>
      </c>
      <c r="G189" s="281" t="s">
        <v>342</v>
      </c>
      <c r="H189" s="282">
        <v>10</v>
      </c>
      <c r="I189" s="283"/>
      <c r="J189" s="284">
        <f>ROUND(I189*H189,2)</f>
        <v>0</v>
      </c>
      <c r="K189" s="280" t="s">
        <v>280</v>
      </c>
      <c r="L189" s="285"/>
      <c r="M189" s="286" t="s">
        <v>1</v>
      </c>
      <c r="N189" s="287" t="s">
        <v>50</v>
      </c>
      <c r="O189" s="91"/>
      <c r="P189" s="255">
        <f>O189*H189</f>
        <v>0</v>
      </c>
      <c r="Q189" s="255">
        <v>0.00013999999999999999</v>
      </c>
      <c r="R189" s="255">
        <f>Q189*H189</f>
        <v>0.0013999999999999998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452</v>
      </c>
      <c r="AT189" s="257" t="s">
        <v>334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368</v>
      </c>
      <c r="BM189" s="257" t="s">
        <v>1443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1442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2" customFormat="1" ht="16.5" customHeight="1">
      <c r="A191" s="38"/>
      <c r="B191" s="39"/>
      <c r="C191" s="278" t="s">
        <v>409</v>
      </c>
      <c r="D191" s="278" t="s">
        <v>334</v>
      </c>
      <c r="E191" s="279" t="s">
        <v>1444</v>
      </c>
      <c r="F191" s="280" t="s">
        <v>1445</v>
      </c>
      <c r="G191" s="281" t="s">
        <v>342</v>
      </c>
      <c r="H191" s="282">
        <v>30</v>
      </c>
      <c r="I191" s="283"/>
      <c r="J191" s="284">
        <f>ROUND(I191*H191,2)</f>
        <v>0</v>
      </c>
      <c r="K191" s="280" t="s">
        <v>280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9.0000000000000006E-05</v>
      </c>
      <c r="R191" s="255">
        <f>Q191*H191</f>
        <v>0.0027000000000000001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452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368</v>
      </c>
      <c r="BM191" s="257" t="s">
        <v>1446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1445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2" customFormat="1" ht="16.5" customHeight="1">
      <c r="A193" s="38"/>
      <c r="B193" s="39"/>
      <c r="C193" s="278" t="s">
        <v>414</v>
      </c>
      <c r="D193" s="278" t="s">
        <v>334</v>
      </c>
      <c r="E193" s="279" t="s">
        <v>1447</v>
      </c>
      <c r="F193" s="280" t="s">
        <v>1448</v>
      </c>
      <c r="G193" s="281" t="s">
        <v>342</v>
      </c>
      <c r="H193" s="282">
        <v>20</v>
      </c>
      <c r="I193" s="283"/>
      <c r="J193" s="284">
        <f>ROUND(I193*H193,2)</f>
        <v>0</v>
      </c>
      <c r="K193" s="280" t="s">
        <v>280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0.00048999999999999998</v>
      </c>
      <c r="R193" s="255">
        <f>Q193*H193</f>
        <v>0.0097999999999999997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1449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1448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1450</v>
      </c>
      <c r="F195" s="280" t="s">
        <v>1451</v>
      </c>
      <c r="G195" s="281" t="s">
        <v>760</v>
      </c>
      <c r="H195" s="282">
        <v>1</v>
      </c>
      <c r="I195" s="283"/>
      <c r="J195" s="284">
        <f>ROUND(I195*H195,2)</f>
        <v>0</v>
      </c>
      <c r="K195" s="280" t="s">
        <v>1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0.0044000000000000003</v>
      </c>
      <c r="R195" s="255">
        <f>Q195*H195</f>
        <v>0.0044000000000000003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452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368</v>
      </c>
      <c r="BM195" s="257" t="s">
        <v>1452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1453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1454</v>
      </c>
      <c r="F198" s="280" t="s">
        <v>1455</v>
      </c>
      <c r="G198" s="281" t="s">
        <v>342</v>
      </c>
      <c r="H198" s="282">
        <v>1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8.0000000000000007E-05</v>
      </c>
      <c r="R198" s="255">
        <f>Q198*H198</f>
        <v>8.0000000000000007E-05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96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93</v>
      </c>
      <c r="BM198" s="257" t="s">
        <v>1456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1455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93</v>
      </c>
      <c r="G200" s="268"/>
      <c r="H200" s="271">
        <v>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16.5" customHeight="1">
      <c r="A201" s="38"/>
      <c r="B201" s="39"/>
      <c r="C201" s="278" t="s">
        <v>431</v>
      </c>
      <c r="D201" s="278" t="s">
        <v>334</v>
      </c>
      <c r="E201" s="279" t="s">
        <v>1457</v>
      </c>
      <c r="F201" s="280" t="s">
        <v>1458</v>
      </c>
      <c r="G201" s="281" t="s">
        <v>342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5.0000000000000002E-05</v>
      </c>
      <c r="R201" s="255">
        <f>Q201*H201</f>
        <v>5.0000000000000002E-05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96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93</v>
      </c>
      <c r="BM201" s="257" t="s">
        <v>1459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1458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435</v>
      </c>
      <c r="D204" s="278" t="s">
        <v>334</v>
      </c>
      <c r="E204" s="279" t="s">
        <v>1460</v>
      </c>
      <c r="F204" s="280" t="s">
        <v>1461</v>
      </c>
      <c r="G204" s="281" t="s">
        <v>483</v>
      </c>
      <c r="H204" s="282">
        <v>30</v>
      </c>
      <c r="I204" s="283"/>
      <c r="J204" s="284">
        <f>ROUND(I204*H204,2)</f>
        <v>0</v>
      </c>
      <c r="K204" s="280" t="s">
        <v>1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0.00035</v>
      </c>
      <c r="R204" s="255">
        <f>Q204*H204</f>
        <v>0.010500000000000001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96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93</v>
      </c>
      <c r="BM204" s="257" t="s">
        <v>1462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1461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441</v>
      </c>
      <c r="G206" s="268"/>
      <c r="H206" s="271">
        <v>30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441</v>
      </c>
      <c r="D207" s="278" t="s">
        <v>334</v>
      </c>
      <c r="E207" s="279" t="s">
        <v>1463</v>
      </c>
      <c r="F207" s="280" t="s">
        <v>1464</v>
      </c>
      <c r="G207" s="281" t="s">
        <v>483</v>
      </c>
      <c r="H207" s="282">
        <v>13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0.00051999999999999995</v>
      </c>
      <c r="R207" s="255">
        <f>Q207*H207</f>
        <v>0.0067599999999999995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96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93</v>
      </c>
      <c r="BM207" s="257" t="s">
        <v>1465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1464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2" customFormat="1" ht="16.5" customHeight="1">
      <c r="A209" s="38"/>
      <c r="B209" s="39"/>
      <c r="C209" s="278" t="s">
        <v>447</v>
      </c>
      <c r="D209" s="278" t="s">
        <v>334</v>
      </c>
      <c r="E209" s="279" t="s">
        <v>1466</v>
      </c>
      <c r="F209" s="280" t="s">
        <v>1467</v>
      </c>
      <c r="G209" s="281" t="s">
        <v>337</v>
      </c>
      <c r="H209" s="282">
        <v>12.4</v>
      </c>
      <c r="I209" s="283"/>
      <c r="J209" s="284">
        <f>ROUND(I209*H209,2)</f>
        <v>0</v>
      </c>
      <c r="K209" s="280" t="s">
        <v>280</v>
      </c>
      <c r="L209" s="285"/>
      <c r="M209" s="286" t="s">
        <v>1</v>
      </c>
      <c r="N209" s="287" t="s">
        <v>50</v>
      </c>
      <c r="O209" s="91"/>
      <c r="P209" s="255">
        <f>O209*H209</f>
        <v>0</v>
      </c>
      <c r="Q209" s="255">
        <v>0.001</v>
      </c>
      <c r="R209" s="255">
        <f>Q209*H209</f>
        <v>0.012400000000000001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96</v>
      </c>
      <c r="AT209" s="257" t="s">
        <v>334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93</v>
      </c>
      <c r="BM209" s="257" t="s">
        <v>1468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1469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1470</v>
      </c>
      <c r="G211" s="268"/>
      <c r="H211" s="271">
        <v>12.4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2" customFormat="1" ht="16.5" customHeight="1">
      <c r="A212" s="38"/>
      <c r="B212" s="39"/>
      <c r="C212" s="278" t="s">
        <v>452</v>
      </c>
      <c r="D212" s="278" t="s">
        <v>334</v>
      </c>
      <c r="E212" s="279" t="s">
        <v>1471</v>
      </c>
      <c r="F212" s="280" t="s">
        <v>1472</v>
      </c>
      <c r="G212" s="281" t="s">
        <v>337</v>
      </c>
      <c r="H212" s="282">
        <v>0.050000000000000003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0.001</v>
      </c>
      <c r="R212" s="255">
        <f>Q212*H212</f>
        <v>5.0000000000000002E-05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96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93</v>
      </c>
      <c r="BM212" s="257" t="s">
        <v>1473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1472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1474</v>
      </c>
      <c r="G214" s="268"/>
      <c r="H214" s="271">
        <v>0.050000000000000003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459</v>
      </c>
      <c r="D215" s="278" t="s">
        <v>334</v>
      </c>
      <c r="E215" s="279" t="s">
        <v>1475</v>
      </c>
      <c r="F215" s="280" t="s">
        <v>1476</v>
      </c>
      <c r="G215" s="281" t="s">
        <v>342</v>
      </c>
      <c r="H215" s="282">
        <v>4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0.00020000000000000001</v>
      </c>
      <c r="R215" s="255">
        <f>Q215*H215</f>
        <v>0.00080000000000000004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96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93</v>
      </c>
      <c r="BM215" s="257" t="s">
        <v>1477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1478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198</v>
      </c>
      <c r="G217" s="268"/>
      <c r="H217" s="271">
        <v>4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464</v>
      </c>
      <c r="D218" s="278" t="s">
        <v>334</v>
      </c>
      <c r="E218" s="279" t="s">
        <v>1479</v>
      </c>
      <c r="F218" s="280" t="s">
        <v>1480</v>
      </c>
      <c r="G218" s="281" t="s">
        <v>342</v>
      </c>
      <c r="H218" s="282">
        <v>30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0.00016000000000000001</v>
      </c>
      <c r="R218" s="255">
        <f>Q218*H218</f>
        <v>0.0048000000000000004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96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93</v>
      </c>
      <c r="BM218" s="257" t="s">
        <v>1481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1480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16.5" customHeight="1">
      <c r="A220" s="38"/>
      <c r="B220" s="39"/>
      <c r="C220" s="278" t="s">
        <v>470</v>
      </c>
      <c r="D220" s="278" t="s">
        <v>334</v>
      </c>
      <c r="E220" s="279" t="s">
        <v>1482</v>
      </c>
      <c r="F220" s="280" t="s">
        <v>1483</v>
      </c>
      <c r="G220" s="281" t="s">
        <v>342</v>
      </c>
      <c r="H220" s="282">
        <v>6</v>
      </c>
      <c r="I220" s="283"/>
      <c r="J220" s="284">
        <f>ROUND(I220*H220,2)</f>
        <v>0</v>
      </c>
      <c r="K220" s="280" t="s">
        <v>280</v>
      </c>
      <c r="L220" s="285"/>
      <c r="M220" s="286" t="s">
        <v>1</v>
      </c>
      <c r="N220" s="287" t="s">
        <v>50</v>
      </c>
      <c r="O220" s="91"/>
      <c r="P220" s="255">
        <f>O220*H220</f>
        <v>0</v>
      </c>
      <c r="Q220" s="255">
        <v>0.00012999999999999999</v>
      </c>
      <c r="R220" s="255">
        <f>Q220*H220</f>
        <v>0.00077999999999999988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96</v>
      </c>
      <c r="AT220" s="257" t="s">
        <v>334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93</v>
      </c>
      <c r="BM220" s="257" t="s">
        <v>1484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1483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2" customFormat="1" ht="24" customHeight="1">
      <c r="A222" s="38"/>
      <c r="B222" s="39"/>
      <c r="C222" s="278" t="s">
        <v>475</v>
      </c>
      <c r="D222" s="278" t="s">
        <v>334</v>
      </c>
      <c r="E222" s="279" t="s">
        <v>1485</v>
      </c>
      <c r="F222" s="280" t="s">
        <v>1486</v>
      </c>
      <c r="G222" s="281" t="s">
        <v>342</v>
      </c>
      <c r="H222" s="282">
        <v>10</v>
      </c>
      <c r="I222" s="283"/>
      <c r="J222" s="284">
        <f>ROUND(I222*H222,2)</f>
        <v>0</v>
      </c>
      <c r="K222" s="280" t="s">
        <v>280</v>
      </c>
      <c r="L222" s="285"/>
      <c r="M222" s="286" t="s">
        <v>1</v>
      </c>
      <c r="N222" s="287" t="s">
        <v>50</v>
      </c>
      <c r="O222" s="91"/>
      <c r="P222" s="255">
        <f>O222*H222</f>
        <v>0</v>
      </c>
      <c r="Q222" s="255">
        <v>0.00069999999999999999</v>
      </c>
      <c r="R222" s="255">
        <f>Q222*H222</f>
        <v>0.0070000000000000001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96</v>
      </c>
      <c r="AT222" s="257" t="s">
        <v>334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93</v>
      </c>
      <c r="BM222" s="257" t="s">
        <v>1487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1486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2" customFormat="1" ht="24" customHeight="1">
      <c r="A224" s="38"/>
      <c r="B224" s="39"/>
      <c r="C224" s="278" t="s">
        <v>480</v>
      </c>
      <c r="D224" s="278" t="s">
        <v>334</v>
      </c>
      <c r="E224" s="279" t="s">
        <v>1488</v>
      </c>
      <c r="F224" s="280" t="s">
        <v>1489</v>
      </c>
      <c r="G224" s="281" t="s">
        <v>342</v>
      </c>
      <c r="H224" s="282">
        <v>12</v>
      </c>
      <c r="I224" s="283"/>
      <c r="J224" s="284">
        <f>ROUND(I224*H224,2)</f>
        <v>0</v>
      </c>
      <c r="K224" s="280" t="s">
        <v>280</v>
      </c>
      <c r="L224" s="285"/>
      <c r="M224" s="286" t="s">
        <v>1</v>
      </c>
      <c r="N224" s="287" t="s">
        <v>50</v>
      </c>
      <c r="O224" s="91"/>
      <c r="P224" s="255">
        <f>O224*H224</f>
        <v>0</v>
      </c>
      <c r="Q224" s="255">
        <v>0.00025999999999999998</v>
      </c>
      <c r="R224" s="255">
        <f>Q224*H224</f>
        <v>0.0031199999999999995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96</v>
      </c>
      <c r="AT224" s="257" t="s">
        <v>334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93</v>
      </c>
      <c r="BM224" s="257" t="s">
        <v>1490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1489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2" customFormat="1" ht="16.5" customHeight="1">
      <c r="A226" s="38"/>
      <c r="B226" s="39"/>
      <c r="C226" s="278" t="s">
        <v>486</v>
      </c>
      <c r="D226" s="278" t="s">
        <v>334</v>
      </c>
      <c r="E226" s="279" t="s">
        <v>1491</v>
      </c>
      <c r="F226" s="280" t="s">
        <v>1492</v>
      </c>
      <c r="G226" s="281" t="s">
        <v>342</v>
      </c>
      <c r="H226" s="282">
        <v>12</v>
      </c>
      <c r="I226" s="283"/>
      <c r="J226" s="284">
        <f>ROUND(I226*H226,2)</f>
        <v>0</v>
      </c>
      <c r="K226" s="280" t="s">
        <v>280</v>
      </c>
      <c r="L226" s="285"/>
      <c r="M226" s="286" t="s">
        <v>1</v>
      </c>
      <c r="N226" s="287" t="s">
        <v>50</v>
      </c>
      <c r="O226" s="91"/>
      <c r="P226" s="255">
        <f>O226*H226</f>
        <v>0</v>
      </c>
      <c r="Q226" s="255">
        <v>0.00025999999999999998</v>
      </c>
      <c r="R226" s="255">
        <f>Q226*H226</f>
        <v>0.0031199999999999995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96</v>
      </c>
      <c r="AT226" s="257" t="s">
        <v>334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93</v>
      </c>
      <c r="BM226" s="257" t="s">
        <v>1493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1494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231</v>
      </c>
      <c r="G228" s="268"/>
      <c r="H228" s="271">
        <v>12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16.5" customHeight="1">
      <c r="A229" s="38"/>
      <c r="B229" s="39"/>
      <c r="C229" s="278" t="s">
        <v>492</v>
      </c>
      <c r="D229" s="278" t="s">
        <v>334</v>
      </c>
      <c r="E229" s="279" t="s">
        <v>1495</v>
      </c>
      <c r="F229" s="280" t="s">
        <v>1496</v>
      </c>
      <c r="G229" s="281" t="s">
        <v>342</v>
      </c>
      <c r="H229" s="282">
        <v>20</v>
      </c>
      <c r="I229" s="283"/>
      <c r="J229" s="284">
        <f>ROUND(I229*H229,2)</f>
        <v>0</v>
      </c>
      <c r="K229" s="280" t="s">
        <v>280</v>
      </c>
      <c r="L229" s="285"/>
      <c r="M229" s="286" t="s">
        <v>1</v>
      </c>
      <c r="N229" s="287" t="s">
        <v>50</v>
      </c>
      <c r="O229" s="91"/>
      <c r="P229" s="255">
        <f>O229*H229</f>
        <v>0</v>
      </c>
      <c r="Q229" s="255">
        <v>0.00025000000000000001</v>
      </c>
      <c r="R229" s="255">
        <f>Q229*H229</f>
        <v>0.0050000000000000001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96</v>
      </c>
      <c r="AT229" s="257" t="s">
        <v>334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93</v>
      </c>
      <c r="BM229" s="257" t="s">
        <v>1497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1496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391</v>
      </c>
      <c r="G231" s="268"/>
      <c r="H231" s="271">
        <v>20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93</v>
      </c>
      <c r="AY231" s="277" t="s">
        <v>180</v>
      </c>
    </row>
    <row r="232" s="2" customFormat="1" ht="16.5" customHeight="1">
      <c r="A232" s="38"/>
      <c r="B232" s="39"/>
      <c r="C232" s="278" t="s">
        <v>497</v>
      </c>
      <c r="D232" s="278" t="s">
        <v>334</v>
      </c>
      <c r="E232" s="279" t="s">
        <v>1498</v>
      </c>
      <c r="F232" s="280" t="s">
        <v>1499</v>
      </c>
      <c r="G232" s="281" t="s">
        <v>342</v>
      </c>
      <c r="H232" s="282">
        <v>36</v>
      </c>
      <c r="I232" s="283"/>
      <c r="J232" s="284">
        <f>ROUND(I232*H232,2)</f>
        <v>0</v>
      </c>
      <c r="K232" s="280" t="s">
        <v>280</v>
      </c>
      <c r="L232" s="285"/>
      <c r="M232" s="286" t="s">
        <v>1</v>
      </c>
      <c r="N232" s="287" t="s">
        <v>50</v>
      </c>
      <c r="O232" s="91"/>
      <c r="P232" s="255">
        <f>O232*H232</f>
        <v>0</v>
      </c>
      <c r="Q232" s="255">
        <v>0.00048000000000000001</v>
      </c>
      <c r="R232" s="255">
        <f>Q232*H232</f>
        <v>0.01728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96</v>
      </c>
      <c r="AT232" s="257" t="s">
        <v>334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93</v>
      </c>
      <c r="BM232" s="257" t="s">
        <v>1500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1499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78" t="s">
        <v>504</v>
      </c>
      <c r="D234" s="278" t="s">
        <v>334</v>
      </c>
      <c r="E234" s="279" t="s">
        <v>1501</v>
      </c>
      <c r="F234" s="280" t="s">
        <v>1502</v>
      </c>
      <c r="G234" s="281" t="s">
        <v>342</v>
      </c>
      <c r="H234" s="282">
        <v>18</v>
      </c>
      <c r="I234" s="283"/>
      <c r="J234" s="284">
        <f>ROUND(I234*H234,2)</f>
        <v>0</v>
      </c>
      <c r="K234" s="280" t="s">
        <v>280</v>
      </c>
      <c r="L234" s="285"/>
      <c r="M234" s="286" t="s">
        <v>1</v>
      </c>
      <c r="N234" s="287" t="s">
        <v>50</v>
      </c>
      <c r="O234" s="91"/>
      <c r="P234" s="255">
        <f>O234*H234</f>
        <v>0</v>
      </c>
      <c r="Q234" s="255">
        <v>6.9999999999999994E-05</v>
      </c>
      <c r="R234" s="255">
        <f>Q234*H234</f>
        <v>0.0012599999999999998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96</v>
      </c>
      <c r="AT234" s="257" t="s">
        <v>334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93</v>
      </c>
      <c r="BM234" s="257" t="s">
        <v>1503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1502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16.5" customHeight="1">
      <c r="A236" s="38"/>
      <c r="B236" s="39"/>
      <c r="C236" s="278" t="s">
        <v>509</v>
      </c>
      <c r="D236" s="278" t="s">
        <v>334</v>
      </c>
      <c r="E236" s="279" t="s">
        <v>1504</v>
      </c>
      <c r="F236" s="280" t="s">
        <v>1505</v>
      </c>
      <c r="G236" s="281" t="s">
        <v>342</v>
      </c>
      <c r="H236" s="282">
        <v>2</v>
      </c>
      <c r="I236" s="283"/>
      <c r="J236" s="284">
        <f>ROUND(I236*H236,2)</f>
        <v>0</v>
      </c>
      <c r="K236" s="280" t="s">
        <v>280</v>
      </c>
      <c r="L236" s="285"/>
      <c r="M236" s="286" t="s">
        <v>1</v>
      </c>
      <c r="N236" s="287" t="s">
        <v>50</v>
      </c>
      <c r="O236" s="91"/>
      <c r="P236" s="255">
        <f>O236*H236</f>
        <v>0</v>
      </c>
      <c r="Q236" s="255">
        <v>0.0041999999999999997</v>
      </c>
      <c r="R236" s="255">
        <f>Q236*H236</f>
        <v>0.0083999999999999995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96</v>
      </c>
      <c r="AT236" s="257" t="s">
        <v>334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93</v>
      </c>
      <c r="BM236" s="257" t="s">
        <v>1506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1505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2" customFormat="1" ht="16.5" customHeight="1">
      <c r="A238" s="38"/>
      <c r="B238" s="39"/>
      <c r="C238" s="278" t="s">
        <v>515</v>
      </c>
      <c r="D238" s="278" t="s">
        <v>334</v>
      </c>
      <c r="E238" s="279" t="s">
        <v>1507</v>
      </c>
      <c r="F238" s="280" t="s">
        <v>1508</v>
      </c>
      <c r="G238" s="281" t="s">
        <v>342</v>
      </c>
      <c r="H238" s="282">
        <v>4</v>
      </c>
      <c r="I238" s="283"/>
      <c r="J238" s="284">
        <f>ROUND(I238*H238,2)</f>
        <v>0</v>
      </c>
      <c r="K238" s="280" t="s">
        <v>280</v>
      </c>
      <c r="L238" s="285"/>
      <c r="M238" s="286" t="s">
        <v>1</v>
      </c>
      <c r="N238" s="287" t="s">
        <v>50</v>
      </c>
      <c r="O238" s="91"/>
      <c r="P238" s="255">
        <f>O238*H238</f>
        <v>0</v>
      </c>
      <c r="Q238" s="255">
        <v>0.00032000000000000003</v>
      </c>
      <c r="R238" s="255">
        <f>Q238*H238</f>
        <v>0.0012800000000000001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96</v>
      </c>
      <c r="AT238" s="257" t="s">
        <v>334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93</v>
      </c>
      <c r="BM238" s="257" t="s">
        <v>1509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1510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520</v>
      </c>
      <c r="D240" s="278" t="s">
        <v>334</v>
      </c>
      <c r="E240" s="279" t="s">
        <v>1511</v>
      </c>
      <c r="F240" s="280" t="s">
        <v>1512</v>
      </c>
      <c r="G240" s="281" t="s">
        <v>483</v>
      </c>
      <c r="H240" s="282">
        <v>40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0.001</v>
      </c>
      <c r="R240" s="255">
        <f>Q240*H240</f>
        <v>0.040000000000000001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96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93</v>
      </c>
      <c r="BM240" s="257" t="s">
        <v>1513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1514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497</v>
      </c>
      <c r="G242" s="268"/>
      <c r="H242" s="271">
        <v>40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2" customFormat="1" ht="22.8" customHeight="1">
      <c r="A243" s="12"/>
      <c r="B243" s="230"/>
      <c r="C243" s="231"/>
      <c r="D243" s="232" t="s">
        <v>84</v>
      </c>
      <c r="E243" s="244" t="s">
        <v>1515</v>
      </c>
      <c r="F243" s="244" t="s">
        <v>1516</v>
      </c>
      <c r="G243" s="231"/>
      <c r="H243" s="231"/>
      <c r="I243" s="234"/>
      <c r="J243" s="245">
        <f>BK243</f>
        <v>0</v>
      </c>
      <c r="K243" s="231"/>
      <c r="L243" s="236"/>
      <c r="M243" s="237"/>
      <c r="N243" s="238"/>
      <c r="O243" s="238"/>
      <c r="P243" s="239">
        <f>SUM(P244:P250)</f>
        <v>0</v>
      </c>
      <c r="Q243" s="238"/>
      <c r="R243" s="239">
        <f>SUM(R244:R250)</f>
        <v>0.00046999999999999999</v>
      </c>
      <c r="S243" s="238"/>
      <c r="T243" s="240">
        <f>SUM(T244:T250)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41" t="s">
        <v>96</v>
      </c>
      <c r="AT243" s="242" t="s">
        <v>84</v>
      </c>
      <c r="AU243" s="242" t="s">
        <v>93</v>
      </c>
      <c r="AY243" s="241" t="s">
        <v>180</v>
      </c>
      <c r="BK243" s="243">
        <f>SUM(BK244:BK250)</f>
        <v>0</v>
      </c>
    </row>
    <row r="244" s="2" customFormat="1" ht="24" customHeight="1">
      <c r="A244" s="38"/>
      <c r="B244" s="39"/>
      <c r="C244" s="246" t="s">
        <v>524</v>
      </c>
      <c r="D244" s="246" t="s">
        <v>181</v>
      </c>
      <c r="E244" s="247" t="s">
        <v>1517</v>
      </c>
      <c r="F244" s="248" t="s">
        <v>1518</v>
      </c>
      <c r="G244" s="249" t="s">
        <v>342</v>
      </c>
      <c r="H244" s="250">
        <v>2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93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93</v>
      </c>
      <c r="BM244" s="257" t="s">
        <v>1519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1520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2" customFormat="1" ht="16.5" customHeight="1">
      <c r="A246" s="38"/>
      <c r="B246" s="39"/>
      <c r="C246" s="278" t="s">
        <v>530</v>
      </c>
      <c r="D246" s="278" t="s">
        <v>334</v>
      </c>
      <c r="E246" s="279" t="s">
        <v>1521</v>
      </c>
      <c r="F246" s="280" t="s">
        <v>1522</v>
      </c>
      <c r="G246" s="281" t="s">
        <v>342</v>
      </c>
      <c r="H246" s="282">
        <v>1</v>
      </c>
      <c r="I246" s="283"/>
      <c r="J246" s="284">
        <f>ROUND(I246*H246,2)</f>
        <v>0</v>
      </c>
      <c r="K246" s="280" t="s">
        <v>1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0.00035</v>
      </c>
      <c r="R246" s="255">
        <f>Q246*H246</f>
        <v>0.00035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96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93</v>
      </c>
      <c r="BM246" s="257" t="s">
        <v>1523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1524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16.5" customHeight="1">
      <c r="A248" s="38"/>
      <c r="B248" s="39"/>
      <c r="C248" s="278" t="s">
        <v>536</v>
      </c>
      <c r="D248" s="278" t="s">
        <v>334</v>
      </c>
      <c r="E248" s="279" t="s">
        <v>1525</v>
      </c>
      <c r="F248" s="280" t="s">
        <v>1526</v>
      </c>
      <c r="G248" s="281" t="s">
        <v>342</v>
      </c>
      <c r="H248" s="282">
        <v>2</v>
      </c>
      <c r="I248" s="283"/>
      <c r="J248" s="284">
        <f>ROUND(I248*H248,2)</f>
        <v>0</v>
      </c>
      <c r="K248" s="280" t="s">
        <v>1408</v>
      </c>
      <c r="L248" s="285"/>
      <c r="M248" s="286" t="s">
        <v>1</v>
      </c>
      <c r="N248" s="287" t="s">
        <v>50</v>
      </c>
      <c r="O248" s="91"/>
      <c r="P248" s="255">
        <f>O248*H248</f>
        <v>0</v>
      </c>
      <c r="Q248" s="255">
        <v>6.0000000000000002E-05</v>
      </c>
      <c r="R248" s="255">
        <f>Q248*H248</f>
        <v>0.00012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96</v>
      </c>
      <c r="AT248" s="257" t="s">
        <v>334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93</v>
      </c>
      <c r="BM248" s="257" t="s">
        <v>1527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1528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96</v>
      </c>
      <c r="G250" s="268"/>
      <c r="H250" s="271">
        <v>2</v>
      </c>
      <c r="I250" s="272"/>
      <c r="J250" s="268"/>
      <c r="K250" s="268"/>
      <c r="L250" s="273"/>
      <c r="M250" s="288"/>
      <c r="N250" s="289"/>
      <c r="O250" s="289"/>
      <c r="P250" s="289"/>
      <c r="Q250" s="289"/>
      <c r="R250" s="289"/>
      <c r="S250" s="289"/>
      <c r="T250" s="29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6.96" customHeight="1">
      <c r="A251" s="38"/>
      <c r="B251" s="66"/>
      <c r="C251" s="67"/>
      <c r="D251" s="67"/>
      <c r="E251" s="67"/>
      <c r="F251" s="67"/>
      <c r="G251" s="67"/>
      <c r="H251" s="67"/>
      <c r="I251" s="195"/>
      <c r="J251" s="67"/>
      <c r="K251" s="67"/>
      <c r="L251" s="44"/>
      <c r="M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</row>
  </sheetData>
  <sheetProtection sheet="1" autoFilter="0" formatColumns="0" formatRows="0" objects="1" scenarios="1" spinCount="100000" saltValue="E7u0LImQY1RwJ+tTC6kBHiTGqA/v+l7KZlKbTVYd7LXaqhO3qGk3DPiQTn8tqK5wLoVr0vnL9YAIZIYZQXgVdg==" hashValue="4uYge8JoYNStQCb2o89mIj4EqdJ34f6uWUh2klP+dn+91a3QzsWu6lvKlH5uL8f+t7gTMH2DckzetuKW7MBbCA==" algorithmName="SHA-512" password="CC35"/>
  <autoFilter ref="C120:K250"/>
  <mergeCells count="9">
    <mergeCell ref="E7:H7"/>
    <mergeCell ref="E9:H9"/>
    <mergeCell ref="E18:H18"/>
    <mergeCell ref="E27:H27"/>
    <mergeCell ref="E84:H84"/>
    <mergeCell ref="E86:H86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1530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ROUND((SUM(BE134:BE1241)),  2)</f>
        <v>0</v>
      </c>
      <c r="G35" s="38"/>
      <c r="H35" s="38"/>
      <c r="I35" s="174">
        <v>0.20999999999999999</v>
      </c>
      <c r="J35" s="173">
        <f>ROUND(((SUM(BE134:BE1241))*I35),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ROUND((SUM(BF134:BF1241)),  2)</f>
        <v>0</v>
      </c>
      <c r="G36" s="38"/>
      <c r="H36" s="38"/>
      <c r="I36" s="174">
        <v>0.14999999999999999</v>
      </c>
      <c r="J36" s="173">
        <f>ROUND(((SUM(BF134:BF1241))*I36),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ROUND((SUM(BG134:BG1241)),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ROUND((SUM(BH134:BH1241)),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ROUND((SUM(BI134:BI1241)),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2019_01_0.1.1 - IO 01.1. Stoková síť podtlakové kanalizace - stoky A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J505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J509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J524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J637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J1153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J1196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J1201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1159</v>
      </c>
      <c r="E108" s="214"/>
      <c r="F108" s="214"/>
      <c r="G108" s="214"/>
      <c r="H108" s="214"/>
      <c r="I108" s="215"/>
      <c r="J108" s="216">
        <f>J1217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262</v>
      </c>
      <c r="E109" s="208"/>
      <c r="F109" s="208"/>
      <c r="G109" s="208"/>
      <c r="H109" s="208"/>
      <c r="I109" s="209"/>
      <c r="J109" s="210">
        <f>J1221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1531</v>
      </c>
      <c r="E110" s="214"/>
      <c r="F110" s="214"/>
      <c r="G110" s="214"/>
      <c r="H110" s="214"/>
      <c r="I110" s="215"/>
      <c r="J110" s="216">
        <f>J1222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J1226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J1227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2019_01_0.1.1 - IO 01.1. Stoková síť podtlakové kanalizace - stoky A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P135+P1221+P1226</f>
        <v>0</v>
      </c>
      <c r="Q134" s="104"/>
      <c r="R134" s="227">
        <f>R135+R1221+R1226</f>
        <v>3639.4233133199996</v>
      </c>
      <c r="S134" s="104"/>
      <c r="T134" s="228">
        <f>T135+T1221+T1226</f>
        <v>1785.13904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BK135+BK1221+BK1226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P136+P505+P509+P524+P637+P1153+P1201+P1217</f>
        <v>0</v>
      </c>
      <c r="Q135" s="238"/>
      <c r="R135" s="239">
        <f>R136+R505+R509+R524+R637+R1153+R1201+R1217</f>
        <v>3614.0643133199997</v>
      </c>
      <c r="S135" s="238"/>
      <c r="T135" s="240">
        <f>T136+T505+T509+T524+T637+T1153+T1201+T1217</f>
        <v>1785.13904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BK136+BK505+BK509+BK524+BK637+BK1153+BK1201+BK1217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SUM(P137:P504)</f>
        <v>0</v>
      </c>
      <c r="Q136" s="238"/>
      <c r="R136" s="239">
        <f>SUM(R137:R504)</f>
        <v>2139.9923057199999</v>
      </c>
      <c r="S136" s="238"/>
      <c r="T136" s="240">
        <f>SUM(T137:T504)</f>
        <v>1785.13904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SUM(BK137:BK504)</f>
        <v>0</v>
      </c>
    </row>
    <row r="137" s="2" customFormat="1" ht="24" customHeight="1">
      <c r="A137" s="38"/>
      <c r="B137" s="39"/>
      <c r="C137" s="246" t="s">
        <v>93</v>
      </c>
      <c r="D137" s="246" t="s">
        <v>181</v>
      </c>
      <c r="E137" s="247" t="s">
        <v>1533</v>
      </c>
      <c r="F137" s="248" t="s">
        <v>1534</v>
      </c>
      <c r="G137" s="249" t="s">
        <v>327</v>
      </c>
      <c r="H137" s="250">
        <v>30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0.255</v>
      </c>
      <c r="T137" s="256">
        <f>S137*H137</f>
        <v>7.6500000000000004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1535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1536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1537</v>
      </c>
      <c r="G139" s="268"/>
      <c r="H139" s="271">
        <v>30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96</v>
      </c>
      <c r="D140" s="246" t="s">
        <v>181</v>
      </c>
      <c r="E140" s="247" t="s">
        <v>1538</v>
      </c>
      <c r="F140" s="248" t="s">
        <v>1539</v>
      </c>
      <c r="G140" s="249" t="s">
        <v>327</v>
      </c>
      <c r="H140" s="250">
        <v>1934.56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0.28999999999999998</v>
      </c>
      <c r="T140" s="256">
        <f>S140*H140</f>
        <v>561.02239999999995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1540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1541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1542</v>
      </c>
      <c r="G142" s="268"/>
      <c r="H142" s="271">
        <v>743.20000000000005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1543</v>
      </c>
      <c r="G143" s="268"/>
      <c r="H143" s="271">
        <v>32.799999999999997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1544</v>
      </c>
      <c r="G144" s="268"/>
      <c r="H144" s="271">
        <v>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1545</v>
      </c>
      <c r="G145" s="268"/>
      <c r="H145" s="271">
        <v>86.400000000000006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1546</v>
      </c>
      <c r="G146" s="268"/>
      <c r="H146" s="271">
        <v>112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1547</v>
      </c>
      <c r="G147" s="268"/>
      <c r="H147" s="271">
        <v>60.799999999999997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1548</v>
      </c>
      <c r="G148" s="268"/>
      <c r="H148" s="271">
        <v>40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1549</v>
      </c>
      <c r="G149" s="268"/>
      <c r="H149" s="271">
        <v>26.399999999999999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1550</v>
      </c>
      <c r="G150" s="268"/>
      <c r="H150" s="271">
        <v>82.400000000000006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1551</v>
      </c>
      <c r="G151" s="268"/>
      <c r="H151" s="271">
        <v>184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1552</v>
      </c>
      <c r="G152" s="268"/>
      <c r="H152" s="271">
        <v>34.399999999999999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1553</v>
      </c>
      <c r="G153" s="268"/>
      <c r="H153" s="271">
        <v>524.15999999999997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2" customFormat="1" ht="24" customHeight="1">
      <c r="A154" s="38"/>
      <c r="B154" s="39"/>
      <c r="C154" s="246" t="s">
        <v>193</v>
      </c>
      <c r="D154" s="246" t="s">
        <v>181</v>
      </c>
      <c r="E154" s="247" t="s">
        <v>1554</v>
      </c>
      <c r="F154" s="248" t="s">
        <v>1555</v>
      </c>
      <c r="G154" s="249" t="s">
        <v>327</v>
      </c>
      <c r="H154" s="250">
        <v>208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0.44</v>
      </c>
      <c r="T154" s="256">
        <f>S154*H154</f>
        <v>91.519999999999996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1556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1555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1557</v>
      </c>
      <c r="G156" s="268"/>
      <c r="H156" s="271">
        <v>0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1558</v>
      </c>
      <c r="G157" s="268"/>
      <c r="H157" s="271">
        <v>0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1559</v>
      </c>
      <c r="G158" s="268"/>
      <c r="H158" s="271">
        <v>0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1560</v>
      </c>
      <c r="G159" s="268"/>
      <c r="H159" s="271">
        <v>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1561</v>
      </c>
      <c r="G160" s="268"/>
      <c r="H160" s="271">
        <v>0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1562</v>
      </c>
      <c r="G161" s="268"/>
      <c r="H161" s="271">
        <v>105.59999999999999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1563</v>
      </c>
      <c r="G162" s="268"/>
      <c r="H162" s="271">
        <v>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1564</v>
      </c>
      <c r="G163" s="268"/>
      <c r="H163" s="271">
        <v>30.399999999999999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1565</v>
      </c>
      <c r="G164" s="268"/>
      <c r="H164" s="271">
        <v>0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1566</v>
      </c>
      <c r="G165" s="268"/>
      <c r="H165" s="271">
        <v>72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1567</v>
      </c>
      <c r="G166" s="268"/>
      <c r="H166" s="271">
        <v>0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1568</v>
      </c>
      <c r="G167" s="268"/>
      <c r="H167" s="271">
        <v>0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2" customFormat="1" ht="24" customHeight="1">
      <c r="A168" s="38"/>
      <c r="B168" s="39"/>
      <c r="C168" s="246" t="s">
        <v>198</v>
      </c>
      <c r="D168" s="246" t="s">
        <v>181</v>
      </c>
      <c r="E168" s="247" t="s">
        <v>1569</v>
      </c>
      <c r="F168" s="248" t="s">
        <v>1570</v>
      </c>
      <c r="G168" s="249" t="s">
        <v>342</v>
      </c>
      <c r="H168" s="250">
        <v>10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0.00064999999999999997</v>
      </c>
      <c r="R168" s="255">
        <f>Q168*H168</f>
        <v>0.0064999999999999997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1571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1572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1573</v>
      </c>
      <c r="F170" s="248" t="s">
        <v>1574</v>
      </c>
      <c r="G170" s="249" t="s">
        <v>342</v>
      </c>
      <c r="H170" s="250">
        <v>10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1575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1576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24" customHeight="1">
      <c r="A172" s="38"/>
      <c r="B172" s="39"/>
      <c r="C172" s="246" t="s">
        <v>206</v>
      </c>
      <c r="D172" s="246" t="s">
        <v>181</v>
      </c>
      <c r="E172" s="247" t="s">
        <v>1577</v>
      </c>
      <c r="F172" s="248" t="s">
        <v>1578</v>
      </c>
      <c r="G172" s="249" t="s">
        <v>327</v>
      </c>
      <c r="H172" s="250">
        <v>45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0.00064000000000000005</v>
      </c>
      <c r="R172" s="255">
        <f>Q172*H172</f>
        <v>0.028800000000000003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1579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1580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1581</v>
      </c>
      <c r="G174" s="268"/>
      <c r="H174" s="271">
        <v>45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211</v>
      </c>
      <c r="D175" s="246" t="s">
        <v>181</v>
      </c>
      <c r="E175" s="247" t="s">
        <v>1582</v>
      </c>
      <c r="F175" s="248" t="s">
        <v>1583</v>
      </c>
      <c r="G175" s="249" t="s">
        <v>327</v>
      </c>
      <c r="H175" s="250">
        <v>45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1584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1585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1581</v>
      </c>
      <c r="G177" s="268"/>
      <c r="H177" s="271">
        <v>45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215</v>
      </c>
      <c r="D178" s="246" t="s">
        <v>181</v>
      </c>
      <c r="E178" s="247" t="s">
        <v>1586</v>
      </c>
      <c r="F178" s="248" t="s">
        <v>1587</v>
      </c>
      <c r="G178" s="249" t="s">
        <v>290</v>
      </c>
      <c r="H178" s="250">
        <v>640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1588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1589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1590</v>
      </c>
      <c r="G180" s="268"/>
      <c r="H180" s="271">
        <v>640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16.5" customHeight="1">
      <c r="A181" s="38"/>
      <c r="B181" s="39"/>
      <c r="C181" s="246" t="s">
        <v>219</v>
      </c>
      <c r="D181" s="246" t="s">
        <v>181</v>
      </c>
      <c r="E181" s="247" t="s">
        <v>1591</v>
      </c>
      <c r="F181" s="248" t="s">
        <v>1592</v>
      </c>
      <c r="G181" s="249" t="s">
        <v>290</v>
      </c>
      <c r="H181" s="250">
        <v>83.400000000000006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1593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1592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1594</v>
      </c>
      <c r="G183" s="268"/>
      <c r="H183" s="271">
        <v>21.800000000000001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1595</v>
      </c>
      <c r="G184" s="268"/>
      <c r="H184" s="271">
        <v>1.2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1559</v>
      </c>
      <c r="G185" s="268"/>
      <c r="H185" s="271">
        <v>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1596</v>
      </c>
      <c r="G186" s="268"/>
      <c r="H186" s="271">
        <v>10.4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1597</v>
      </c>
      <c r="G187" s="268"/>
      <c r="H187" s="271">
        <v>5.7999999999999998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1598</v>
      </c>
      <c r="G188" s="268"/>
      <c r="H188" s="271">
        <v>0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1599</v>
      </c>
      <c r="G189" s="268"/>
      <c r="H189" s="271">
        <v>0.20000000000000001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1600</v>
      </c>
      <c r="G190" s="268"/>
      <c r="H190" s="271">
        <v>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1601</v>
      </c>
      <c r="G191" s="268"/>
      <c r="H191" s="271">
        <v>4.4000000000000004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1602</v>
      </c>
      <c r="G192" s="268"/>
      <c r="H192" s="271">
        <v>33.600000000000001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1567</v>
      </c>
      <c r="G193" s="268"/>
      <c r="H193" s="271">
        <v>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1603</v>
      </c>
      <c r="G194" s="268"/>
      <c r="H194" s="271">
        <v>6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2" customFormat="1" ht="24" customHeight="1">
      <c r="A195" s="38"/>
      <c r="B195" s="39"/>
      <c r="C195" s="246" t="s">
        <v>223</v>
      </c>
      <c r="D195" s="246" t="s">
        <v>181</v>
      </c>
      <c r="E195" s="247" t="s">
        <v>1604</v>
      </c>
      <c r="F195" s="248" t="s">
        <v>1605</v>
      </c>
      <c r="G195" s="249" t="s">
        <v>327</v>
      </c>
      <c r="H195" s="250">
        <v>3143.6599999999999</v>
      </c>
      <c r="I195" s="251"/>
      <c r="J195" s="252">
        <f>ROUND(I195*H195,2)</f>
        <v>0</v>
      </c>
      <c r="K195" s="248" t="s">
        <v>280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0.22</v>
      </c>
      <c r="T195" s="256">
        <f>S195*H195</f>
        <v>691.60519999999997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1606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1607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1608</v>
      </c>
      <c r="G197" s="268"/>
      <c r="H197" s="271">
        <v>1207.7000000000001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85</v>
      </c>
      <c r="AY197" s="277" t="s">
        <v>180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1609</v>
      </c>
      <c r="G198" s="268"/>
      <c r="H198" s="271">
        <v>53.299999999999997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85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1610</v>
      </c>
      <c r="G199" s="268"/>
      <c r="H199" s="271">
        <v>13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1611</v>
      </c>
      <c r="G200" s="268"/>
      <c r="H200" s="271">
        <v>140.40000000000001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1612</v>
      </c>
      <c r="G201" s="268"/>
      <c r="H201" s="271">
        <v>182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1613</v>
      </c>
      <c r="G202" s="268"/>
      <c r="H202" s="271">
        <v>98.799999999999997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85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1614</v>
      </c>
      <c r="G203" s="268"/>
      <c r="H203" s="271">
        <v>65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85</v>
      </c>
      <c r="AY203" s="277" t="s">
        <v>180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1615</v>
      </c>
      <c r="G204" s="268"/>
      <c r="H204" s="271">
        <v>42.899999999999999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1616</v>
      </c>
      <c r="G205" s="268"/>
      <c r="H205" s="271">
        <v>133.90000000000001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1617</v>
      </c>
      <c r="G206" s="268"/>
      <c r="H206" s="271">
        <v>299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1618</v>
      </c>
      <c r="G207" s="268"/>
      <c r="H207" s="271">
        <v>55.899999999999999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1619</v>
      </c>
      <c r="G208" s="268"/>
      <c r="H208" s="271">
        <v>851.75999999999999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2" customFormat="1" ht="24" customHeight="1">
      <c r="A209" s="38"/>
      <c r="B209" s="39"/>
      <c r="C209" s="246" t="s">
        <v>227</v>
      </c>
      <c r="D209" s="246" t="s">
        <v>181</v>
      </c>
      <c r="E209" s="247" t="s">
        <v>1620</v>
      </c>
      <c r="F209" s="248" t="s">
        <v>1621</v>
      </c>
      <c r="G209" s="249" t="s">
        <v>327</v>
      </c>
      <c r="H209" s="250">
        <v>3385.48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9.0000000000000006E-05</v>
      </c>
      <c r="R209" s="255">
        <f>Q209*H209</f>
        <v>0.3046932</v>
      </c>
      <c r="S209" s="255">
        <v>0.128</v>
      </c>
      <c r="T209" s="256">
        <f>S209*H209</f>
        <v>433.34144000000003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1622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1623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1624</v>
      </c>
      <c r="G211" s="268"/>
      <c r="H211" s="271">
        <v>1300.5999999999999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1625</v>
      </c>
      <c r="G212" s="268"/>
      <c r="H212" s="271">
        <v>57.399999999999999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1626</v>
      </c>
      <c r="G213" s="268"/>
      <c r="H213" s="271">
        <v>14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1627</v>
      </c>
      <c r="G214" s="268"/>
      <c r="H214" s="271">
        <v>151.19999999999999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1628</v>
      </c>
      <c r="G215" s="268"/>
      <c r="H215" s="271">
        <v>196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1629</v>
      </c>
      <c r="G216" s="268"/>
      <c r="H216" s="271">
        <v>106.40000000000001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1630</v>
      </c>
      <c r="G217" s="268"/>
      <c r="H217" s="271">
        <v>70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1631</v>
      </c>
      <c r="G218" s="268"/>
      <c r="H218" s="271">
        <v>46.200000000000003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1632</v>
      </c>
      <c r="G219" s="268"/>
      <c r="H219" s="271">
        <v>144.19999999999999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1633</v>
      </c>
      <c r="G220" s="268"/>
      <c r="H220" s="271">
        <v>322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1634</v>
      </c>
      <c r="G221" s="268"/>
      <c r="H221" s="271">
        <v>60.200000000000003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1635</v>
      </c>
      <c r="G222" s="268"/>
      <c r="H222" s="271">
        <v>917.27999999999997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2" customFormat="1" ht="24" customHeight="1">
      <c r="A223" s="38"/>
      <c r="B223" s="39"/>
      <c r="C223" s="246" t="s">
        <v>231</v>
      </c>
      <c r="D223" s="246" t="s">
        <v>181</v>
      </c>
      <c r="E223" s="247" t="s">
        <v>277</v>
      </c>
      <c r="F223" s="248" t="s">
        <v>278</v>
      </c>
      <c r="G223" s="249" t="s">
        <v>279</v>
      </c>
      <c r="H223" s="250">
        <v>240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</v>
      </c>
      <c r="R223" s="255">
        <f>Q223*H223</f>
        <v>0</v>
      </c>
      <c r="S223" s="255">
        <v>0</v>
      </c>
      <c r="T223" s="25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1636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278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1637</v>
      </c>
      <c r="G225" s="268"/>
      <c r="H225" s="271">
        <v>240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93</v>
      </c>
      <c r="AY225" s="277" t="s">
        <v>180</v>
      </c>
    </row>
    <row r="226" s="2" customFormat="1" ht="24" customHeight="1">
      <c r="A226" s="38"/>
      <c r="B226" s="39"/>
      <c r="C226" s="246" t="s">
        <v>235</v>
      </c>
      <c r="D226" s="246" t="s">
        <v>181</v>
      </c>
      <c r="E226" s="247" t="s">
        <v>283</v>
      </c>
      <c r="F226" s="248" t="s">
        <v>284</v>
      </c>
      <c r="G226" s="249" t="s">
        <v>285</v>
      </c>
      <c r="H226" s="250">
        <v>60</v>
      </c>
      <c r="I226" s="251"/>
      <c r="J226" s="252">
        <f>ROUND(I226*H226,2)</f>
        <v>0</v>
      </c>
      <c r="K226" s="248" t="s">
        <v>280</v>
      </c>
      <c r="L226" s="44"/>
      <c r="M226" s="253" t="s">
        <v>1</v>
      </c>
      <c r="N226" s="254" t="s">
        <v>50</v>
      </c>
      <c r="O226" s="91"/>
      <c r="P226" s="255">
        <f>O226*H226</f>
        <v>0</v>
      </c>
      <c r="Q226" s="255">
        <v>0</v>
      </c>
      <c r="R226" s="255">
        <f>Q226*H226</f>
        <v>0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198</v>
      </c>
      <c r="AT226" s="257" t="s">
        <v>181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198</v>
      </c>
      <c r="BM226" s="257" t="s">
        <v>1638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284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614</v>
      </c>
      <c r="G228" s="268"/>
      <c r="H228" s="271">
        <v>60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24" customHeight="1">
      <c r="A229" s="38"/>
      <c r="B229" s="39"/>
      <c r="C229" s="246" t="s">
        <v>239</v>
      </c>
      <c r="D229" s="246" t="s">
        <v>181</v>
      </c>
      <c r="E229" s="247" t="s">
        <v>1639</v>
      </c>
      <c r="F229" s="248" t="s">
        <v>1640</v>
      </c>
      <c r="G229" s="249" t="s">
        <v>483</v>
      </c>
      <c r="H229" s="250">
        <v>269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0.036900000000000002</v>
      </c>
      <c r="R229" s="255">
        <f>Q229*H229</f>
        <v>9.9260999999999999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1641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1640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1642</v>
      </c>
      <c r="G231" s="268"/>
      <c r="H231" s="271">
        <v>100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1643</v>
      </c>
      <c r="G232" s="268"/>
      <c r="H232" s="271">
        <v>3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1559</v>
      </c>
      <c r="G233" s="268"/>
      <c r="H233" s="271">
        <v>0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1644</v>
      </c>
      <c r="G234" s="268"/>
      <c r="H234" s="271">
        <v>25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1561</v>
      </c>
      <c r="G235" s="268"/>
      <c r="H235" s="271">
        <v>0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1645</v>
      </c>
      <c r="G236" s="268"/>
      <c r="H236" s="271">
        <v>30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1563</v>
      </c>
      <c r="G237" s="268"/>
      <c r="H237" s="271">
        <v>0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1646</v>
      </c>
      <c r="G238" s="268"/>
      <c r="H238" s="271">
        <v>5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1647</v>
      </c>
      <c r="G239" s="268"/>
      <c r="H239" s="271">
        <v>3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1648</v>
      </c>
      <c r="G240" s="268"/>
      <c r="H240" s="271">
        <v>3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1567</v>
      </c>
      <c r="G241" s="268"/>
      <c r="H241" s="271">
        <v>0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1649</v>
      </c>
      <c r="G242" s="268"/>
      <c r="H242" s="271">
        <v>100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2" customFormat="1" ht="24" customHeight="1">
      <c r="A243" s="38"/>
      <c r="B243" s="39"/>
      <c r="C243" s="246" t="s">
        <v>8</v>
      </c>
      <c r="D243" s="246" t="s">
        <v>181</v>
      </c>
      <c r="E243" s="247" t="s">
        <v>1650</v>
      </c>
      <c r="F243" s="248" t="s">
        <v>1651</v>
      </c>
      <c r="G243" s="249" t="s">
        <v>290</v>
      </c>
      <c r="H243" s="250">
        <v>267.87799999999999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</v>
      </c>
      <c r="R243" s="255">
        <f>Q243*H243</f>
        <v>0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1652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1653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1654</v>
      </c>
      <c r="G245" s="268"/>
      <c r="H245" s="271">
        <v>89.858000000000004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1655</v>
      </c>
      <c r="G246" s="268"/>
      <c r="H246" s="271">
        <v>3.972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1656</v>
      </c>
      <c r="G247" s="268"/>
      <c r="H247" s="271">
        <v>0.80000000000000004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1657</v>
      </c>
      <c r="G248" s="268"/>
      <c r="H248" s="271">
        <v>15.135999999999999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1658</v>
      </c>
      <c r="G249" s="268"/>
      <c r="H249" s="271">
        <v>13.752000000000001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1659</v>
      </c>
      <c r="G250" s="268"/>
      <c r="H250" s="271">
        <v>17.472000000000001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1660</v>
      </c>
      <c r="G251" s="268"/>
      <c r="H251" s="271">
        <v>4.2880000000000003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1661</v>
      </c>
      <c r="G252" s="268"/>
      <c r="H252" s="271">
        <v>5.6799999999999997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1662</v>
      </c>
      <c r="G253" s="268"/>
      <c r="H253" s="271">
        <v>11.327999999999999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1663</v>
      </c>
      <c r="G254" s="268"/>
      <c r="H254" s="271">
        <v>47.335999999999999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1664</v>
      </c>
      <c r="G255" s="268"/>
      <c r="H255" s="271">
        <v>3.4399999999999999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1665</v>
      </c>
      <c r="G256" s="268"/>
      <c r="H256" s="271">
        <v>54.816000000000002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2" customFormat="1" ht="24" customHeight="1">
      <c r="A257" s="38"/>
      <c r="B257" s="39"/>
      <c r="C257" s="246" t="s">
        <v>368</v>
      </c>
      <c r="D257" s="246" t="s">
        <v>181</v>
      </c>
      <c r="E257" s="247" t="s">
        <v>1278</v>
      </c>
      <c r="F257" s="248" t="s">
        <v>1279</v>
      </c>
      <c r="G257" s="249" t="s">
        <v>290</v>
      </c>
      <c r="H257" s="250">
        <v>133.93899999999999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</v>
      </c>
      <c r="R257" s="255">
        <f>Q257*H257</f>
        <v>0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1666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1279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1667</v>
      </c>
      <c r="G259" s="268"/>
      <c r="H259" s="271">
        <v>44.929000000000002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1668</v>
      </c>
      <c r="G260" s="268"/>
      <c r="H260" s="271">
        <v>1.986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1669</v>
      </c>
      <c r="G261" s="268"/>
      <c r="H261" s="271">
        <v>0.40000000000000002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1670</v>
      </c>
      <c r="G262" s="268"/>
      <c r="H262" s="271">
        <v>7.5679999999999996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1671</v>
      </c>
      <c r="G263" s="268"/>
      <c r="H263" s="271">
        <v>6.8760000000000003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1672</v>
      </c>
      <c r="G264" s="268"/>
      <c r="H264" s="271">
        <v>8.7360000000000007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1673</v>
      </c>
      <c r="G265" s="268"/>
      <c r="H265" s="271">
        <v>2.1440000000000001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1674</v>
      </c>
      <c r="G266" s="268"/>
      <c r="H266" s="271">
        <v>2.8399999999999999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1675</v>
      </c>
      <c r="G267" s="268"/>
      <c r="H267" s="271">
        <v>5.6639999999999997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1676</v>
      </c>
      <c r="G268" s="268"/>
      <c r="H268" s="271">
        <v>23.667999999999999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1677</v>
      </c>
      <c r="G269" s="268"/>
      <c r="H269" s="271">
        <v>1.72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1678</v>
      </c>
      <c r="G270" s="268"/>
      <c r="H270" s="271">
        <v>27.408000000000001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2" customFormat="1" ht="24" customHeight="1">
      <c r="A271" s="38"/>
      <c r="B271" s="39"/>
      <c r="C271" s="246" t="s">
        <v>374</v>
      </c>
      <c r="D271" s="246" t="s">
        <v>181</v>
      </c>
      <c r="E271" s="247" t="s">
        <v>1679</v>
      </c>
      <c r="F271" s="248" t="s">
        <v>1680</v>
      </c>
      <c r="G271" s="249" t="s">
        <v>290</v>
      </c>
      <c r="H271" s="250">
        <v>971.50999999999999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</v>
      </c>
      <c r="R271" s="255">
        <f>Q271*H271</f>
        <v>0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1681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1682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1683</v>
      </c>
      <c r="G273" s="268"/>
      <c r="H273" s="271">
        <v>359.43000000000001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1684</v>
      </c>
      <c r="G274" s="268"/>
      <c r="H274" s="271">
        <v>15.888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1685</v>
      </c>
      <c r="G275" s="268"/>
      <c r="H275" s="271">
        <v>3.2000000000000002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1686</v>
      </c>
      <c r="G276" s="268"/>
      <c r="H276" s="271">
        <v>60.543999999999997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1687</v>
      </c>
      <c r="G277" s="268"/>
      <c r="H277" s="271">
        <v>55.008000000000003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1688</v>
      </c>
      <c r="G278" s="268"/>
      <c r="H278" s="271">
        <v>69.888000000000005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1689</v>
      </c>
      <c r="G279" s="268"/>
      <c r="H279" s="271">
        <v>17.152000000000001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1690</v>
      </c>
      <c r="G280" s="268"/>
      <c r="H280" s="271">
        <v>22.719999999999999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1691</v>
      </c>
      <c r="G281" s="268"/>
      <c r="H281" s="271">
        <v>45.311999999999998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1692</v>
      </c>
      <c r="G282" s="268"/>
      <c r="H282" s="271">
        <v>189.34399999999999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1693</v>
      </c>
      <c r="G283" s="268"/>
      <c r="H283" s="271">
        <v>13.76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1694</v>
      </c>
      <c r="G284" s="268"/>
      <c r="H284" s="271">
        <v>219.26400000000001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1695</v>
      </c>
      <c r="G285" s="268"/>
      <c r="H285" s="271">
        <v>-100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2" customFormat="1" ht="24" customHeight="1">
      <c r="A286" s="38"/>
      <c r="B286" s="39"/>
      <c r="C286" s="246" t="s">
        <v>380</v>
      </c>
      <c r="D286" s="246" t="s">
        <v>181</v>
      </c>
      <c r="E286" s="247" t="s">
        <v>1696</v>
      </c>
      <c r="F286" s="248" t="s">
        <v>1697</v>
      </c>
      <c r="G286" s="249" t="s">
        <v>290</v>
      </c>
      <c r="H286" s="250">
        <v>312.05000000000001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1698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1697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1699</v>
      </c>
      <c r="G288" s="268"/>
      <c r="H288" s="271">
        <v>312.05000000000001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385</v>
      </c>
      <c r="D289" s="246" t="s">
        <v>181</v>
      </c>
      <c r="E289" s="247" t="s">
        <v>1700</v>
      </c>
      <c r="F289" s="248" t="s">
        <v>1701</v>
      </c>
      <c r="G289" s="249" t="s">
        <v>290</v>
      </c>
      <c r="H289" s="250">
        <v>100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1702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1703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823</v>
      </c>
      <c r="G291" s="268"/>
      <c r="H291" s="271">
        <v>100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46" t="s">
        <v>391</v>
      </c>
      <c r="D292" s="246" t="s">
        <v>181</v>
      </c>
      <c r="E292" s="247" t="s">
        <v>1704</v>
      </c>
      <c r="F292" s="248" t="s">
        <v>1705</v>
      </c>
      <c r="G292" s="249" t="s">
        <v>290</v>
      </c>
      <c r="H292" s="250">
        <v>1099.3879999999999</v>
      </c>
      <c r="I292" s="251"/>
      <c r="J292" s="252">
        <f>ROUND(I292*H292,2)</f>
        <v>0</v>
      </c>
      <c r="K292" s="248" t="s">
        <v>280</v>
      </c>
      <c r="L292" s="44"/>
      <c r="M292" s="253" t="s">
        <v>1</v>
      </c>
      <c r="N292" s="254" t="s">
        <v>50</v>
      </c>
      <c r="O292" s="91"/>
      <c r="P292" s="255">
        <f>O292*H292</f>
        <v>0</v>
      </c>
      <c r="Q292" s="255">
        <v>0.0103</v>
      </c>
      <c r="R292" s="255">
        <f>Q292*H292</f>
        <v>11.323696399999999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198</v>
      </c>
      <c r="AT292" s="257" t="s">
        <v>181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1706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1707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1708</v>
      </c>
      <c r="G294" s="268"/>
      <c r="H294" s="271">
        <v>449.28800000000001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1709</v>
      </c>
      <c r="G295" s="268"/>
      <c r="H295" s="271">
        <v>19.859999999999999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1710</v>
      </c>
      <c r="G296" s="268"/>
      <c r="H296" s="271">
        <v>4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1711</v>
      </c>
      <c r="G297" s="268"/>
      <c r="H297" s="271">
        <v>75.680000000000007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1712</v>
      </c>
      <c r="G298" s="268"/>
      <c r="H298" s="271">
        <v>68.760000000000005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1713</v>
      </c>
      <c r="G299" s="268"/>
      <c r="H299" s="271">
        <v>87.359999999999999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1714</v>
      </c>
      <c r="G300" s="268"/>
      <c r="H300" s="271">
        <v>21.440000000000001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1715</v>
      </c>
      <c r="G301" s="268"/>
      <c r="H301" s="271">
        <v>28.399999999999999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1716</v>
      </c>
      <c r="G302" s="268"/>
      <c r="H302" s="271">
        <v>56.640000000000001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1717</v>
      </c>
      <c r="G303" s="268"/>
      <c r="H303" s="271">
        <v>236.68000000000001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1718</v>
      </c>
      <c r="G304" s="268"/>
      <c r="H304" s="271">
        <v>17.199999999999999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1719</v>
      </c>
      <c r="G305" s="268"/>
      <c r="H305" s="271">
        <v>274.07999999999998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1720</v>
      </c>
      <c r="G306" s="268"/>
      <c r="H306" s="271">
        <v>-240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2" customFormat="1" ht="16.5" customHeight="1">
      <c r="A307" s="38"/>
      <c r="B307" s="39"/>
      <c r="C307" s="246" t="s">
        <v>7</v>
      </c>
      <c r="D307" s="246" t="s">
        <v>181</v>
      </c>
      <c r="E307" s="247" t="s">
        <v>1721</v>
      </c>
      <c r="F307" s="248" t="s">
        <v>1722</v>
      </c>
      <c r="G307" s="249" t="s">
        <v>290</v>
      </c>
      <c r="H307" s="250">
        <v>300</v>
      </c>
      <c r="I307" s="251"/>
      <c r="J307" s="252">
        <f>ROUND(I307*H307,2)</f>
        <v>0</v>
      </c>
      <c r="K307" s="248" t="s">
        <v>280</v>
      </c>
      <c r="L307" s="44"/>
      <c r="M307" s="253" t="s">
        <v>1</v>
      </c>
      <c r="N307" s="254" t="s">
        <v>50</v>
      </c>
      <c r="O307" s="91"/>
      <c r="P307" s="255">
        <f>O307*H307</f>
        <v>0</v>
      </c>
      <c r="Q307" s="255">
        <v>0.017080000000000001</v>
      </c>
      <c r="R307" s="255">
        <f>Q307*H307</f>
        <v>5.1240000000000006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198</v>
      </c>
      <c r="AT307" s="257" t="s">
        <v>181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1723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1724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1725</v>
      </c>
      <c r="G309" s="268"/>
      <c r="H309" s="271">
        <v>300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46" t="s">
        <v>399</v>
      </c>
      <c r="D310" s="246" t="s">
        <v>181</v>
      </c>
      <c r="E310" s="247" t="s">
        <v>1726</v>
      </c>
      <c r="F310" s="248" t="s">
        <v>1727</v>
      </c>
      <c r="G310" s="249" t="s">
        <v>327</v>
      </c>
      <c r="H310" s="250">
        <v>4023.9180000000001</v>
      </c>
      <c r="I310" s="251"/>
      <c r="J310" s="252">
        <f>ROUND(I310*H310,2)</f>
        <v>0</v>
      </c>
      <c r="K310" s="248" t="s">
        <v>280</v>
      </c>
      <c r="L310" s="44"/>
      <c r="M310" s="253" t="s">
        <v>1</v>
      </c>
      <c r="N310" s="254" t="s">
        <v>50</v>
      </c>
      <c r="O310" s="91"/>
      <c r="P310" s="255">
        <f>O310*H310</f>
        <v>0</v>
      </c>
      <c r="Q310" s="255">
        <v>0.00084000000000000003</v>
      </c>
      <c r="R310" s="255">
        <f>Q310*H310</f>
        <v>3.3800911200000003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198</v>
      </c>
      <c r="AT310" s="257" t="s">
        <v>181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1728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1729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1730</v>
      </c>
      <c r="G312" s="268"/>
      <c r="H312" s="271">
        <v>1423.72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1731</v>
      </c>
      <c r="G313" s="268"/>
      <c r="H313" s="271">
        <v>63.149999999999999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1732</v>
      </c>
      <c r="G314" s="268"/>
      <c r="H314" s="271">
        <v>13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1733</v>
      </c>
      <c r="G315" s="268"/>
      <c r="H315" s="271">
        <v>232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1734</v>
      </c>
      <c r="G316" s="268"/>
      <c r="H316" s="271">
        <v>3.4380000000000002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1735</v>
      </c>
      <c r="G317" s="268"/>
      <c r="H317" s="271">
        <v>280.80000000000001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1736</v>
      </c>
      <c r="G318" s="268"/>
      <c r="H318" s="271">
        <v>68.849999999999994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1737</v>
      </c>
      <c r="G319" s="268"/>
      <c r="H319" s="271">
        <v>92.299999999999997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1738</v>
      </c>
      <c r="G320" s="268"/>
      <c r="H320" s="271">
        <v>176.90000000000001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1739</v>
      </c>
      <c r="G321" s="268"/>
      <c r="H321" s="271">
        <v>723.10000000000002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1740</v>
      </c>
      <c r="G322" s="268"/>
      <c r="H322" s="271">
        <v>55.899999999999999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1741</v>
      </c>
      <c r="G323" s="268"/>
      <c r="H323" s="271">
        <v>890.75999999999999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2" customFormat="1" ht="24" customHeight="1">
      <c r="A324" s="38"/>
      <c r="B324" s="39"/>
      <c r="C324" s="246" t="s">
        <v>404</v>
      </c>
      <c r="D324" s="246" t="s">
        <v>181</v>
      </c>
      <c r="E324" s="247" t="s">
        <v>1742</v>
      </c>
      <c r="F324" s="248" t="s">
        <v>1743</v>
      </c>
      <c r="G324" s="249" t="s">
        <v>327</v>
      </c>
      <c r="H324" s="250">
        <v>4023.9180000000001</v>
      </c>
      <c r="I324" s="251"/>
      <c r="J324" s="252">
        <f>ROUND(I324*H324,2)</f>
        <v>0</v>
      </c>
      <c r="K324" s="248" t="s">
        <v>280</v>
      </c>
      <c r="L324" s="44"/>
      <c r="M324" s="253" t="s">
        <v>1</v>
      </c>
      <c r="N324" s="254" t="s">
        <v>50</v>
      </c>
      <c r="O324" s="91"/>
      <c r="P324" s="255">
        <f>O324*H324</f>
        <v>0</v>
      </c>
      <c r="Q324" s="255">
        <v>0</v>
      </c>
      <c r="R324" s="255">
        <f>Q324*H324</f>
        <v>0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198</v>
      </c>
      <c r="AT324" s="257" t="s">
        <v>181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1744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1745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1730</v>
      </c>
      <c r="G326" s="268"/>
      <c r="H326" s="271">
        <v>1423.72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1731</v>
      </c>
      <c r="G327" s="268"/>
      <c r="H327" s="271">
        <v>63.149999999999999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1732</v>
      </c>
      <c r="G328" s="268"/>
      <c r="H328" s="271">
        <v>13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1733</v>
      </c>
      <c r="G329" s="268"/>
      <c r="H329" s="271">
        <v>232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1734</v>
      </c>
      <c r="G330" s="268"/>
      <c r="H330" s="271">
        <v>3.4380000000000002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1735</v>
      </c>
      <c r="G331" s="268"/>
      <c r="H331" s="271">
        <v>280.80000000000001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1736</v>
      </c>
      <c r="G332" s="268"/>
      <c r="H332" s="271">
        <v>68.849999999999994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1737</v>
      </c>
      <c r="G333" s="268"/>
      <c r="H333" s="271">
        <v>92.299999999999997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1738</v>
      </c>
      <c r="G334" s="268"/>
      <c r="H334" s="271">
        <v>176.90000000000001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1739</v>
      </c>
      <c r="G335" s="268"/>
      <c r="H335" s="271">
        <v>723.10000000000002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1740</v>
      </c>
      <c r="G336" s="268"/>
      <c r="H336" s="271">
        <v>55.899999999999999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1741</v>
      </c>
      <c r="G337" s="268"/>
      <c r="H337" s="271">
        <v>890.75999999999999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2" customFormat="1" ht="24" customHeight="1">
      <c r="A338" s="38"/>
      <c r="B338" s="39"/>
      <c r="C338" s="246" t="s">
        <v>409</v>
      </c>
      <c r="D338" s="246" t="s">
        <v>181</v>
      </c>
      <c r="E338" s="247" t="s">
        <v>982</v>
      </c>
      <c r="F338" s="248" t="s">
        <v>983</v>
      </c>
      <c r="G338" s="249" t="s">
        <v>290</v>
      </c>
      <c r="H338" s="250">
        <v>226.18600000000001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</v>
      </c>
      <c r="R338" s="255">
        <f>Q338*H338</f>
        <v>0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198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198</v>
      </c>
      <c r="BM338" s="257" t="s">
        <v>1746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983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1747</v>
      </c>
      <c r="G340" s="268"/>
      <c r="H340" s="271">
        <v>154.28800000000001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1748</v>
      </c>
      <c r="G341" s="268"/>
      <c r="H341" s="271">
        <v>6.46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85</v>
      </c>
      <c r="AY341" s="277" t="s">
        <v>180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1749</v>
      </c>
      <c r="G342" s="268"/>
      <c r="H342" s="271">
        <v>1.2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1750</v>
      </c>
      <c r="G343" s="268"/>
      <c r="H343" s="271">
        <v>28.800000000000001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1751</v>
      </c>
      <c r="G344" s="268"/>
      <c r="H344" s="271">
        <v>20.280000000000001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1752</v>
      </c>
      <c r="G345" s="268"/>
      <c r="H345" s="271">
        <v>29.120000000000001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1753</v>
      </c>
      <c r="G346" s="268"/>
      <c r="H346" s="271">
        <v>7.1200000000000001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1754</v>
      </c>
      <c r="G347" s="268"/>
      <c r="H347" s="271">
        <v>8.5199999999999996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1755</v>
      </c>
      <c r="G348" s="268"/>
      <c r="H348" s="271">
        <v>19.16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1756</v>
      </c>
      <c r="G349" s="268"/>
      <c r="H349" s="271">
        <v>90.040000000000006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1757</v>
      </c>
      <c r="G350" s="268"/>
      <c r="H350" s="271">
        <v>5.1600000000000001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1758</v>
      </c>
      <c r="G351" s="268"/>
      <c r="H351" s="271">
        <v>82.224000000000004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8"/>
      <c r="F352" s="270" t="s">
        <v>1759</v>
      </c>
      <c r="G352" s="268"/>
      <c r="H352" s="271">
        <v>226.18600000000001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</v>
      </c>
      <c r="AX352" s="13" t="s">
        <v>93</v>
      </c>
      <c r="AY352" s="277" t="s">
        <v>180</v>
      </c>
    </row>
    <row r="353" s="2" customFormat="1" ht="24" customHeight="1">
      <c r="A353" s="38"/>
      <c r="B353" s="39"/>
      <c r="C353" s="246" t="s">
        <v>414</v>
      </c>
      <c r="D353" s="246" t="s">
        <v>181</v>
      </c>
      <c r="E353" s="247" t="s">
        <v>986</v>
      </c>
      <c r="F353" s="248" t="s">
        <v>987</v>
      </c>
      <c r="G353" s="249" t="s">
        <v>290</v>
      </c>
      <c r="H353" s="250">
        <v>512.37199999999996</v>
      </c>
      <c r="I353" s="251"/>
      <c r="J353" s="252">
        <f>ROUND(I353*H353,2)</f>
        <v>0</v>
      </c>
      <c r="K353" s="248" t="s">
        <v>280</v>
      </c>
      <c r="L353" s="44"/>
      <c r="M353" s="253" t="s">
        <v>1</v>
      </c>
      <c r="N353" s="254" t="s">
        <v>50</v>
      </c>
      <c r="O353" s="91"/>
      <c r="P353" s="255">
        <f>O353*H353</f>
        <v>0</v>
      </c>
      <c r="Q353" s="255">
        <v>0</v>
      </c>
      <c r="R353" s="255">
        <f>Q353*H353</f>
        <v>0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198</v>
      </c>
      <c r="AT353" s="257" t="s">
        <v>181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198</v>
      </c>
      <c r="BM353" s="257" t="s">
        <v>1760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1761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1747</v>
      </c>
      <c r="G355" s="268"/>
      <c r="H355" s="271">
        <v>154.28800000000001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1748</v>
      </c>
      <c r="G356" s="268"/>
      <c r="H356" s="271">
        <v>6.46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1749</v>
      </c>
      <c r="G357" s="268"/>
      <c r="H357" s="271">
        <v>1.2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1750</v>
      </c>
      <c r="G358" s="268"/>
      <c r="H358" s="271">
        <v>28.800000000000001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1751</v>
      </c>
      <c r="G359" s="268"/>
      <c r="H359" s="271">
        <v>20.280000000000001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1752</v>
      </c>
      <c r="G360" s="268"/>
      <c r="H360" s="271">
        <v>29.120000000000001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1753</v>
      </c>
      <c r="G361" s="268"/>
      <c r="H361" s="271">
        <v>7.1200000000000001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1754</v>
      </c>
      <c r="G362" s="268"/>
      <c r="H362" s="271">
        <v>8.5199999999999996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1755</v>
      </c>
      <c r="G363" s="268"/>
      <c r="H363" s="271">
        <v>19.16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1756</v>
      </c>
      <c r="G364" s="268"/>
      <c r="H364" s="271">
        <v>90.040000000000006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1757</v>
      </c>
      <c r="G365" s="268"/>
      <c r="H365" s="271">
        <v>5.1600000000000001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1758</v>
      </c>
      <c r="G366" s="268"/>
      <c r="H366" s="271">
        <v>82.224000000000004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1762</v>
      </c>
      <c r="G367" s="268"/>
      <c r="H367" s="271">
        <v>60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2" customFormat="1" ht="24" customHeight="1">
      <c r="A368" s="38"/>
      <c r="B368" s="39"/>
      <c r="C368" s="246" t="s">
        <v>421</v>
      </c>
      <c r="D368" s="246" t="s">
        <v>181</v>
      </c>
      <c r="E368" s="247" t="s">
        <v>1000</v>
      </c>
      <c r="F368" s="248" t="s">
        <v>1001</v>
      </c>
      <c r="G368" s="249" t="s">
        <v>290</v>
      </c>
      <c r="H368" s="250">
        <v>2678.7759999999998</v>
      </c>
      <c r="I368" s="251"/>
      <c r="J368" s="252">
        <f>ROUND(I368*H368,2)</f>
        <v>0</v>
      </c>
      <c r="K368" s="248" t="s">
        <v>280</v>
      </c>
      <c r="L368" s="44"/>
      <c r="M368" s="253" t="s">
        <v>1</v>
      </c>
      <c r="N368" s="254" t="s">
        <v>50</v>
      </c>
      <c r="O368" s="91"/>
      <c r="P368" s="255">
        <f>O368*H368</f>
        <v>0</v>
      </c>
      <c r="Q368" s="255">
        <v>0</v>
      </c>
      <c r="R368" s="255">
        <f>Q368*H368</f>
        <v>0</v>
      </c>
      <c r="S368" s="255">
        <v>0</v>
      </c>
      <c r="T368" s="25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57" t="s">
        <v>198</v>
      </c>
      <c r="AT368" s="257" t="s">
        <v>181</v>
      </c>
      <c r="AU368" s="257" t="s">
        <v>96</v>
      </c>
      <c r="AY368" s="16" t="s">
        <v>180</v>
      </c>
      <c r="BE368" s="258">
        <f>IF(N368="základní",J368,0)</f>
        <v>0</v>
      </c>
      <c r="BF368" s="258">
        <f>IF(N368="snížená",J368,0)</f>
        <v>0</v>
      </c>
      <c r="BG368" s="258">
        <f>IF(N368="zákl. přenesená",J368,0)</f>
        <v>0</v>
      </c>
      <c r="BH368" s="258">
        <f>IF(N368="sníž. přenesená",J368,0)</f>
        <v>0</v>
      </c>
      <c r="BI368" s="258">
        <f>IF(N368="nulová",J368,0)</f>
        <v>0</v>
      </c>
      <c r="BJ368" s="16" t="s">
        <v>93</v>
      </c>
      <c r="BK368" s="258">
        <f>ROUND(I368*H368,2)</f>
        <v>0</v>
      </c>
      <c r="BL368" s="16" t="s">
        <v>198</v>
      </c>
      <c r="BM368" s="257" t="s">
        <v>1763</v>
      </c>
    </row>
    <row r="369" s="2" customFormat="1">
      <c r="A369" s="38"/>
      <c r="B369" s="39"/>
      <c r="C369" s="40"/>
      <c r="D369" s="259" t="s">
        <v>187</v>
      </c>
      <c r="E369" s="40"/>
      <c r="F369" s="260" t="s">
        <v>1764</v>
      </c>
      <c r="G369" s="40"/>
      <c r="H369" s="40"/>
      <c r="I369" s="154"/>
      <c r="J369" s="40"/>
      <c r="K369" s="40"/>
      <c r="L369" s="44"/>
      <c r="M369" s="261"/>
      <c r="N369" s="262"/>
      <c r="O369" s="91"/>
      <c r="P369" s="91"/>
      <c r="Q369" s="91"/>
      <c r="R369" s="91"/>
      <c r="S369" s="91"/>
      <c r="T369" s="92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6" t="s">
        <v>187</v>
      </c>
      <c r="AU369" s="16" t="s">
        <v>96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1765</v>
      </c>
      <c r="G370" s="268"/>
      <c r="H370" s="271">
        <v>898.57600000000002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1766</v>
      </c>
      <c r="G371" s="268"/>
      <c r="H371" s="271">
        <v>39.719999999999999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1767</v>
      </c>
      <c r="G372" s="268"/>
      <c r="H372" s="271">
        <v>8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1768</v>
      </c>
      <c r="G373" s="268"/>
      <c r="H373" s="271">
        <v>151.36000000000001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1769</v>
      </c>
      <c r="G374" s="268"/>
      <c r="H374" s="271">
        <v>137.52000000000001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1770</v>
      </c>
      <c r="G375" s="268"/>
      <c r="H375" s="271">
        <v>174.72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1771</v>
      </c>
      <c r="G376" s="268"/>
      <c r="H376" s="271">
        <v>42.880000000000003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1772</v>
      </c>
      <c r="G377" s="268"/>
      <c r="H377" s="271">
        <v>56.799999999999997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1773</v>
      </c>
      <c r="G378" s="268"/>
      <c r="H378" s="271">
        <v>113.28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1774</v>
      </c>
      <c r="G379" s="268"/>
      <c r="H379" s="271">
        <v>473.36000000000001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1775</v>
      </c>
      <c r="G380" s="268"/>
      <c r="H380" s="271">
        <v>34.399999999999999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1776</v>
      </c>
      <c r="G381" s="268"/>
      <c r="H381" s="271">
        <v>548.15999999999997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2" customFormat="1" ht="24" customHeight="1">
      <c r="A382" s="38"/>
      <c r="B382" s="39"/>
      <c r="C382" s="246" t="s">
        <v>426</v>
      </c>
      <c r="D382" s="246" t="s">
        <v>181</v>
      </c>
      <c r="E382" s="247" t="s">
        <v>1005</v>
      </c>
      <c r="F382" s="248" t="s">
        <v>1006</v>
      </c>
      <c r="G382" s="249" t="s">
        <v>290</v>
      </c>
      <c r="H382" s="250">
        <v>1399.3879999999999</v>
      </c>
      <c r="I382" s="251"/>
      <c r="J382" s="252">
        <f>ROUND(I382*H382,2)</f>
        <v>0</v>
      </c>
      <c r="K382" s="248" t="s">
        <v>280</v>
      </c>
      <c r="L382" s="44"/>
      <c r="M382" s="253" t="s">
        <v>1</v>
      </c>
      <c r="N382" s="254" t="s">
        <v>50</v>
      </c>
      <c r="O382" s="91"/>
      <c r="P382" s="255">
        <f>O382*H382</f>
        <v>0</v>
      </c>
      <c r="Q382" s="255">
        <v>0</v>
      </c>
      <c r="R382" s="255">
        <f>Q382*H382</f>
        <v>0</v>
      </c>
      <c r="S382" s="255">
        <v>0</v>
      </c>
      <c r="T382" s="25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57" t="s">
        <v>198</v>
      </c>
      <c r="AT382" s="257" t="s">
        <v>181</v>
      </c>
      <c r="AU382" s="257" t="s">
        <v>96</v>
      </c>
      <c r="AY382" s="16" t="s">
        <v>180</v>
      </c>
      <c r="BE382" s="258">
        <f>IF(N382="základní",J382,0)</f>
        <v>0</v>
      </c>
      <c r="BF382" s="258">
        <f>IF(N382="snížená",J382,0)</f>
        <v>0</v>
      </c>
      <c r="BG382" s="258">
        <f>IF(N382="zákl. přenesená",J382,0)</f>
        <v>0</v>
      </c>
      <c r="BH382" s="258">
        <f>IF(N382="sníž. přenesená",J382,0)</f>
        <v>0</v>
      </c>
      <c r="BI382" s="258">
        <f>IF(N382="nulová",J382,0)</f>
        <v>0</v>
      </c>
      <c r="BJ382" s="16" t="s">
        <v>93</v>
      </c>
      <c r="BK382" s="258">
        <f>ROUND(I382*H382,2)</f>
        <v>0</v>
      </c>
      <c r="BL382" s="16" t="s">
        <v>198</v>
      </c>
      <c r="BM382" s="257" t="s">
        <v>1777</v>
      </c>
    </row>
    <row r="383" s="2" customFormat="1">
      <c r="A383" s="38"/>
      <c r="B383" s="39"/>
      <c r="C383" s="40"/>
      <c r="D383" s="259" t="s">
        <v>187</v>
      </c>
      <c r="E383" s="40"/>
      <c r="F383" s="260" t="s">
        <v>1008</v>
      </c>
      <c r="G383" s="40"/>
      <c r="H383" s="40"/>
      <c r="I383" s="154"/>
      <c r="J383" s="40"/>
      <c r="K383" s="40"/>
      <c r="L383" s="44"/>
      <c r="M383" s="261"/>
      <c r="N383" s="262"/>
      <c r="O383" s="91"/>
      <c r="P383" s="91"/>
      <c r="Q383" s="91"/>
      <c r="R383" s="91"/>
      <c r="S383" s="91"/>
      <c r="T383" s="92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6" t="s">
        <v>187</v>
      </c>
      <c r="AU383" s="16" t="s">
        <v>96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1778</v>
      </c>
      <c r="G384" s="268"/>
      <c r="H384" s="271">
        <v>1399.3879999999999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93</v>
      </c>
      <c r="AY384" s="277" t="s">
        <v>180</v>
      </c>
    </row>
    <row r="385" s="2" customFormat="1" ht="24" customHeight="1">
      <c r="A385" s="38"/>
      <c r="B385" s="39"/>
      <c r="C385" s="246" t="s">
        <v>431</v>
      </c>
      <c r="D385" s="246" t="s">
        <v>181</v>
      </c>
      <c r="E385" s="247" t="s">
        <v>1009</v>
      </c>
      <c r="F385" s="248" t="s">
        <v>1010</v>
      </c>
      <c r="G385" s="249" t="s">
        <v>290</v>
      </c>
      <c r="H385" s="250">
        <v>1399.3879999999999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1779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1012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1778</v>
      </c>
      <c r="G387" s="268"/>
      <c r="H387" s="271">
        <v>1399.3879999999999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2" customFormat="1" ht="24" customHeight="1">
      <c r="A388" s="38"/>
      <c r="B388" s="39"/>
      <c r="C388" s="246" t="s">
        <v>435</v>
      </c>
      <c r="D388" s="246" t="s">
        <v>181</v>
      </c>
      <c r="E388" s="247" t="s">
        <v>1014</v>
      </c>
      <c r="F388" s="248" t="s">
        <v>1015</v>
      </c>
      <c r="G388" s="249" t="s">
        <v>290</v>
      </c>
      <c r="H388" s="250">
        <v>2798.7759999999998</v>
      </c>
      <c r="I388" s="251"/>
      <c r="J388" s="252">
        <f>ROUND(I388*H388,2)</f>
        <v>0</v>
      </c>
      <c r="K388" s="248" t="s">
        <v>280</v>
      </c>
      <c r="L388" s="44"/>
      <c r="M388" s="253" t="s">
        <v>1</v>
      </c>
      <c r="N388" s="254" t="s">
        <v>50</v>
      </c>
      <c r="O388" s="91"/>
      <c r="P388" s="255">
        <f>O388*H388</f>
        <v>0</v>
      </c>
      <c r="Q388" s="255">
        <v>0</v>
      </c>
      <c r="R388" s="255">
        <f>Q388*H388</f>
        <v>0</v>
      </c>
      <c r="S388" s="255">
        <v>0</v>
      </c>
      <c r="T388" s="25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57" t="s">
        <v>198</v>
      </c>
      <c r="AT388" s="257" t="s">
        <v>181</v>
      </c>
      <c r="AU388" s="257" t="s">
        <v>96</v>
      </c>
      <c r="AY388" s="16" t="s">
        <v>180</v>
      </c>
      <c r="BE388" s="258">
        <f>IF(N388="základní",J388,0)</f>
        <v>0</v>
      </c>
      <c r="BF388" s="258">
        <f>IF(N388="snížená",J388,0)</f>
        <v>0</v>
      </c>
      <c r="BG388" s="258">
        <f>IF(N388="zákl. přenesená",J388,0)</f>
        <v>0</v>
      </c>
      <c r="BH388" s="258">
        <f>IF(N388="sníž. přenesená",J388,0)</f>
        <v>0</v>
      </c>
      <c r="BI388" s="258">
        <f>IF(N388="nulová",J388,0)</f>
        <v>0</v>
      </c>
      <c r="BJ388" s="16" t="s">
        <v>93</v>
      </c>
      <c r="BK388" s="258">
        <f>ROUND(I388*H388,2)</f>
        <v>0</v>
      </c>
      <c r="BL388" s="16" t="s">
        <v>198</v>
      </c>
      <c r="BM388" s="257" t="s">
        <v>1780</v>
      </c>
    </row>
    <row r="389" s="2" customFormat="1">
      <c r="A389" s="38"/>
      <c r="B389" s="39"/>
      <c r="C389" s="40"/>
      <c r="D389" s="259" t="s">
        <v>187</v>
      </c>
      <c r="E389" s="40"/>
      <c r="F389" s="260" t="s">
        <v>1017</v>
      </c>
      <c r="G389" s="40"/>
      <c r="H389" s="40"/>
      <c r="I389" s="154"/>
      <c r="J389" s="40"/>
      <c r="K389" s="40"/>
      <c r="L389" s="44"/>
      <c r="M389" s="261"/>
      <c r="N389" s="262"/>
      <c r="O389" s="91"/>
      <c r="P389" s="91"/>
      <c r="Q389" s="91"/>
      <c r="R389" s="91"/>
      <c r="S389" s="91"/>
      <c r="T389" s="92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6" t="s">
        <v>187</v>
      </c>
      <c r="AU389" s="16" t="s">
        <v>96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1781</v>
      </c>
      <c r="G390" s="268"/>
      <c r="H390" s="271">
        <v>2798.7759999999998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2" customFormat="1" ht="16.5" customHeight="1">
      <c r="A391" s="38"/>
      <c r="B391" s="39"/>
      <c r="C391" s="246" t="s">
        <v>441</v>
      </c>
      <c r="D391" s="246" t="s">
        <v>181</v>
      </c>
      <c r="E391" s="247" t="s">
        <v>310</v>
      </c>
      <c r="F391" s="248" t="s">
        <v>311</v>
      </c>
      <c r="G391" s="249" t="s">
        <v>290</v>
      </c>
      <c r="H391" s="250">
        <v>1339.3879999999999</v>
      </c>
      <c r="I391" s="251"/>
      <c r="J391" s="252">
        <f>ROUND(I391*H391,2)</f>
        <v>0</v>
      </c>
      <c r="K391" s="248" t="s">
        <v>280</v>
      </c>
      <c r="L391" s="44"/>
      <c r="M391" s="253" t="s">
        <v>1</v>
      </c>
      <c r="N391" s="254" t="s">
        <v>50</v>
      </c>
      <c r="O391" s="91"/>
      <c r="P391" s="255">
        <f>O391*H391</f>
        <v>0</v>
      </c>
      <c r="Q391" s="255">
        <v>0</v>
      </c>
      <c r="R391" s="255">
        <f>Q391*H391</f>
        <v>0</v>
      </c>
      <c r="S391" s="255">
        <v>0</v>
      </c>
      <c r="T391" s="25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57" t="s">
        <v>198</v>
      </c>
      <c r="AT391" s="257" t="s">
        <v>181</v>
      </c>
      <c r="AU391" s="257" t="s">
        <v>96</v>
      </c>
      <c r="AY391" s="16" t="s">
        <v>180</v>
      </c>
      <c r="BE391" s="258">
        <f>IF(N391="základní",J391,0)</f>
        <v>0</v>
      </c>
      <c r="BF391" s="258">
        <f>IF(N391="snížená",J391,0)</f>
        <v>0</v>
      </c>
      <c r="BG391" s="258">
        <f>IF(N391="zákl. přenesená",J391,0)</f>
        <v>0</v>
      </c>
      <c r="BH391" s="258">
        <f>IF(N391="sníž. přenesená",J391,0)</f>
        <v>0</v>
      </c>
      <c r="BI391" s="258">
        <f>IF(N391="nulová",J391,0)</f>
        <v>0</v>
      </c>
      <c r="BJ391" s="16" t="s">
        <v>93</v>
      </c>
      <c r="BK391" s="258">
        <f>ROUND(I391*H391,2)</f>
        <v>0</v>
      </c>
      <c r="BL391" s="16" t="s">
        <v>198</v>
      </c>
      <c r="BM391" s="257" t="s">
        <v>1782</v>
      </c>
    </row>
    <row r="392" s="2" customFormat="1">
      <c r="A392" s="38"/>
      <c r="B392" s="39"/>
      <c r="C392" s="40"/>
      <c r="D392" s="259" t="s">
        <v>187</v>
      </c>
      <c r="E392" s="40"/>
      <c r="F392" s="260" t="s">
        <v>314</v>
      </c>
      <c r="G392" s="40"/>
      <c r="H392" s="40"/>
      <c r="I392" s="154"/>
      <c r="J392" s="40"/>
      <c r="K392" s="40"/>
      <c r="L392" s="44"/>
      <c r="M392" s="261"/>
      <c r="N392" s="262"/>
      <c r="O392" s="91"/>
      <c r="P392" s="91"/>
      <c r="Q392" s="91"/>
      <c r="R392" s="91"/>
      <c r="S392" s="91"/>
      <c r="T392" s="92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6" t="s">
        <v>187</v>
      </c>
      <c r="AU392" s="16" t="s">
        <v>96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1708</v>
      </c>
      <c r="G393" s="268"/>
      <c r="H393" s="271">
        <v>449.28800000000001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1709</v>
      </c>
      <c r="G394" s="268"/>
      <c r="H394" s="271">
        <v>19.859999999999999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1710</v>
      </c>
      <c r="G395" s="268"/>
      <c r="H395" s="271">
        <v>4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1711</v>
      </c>
      <c r="G396" s="268"/>
      <c r="H396" s="271">
        <v>75.680000000000007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1712</v>
      </c>
      <c r="G397" s="268"/>
      <c r="H397" s="271">
        <v>68.760000000000005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1713</v>
      </c>
      <c r="G398" s="268"/>
      <c r="H398" s="271">
        <v>87.359999999999999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1714</v>
      </c>
      <c r="G399" s="268"/>
      <c r="H399" s="271">
        <v>21.440000000000001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1715</v>
      </c>
      <c r="G400" s="268"/>
      <c r="H400" s="271">
        <v>28.399999999999999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1716</v>
      </c>
      <c r="G401" s="268"/>
      <c r="H401" s="271">
        <v>56.640000000000001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1717</v>
      </c>
      <c r="G402" s="268"/>
      <c r="H402" s="271">
        <v>236.68000000000001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1718</v>
      </c>
      <c r="G403" s="268"/>
      <c r="H403" s="271">
        <v>17.199999999999999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1719</v>
      </c>
      <c r="G404" s="268"/>
      <c r="H404" s="271">
        <v>274.07999999999998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2" customFormat="1" ht="16.5" customHeight="1">
      <c r="A405" s="38"/>
      <c r="B405" s="39"/>
      <c r="C405" s="246" t="s">
        <v>447</v>
      </c>
      <c r="D405" s="246" t="s">
        <v>181</v>
      </c>
      <c r="E405" s="247" t="s">
        <v>1783</v>
      </c>
      <c r="F405" s="248" t="s">
        <v>1784</v>
      </c>
      <c r="G405" s="249" t="s">
        <v>290</v>
      </c>
      <c r="H405" s="250">
        <v>1399.3879999999999</v>
      </c>
      <c r="I405" s="251"/>
      <c r="J405" s="252">
        <f>ROUND(I405*H405,2)</f>
        <v>0</v>
      </c>
      <c r="K405" s="248" t="s">
        <v>280</v>
      </c>
      <c r="L405" s="44"/>
      <c r="M405" s="253" t="s">
        <v>1</v>
      </c>
      <c r="N405" s="254" t="s">
        <v>50</v>
      </c>
      <c r="O405" s="91"/>
      <c r="P405" s="255">
        <f>O405*H405</f>
        <v>0</v>
      </c>
      <c r="Q405" s="255">
        <v>0</v>
      </c>
      <c r="R405" s="255">
        <f>Q405*H405</f>
        <v>0</v>
      </c>
      <c r="S405" s="255">
        <v>0</v>
      </c>
      <c r="T405" s="25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57" t="s">
        <v>198</v>
      </c>
      <c r="AT405" s="257" t="s">
        <v>181</v>
      </c>
      <c r="AU405" s="257" t="s">
        <v>96</v>
      </c>
      <c r="AY405" s="16" t="s">
        <v>180</v>
      </c>
      <c r="BE405" s="258">
        <f>IF(N405="základní",J405,0)</f>
        <v>0</v>
      </c>
      <c r="BF405" s="258">
        <f>IF(N405="snížená",J405,0)</f>
        <v>0</v>
      </c>
      <c r="BG405" s="258">
        <f>IF(N405="zákl. přenesená",J405,0)</f>
        <v>0</v>
      </c>
      <c r="BH405" s="258">
        <f>IF(N405="sníž. přenesená",J405,0)</f>
        <v>0</v>
      </c>
      <c r="BI405" s="258">
        <f>IF(N405="nulová",J405,0)</f>
        <v>0</v>
      </c>
      <c r="BJ405" s="16" t="s">
        <v>93</v>
      </c>
      <c r="BK405" s="258">
        <f>ROUND(I405*H405,2)</f>
        <v>0</v>
      </c>
      <c r="BL405" s="16" t="s">
        <v>198</v>
      </c>
      <c r="BM405" s="257" t="s">
        <v>1785</v>
      </c>
    </row>
    <row r="406" s="2" customFormat="1">
      <c r="A406" s="38"/>
      <c r="B406" s="39"/>
      <c r="C406" s="40"/>
      <c r="D406" s="259" t="s">
        <v>187</v>
      </c>
      <c r="E406" s="40"/>
      <c r="F406" s="260" t="s">
        <v>1786</v>
      </c>
      <c r="G406" s="40"/>
      <c r="H406" s="40"/>
      <c r="I406" s="154"/>
      <c r="J406" s="40"/>
      <c r="K406" s="40"/>
      <c r="L406" s="44"/>
      <c r="M406" s="261"/>
      <c r="N406" s="262"/>
      <c r="O406" s="91"/>
      <c r="P406" s="91"/>
      <c r="Q406" s="91"/>
      <c r="R406" s="91"/>
      <c r="S406" s="91"/>
      <c r="T406" s="92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6" t="s">
        <v>187</v>
      </c>
      <c r="AU406" s="16" t="s">
        <v>96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1708</v>
      </c>
      <c r="G407" s="268"/>
      <c r="H407" s="271">
        <v>449.28800000000001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1709</v>
      </c>
      <c r="G408" s="268"/>
      <c r="H408" s="271">
        <v>19.859999999999999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1710</v>
      </c>
      <c r="G409" s="268"/>
      <c r="H409" s="271">
        <v>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1711</v>
      </c>
      <c r="G410" s="268"/>
      <c r="H410" s="271">
        <v>75.680000000000007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1712</v>
      </c>
      <c r="G411" s="268"/>
      <c r="H411" s="271">
        <v>68.760000000000005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1713</v>
      </c>
      <c r="G412" s="268"/>
      <c r="H412" s="271">
        <v>87.359999999999999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1714</v>
      </c>
      <c r="G413" s="268"/>
      <c r="H413" s="271">
        <v>21.440000000000001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1715</v>
      </c>
      <c r="G414" s="268"/>
      <c r="H414" s="271">
        <v>28.399999999999999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1716</v>
      </c>
      <c r="G415" s="268"/>
      <c r="H415" s="271">
        <v>56.640000000000001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1717</v>
      </c>
      <c r="G416" s="268"/>
      <c r="H416" s="271">
        <v>236.68000000000001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1718</v>
      </c>
      <c r="G417" s="268"/>
      <c r="H417" s="271">
        <v>17.199999999999999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1719</v>
      </c>
      <c r="G418" s="268"/>
      <c r="H418" s="271">
        <v>274.07999999999998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1787</v>
      </c>
      <c r="G419" s="268"/>
      <c r="H419" s="271">
        <v>60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2" customFormat="1" ht="16.5" customHeight="1">
      <c r="A420" s="38"/>
      <c r="B420" s="39"/>
      <c r="C420" s="246" t="s">
        <v>452</v>
      </c>
      <c r="D420" s="246" t="s">
        <v>181</v>
      </c>
      <c r="E420" s="247" t="s">
        <v>316</v>
      </c>
      <c r="F420" s="248" t="s">
        <v>317</v>
      </c>
      <c r="G420" s="249" t="s">
        <v>290</v>
      </c>
      <c r="H420" s="250">
        <v>1399.3879999999999</v>
      </c>
      <c r="I420" s="251"/>
      <c r="J420" s="252">
        <f>ROUND(I420*H420,2)</f>
        <v>0</v>
      </c>
      <c r="K420" s="248" t="s">
        <v>280</v>
      </c>
      <c r="L420" s="44"/>
      <c r="M420" s="253" t="s">
        <v>1</v>
      </c>
      <c r="N420" s="254" t="s">
        <v>50</v>
      </c>
      <c r="O420" s="91"/>
      <c r="P420" s="255">
        <f>O420*H420</f>
        <v>0</v>
      </c>
      <c r="Q420" s="255">
        <v>0</v>
      </c>
      <c r="R420" s="255">
        <f>Q420*H420</f>
        <v>0</v>
      </c>
      <c r="S420" s="255">
        <v>0</v>
      </c>
      <c r="T420" s="256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57" t="s">
        <v>198</v>
      </c>
      <c r="AT420" s="257" t="s">
        <v>181</v>
      </c>
      <c r="AU420" s="257" t="s">
        <v>96</v>
      </c>
      <c r="AY420" s="16" t="s">
        <v>180</v>
      </c>
      <c r="BE420" s="258">
        <f>IF(N420="základní",J420,0)</f>
        <v>0</v>
      </c>
      <c r="BF420" s="258">
        <f>IF(N420="snížená",J420,0)</f>
        <v>0</v>
      </c>
      <c r="BG420" s="258">
        <f>IF(N420="zákl. přenesená",J420,0)</f>
        <v>0</v>
      </c>
      <c r="BH420" s="258">
        <f>IF(N420="sníž. přenesená",J420,0)</f>
        <v>0</v>
      </c>
      <c r="BI420" s="258">
        <f>IF(N420="nulová",J420,0)</f>
        <v>0</v>
      </c>
      <c r="BJ420" s="16" t="s">
        <v>93</v>
      </c>
      <c r="BK420" s="258">
        <f>ROUND(I420*H420,2)</f>
        <v>0</v>
      </c>
      <c r="BL420" s="16" t="s">
        <v>198</v>
      </c>
      <c r="BM420" s="257" t="s">
        <v>1788</v>
      </c>
    </row>
    <row r="421" s="2" customFormat="1">
      <c r="A421" s="38"/>
      <c r="B421" s="39"/>
      <c r="C421" s="40"/>
      <c r="D421" s="259" t="s">
        <v>187</v>
      </c>
      <c r="E421" s="40"/>
      <c r="F421" s="260" t="s">
        <v>317</v>
      </c>
      <c r="G421" s="40"/>
      <c r="H421" s="40"/>
      <c r="I421" s="154"/>
      <c r="J421" s="40"/>
      <c r="K421" s="40"/>
      <c r="L421" s="44"/>
      <c r="M421" s="261"/>
      <c r="N421" s="262"/>
      <c r="O421" s="91"/>
      <c r="P421" s="91"/>
      <c r="Q421" s="91"/>
      <c r="R421" s="91"/>
      <c r="S421" s="91"/>
      <c r="T421" s="92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6" t="s">
        <v>187</v>
      </c>
      <c r="AU421" s="16" t="s">
        <v>96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1708</v>
      </c>
      <c r="G422" s="268"/>
      <c r="H422" s="271">
        <v>449.28800000000001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1709</v>
      </c>
      <c r="G423" s="268"/>
      <c r="H423" s="271">
        <v>19.859999999999999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1710</v>
      </c>
      <c r="G424" s="268"/>
      <c r="H424" s="271">
        <v>4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1711</v>
      </c>
      <c r="G425" s="268"/>
      <c r="H425" s="271">
        <v>75.680000000000007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1712</v>
      </c>
      <c r="G426" s="268"/>
      <c r="H426" s="271">
        <v>68.760000000000005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1713</v>
      </c>
      <c r="G427" s="268"/>
      <c r="H427" s="271">
        <v>87.359999999999999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1714</v>
      </c>
      <c r="G428" s="268"/>
      <c r="H428" s="271">
        <v>21.440000000000001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1715</v>
      </c>
      <c r="G429" s="268"/>
      <c r="H429" s="271">
        <v>28.399999999999999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85</v>
      </c>
      <c r="AY429" s="277" t="s">
        <v>180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1716</v>
      </c>
      <c r="G430" s="268"/>
      <c r="H430" s="271">
        <v>56.640000000000001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1717</v>
      </c>
      <c r="G431" s="268"/>
      <c r="H431" s="271">
        <v>236.68000000000001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1718</v>
      </c>
      <c r="G432" s="268"/>
      <c r="H432" s="271">
        <v>17.199999999999999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1719</v>
      </c>
      <c r="G433" s="268"/>
      <c r="H433" s="271">
        <v>274.07999999999998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1787</v>
      </c>
      <c r="G434" s="268"/>
      <c r="H434" s="271">
        <v>60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2" customFormat="1" ht="24" customHeight="1">
      <c r="A435" s="38"/>
      <c r="B435" s="39"/>
      <c r="C435" s="246" t="s">
        <v>459</v>
      </c>
      <c r="D435" s="246" t="s">
        <v>181</v>
      </c>
      <c r="E435" s="247" t="s">
        <v>320</v>
      </c>
      <c r="F435" s="248" t="s">
        <v>321</v>
      </c>
      <c r="G435" s="249" t="s">
        <v>322</v>
      </c>
      <c r="H435" s="250">
        <v>2798.7759999999998</v>
      </c>
      <c r="I435" s="251"/>
      <c r="J435" s="252">
        <f>ROUND(I435*H435,2)</f>
        <v>0</v>
      </c>
      <c r="K435" s="248" t="s">
        <v>280</v>
      </c>
      <c r="L435" s="44"/>
      <c r="M435" s="253" t="s">
        <v>1</v>
      </c>
      <c r="N435" s="254" t="s">
        <v>50</v>
      </c>
      <c r="O435" s="91"/>
      <c r="P435" s="255">
        <f>O435*H435</f>
        <v>0</v>
      </c>
      <c r="Q435" s="255">
        <v>0</v>
      </c>
      <c r="R435" s="255">
        <f>Q435*H435</f>
        <v>0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198</v>
      </c>
      <c r="AT435" s="257" t="s">
        <v>181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198</v>
      </c>
      <c r="BM435" s="257" t="s">
        <v>1789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321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1781</v>
      </c>
      <c r="G437" s="268"/>
      <c r="H437" s="271">
        <v>2798.7759999999998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2" customFormat="1" ht="24" customHeight="1">
      <c r="A438" s="38"/>
      <c r="B438" s="39"/>
      <c r="C438" s="246" t="s">
        <v>464</v>
      </c>
      <c r="D438" s="246" t="s">
        <v>181</v>
      </c>
      <c r="E438" s="247" t="s">
        <v>1021</v>
      </c>
      <c r="F438" s="248" t="s">
        <v>1022</v>
      </c>
      <c r="G438" s="249" t="s">
        <v>290</v>
      </c>
      <c r="H438" s="250">
        <v>838.68299999999999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198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198</v>
      </c>
      <c r="BM438" s="257" t="s">
        <v>1790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1022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1791</v>
      </c>
      <c r="G440" s="268"/>
      <c r="H440" s="271">
        <v>312.44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1792</v>
      </c>
      <c r="G441" s="268"/>
      <c r="H441" s="271">
        <v>13.375999999999999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1793</v>
      </c>
      <c r="G442" s="268"/>
      <c r="H442" s="271">
        <v>2.1600000000000001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1794</v>
      </c>
      <c r="G443" s="268"/>
      <c r="H443" s="271">
        <v>67.488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1795</v>
      </c>
      <c r="G444" s="268"/>
      <c r="H444" s="271">
        <v>44.159999999999997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1796</v>
      </c>
      <c r="G445" s="268"/>
      <c r="H445" s="271">
        <v>53.247999999999998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1797</v>
      </c>
      <c r="G446" s="268"/>
      <c r="H446" s="271">
        <v>13.279999999999999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1798</v>
      </c>
      <c r="G447" s="268"/>
      <c r="H447" s="271">
        <v>15.336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1799</v>
      </c>
      <c r="G448" s="268"/>
      <c r="H448" s="271">
        <v>42.728000000000002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1800</v>
      </c>
      <c r="G449" s="268"/>
      <c r="H449" s="271">
        <v>214.17599999999999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1801</v>
      </c>
      <c r="G450" s="268"/>
      <c r="H450" s="271">
        <v>9.2880000000000003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1802</v>
      </c>
      <c r="G451" s="268"/>
      <c r="H451" s="271">
        <v>51.003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2" customFormat="1" ht="16.5" customHeight="1">
      <c r="A452" s="38"/>
      <c r="B452" s="39"/>
      <c r="C452" s="278" t="s">
        <v>470</v>
      </c>
      <c r="D452" s="278" t="s">
        <v>334</v>
      </c>
      <c r="E452" s="279" t="s">
        <v>1803</v>
      </c>
      <c r="F452" s="280" t="s">
        <v>1804</v>
      </c>
      <c r="G452" s="281" t="s">
        <v>322</v>
      </c>
      <c r="H452" s="282">
        <v>2109.8879999999999</v>
      </c>
      <c r="I452" s="283"/>
      <c r="J452" s="284">
        <f>ROUND(I452*H452,2)</f>
        <v>0</v>
      </c>
      <c r="K452" s="280" t="s">
        <v>312</v>
      </c>
      <c r="L452" s="285"/>
      <c r="M452" s="286" t="s">
        <v>1</v>
      </c>
      <c r="N452" s="287" t="s">
        <v>50</v>
      </c>
      <c r="O452" s="91"/>
      <c r="P452" s="255">
        <f>O452*H452</f>
        <v>0</v>
      </c>
      <c r="Q452" s="255">
        <v>1</v>
      </c>
      <c r="R452" s="255">
        <f>Q452*H452</f>
        <v>2109.8879999999999</v>
      </c>
      <c r="S452" s="255">
        <v>0</v>
      </c>
      <c r="T452" s="256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57" t="s">
        <v>215</v>
      </c>
      <c r="AT452" s="257" t="s">
        <v>334</v>
      </c>
      <c r="AU452" s="257" t="s">
        <v>96</v>
      </c>
      <c r="AY452" s="16" t="s">
        <v>180</v>
      </c>
      <c r="BE452" s="258">
        <f>IF(N452="základní",J452,0)</f>
        <v>0</v>
      </c>
      <c r="BF452" s="258">
        <f>IF(N452="snížená",J452,0)</f>
        <v>0</v>
      </c>
      <c r="BG452" s="258">
        <f>IF(N452="zákl. přenesená",J452,0)</f>
        <v>0</v>
      </c>
      <c r="BH452" s="258">
        <f>IF(N452="sníž. přenesená",J452,0)</f>
        <v>0</v>
      </c>
      <c r="BI452" s="258">
        <f>IF(N452="nulová",J452,0)</f>
        <v>0</v>
      </c>
      <c r="BJ452" s="16" t="s">
        <v>93</v>
      </c>
      <c r="BK452" s="258">
        <f>ROUND(I452*H452,2)</f>
        <v>0</v>
      </c>
      <c r="BL452" s="16" t="s">
        <v>198</v>
      </c>
      <c r="BM452" s="257" t="s">
        <v>1805</v>
      </c>
    </row>
    <row r="453" s="2" customFormat="1">
      <c r="A453" s="38"/>
      <c r="B453" s="39"/>
      <c r="C453" s="40"/>
      <c r="D453" s="259" t="s">
        <v>187</v>
      </c>
      <c r="E453" s="40"/>
      <c r="F453" s="260" t="s">
        <v>1804</v>
      </c>
      <c r="G453" s="40"/>
      <c r="H453" s="40"/>
      <c r="I453" s="154"/>
      <c r="J453" s="40"/>
      <c r="K453" s="40"/>
      <c r="L453" s="44"/>
      <c r="M453" s="261"/>
      <c r="N453" s="262"/>
      <c r="O453" s="91"/>
      <c r="P453" s="91"/>
      <c r="Q453" s="91"/>
      <c r="R453" s="91"/>
      <c r="S453" s="91"/>
      <c r="T453" s="92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6" t="s">
        <v>187</v>
      </c>
      <c r="AU453" s="16" t="s">
        <v>96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1806</v>
      </c>
      <c r="G454" s="268"/>
      <c r="H454" s="271">
        <v>664.32000000000005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1807</v>
      </c>
      <c r="G455" s="268"/>
      <c r="H455" s="271">
        <v>30.079999999999998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1808</v>
      </c>
      <c r="G456" s="268"/>
      <c r="H456" s="271">
        <v>6.4000000000000004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1809</v>
      </c>
      <c r="G457" s="268"/>
      <c r="H457" s="271">
        <v>102.40000000000001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1810</v>
      </c>
      <c r="G458" s="268"/>
      <c r="H458" s="271">
        <v>108.16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1811</v>
      </c>
      <c r="G459" s="268"/>
      <c r="H459" s="271">
        <v>133.12000000000001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1812</v>
      </c>
      <c r="G460" s="268"/>
      <c r="H460" s="271">
        <v>32.640000000000001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1813</v>
      </c>
      <c r="G461" s="268"/>
      <c r="H461" s="271">
        <v>45.439999999999998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1814</v>
      </c>
      <c r="G462" s="268"/>
      <c r="H462" s="271">
        <v>82.560000000000002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1815</v>
      </c>
      <c r="G463" s="268"/>
      <c r="H463" s="271">
        <v>318.72000000000003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1816</v>
      </c>
      <c r="G464" s="268"/>
      <c r="H464" s="271">
        <v>27.52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1817</v>
      </c>
      <c r="G465" s="268"/>
      <c r="H465" s="271">
        <v>120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13" customFormat="1">
      <c r="A466" s="13"/>
      <c r="B466" s="267"/>
      <c r="C466" s="268"/>
      <c r="D466" s="259" t="s">
        <v>293</v>
      </c>
      <c r="E466" s="269" t="s">
        <v>1</v>
      </c>
      <c r="F466" s="270" t="s">
        <v>1818</v>
      </c>
      <c r="G466" s="268"/>
      <c r="H466" s="271">
        <v>438.52800000000002</v>
      </c>
      <c r="I466" s="272"/>
      <c r="J466" s="268"/>
      <c r="K466" s="268"/>
      <c r="L466" s="273"/>
      <c r="M466" s="274"/>
      <c r="N466" s="275"/>
      <c r="O466" s="275"/>
      <c r="P466" s="275"/>
      <c r="Q466" s="275"/>
      <c r="R466" s="275"/>
      <c r="S466" s="275"/>
      <c r="T466" s="27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77" t="s">
        <v>293</v>
      </c>
      <c r="AU466" s="277" t="s">
        <v>96</v>
      </c>
      <c r="AV466" s="13" t="s">
        <v>96</v>
      </c>
      <c r="AW466" s="13" t="s">
        <v>40</v>
      </c>
      <c r="AX466" s="13" t="s">
        <v>85</v>
      </c>
      <c r="AY466" s="277" t="s">
        <v>180</v>
      </c>
    </row>
    <row r="467" s="2" customFormat="1" ht="24" customHeight="1">
      <c r="A467" s="38"/>
      <c r="B467" s="39"/>
      <c r="C467" s="246" t="s">
        <v>475</v>
      </c>
      <c r="D467" s="246" t="s">
        <v>181</v>
      </c>
      <c r="E467" s="247" t="s">
        <v>1373</v>
      </c>
      <c r="F467" s="248" t="s">
        <v>1374</v>
      </c>
      <c r="G467" s="249" t="s">
        <v>290</v>
      </c>
      <c r="H467" s="250">
        <v>1054.944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</v>
      </c>
      <c r="R467" s="255">
        <f>Q467*H467</f>
        <v>0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1819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1374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1820</v>
      </c>
      <c r="G469" s="268"/>
      <c r="H469" s="271">
        <v>332.16000000000003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1821</v>
      </c>
      <c r="G470" s="268"/>
      <c r="H470" s="271">
        <v>15.039999999999999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1822</v>
      </c>
      <c r="G471" s="268"/>
      <c r="H471" s="271">
        <v>3.2000000000000002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1823</v>
      </c>
      <c r="G472" s="268"/>
      <c r="H472" s="271">
        <v>51.200000000000003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1824</v>
      </c>
      <c r="G473" s="268"/>
      <c r="H473" s="271">
        <v>54.079999999999998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1825</v>
      </c>
      <c r="G474" s="268"/>
      <c r="H474" s="271">
        <v>66.560000000000002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1826</v>
      </c>
      <c r="G475" s="268"/>
      <c r="H475" s="271">
        <v>16.32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1827</v>
      </c>
      <c r="G476" s="268"/>
      <c r="H476" s="271">
        <v>22.719999999999999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1828</v>
      </c>
      <c r="G477" s="268"/>
      <c r="H477" s="271">
        <v>41.280000000000001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1829</v>
      </c>
      <c r="G478" s="268"/>
      <c r="H478" s="271">
        <v>159.36000000000001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1830</v>
      </c>
      <c r="G479" s="268"/>
      <c r="H479" s="271">
        <v>13.76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1762</v>
      </c>
      <c r="G480" s="268"/>
      <c r="H480" s="271">
        <v>60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1831</v>
      </c>
      <c r="G481" s="268"/>
      <c r="H481" s="271">
        <v>219.26400000000001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2" customFormat="1" ht="24" customHeight="1">
      <c r="A482" s="38"/>
      <c r="B482" s="39"/>
      <c r="C482" s="246" t="s">
        <v>480</v>
      </c>
      <c r="D482" s="246" t="s">
        <v>181</v>
      </c>
      <c r="E482" s="247" t="s">
        <v>325</v>
      </c>
      <c r="F482" s="248" t="s">
        <v>326</v>
      </c>
      <c r="G482" s="249" t="s">
        <v>327</v>
      </c>
      <c r="H482" s="250">
        <v>417</v>
      </c>
      <c r="I482" s="251"/>
      <c r="J482" s="252">
        <f>ROUND(I482*H482,2)</f>
        <v>0</v>
      </c>
      <c r="K482" s="248" t="s">
        <v>280</v>
      </c>
      <c r="L482" s="44"/>
      <c r="M482" s="253" t="s">
        <v>1</v>
      </c>
      <c r="N482" s="254" t="s">
        <v>50</v>
      </c>
      <c r="O482" s="91"/>
      <c r="P482" s="255">
        <f>O482*H482</f>
        <v>0</v>
      </c>
      <c r="Q482" s="255">
        <v>0</v>
      </c>
      <c r="R482" s="255">
        <f>Q482*H482</f>
        <v>0</v>
      </c>
      <c r="S482" s="255">
        <v>0</v>
      </c>
      <c r="T482" s="256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57" t="s">
        <v>198</v>
      </c>
      <c r="AT482" s="257" t="s">
        <v>181</v>
      </c>
      <c r="AU482" s="257" t="s">
        <v>96</v>
      </c>
      <c r="AY482" s="16" t="s">
        <v>180</v>
      </c>
      <c r="BE482" s="258">
        <f>IF(N482="základní",J482,0)</f>
        <v>0</v>
      </c>
      <c r="BF482" s="258">
        <f>IF(N482="snížená",J482,0)</f>
        <v>0</v>
      </c>
      <c r="BG482" s="258">
        <f>IF(N482="zákl. přenesená",J482,0)</f>
        <v>0</v>
      </c>
      <c r="BH482" s="258">
        <f>IF(N482="sníž. přenesená",J482,0)</f>
        <v>0</v>
      </c>
      <c r="BI482" s="258">
        <f>IF(N482="nulová",J482,0)</f>
        <v>0</v>
      </c>
      <c r="BJ482" s="16" t="s">
        <v>93</v>
      </c>
      <c r="BK482" s="258">
        <f>ROUND(I482*H482,2)</f>
        <v>0</v>
      </c>
      <c r="BL482" s="16" t="s">
        <v>198</v>
      </c>
      <c r="BM482" s="257" t="s">
        <v>1832</v>
      </c>
    </row>
    <row r="483" s="2" customFormat="1">
      <c r="A483" s="38"/>
      <c r="B483" s="39"/>
      <c r="C483" s="40"/>
      <c r="D483" s="259" t="s">
        <v>187</v>
      </c>
      <c r="E483" s="40"/>
      <c r="F483" s="260" t="s">
        <v>326</v>
      </c>
      <c r="G483" s="40"/>
      <c r="H483" s="40"/>
      <c r="I483" s="154"/>
      <c r="J483" s="40"/>
      <c r="K483" s="40"/>
      <c r="L483" s="44"/>
      <c r="M483" s="261"/>
      <c r="N483" s="262"/>
      <c r="O483" s="91"/>
      <c r="P483" s="91"/>
      <c r="Q483" s="91"/>
      <c r="R483" s="91"/>
      <c r="S483" s="91"/>
      <c r="T483" s="92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6" t="s">
        <v>187</v>
      </c>
      <c r="AU483" s="16" t="s">
        <v>96</v>
      </c>
    </row>
    <row r="484" s="13" customFormat="1">
      <c r="A484" s="13"/>
      <c r="B484" s="267"/>
      <c r="C484" s="268"/>
      <c r="D484" s="259" t="s">
        <v>293</v>
      </c>
      <c r="E484" s="269" t="s">
        <v>1</v>
      </c>
      <c r="F484" s="270" t="s">
        <v>1833</v>
      </c>
      <c r="G484" s="268"/>
      <c r="H484" s="271">
        <v>109</v>
      </c>
      <c r="I484" s="272"/>
      <c r="J484" s="268"/>
      <c r="K484" s="268"/>
      <c r="L484" s="273"/>
      <c r="M484" s="274"/>
      <c r="N484" s="275"/>
      <c r="O484" s="275"/>
      <c r="P484" s="275"/>
      <c r="Q484" s="275"/>
      <c r="R484" s="275"/>
      <c r="S484" s="275"/>
      <c r="T484" s="27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77" t="s">
        <v>293</v>
      </c>
      <c r="AU484" s="277" t="s">
        <v>96</v>
      </c>
      <c r="AV484" s="13" t="s">
        <v>96</v>
      </c>
      <c r="AW484" s="13" t="s">
        <v>40</v>
      </c>
      <c r="AX484" s="13" t="s">
        <v>85</v>
      </c>
      <c r="AY484" s="277" t="s">
        <v>180</v>
      </c>
    </row>
    <row r="485" s="13" customFormat="1">
      <c r="A485" s="13"/>
      <c r="B485" s="267"/>
      <c r="C485" s="268"/>
      <c r="D485" s="259" t="s">
        <v>293</v>
      </c>
      <c r="E485" s="269" t="s">
        <v>1</v>
      </c>
      <c r="F485" s="270" t="s">
        <v>1834</v>
      </c>
      <c r="G485" s="268"/>
      <c r="H485" s="271">
        <v>6</v>
      </c>
      <c r="I485" s="272"/>
      <c r="J485" s="268"/>
      <c r="K485" s="268"/>
      <c r="L485" s="273"/>
      <c r="M485" s="274"/>
      <c r="N485" s="275"/>
      <c r="O485" s="275"/>
      <c r="P485" s="275"/>
      <c r="Q485" s="275"/>
      <c r="R485" s="275"/>
      <c r="S485" s="275"/>
      <c r="T485" s="27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77" t="s">
        <v>293</v>
      </c>
      <c r="AU485" s="277" t="s">
        <v>96</v>
      </c>
      <c r="AV485" s="13" t="s">
        <v>96</v>
      </c>
      <c r="AW485" s="13" t="s">
        <v>40</v>
      </c>
      <c r="AX485" s="13" t="s">
        <v>85</v>
      </c>
      <c r="AY485" s="277" t="s">
        <v>180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1835</v>
      </c>
      <c r="G486" s="268"/>
      <c r="H486" s="271">
        <v>52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1836</v>
      </c>
      <c r="G487" s="268"/>
      <c r="H487" s="271">
        <v>29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1837</v>
      </c>
      <c r="G488" s="268"/>
      <c r="H488" s="271">
        <v>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1838</v>
      </c>
      <c r="G489" s="268"/>
      <c r="H489" s="271">
        <v>22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1839</v>
      </c>
      <c r="G490" s="268"/>
      <c r="H490" s="271">
        <v>168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1840</v>
      </c>
      <c r="G491" s="268"/>
      <c r="H491" s="271">
        <v>30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2" customFormat="1" ht="24" customHeight="1">
      <c r="A492" s="38"/>
      <c r="B492" s="39"/>
      <c r="C492" s="246" t="s">
        <v>486</v>
      </c>
      <c r="D492" s="246" t="s">
        <v>181</v>
      </c>
      <c r="E492" s="247" t="s">
        <v>330</v>
      </c>
      <c r="F492" s="248" t="s">
        <v>331</v>
      </c>
      <c r="G492" s="249" t="s">
        <v>327</v>
      </c>
      <c r="H492" s="250">
        <v>417</v>
      </c>
      <c r="I492" s="251"/>
      <c r="J492" s="252">
        <f>ROUND(I492*H492,2)</f>
        <v>0</v>
      </c>
      <c r="K492" s="248" t="s">
        <v>280</v>
      </c>
      <c r="L492" s="44"/>
      <c r="M492" s="253" t="s">
        <v>1</v>
      </c>
      <c r="N492" s="254" t="s">
        <v>50</v>
      </c>
      <c r="O492" s="91"/>
      <c r="P492" s="255">
        <f>O492*H492</f>
        <v>0</v>
      </c>
      <c r="Q492" s="255">
        <v>0</v>
      </c>
      <c r="R492" s="255">
        <f>Q492*H492</f>
        <v>0</v>
      </c>
      <c r="S492" s="255">
        <v>0</v>
      </c>
      <c r="T492" s="256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57" t="s">
        <v>198</v>
      </c>
      <c r="AT492" s="257" t="s">
        <v>181</v>
      </c>
      <c r="AU492" s="257" t="s">
        <v>96</v>
      </c>
      <c r="AY492" s="16" t="s">
        <v>180</v>
      </c>
      <c r="BE492" s="258">
        <f>IF(N492="základní",J492,0)</f>
        <v>0</v>
      </c>
      <c r="BF492" s="258">
        <f>IF(N492="snížená",J492,0)</f>
        <v>0</v>
      </c>
      <c r="BG492" s="258">
        <f>IF(N492="zákl. přenesená",J492,0)</f>
        <v>0</v>
      </c>
      <c r="BH492" s="258">
        <f>IF(N492="sníž. přenesená",J492,0)</f>
        <v>0</v>
      </c>
      <c r="BI492" s="258">
        <f>IF(N492="nulová",J492,0)</f>
        <v>0</v>
      </c>
      <c r="BJ492" s="16" t="s">
        <v>93</v>
      </c>
      <c r="BK492" s="258">
        <f>ROUND(I492*H492,2)</f>
        <v>0</v>
      </c>
      <c r="BL492" s="16" t="s">
        <v>198</v>
      </c>
      <c r="BM492" s="257" t="s">
        <v>1841</v>
      </c>
    </row>
    <row r="493" s="2" customFormat="1">
      <c r="A493" s="38"/>
      <c r="B493" s="39"/>
      <c r="C493" s="40"/>
      <c r="D493" s="259" t="s">
        <v>187</v>
      </c>
      <c r="E493" s="40"/>
      <c r="F493" s="260" t="s">
        <v>333</v>
      </c>
      <c r="G493" s="40"/>
      <c r="H493" s="40"/>
      <c r="I493" s="154"/>
      <c r="J493" s="40"/>
      <c r="K493" s="40"/>
      <c r="L493" s="44"/>
      <c r="M493" s="261"/>
      <c r="N493" s="262"/>
      <c r="O493" s="91"/>
      <c r="P493" s="91"/>
      <c r="Q493" s="91"/>
      <c r="R493" s="91"/>
      <c r="S493" s="91"/>
      <c r="T493" s="92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6" t="s">
        <v>187</v>
      </c>
      <c r="AU493" s="16" t="s">
        <v>96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1833</v>
      </c>
      <c r="G494" s="268"/>
      <c r="H494" s="271">
        <v>109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1834</v>
      </c>
      <c r="G495" s="268"/>
      <c r="H495" s="271">
        <v>6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1835</v>
      </c>
      <c r="G496" s="268"/>
      <c r="H496" s="271">
        <v>52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1836</v>
      </c>
      <c r="G497" s="268"/>
      <c r="H497" s="271">
        <v>29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1837</v>
      </c>
      <c r="G498" s="268"/>
      <c r="H498" s="271">
        <v>1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1838</v>
      </c>
      <c r="G499" s="268"/>
      <c r="H499" s="271">
        <v>22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1839</v>
      </c>
      <c r="G500" s="268"/>
      <c r="H500" s="271">
        <v>168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1840</v>
      </c>
      <c r="G501" s="268"/>
      <c r="H501" s="271">
        <v>30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2" customFormat="1" ht="16.5" customHeight="1">
      <c r="A502" s="38"/>
      <c r="B502" s="39"/>
      <c r="C502" s="278" t="s">
        <v>492</v>
      </c>
      <c r="D502" s="278" t="s">
        <v>334</v>
      </c>
      <c r="E502" s="279" t="s">
        <v>335</v>
      </c>
      <c r="F502" s="280" t="s">
        <v>336</v>
      </c>
      <c r="G502" s="281" t="s">
        <v>337</v>
      </c>
      <c r="H502" s="282">
        <v>10.425000000000001</v>
      </c>
      <c r="I502" s="283"/>
      <c r="J502" s="284">
        <f>ROUND(I502*H502,2)</f>
        <v>0</v>
      </c>
      <c r="K502" s="280" t="s">
        <v>280</v>
      </c>
      <c r="L502" s="285"/>
      <c r="M502" s="286" t="s">
        <v>1</v>
      </c>
      <c r="N502" s="287" t="s">
        <v>50</v>
      </c>
      <c r="O502" s="91"/>
      <c r="P502" s="255">
        <f>O502*H502</f>
        <v>0</v>
      </c>
      <c r="Q502" s="255">
        <v>0.001</v>
      </c>
      <c r="R502" s="255">
        <f>Q502*H502</f>
        <v>0.010425</v>
      </c>
      <c r="S502" s="255">
        <v>0</v>
      </c>
      <c r="T502" s="256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57" t="s">
        <v>215</v>
      </c>
      <c r="AT502" s="257" t="s">
        <v>334</v>
      </c>
      <c r="AU502" s="257" t="s">
        <v>96</v>
      </c>
      <c r="AY502" s="16" t="s">
        <v>180</v>
      </c>
      <c r="BE502" s="258">
        <f>IF(N502="základní",J502,0)</f>
        <v>0</v>
      </c>
      <c r="BF502" s="258">
        <f>IF(N502="snížená",J502,0)</f>
        <v>0</v>
      </c>
      <c r="BG502" s="258">
        <f>IF(N502="zákl. přenesená",J502,0)</f>
        <v>0</v>
      </c>
      <c r="BH502" s="258">
        <f>IF(N502="sníž. přenesená",J502,0)</f>
        <v>0</v>
      </c>
      <c r="BI502" s="258">
        <f>IF(N502="nulová",J502,0)</f>
        <v>0</v>
      </c>
      <c r="BJ502" s="16" t="s">
        <v>93</v>
      </c>
      <c r="BK502" s="258">
        <f>ROUND(I502*H502,2)</f>
        <v>0</v>
      </c>
      <c r="BL502" s="16" t="s">
        <v>198</v>
      </c>
      <c r="BM502" s="257" t="s">
        <v>1842</v>
      </c>
    </row>
    <row r="503" s="2" customFormat="1">
      <c r="A503" s="38"/>
      <c r="B503" s="39"/>
      <c r="C503" s="40"/>
      <c r="D503" s="259" t="s">
        <v>187</v>
      </c>
      <c r="E503" s="40"/>
      <c r="F503" s="260" t="s">
        <v>336</v>
      </c>
      <c r="G503" s="40"/>
      <c r="H503" s="40"/>
      <c r="I503" s="154"/>
      <c r="J503" s="40"/>
      <c r="K503" s="40"/>
      <c r="L503" s="44"/>
      <c r="M503" s="261"/>
      <c r="N503" s="262"/>
      <c r="O503" s="91"/>
      <c r="P503" s="91"/>
      <c r="Q503" s="91"/>
      <c r="R503" s="91"/>
      <c r="S503" s="91"/>
      <c r="T503" s="92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6" t="s">
        <v>187</v>
      </c>
      <c r="AU503" s="16" t="s">
        <v>96</v>
      </c>
    </row>
    <row r="504" s="13" customFormat="1">
      <c r="A504" s="13"/>
      <c r="B504" s="267"/>
      <c r="C504" s="268"/>
      <c r="D504" s="259" t="s">
        <v>293</v>
      </c>
      <c r="E504" s="268"/>
      <c r="F504" s="270" t="s">
        <v>1843</v>
      </c>
      <c r="G504" s="268"/>
      <c r="H504" s="271">
        <v>10.425000000000001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</v>
      </c>
      <c r="AX504" s="13" t="s">
        <v>93</v>
      </c>
      <c r="AY504" s="277" t="s">
        <v>180</v>
      </c>
    </row>
    <row r="505" s="12" customFormat="1" ht="22.8" customHeight="1">
      <c r="A505" s="12"/>
      <c r="B505" s="230"/>
      <c r="C505" s="231"/>
      <c r="D505" s="232" t="s">
        <v>84</v>
      </c>
      <c r="E505" s="244" t="s">
        <v>96</v>
      </c>
      <c r="F505" s="244" t="s">
        <v>362</v>
      </c>
      <c r="G505" s="231"/>
      <c r="H505" s="231"/>
      <c r="I505" s="234"/>
      <c r="J505" s="245">
        <f>BK505</f>
        <v>0</v>
      </c>
      <c r="K505" s="231"/>
      <c r="L505" s="236"/>
      <c r="M505" s="237"/>
      <c r="N505" s="238"/>
      <c r="O505" s="238"/>
      <c r="P505" s="239">
        <f>SUM(P506:P508)</f>
        <v>0</v>
      </c>
      <c r="Q505" s="238"/>
      <c r="R505" s="239">
        <f>SUM(R506:R508)</f>
        <v>226.56999999999999</v>
      </c>
      <c r="S505" s="238"/>
      <c r="T505" s="240">
        <f>SUM(T506:T508)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41" t="s">
        <v>93</v>
      </c>
      <c r="AT505" s="242" t="s">
        <v>84</v>
      </c>
      <c r="AU505" s="242" t="s">
        <v>93</v>
      </c>
      <c r="AY505" s="241" t="s">
        <v>180</v>
      </c>
      <c r="BK505" s="243">
        <f>SUM(BK506:BK508)</f>
        <v>0</v>
      </c>
    </row>
    <row r="506" s="2" customFormat="1" ht="24" customHeight="1">
      <c r="A506" s="38"/>
      <c r="B506" s="39"/>
      <c r="C506" s="246" t="s">
        <v>497</v>
      </c>
      <c r="D506" s="246" t="s">
        <v>181</v>
      </c>
      <c r="E506" s="247" t="s">
        <v>1844</v>
      </c>
      <c r="F506" s="248" t="s">
        <v>1845</v>
      </c>
      <c r="G506" s="249" t="s">
        <v>483</v>
      </c>
      <c r="H506" s="250">
        <v>1000</v>
      </c>
      <c r="I506" s="251"/>
      <c r="J506" s="252">
        <f>ROUND(I506*H506,2)</f>
        <v>0</v>
      </c>
      <c r="K506" s="248" t="s">
        <v>280</v>
      </c>
      <c r="L506" s="44"/>
      <c r="M506" s="253" t="s">
        <v>1</v>
      </c>
      <c r="N506" s="254" t="s">
        <v>50</v>
      </c>
      <c r="O506" s="91"/>
      <c r="P506" s="255">
        <f>O506*H506</f>
        <v>0</v>
      </c>
      <c r="Q506" s="255">
        <v>0.22656999999999999</v>
      </c>
      <c r="R506" s="255">
        <f>Q506*H506</f>
        <v>226.56999999999999</v>
      </c>
      <c r="S506" s="255">
        <v>0</v>
      </c>
      <c r="T506" s="256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57" t="s">
        <v>198</v>
      </c>
      <c r="AT506" s="257" t="s">
        <v>181</v>
      </c>
      <c r="AU506" s="257" t="s">
        <v>96</v>
      </c>
      <c r="AY506" s="16" t="s">
        <v>180</v>
      </c>
      <c r="BE506" s="258">
        <f>IF(N506="základní",J506,0)</f>
        <v>0</v>
      </c>
      <c r="BF506" s="258">
        <f>IF(N506="snížená",J506,0)</f>
        <v>0</v>
      </c>
      <c r="BG506" s="258">
        <f>IF(N506="zákl. přenesená",J506,0)</f>
        <v>0</v>
      </c>
      <c r="BH506" s="258">
        <f>IF(N506="sníž. přenesená",J506,0)</f>
        <v>0</v>
      </c>
      <c r="BI506" s="258">
        <f>IF(N506="nulová",J506,0)</f>
        <v>0</v>
      </c>
      <c r="BJ506" s="16" t="s">
        <v>93</v>
      </c>
      <c r="BK506" s="258">
        <f>ROUND(I506*H506,2)</f>
        <v>0</v>
      </c>
      <c r="BL506" s="16" t="s">
        <v>198</v>
      </c>
      <c r="BM506" s="257" t="s">
        <v>1846</v>
      </c>
    </row>
    <row r="507" s="2" customFormat="1">
      <c r="A507" s="38"/>
      <c r="B507" s="39"/>
      <c r="C507" s="40"/>
      <c r="D507" s="259" t="s">
        <v>187</v>
      </c>
      <c r="E507" s="40"/>
      <c r="F507" s="260" t="s">
        <v>1845</v>
      </c>
      <c r="G507" s="40"/>
      <c r="H507" s="40"/>
      <c r="I507" s="154"/>
      <c r="J507" s="40"/>
      <c r="K507" s="40"/>
      <c r="L507" s="44"/>
      <c r="M507" s="261"/>
      <c r="N507" s="262"/>
      <c r="O507" s="91"/>
      <c r="P507" s="91"/>
      <c r="Q507" s="91"/>
      <c r="R507" s="91"/>
      <c r="S507" s="91"/>
      <c r="T507" s="92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6" t="s">
        <v>187</v>
      </c>
      <c r="AU507" s="16" t="s">
        <v>96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1847</v>
      </c>
      <c r="G508" s="268"/>
      <c r="H508" s="271">
        <v>1000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93</v>
      </c>
      <c r="AY508" s="277" t="s">
        <v>180</v>
      </c>
    </row>
    <row r="509" s="12" customFormat="1" ht="22.8" customHeight="1">
      <c r="A509" s="12"/>
      <c r="B509" s="230"/>
      <c r="C509" s="231"/>
      <c r="D509" s="232" t="s">
        <v>84</v>
      </c>
      <c r="E509" s="244" t="s">
        <v>198</v>
      </c>
      <c r="F509" s="244" t="s">
        <v>420</v>
      </c>
      <c r="G509" s="231"/>
      <c r="H509" s="231"/>
      <c r="I509" s="234"/>
      <c r="J509" s="245">
        <f>BK509</f>
        <v>0</v>
      </c>
      <c r="K509" s="231"/>
      <c r="L509" s="236"/>
      <c r="M509" s="237"/>
      <c r="N509" s="238"/>
      <c r="O509" s="238"/>
      <c r="P509" s="239">
        <f>SUM(P510:P523)</f>
        <v>0</v>
      </c>
      <c r="Q509" s="238"/>
      <c r="R509" s="239">
        <f>SUM(R510:R523)</f>
        <v>0</v>
      </c>
      <c r="S509" s="238"/>
      <c r="T509" s="240">
        <f>SUM(T510:T523)</f>
        <v>0</v>
      </c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R509" s="241" t="s">
        <v>93</v>
      </c>
      <c r="AT509" s="242" t="s">
        <v>84</v>
      </c>
      <c r="AU509" s="242" t="s">
        <v>93</v>
      </c>
      <c r="AY509" s="241" t="s">
        <v>180</v>
      </c>
      <c r="BK509" s="243">
        <f>SUM(BK510:BK523)</f>
        <v>0</v>
      </c>
    </row>
    <row r="510" s="2" customFormat="1" ht="16.5" customHeight="1">
      <c r="A510" s="38"/>
      <c r="B510" s="39"/>
      <c r="C510" s="246" t="s">
        <v>504</v>
      </c>
      <c r="D510" s="246" t="s">
        <v>181</v>
      </c>
      <c r="E510" s="247" t="s">
        <v>1064</v>
      </c>
      <c r="F510" s="248" t="s">
        <v>1065</v>
      </c>
      <c r="G510" s="249" t="s">
        <v>290</v>
      </c>
      <c r="H510" s="250">
        <v>248.256</v>
      </c>
      <c r="I510" s="251"/>
      <c r="J510" s="252">
        <f>ROUND(I510*H510,2)</f>
        <v>0</v>
      </c>
      <c r="K510" s="248" t="s">
        <v>280</v>
      </c>
      <c r="L510" s="44"/>
      <c r="M510" s="253" t="s">
        <v>1</v>
      </c>
      <c r="N510" s="254" t="s">
        <v>50</v>
      </c>
      <c r="O510" s="91"/>
      <c r="P510" s="255">
        <f>O510*H510</f>
        <v>0</v>
      </c>
      <c r="Q510" s="255">
        <v>0</v>
      </c>
      <c r="R510" s="255">
        <f>Q510*H510</f>
        <v>0</v>
      </c>
      <c r="S510" s="255">
        <v>0</v>
      </c>
      <c r="T510" s="256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57" t="s">
        <v>198</v>
      </c>
      <c r="AT510" s="257" t="s">
        <v>181</v>
      </c>
      <c r="AU510" s="257" t="s">
        <v>96</v>
      </c>
      <c r="AY510" s="16" t="s">
        <v>180</v>
      </c>
      <c r="BE510" s="258">
        <f>IF(N510="základní",J510,0)</f>
        <v>0</v>
      </c>
      <c r="BF510" s="258">
        <f>IF(N510="snížená",J510,0)</f>
        <v>0</v>
      </c>
      <c r="BG510" s="258">
        <f>IF(N510="zákl. přenesená",J510,0)</f>
        <v>0</v>
      </c>
      <c r="BH510" s="258">
        <f>IF(N510="sníž. přenesená",J510,0)</f>
        <v>0</v>
      </c>
      <c r="BI510" s="258">
        <f>IF(N510="nulová",J510,0)</f>
        <v>0</v>
      </c>
      <c r="BJ510" s="16" t="s">
        <v>93</v>
      </c>
      <c r="BK510" s="258">
        <f>ROUND(I510*H510,2)</f>
        <v>0</v>
      </c>
      <c r="BL510" s="16" t="s">
        <v>198</v>
      </c>
      <c r="BM510" s="257" t="s">
        <v>1848</v>
      </c>
    </row>
    <row r="511" s="2" customFormat="1">
      <c r="A511" s="38"/>
      <c r="B511" s="39"/>
      <c r="C511" s="40"/>
      <c r="D511" s="259" t="s">
        <v>187</v>
      </c>
      <c r="E511" s="40"/>
      <c r="F511" s="260" t="s">
        <v>1067</v>
      </c>
      <c r="G511" s="40"/>
      <c r="H511" s="40"/>
      <c r="I511" s="154"/>
      <c r="J511" s="40"/>
      <c r="K511" s="40"/>
      <c r="L511" s="44"/>
      <c r="M511" s="261"/>
      <c r="N511" s="262"/>
      <c r="O511" s="91"/>
      <c r="P511" s="91"/>
      <c r="Q511" s="91"/>
      <c r="R511" s="91"/>
      <c r="S511" s="91"/>
      <c r="T511" s="92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6" t="s">
        <v>187</v>
      </c>
      <c r="AU511" s="16" t="s">
        <v>96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1849</v>
      </c>
      <c r="G512" s="268"/>
      <c r="H512" s="271">
        <v>83.040000000000006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1850</v>
      </c>
      <c r="G513" s="268"/>
      <c r="H513" s="271">
        <v>3.7599999999999998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1851</v>
      </c>
      <c r="G514" s="268"/>
      <c r="H514" s="271">
        <v>0.80000000000000004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1852</v>
      </c>
      <c r="G515" s="268"/>
      <c r="H515" s="271">
        <v>12.800000000000001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1853</v>
      </c>
      <c r="G516" s="268"/>
      <c r="H516" s="271">
        <v>13.52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1854</v>
      </c>
      <c r="G517" s="268"/>
      <c r="H517" s="271">
        <v>16.640000000000001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1855</v>
      </c>
      <c r="G518" s="268"/>
      <c r="H518" s="271">
        <v>4.0800000000000001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1856</v>
      </c>
      <c r="G519" s="268"/>
      <c r="H519" s="271">
        <v>5.6799999999999997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1857</v>
      </c>
      <c r="G520" s="268"/>
      <c r="H520" s="271">
        <v>10.32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1858</v>
      </c>
      <c r="G521" s="268"/>
      <c r="H521" s="271">
        <v>39.359999999999999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1859</v>
      </c>
      <c r="G522" s="268"/>
      <c r="H522" s="271">
        <v>3.4399999999999999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1860</v>
      </c>
      <c r="G523" s="268"/>
      <c r="H523" s="271">
        <v>54.816000000000002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2" customFormat="1" ht="22.8" customHeight="1">
      <c r="A524" s="12"/>
      <c r="B524" s="230"/>
      <c r="C524" s="231"/>
      <c r="D524" s="232" t="s">
        <v>84</v>
      </c>
      <c r="E524" s="244" t="s">
        <v>179</v>
      </c>
      <c r="F524" s="244" t="s">
        <v>440</v>
      </c>
      <c r="G524" s="231"/>
      <c r="H524" s="231"/>
      <c r="I524" s="234"/>
      <c r="J524" s="245">
        <f>BK524</f>
        <v>0</v>
      </c>
      <c r="K524" s="231"/>
      <c r="L524" s="236"/>
      <c r="M524" s="237"/>
      <c r="N524" s="238"/>
      <c r="O524" s="238"/>
      <c r="P524" s="239">
        <f>SUM(P525:P636)</f>
        <v>0</v>
      </c>
      <c r="Q524" s="238"/>
      <c r="R524" s="239">
        <f>SUM(R525:R636)</f>
        <v>1219.5023975999998</v>
      </c>
      <c r="S524" s="238"/>
      <c r="T524" s="240">
        <f>SUM(T525:T636)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41" t="s">
        <v>93</v>
      </c>
      <c r="AT524" s="242" t="s">
        <v>84</v>
      </c>
      <c r="AU524" s="242" t="s">
        <v>93</v>
      </c>
      <c r="AY524" s="241" t="s">
        <v>180</v>
      </c>
      <c r="BK524" s="243">
        <f>SUM(BK525:BK636)</f>
        <v>0</v>
      </c>
    </row>
    <row r="525" s="2" customFormat="1" ht="16.5" customHeight="1">
      <c r="A525" s="38"/>
      <c r="B525" s="39"/>
      <c r="C525" s="246" t="s">
        <v>509</v>
      </c>
      <c r="D525" s="246" t="s">
        <v>181</v>
      </c>
      <c r="E525" s="247" t="s">
        <v>1861</v>
      </c>
      <c r="F525" s="248" t="s">
        <v>1862</v>
      </c>
      <c r="G525" s="249" t="s">
        <v>327</v>
      </c>
      <c r="H525" s="250">
        <v>2112.1599999999999</v>
      </c>
      <c r="I525" s="251"/>
      <c r="J525" s="252">
        <f>ROUND(I525*H525,2)</f>
        <v>0</v>
      </c>
      <c r="K525" s="248" t="s">
        <v>280</v>
      </c>
      <c r="L525" s="44"/>
      <c r="M525" s="253" t="s">
        <v>1</v>
      </c>
      <c r="N525" s="254" t="s">
        <v>50</v>
      </c>
      <c r="O525" s="91"/>
      <c r="P525" s="255">
        <f>O525*H525</f>
        <v>0</v>
      </c>
      <c r="Q525" s="255">
        <v>0.56699999999999995</v>
      </c>
      <c r="R525" s="255">
        <f>Q525*H525</f>
        <v>1197.5947199999998</v>
      </c>
      <c r="S525" s="255">
        <v>0</v>
      </c>
      <c r="T525" s="256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57" t="s">
        <v>198</v>
      </c>
      <c r="AT525" s="257" t="s">
        <v>181</v>
      </c>
      <c r="AU525" s="257" t="s">
        <v>96</v>
      </c>
      <c r="AY525" s="16" t="s">
        <v>180</v>
      </c>
      <c r="BE525" s="258">
        <f>IF(N525="základní",J525,0)</f>
        <v>0</v>
      </c>
      <c r="BF525" s="258">
        <f>IF(N525="snížená",J525,0)</f>
        <v>0</v>
      </c>
      <c r="BG525" s="258">
        <f>IF(N525="zákl. přenesená",J525,0)</f>
        <v>0</v>
      </c>
      <c r="BH525" s="258">
        <f>IF(N525="sníž. přenesená",J525,0)</f>
        <v>0</v>
      </c>
      <c r="BI525" s="258">
        <f>IF(N525="nulová",J525,0)</f>
        <v>0</v>
      </c>
      <c r="BJ525" s="16" t="s">
        <v>93</v>
      </c>
      <c r="BK525" s="258">
        <f>ROUND(I525*H525,2)</f>
        <v>0</v>
      </c>
      <c r="BL525" s="16" t="s">
        <v>198</v>
      </c>
      <c r="BM525" s="257" t="s">
        <v>1863</v>
      </c>
    </row>
    <row r="526" s="2" customFormat="1">
      <c r="A526" s="38"/>
      <c r="B526" s="39"/>
      <c r="C526" s="40"/>
      <c r="D526" s="259" t="s">
        <v>187</v>
      </c>
      <c r="E526" s="40"/>
      <c r="F526" s="260" t="s">
        <v>1864</v>
      </c>
      <c r="G526" s="40"/>
      <c r="H526" s="40"/>
      <c r="I526" s="154"/>
      <c r="J526" s="40"/>
      <c r="K526" s="40"/>
      <c r="L526" s="44"/>
      <c r="M526" s="261"/>
      <c r="N526" s="262"/>
      <c r="O526" s="91"/>
      <c r="P526" s="91"/>
      <c r="Q526" s="91"/>
      <c r="R526" s="91"/>
      <c r="S526" s="91"/>
      <c r="T526" s="92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T526" s="16" t="s">
        <v>187</v>
      </c>
      <c r="AU526" s="16" t="s">
        <v>96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1542</v>
      </c>
      <c r="G527" s="268"/>
      <c r="H527" s="271">
        <v>743.20000000000005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1543</v>
      </c>
      <c r="G528" s="268"/>
      <c r="H528" s="271">
        <v>32.799999999999997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1544</v>
      </c>
      <c r="G529" s="268"/>
      <c r="H529" s="271">
        <v>8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1545</v>
      </c>
      <c r="G530" s="268"/>
      <c r="H530" s="271">
        <v>86.400000000000006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1546</v>
      </c>
      <c r="G531" s="268"/>
      <c r="H531" s="271">
        <v>112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1865</v>
      </c>
      <c r="G532" s="268"/>
      <c r="H532" s="271">
        <v>166.40000000000001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1548</v>
      </c>
      <c r="G533" s="268"/>
      <c r="H533" s="271">
        <v>40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1549</v>
      </c>
      <c r="G534" s="268"/>
      <c r="H534" s="271">
        <v>26.399999999999999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1550</v>
      </c>
      <c r="G535" s="268"/>
      <c r="H535" s="271">
        <v>82.400000000000006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1866</v>
      </c>
      <c r="G536" s="268"/>
      <c r="H536" s="271">
        <v>256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1552</v>
      </c>
      <c r="G537" s="268"/>
      <c r="H537" s="271">
        <v>34.399999999999999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1553</v>
      </c>
      <c r="G538" s="268"/>
      <c r="H538" s="271">
        <v>524.15999999999997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2" customFormat="1" ht="24" customHeight="1">
      <c r="A539" s="38"/>
      <c r="B539" s="39"/>
      <c r="C539" s="246" t="s">
        <v>515</v>
      </c>
      <c r="D539" s="246" t="s">
        <v>181</v>
      </c>
      <c r="E539" s="247" t="s">
        <v>1867</v>
      </c>
      <c r="F539" s="248" t="s">
        <v>1868</v>
      </c>
      <c r="G539" s="249" t="s">
        <v>327</v>
      </c>
      <c r="H539" s="250">
        <v>1934.56</v>
      </c>
      <c r="I539" s="251"/>
      <c r="J539" s="252">
        <f>ROUND(I539*H539,2)</f>
        <v>0</v>
      </c>
      <c r="K539" s="248" t="s">
        <v>280</v>
      </c>
      <c r="L539" s="44"/>
      <c r="M539" s="253" t="s">
        <v>1</v>
      </c>
      <c r="N539" s="254" t="s">
        <v>50</v>
      </c>
      <c r="O539" s="91"/>
      <c r="P539" s="255">
        <f>O539*H539</f>
        <v>0</v>
      </c>
      <c r="Q539" s="255">
        <v>0</v>
      </c>
      <c r="R539" s="255">
        <f>Q539*H539</f>
        <v>0</v>
      </c>
      <c r="S539" s="255">
        <v>0</v>
      </c>
      <c r="T539" s="256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257" t="s">
        <v>198</v>
      </c>
      <c r="AT539" s="257" t="s">
        <v>181</v>
      </c>
      <c r="AU539" s="257" t="s">
        <v>96</v>
      </c>
      <c r="AY539" s="16" t="s">
        <v>180</v>
      </c>
      <c r="BE539" s="258">
        <f>IF(N539="základní",J539,0)</f>
        <v>0</v>
      </c>
      <c r="BF539" s="258">
        <f>IF(N539="snížená",J539,0)</f>
        <v>0</v>
      </c>
      <c r="BG539" s="258">
        <f>IF(N539="zákl. přenesená",J539,0)</f>
        <v>0</v>
      </c>
      <c r="BH539" s="258">
        <f>IF(N539="sníž. přenesená",J539,0)</f>
        <v>0</v>
      </c>
      <c r="BI539" s="258">
        <f>IF(N539="nulová",J539,0)</f>
        <v>0</v>
      </c>
      <c r="BJ539" s="16" t="s">
        <v>93</v>
      </c>
      <c r="BK539" s="258">
        <f>ROUND(I539*H539,2)</f>
        <v>0</v>
      </c>
      <c r="BL539" s="16" t="s">
        <v>198</v>
      </c>
      <c r="BM539" s="257" t="s">
        <v>1869</v>
      </c>
    </row>
    <row r="540" s="2" customFormat="1">
      <c r="A540" s="38"/>
      <c r="B540" s="39"/>
      <c r="C540" s="40"/>
      <c r="D540" s="259" t="s">
        <v>187</v>
      </c>
      <c r="E540" s="40"/>
      <c r="F540" s="260" t="s">
        <v>1870</v>
      </c>
      <c r="G540" s="40"/>
      <c r="H540" s="40"/>
      <c r="I540" s="154"/>
      <c r="J540" s="40"/>
      <c r="K540" s="40"/>
      <c r="L540" s="44"/>
      <c r="M540" s="261"/>
      <c r="N540" s="262"/>
      <c r="O540" s="91"/>
      <c r="P540" s="91"/>
      <c r="Q540" s="91"/>
      <c r="R540" s="91"/>
      <c r="S540" s="91"/>
      <c r="T540" s="92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T540" s="16" t="s">
        <v>187</v>
      </c>
      <c r="AU540" s="16" t="s">
        <v>96</v>
      </c>
    </row>
    <row r="541" s="13" customFormat="1">
      <c r="A541" s="13"/>
      <c r="B541" s="267"/>
      <c r="C541" s="268"/>
      <c r="D541" s="259" t="s">
        <v>293</v>
      </c>
      <c r="E541" s="269" t="s">
        <v>1</v>
      </c>
      <c r="F541" s="270" t="s">
        <v>1542</v>
      </c>
      <c r="G541" s="268"/>
      <c r="H541" s="271">
        <v>743.20000000000005</v>
      </c>
      <c r="I541" s="272"/>
      <c r="J541" s="268"/>
      <c r="K541" s="268"/>
      <c r="L541" s="273"/>
      <c r="M541" s="274"/>
      <c r="N541" s="275"/>
      <c r="O541" s="275"/>
      <c r="P541" s="275"/>
      <c r="Q541" s="275"/>
      <c r="R541" s="275"/>
      <c r="S541" s="275"/>
      <c r="T541" s="276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77" t="s">
        <v>293</v>
      </c>
      <c r="AU541" s="277" t="s">
        <v>96</v>
      </c>
      <c r="AV541" s="13" t="s">
        <v>96</v>
      </c>
      <c r="AW541" s="13" t="s">
        <v>40</v>
      </c>
      <c r="AX541" s="13" t="s">
        <v>85</v>
      </c>
      <c r="AY541" s="277" t="s">
        <v>180</v>
      </c>
    </row>
    <row r="542" s="13" customFormat="1">
      <c r="A542" s="13"/>
      <c r="B542" s="267"/>
      <c r="C542" s="268"/>
      <c r="D542" s="259" t="s">
        <v>293</v>
      </c>
      <c r="E542" s="269" t="s">
        <v>1</v>
      </c>
      <c r="F542" s="270" t="s">
        <v>1543</v>
      </c>
      <c r="G542" s="268"/>
      <c r="H542" s="271">
        <v>32.799999999999997</v>
      </c>
      <c r="I542" s="272"/>
      <c r="J542" s="268"/>
      <c r="K542" s="268"/>
      <c r="L542" s="273"/>
      <c r="M542" s="274"/>
      <c r="N542" s="275"/>
      <c r="O542" s="275"/>
      <c r="P542" s="275"/>
      <c r="Q542" s="275"/>
      <c r="R542" s="275"/>
      <c r="S542" s="275"/>
      <c r="T542" s="276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77" t="s">
        <v>293</v>
      </c>
      <c r="AU542" s="277" t="s">
        <v>96</v>
      </c>
      <c r="AV542" s="13" t="s">
        <v>96</v>
      </c>
      <c r="AW542" s="13" t="s">
        <v>40</v>
      </c>
      <c r="AX542" s="13" t="s">
        <v>85</v>
      </c>
      <c r="AY542" s="277" t="s">
        <v>180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1871</v>
      </c>
      <c r="G543" s="268"/>
      <c r="H543" s="271">
        <v>8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1545</v>
      </c>
      <c r="G544" s="268"/>
      <c r="H544" s="271">
        <v>86.400000000000006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1546</v>
      </c>
      <c r="G545" s="268"/>
      <c r="H545" s="271">
        <v>112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1547</v>
      </c>
      <c r="G546" s="268"/>
      <c r="H546" s="271">
        <v>60.799999999999997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3" customFormat="1">
      <c r="A547" s="13"/>
      <c r="B547" s="267"/>
      <c r="C547" s="268"/>
      <c r="D547" s="259" t="s">
        <v>293</v>
      </c>
      <c r="E547" s="269" t="s">
        <v>1</v>
      </c>
      <c r="F547" s="270" t="s">
        <v>1548</v>
      </c>
      <c r="G547" s="268"/>
      <c r="H547" s="271">
        <v>40</v>
      </c>
      <c r="I547" s="272"/>
      <c r="J547" s="268"/>
      <c r="K547" s="268"/>
      <c r="L547" s="273"/>
      <c r="M547" s="274"/>
      <c r="N547" s="275"/>
      <c r="O547" s="275"/>
      <c r="P547" s="275"/>
      <c r="Q547" s="275"/>
      <c r="R547" s="275"/>
      <c r="S547" s="275"/>
      <c r="T547" s="276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77" t="s">
        <v>293</v>
      </c>
      <c r="AU547" s="277" t="s">
        <v>96</v>
      </c>
      <c r="AV547" s="13" t="s">
        <v>96</v>
      </c>
      <c r="AW547" s="13" t="s">
        <v>40</v>
      </c>
      <c r="AX547" s="13" t="s">
        <v>85</v>
      </c>
      <c r="AY547" s="277" t="s">
        <v>180</v>
      </c>
    </row>
    <row r="548" s="13" customFormat="1">
      <c r="A548" s="13"/>
      <c r="B548" s="267"/>
      <c r="C548" s="268"/>
      <c r="D548" s="259" t="s">
        <v>293</v>
      </c>
      <c r="E548" s="269" t="s">
        <v>1</v>
      </c>
      <c r="F548" s="270" t="s">
        <v>1549</v>
      </c>
      <c r="G548" s="268"/>
      <c r="H548" s="271">
        <v>26.399999999999999</v>
      </c>
      <c r="I548" s="272"/>
      <c r="J548" s="268"/>
      <c r="K548" s="268"/>
      <c r="L548" s="273"/>
      <c r="M548" s="274"/>
      <c r="N548" s="275"/>
      <c r="O548" s="275"/>
      <c r="P548" s="275"/>
      <c r="Q548" s="275"/>
      <c r="R548" s="275"/>
      <c r="S548" s="275"/>
      <c r="T548" s="276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77" t="s">
        <v>293</v>
      </c>
      <c r="AU548" s="277" t="s">
        <v>96</v>
      </c>
      <c r="AV548" s="13" t="s">
        <v>96</v>
      </c>
      <c r="AW548" s="13" t="s">
        <v>40</v>
      </c>
      <c r="AX548" s="13" t="s">
        <v>85</v>
      </c>
      <c r="AY548" s="277" t="s">
        <v>180</v>
      </c>
    </row>
    <row r="549" s="13" customFormat="1">
      <c r="A549" s="13"/>
      <c r="B549" s="267"/>
      <c r="C549" s="268"/>
      <c r="D549" s="259" t="s">
        <v>293</v>
      </c>
      <c r="E549" s="269" t="s">
        <v>1</v>
      </c>
      <c r="F549" s="270" t="s">
        <v>1550</v>
      </c>
      <c r="G549" s="268"/>
      <c r="H549" s="271">
        <v>82.400000000000006</v>
      </c>
      <c r="I549" s="272"/>
      <c r="J549" s="268"/>
      <c r="K549" s="268"/>
      <c r="L549" s="273"/>
      <c r="M549" s="274"/>
      <c r="N549" s="275"/>
      <c r="O549" s="275"/>
      <c r="P549" s="275"/>
      <c r="Q549" s="275"/>
      <c r="R549" s="275"/>
      <c r="S549" s="275"/>
      <c r="T549" s="276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77" t="s">
        <v>293</v>
      </c>
      <c r="AU549" s="277" t="s">
        <v>96</v>
      </c>
      <c r="AV549" s="13" t="s">
        <v>96</v>
      </c>
      <c r="AW549" s="13" t="s">
        <v>40</v>
      </c>
      <c r="AX549" s="13" t="s">
        <v>85</v>
      </c>
      <c r="AY549" s="277" t="s">
        <v>180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1872</v>
      </c>
      <c r="G550" s="268"/>
      <c r="H550" s="271">
        <v>184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1552</v>
      </c>
      <c r="G551" s="268"/>
      <c r="H551" s="271">
        <v>34.399999999999999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1553</v>
      </c>
      <c r="G552" s="268"/>
      <c r="H552" s="271">
        <v>524.15999999999997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2" customFormat="1" ht="24" customHeight="1">
      <c r="A553" s="38"/>
      <c r="B553" s="39"/>
      <c r="C553" s="246" t="s">
        <v>520</v>
      </c>
      <c r="D553" s="246" t="s">
        <v>181</v>
      </c>
      <c r="E553" s="247" t="s">
        <v>1873</v>
      </c>
      <c r="F553" s="248" t="s">
        <v>1874</v>
      </c>
      <c r="G553" s="249" t="s">
        <v>327</v>
      </c>
      <c r="H553" s="250">
        <v>524.15999999999997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0.0065199999999999998</v>
      </c>
      <c r="R553" s="255">
        <f>Q553*H553</f>
        <v>3.4175231999999998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1875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1876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1542</v>
      </c>
      <c r="G555" s="268"/>
      <c r="H555" s="271">
        <v>743.20000000000005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1543</v>
      </c>
      <c r="G556" s="268"/>
      <c r="H556" s="271">
        <v>32.799999999999997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1871</v>
      </c>
      <c r="G557" s="268"/>
      <c r="H557" s="271">
        <v>8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1545</v>
      </c>
      <c r="G558" s="268"/>
      <c r="H558" s="271">
        <v>86.400000000000006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1546</v>
      </c>
      <c r="G559" s="268"/>
      <c r="H559" s="271">
        <v>112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1547</v>
      </c>
      <c r="G560" s="268"/>
      <c r="H560" s="271">
        <v>60.799999999999997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1548</v>
      </c>
      <c r="G561" s="268"/>
      <c r="H561" s="271">
        <v>40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1549</v>
      </c>
      <c r="G562" s="268"/>
      <c r="H562" s="271">
        <v>26.399999999999999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1550</v>
      </c>
      <c r="G563" s="268"/>
      <c r="H563" s="271">
        <v>82.400000000000006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1872</v>
      </c>
      <c r="G564" s="268"/>
      <c r="H564" s="271">
        <v>184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1552</v>
      </c>
      <c r="G565" s="268"/>
      <c r="H565" s="271">
        <v>34.399999999999999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1553</v>
      </c>
      <c r="G566" s="268"/>
      <c r="H566" s="271">
        <v>524.15999999999997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93</v>
      </c>
      <c r="AY566" s="277" t="s">
        <v>180</v>
      </c>
    </row>
    <row r="567" s="2" customFormat="1" ht="24" customHeight="1">
      <c r="A567" s="38"/>
      <c r="B567" s="39"/>
      <c r="C567" s="246" t="s">
        <v>524</v>
      </c>
      <c r="D567" s="246" t="s">
        <v>181</v>
      </c>
      <c r="E567" s="247" t="s">
        <v>1877</v>
      </c>
      <c r="F567" s="248" t="s">
        <v>1878</v>
      </c>
      <c r="G567" s="249" t="s">
        <v>327</v>
      </c>
      <c r="H567" s="250">
        <v>1769.04</v>
      </c>
      <c r="I567" s="251"/>
      <c r="J567" s="252">
        <f>ROUND(I567*H567,2)</f>
        <v>0</v>
      </c>
      <c r="K567" s="248" t="s">
        <v>280</v>
      </c>
      <c r="L567" s="44"/>
      <c r="M567" s="253" t="s">
        <v>1</v>
      </c>
      <c r="N567" s="254" t="s">
        <v>50</v>
      </c>
      <c r="O567" s="91"/>
      <c r="P567" s="255">
        <f>O567*H567</f>
        <v>0</v>
      </c>
      <c r="Q567" s="255">
        <v>0.00060999999999999997</v>
      </c>
      <c r="R567" s="255">
        <f>Q567*H567</f>
        <v>1.0791143999999999</v>
      </c>
      <c r="S567" s="255">
        <v>0</v>
      </c>
      <c r="T567" s="256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57" t="s">
        <v>198</v>
      </c>
      <c r="AT567" s="257" t="s">
        <v>181</v>
      </c>
      <c r="AU567" s="257" t="s">
        <v>96</v>
      </c>
      <c r="AY567" s="16" t="s">
        <v>180</v>
      </c>
      <c r="BE567" s="258">
        <f>IF(N567="základní",J567,0)</f>
        <v>0</v>
      </c>
      <c r="BF567" s="258">
        <f>IF(N567="snížená",J567,0)</f>
        <v>0</v>
      </c>
      <c r="BG567" s="258">
        <f>IF(N567="zákl. přenesená",J567,0)</f>
        <v>0</v>
      </c>
      <c r="BH567" s="258">
        <f>IF(N567="sníž. přenesená",J567,0)</f>
        <v>0</v>
      </c>
      <c r="BI567" s="258">
        <f>IF(N567="nulová",J567,0)</f>
        <v>0</v>
      </c>
      <c r="BJ567" s="16" t="s">
        <v>93</v>
      </c>
      <c r="BK567" s="258">
        <f>ROUND(I567*H567,2)</f>
        <v>0</v>
      </c>
      <c r="BL567" s="16" t="s">
        <v>198</v>
      </c>
      <c r="BM567" s="257" t="s">
        <v>1879</v>
      </c>
    </row>
    <row r="568" s="2" customFormat="1">
      <c r="A568" s="38"/>
      <c r="B568" s="39"/>
      <c r="C568" s="40"/>
      <c r="D568" s="259" t="s">
        <v>187</v>
      </c>
      <c r="E568" s="40"/>
      <c r="F568" s="260" t="s">
        <v>1880</v>
      </c>
      <c r="G568" s="40"/>
      <c r="H568" s="40"/>
      <c r="I568" s="154"/>
      <c r="J568" s="40"/>
      <c r="K568" s="40"/>
      <c r="L568" s="44"/>
      <c r="M568" s="261"/>
      <c r="N568" s="262"/>
      <c r="O568" s="91"/>
      <c r="P568" s="91"/>
      <c r="Q568" s="91"/>
      <c r="R568" s="91"/>
      <c r="S568" s="91"/>
      <c r="T568" s="92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T568" s="16" t="s">
        <v>187</v>
      </c>
      <c r="AU568" s="16" t="s">
        <v>96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1881</v>
      </c>
      <c r="G569" s="268"/>
      <c r="H569" s="271">
        <v>2508.3000000000002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1882</v>
      </c>
      <c r="G570" s="268"/>
      <c r="H570" s="271">
        <v>110.7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1883</v>
      </c>
      <c r="G571" s="268"/>
      <c r="H571" s="271">
        <v>27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1884</v>
      </c>
      <c r="G572" s="268"/>
      <c r="H572" s="271">
        <v>291.60000000000002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1885</v>
      </c>
      <c r="G573" s="268"/>
      <c r="H573" s="271">
        <v>378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1886</v>
      </c>
      <c r="G574" s="268"/>
      <c r="H574" s="271">
        <v>205.19999999999999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1887</v>
      </c>
      <c r="G575" s="268"/>
      <c r="H575" s="271">
        <v>135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1888</v>
      </c>
      <c r="G576" s="268"/>
      <c r="H576" s="271">
        <v>89.099999999999994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1889</v>
      </c>
      <c r="G577" s="268"/>
      <c r="H577" s="271">
        <v>278.10000000000002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1890</v>
      </c>
      <c r="G578" s="268"/>
      <c r="H578" s="271">
        <v>621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13" customFormat="1">
      <c r="A579" s="13"/>
      <c r="B579" s="267"/>
      <c r="C579" s="268"/>
      <c r="D579" s="259" t="s">
        <v>293</v>
      </c>
      <c r="E579" s="269" t="s">
        <v>1</v>
      </c>
      <c r="F579" s="270" t="s">
        <v>1891</v>
      </c>
      <c r="G579" s="268"/>
      <c r="H579" s="271">
        <v>116.09999999999999</v>
      </c>
      <c r="I579" s="272"/>
      <c r="J579" s="268"/>
      <c r="K579" s="268"/>
      <c r="L579" s="273"/>
      <c r="M579" s="274"/>
      <c r="N579" s="275"/>
      <c r="O579" s="275"/>
      <c r="P579" s="275"/>
      <c r="Q579" s="275"/>
      <c r="R579" s="275"/>
      <c r="S579" s="275"/>
      <c r="T579" s="276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77" t="s">
        <v>293</v>
      </c>
      <c r="AU579" s="277" t="s">
        <v>96</v>
      </c>
      <c r="AV579" s="13" t="s">
        <v>96</v>
      </c>
      <c r="AW579" s="13" t="s">
        <v>40</v>
      </c>
      <c r="AX579" s="13" t="s">
        <v>85</v>
      </c>
      <c r="AY579" s="277" t="s">
        <v>180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1892</v>
      </c>
      <c r="G580" s="268"/>
      <c r="H580" s="271">
        <v>1769.04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530</v>
      </c>
      <c r="D581" s="246" t="s">
        <v>181</v>
      </c>
      <c r="E581" s="247" t="s">
        <v>1893</v>
      </c>
      <c r="F581" s="248" t="s">
        <v>1894</v>
      </c>
      <c r="G581" s="249" t="s">
        <v>327</v>
      </c>
      <c r="H581" s="250">
        <v>6529.1400000000003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0</v>
      </c>
      <c r="R581" s="255">
        <f>Q581*H581</f>
        <v>0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1895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1896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1881</v>
      </c>
      <c r="G583" s="268"/>
      <c r="H583" s="271">
        <v>2508.3000000000002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1882</v>
      </c>
      <c r="G584" s="268"/>
      <c r="H584" s="271">
        <v>110.7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1883</v>
      </c>
      <c r="G585" s="268"/>
      <c r="H585" s="271">
        <v>27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1884</v>
      </c>
      <c r="G586" s="268"/>
      <c r="H586" s="271">
        <v>291.60000000000002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1885</v>
      </c>
      <c r="G587" s="268"/>
      <c r="H587" s="271">
        <v>378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1886</v>
      </c>
      <c r="G588" s="268"/>
      <c r="H588" s="271">
        <v>205.19999999999999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1887</v>
      </c>
      <c r="G589" s="268"/>
      <c r="H589" s="271">
        <v>135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1888</v>
      </c>
      <c r="G590" s="268"/>
      <c r="H590" s="271">
        <v>89.099999999999994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1889</v>
      </c>
      <c r="G591" s="268"/>
      <c r="H591" s="271">
        <v>278.10000000000002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1890</v>
      </c>
      <c r="G592" s="268"/>
      <c r="H592" s="271">
        <v>621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1891</v>
      </c>
      <c r="G593" s="268"/>
      <c r="H593" s="271">
        <v>116.09999999999999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1892</v>
      </c>
      <c r="G594" s="268"/>
      <c r="H594" s="271">
        <v>1769.04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536</v>
      </c>
      <c r="D595" s="246" t="s">
        <v>181</v>
      </c>
      <c r="E595" s="247" t="s">
        <v>1897</v>
      </c>
      <c r="F595" s="248" t="s">
        <v>1898</v>
      </c>
      <c r="G595" s="249" t="s">
        <v>327</v>
      </c>
      <c r="H595" s="250">
        <v>851.75999999999999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1899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1900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1608</v>
      </c>
      <c r="G597" s="268"/>
      <c r="H597" s="271">
        <v>1207.7000000000001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1609</v>
      </c>
      <c r="G598" s="268"/>
      <c r="H598" s="271">
        <v>53.299999999999997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1610</v>
      </c>
      <c r="G599" s="268"/>
      <c r="H599" s="271">
        <v>13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1611</v>
      </c>
      <c r="G600" s="268"/>
      <c r="H600" s="271">
        <v>140.40000000000001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1612</v>
      </c>
      <c r="G601" s="268"/>
      <c r="H601" s="271">
        <v>182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13" customFormat="1">
      <c r="A602" s="13"/>
      <c r="B602" s="267"/>
      <c r="C602" s="268"/>
      <c r="D602" s="259" t="s">
        <v>293</v>
      </c>
      <c r="E602" s="269" t="s">
        <v>1</v>
      </c>
      <c r="F602" s="270" t="s">
        <v>1613</v>
      </c>
      <c r="G602" s="268"/>
      <c r="H602" s="271">
        <v>98.799999999999997</v>
      </c>
      <c r="I602" s="272"/>
      <c r="J602" s="268"/>
      <c r="K602" s="268"/>
      <c r="L602" s="273"/>
      <c r="M602" s="274"/>
      <c r="N602" s="275"/>
      <c r="O602" s="275"/>
      <c r="P602" s="275"/>
      <c r="Q602" s="275"/>
      <c r="R602" s="275"/>
      <c r="S602" s="275"/>
      <c r="T602" s="276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77" t="s">
        <v>293</v>
      </c>
      <c r="AU602" s="277" t="s">
        <v>96</v>
      </c>
      <c r="AV602" s="13" t="s">
        <v>96</v>
      </c>
      <c r="AW602" s="13" t="s">
        <v>40</v>
      </c>
      <c r="AX602" s="13" t="s">
        <v>85</v>
      </c>
      <c r="AY602" s="277" t="s">
        <v>180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1614</v>
      </c>
      <c r="G603" s="268"/>
      <c r="H603" s="271">
        <v>65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1615</v>
      </c>
      <c r="G604" s="268"/>
      <c r="H604" s="271">
        <v>42.899999999999999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1616</v>
      </c>
      <c r="G605" s="268"/>
      <c r="H605" s="271">
        <v>133.90000000000001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1617</v>
      </c>
      <c r="G606" s="268"/>
      <c r="H606" s="271">
        <v>299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1618</v>
      </c>
      <c r="G607" s="268"/>
      <c r="H607" s="271">
        <v>55.899999999999999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13" customFormat="1">
      <c r="A608" s="13"/>
      <c r="B608" s="267"/>
      <c r="C608" s="268"/>
      <c r="D608" s="259" t="s">
        <v>293</v>
      </c>
      <c r="E608" s="269" t="s">
        <v>1</v>
      </c>
      <c r="F608" s="270" t="s">
        <v>1619</v>
      </c>
      <c r="G608" s="268"/>
      <c r="H608" s="271">
        <v>851.75999999999999</v>
      </c>
      <c r="I608" s="272"/>
      <c r="J608" s="268"/>
      <c r="K608" s="268"/>
      <c r="L608" s="273"/>
      <c r="M608" s="274"/>
      <c r="N608" s="275"/>
      <c r="O608" s="275"/>
      <c r="P608" s="275"/>
      <c r="Q608" s="275"/>
      <c r="R608" s="275"/>
      <c r="S608" s="275"/>
      <c r="T608" s="276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77" t="s">
        <v>293</v>
      </c>
      <c r="AU608" s="277" t="s">
        <v>96</v>
      </c>
      <c r="AV608" s="13" t="s">
        <v>96</v>
      </c>
      <c r="AW608" s="13" t="s">
        <v>40</v>
      </c>
      <c r="AX608" s="13" t="s">
        <v>93</v>
      </c>
      <c r="AY608" s="277" t="s">
        <v>180</v>
      </c>
    </row>
    <row r="609" s="2" customFormat="1" ht="16.5" customHeight="1">
      <c r="A609" s="38"/>
      <c r="B609" s="39"/>
      <c r="C609" s="246" t="s">
        <v>544</v>
      </c>
      <c r="D609" s="246" t="s">
        <v>181</v>
      </c>
      <c r="E609" s="247" t="s">
        <v>1901</v>
      </c>
      <c r="F609" s="248" t="s">
        <v>1902</v>
      </c>
      <c r="G609" s="249" t="s">
        <v>483</v>
      </c>
      <c r="H609" s="250">
        <v>4836.3999999999996</v>
      </c>
      <c r="I609" s="251"/>
      <c r="J609" s="252">
        <f>ROUND(I609*H609,2)</f>
        <v>0</v>
      </c>
      <c r="K609" s="248" t="s">
        <v>280</v>
      </c>
      <c r="L609" s="44"/>
      <c r="M609" s="253" t="s">
        <v>1</v>
      </c>
      <c r="N609" s="254" t="s">
        <v>50</v>
      </c>
      <c r="O609" s="91"/>
      <c r="P609" s="255">
        <f>O609*H609</f>
        <v>0</v>
      </c>
      <c r="Q609" s="255">
        <v>0.0035999999999999999</v>
      </c>
      <c r="R609" s="255">
        <f>Q609*H609</f>
        <v>17.41104</v>
      </c>
      <c r="S609" s="255">
        <v>0</v>
      </c>
      <c r="T609" s="256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257" t="s">
        <v>198</v>
      </c>
      <c r="AT609" s="257" t="s">
        <v>181</v>
      </c>
      <c r="AU609" s="257" t="s">
        <v>96</v>
      </c>
      <c r="AY609" s="16" t="s">
        <v>180</v>
      </c>
      <c r="BE609" s="258">
        <f>IF(N609="základní",J609,0)</f>
        <v>0</v>
      </c>
      <c r="BF609" s="258">
        <f>IF(N609="snížená",J609,0)</f>
        <v>0</v>
      </c>
      <c r="BG609" s="258">
        <f>IF(N609="zákl. přenesená",J609,0)</f>
        <v>0</v>
      </c>
      <c r="BH609" s="258">
        <f>IF(N609="sníž. přenesená",J609,0)</f>
        <v>0</v>
      </c>
      <c r="BI609" s="258">
        <f>IF(N609="nulová",J609,0)</f>
        <v>0</v>
      </c>
      <c r="BJ609" s="16" t="s">
        <v>93</v>
      </c>
      <c r="BK609" s="258">
        <f>ROUND(I609*H609,2)</f>
        <v>0</v>
      </c>
      <c r="BL609" s="16" t="s">
        <v>198</v>
      </c>
      <c r="BM609" s="257" t="s">
        <v>1903</v>
      </c>
    </row>
    <row r="610" s="2" customFormat="1">
      <c r="A610" s="38"/>
      <c r="B610" s="39"/>
      <c r="C610" s="40"/>
      <c r="D610" s="259" t="s">
        <v>187</v>
      </c>
      <c r="E610" s="40"/>
      <c r="F610" s="260" t="s">
        <v>1902</v>
      </c>
      <c r="G610" s="40"/>
      <c r="H610" s="40"/>
      <c r="I610" s="154"/>
      <c r="J610" s="40"/>
      <c r="K610" s="40"/>
      <c r="L610" s="44"/>
      <c r="M610" s="261"/>
      <c r="N610" s="262"/>
      <c r="O610" s="91"/>
      <c r="P610" s="91"/>
      <c r="Q610" s="91"/>
      <c r="R610" s="91"/>
      <c r="S610" s="91"/>
      <c r="T610" s="92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T610" s="16" t="s">
        <v>187</v>
      </c>
      <c r="AU610" s="16" t="s">
        <v>96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1904</v>
      </c>
      <c r="G611" s="268"/>
      <c r="H611" s="271">
        <v>1858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1905</v>
      </c>
      <c r="G612" s="268"/>
      <c r="H612" s="271">
        <v>82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1906</v>
      </c>
      <c r="G613" s="268"/>
      <c r="H613" s="271">
        <v>20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1907</v>
      </c>
      <c r="G614" s="268"/>
      <c r="H614" s="271">
        <v>216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85</v>
      </c>
      <c r="AY614" s="277" t="s">
        <v>180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1908</v>
      </c>
      <c r="G615" s="268"/>
      <c r="H615" s="271">
        <v>280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1909</v>
      </c>
      <c r="G616" s="268"/>
      <c r="H616" s="271">
        <v>152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1910</v>
      </c>
      <c r="G617" s="268"/>
      <c r="H617" s="271">
        <v>100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1911</v>
      </c>
      <c r="G618" s="268"/>
      <c r="H618" s="271">
        <v>66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13" customFormat="1">
      <c r="A619" s="13"/>
      <c r="B619" s="267"/>
      <c r="C619" s="268"/>
      <c r="D619" s="259" t="s">
        <v>293</v>
      </c>
      <c r="E619" s="269" t="s">
        <v>1</v>
      </c>
      <c r="F619" s="270" t="s">
        <v>1912</v>
      </c>
      <c r="G619" s="268"/>
      <c r="H619" s="271">
        <v>206</v>
      </c>
      <c r="I619" s="272"/>
      <c r="J619" s="268"/>
      <c r="K619" s="268"/>
      <c r="L619" s="273"/>
      <c r="M619" s="274"/>
      <c r="N619" s="275"/>
      <c r="O619" s="275"/>
      <c r="P619" s="275"/>
      <c r="Q619" s="275"/>
      <c r="R619" s="275"/>
      <c r="S619" s="275"/>
      <c r="T619" s="276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77" t="s">
        <v>293</v>
      </c>
      <c r="AU619" s="277" t="s">
        <v>96</v>
      </c>
      <c r="AV619" s="13" t="s">
        <v>96</v>
      </c>
      <c r="AW619" s="13" t="s">
        <v>40</v>
      </c>
      <c r="AX619" s="13" t="s">
        <v>85</v>
      </c>
      <c r="AY619" s="277" t="s">
        <v>180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1913</v>
      </c>
      <c r="G620" s="268"/>
      <c r="H620" s="271">
        <v>460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1914</v>
      </c>
      <c r="G621" s="268"/>
      <c r="H621" s="271">
        <v>86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1915</v>
      </c>
      <c r="G622" s="268"/>
      <c r="H622" s="271">
        <v>1310.4000000000001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2" customFormat="1" ht="24" customHeight="1">
      <c r="A623" s="38"/>
      <c r="B623" s="39"/>
      <c r="C623" s="246" t="s">
        <v>549</v>
      </c>
      <c r="D623" s="246" t="s">
        <v>181</v>
      </c>
      <c r="E623" s="247" t="s">
        <v>1916</v>
      </c>
      <c r="F623" s="248" t="s">
        <v>1917</v>
      </c>
      <c r="G623" s="249" t="s">
        <v>483</v>
      </c>
      <c r="H623" s="250">
        <v>4836.3999999999996</v>
      </c>
      <c r="I623" s="251"/>
      <c r="J623" s="252">
        <f>ROUND(I623*H623,2)</f>
        <v>0</v>
      </c>
      <c r="K623" s="248" t="s">
        <v>280</v>
      </c>
      <c r="L623" s="44"/>
      <c r="M623" s="253" t="s">
        <v>1</v>
      </c>
      <c r="N623" s="254" t="s">
        <v>50</v>
      </c>
      <c r="O623" s="91"/>
      <c r="P623" s="255">
        <f>O623*H623</f>
        <v>0</v>
      </c>
      <c r="Q623" s="255">
        <v>0</v>
      </c>
      <c r="R623" s="255">
        <f>Q623*H623</f>
        <v>0</v>
      </c>
      <c r="S623" s="255">
        <v>0</v>
      </c>
      <c r="T623" s="256">
        <f>S623*H623</f>
        <v>0</v>
      </c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R623" s="257" t="s">
        <v>198</v>
      </c>
      <c r="AT623" s="257" t="s">
        <v>181</v>
      </c>
      <c r="AU623" s="257" t="s">
        <v>96</v>
      </c>
      <c r="AY623" s="16" t="s">
        <v>180</v>
      </c>
      <c r="BE623" s="258">
        <f>IF(N623="základní",J623,0)</f>
        <v>0</v>
      </c>
      <c r="BF623" s="258">
        <f>IF(N623="snížená",J623,0)</f>
        <v>0</v>
      </c>
      <c r="BG623" s="258">
        <f>IF(N623="zákl. přenesená",J623,0)</f>
        <v>0</v>
      </c>
      <c r="BH623" s="258">
        <f>IF(N623="sníž. přenesená",J623,0)</f>
        <v>0</v>
      </c>
      <c r="BI623" s="258">
        <f>IF(N623="nulová",J623,0)</f>
        <v>0</v>
      </c>
      <c r="BJ623" s="16" t="s">
        <v>93</v>
      </c>
      <c r="BK623" s="258">
        <f>ROUND(I623*H623,2)</f>
        <v>0</v>
      </c>
      <c r="BL623" s="16" t="s">
        <v>198</v>
      </c>
      <c r="BM623" s="257" t="s">
        <v>1918</v>
      </c>
    </row>
    <row r="624" s="2" customFormat="1">
      <c r="A624" s="38"/>
      <c r="B624" s="39"/>
      <c r="C624" s="40"/>
      <c r="D624" s="259" t="s">
        <v>187</v>
      </c>
      <c r="E624" s="40"/>
      <c r="F624" s="260" t="s">
        <v>1919</v>
      </c>
      <c r="G624" s="40"/>
      <c r="H624" s="40"/>
      <c r="I624" s="154"/>
      <c r="J624" s="40"/>
      <c r="K624" s="40"/>
      <c r="L624" s="44"/>
      <c r="M624" s="261"/>
      <c r="N624" s="262"/>
      <c r="O624" s="91"/>
      <c r="P624" s="91"/>
      <c r="Q624" s="91"/>
      <c r="R624" s="91"/>
      <c r="S624" s="91"/>
      <c r="T624" s="92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T624" s="16" t="s">
        <v>187</v>
      </c>
      <c r="AU624" s="16" t="s">
        <v>96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1904</v>
      </c>
      <c r="G625" s="268"/>
      <c r="H625" s="271">
        <v>1858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1905</v>
      </c>
      <c r="G626" s="268"/>
      <c r="H626" s="271">
        <v>82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1906</v>
      </c>
      <c r="G627" s="268"/>
      <c r="H627" s="271">
        <v>20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1907</v>
      </c>
      <c r="G628" s="268"/>
      <c r="H628" s="271">
        <v>216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1908</v>
      </c>
      <c r="G629" s="268"/>
      <c r="H629" s="271">
        <v>280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1909</v>
      </c>
      <c r="G630" s="268"/>
      <c r="H630" s="271">
        <v>152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1910</v>
      </c>
      <c r="G631" s="268"/>
      <c r="H631" s="271">
        <v>100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85</v>
      </c>
      <c r="AY631" s="277" t="s">
        <v>180</v>
      </c>
    </row>
    <row r="632" s="13" customFormat="1">
      <c r="A632" s="13"/>
      <c r="B632" s="267"/>
      <c r="C632" s="268"/>
      <c r="D632" s="259" t="s">
        <v>293</v>
      </c>
      <c r="E632" s="269" t="s">
        <v>1</v>
      </c>
      <c r="F632" s="270" t="s">
        <v>1911</v>
      </c>
      <c r="G632" s="268"/>
      <c r="H632" s="271">
        <v>66</v>
      </c>
      <c r="I632" s="272"/>
      <c r="J632" s="268"/>
      <c r="K632" s="268"/>
      <c r="L632" s="273"/>
      <c r="M632" s="274"/>
      <c r="N632" s="275"/>
      <c r="O632" s="275"/>
      <c r="P632" s="275"/>
      <c r="Q632" s="275"/>
      <c r="R632" s="275"/>
      <c r="S632" s="275"/>
      <c r="T632" s="27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77" t="s">
        <v>293</v>
      </c>
      <c r="AU632" s="277" t="s">
        <v>96</v>
      </c>
      <c r="AV632" s="13" t="s">
        <v>96</v>
      </c>
      <c r="AW632" s="13" t="s">
        <v>40</v>
      </c>
      <c r="AX632" s="13" t="s">
        <v>85</v>
      </c>
      <c r="AY632" s="277" t="s">
        <v>180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1912</v>
      </c>
      <c r="G633" s="268"/>
      <c r="H633" s="271">
        <v>206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1913</v>
      </c>
      <c r="G634" s="268"/>
      <c r="H634" s="271">
        <v>460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1914</v>
      </c>
      <c r="G635" s="268"/>
      <c r="H635" s="271">
        <v>86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1915</v>
      </c>
      <c r="G636" s="268"/>
      <c r="H636" s="271">
        <v>1310.4000000000001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SUM(P638:P1152)</f>
        <v>0</v>
      </c>
      <c r="Q637" s="238"/>
      <c r="R637" s="239">
        <f>SUM(R638:R1152)</f>
        <v>27.999609999999986</v>
      </c>
      <c r="S637" s="238"/>
      <c r="T637" s="240">
        <f>SUM(T638:T1152)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SUM(BK638:BK1152)</f>
        <v>0</v>
      </c>
    </row>
    <row r="638" s="2" customFormat="1" ht="16.5" customHeight="1">
      <c r="A638" s="38"/>
      <c r="B638" s="39"/>
      <c r="C638" s="278" t="s">
        <v>555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3103.1999999999998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1922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1923</v>
      </c>
      <c r="G640" s="268"/>
      <c r="H640" s="271">
        <v>1038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1924</v>
      </c>
      <c r="G641" s="268"/>
      <c r="H641" s="271">
        <v>47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1925</v>
      </c>
      <c r="G642" s="268"/>
      <c r="H642" s="271">
        <v>10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1926</v>
      </c>
      <c r="G643" s="268"/>
      <c r="H643" s="271">
        <v>160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1927</v>
      </c>
      <c r="G644" s="268"/>
      <c r="H644" s="271">
        <v>169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1928</v>
      </c>
      <c r="G645" s="268"/>
      <c r="H645" s="271">
        <v>208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1929</v>
      </c>
      <c r="G646" s="268"/>
      <c r="H646" s="271">
        <v>51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1930</v>
      </c>
      <c r="G647" s="268"/>
      <c r="H647" s="271">
        <v>71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1931</v>
      </c>
      <c r="G648" s="268"/>
      <c r="H648" s="271">
        <v>129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1932</v>
      </c>
      <c r="G649" s="268"/>
      <c r="H649" s="271">
        <v>492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1933</v>
      </c>
      <c r="G650" s="268"/>
      <c r="H650" s="271">
        <v>43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1934</v>
      </c>
      <c r="G651" s="268"/>
      <c r="H651" s="271">
        <v>685.20000000000005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2" customFormat="1" ht="16.5" customHeight="1">
      <c r="A652" s="38"/>
      <c r="B652" s="39"/>
      <c r="C652" s="278" t="s">
        <v>560</v>
      </c>
      <c r="D652" s="278" t="s">
        <v>334</v>
      </c>
      <c r="E652" s="279" t="s">
        <v>1935</v>
      </c>
      <c r="F652" s="280" t="s">
        <v>1936</v>
      </c>
      <c r="G652" s="281" t="s">
        <v>483</v>
      </c>
      <c r="H652" s="282">
        <v>5585.96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0.00025000000000000001</v>
      </c>
      <c r="R652" s="255">
        <f>Q652*H652</f>
        <v>1.39649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1385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1385</v>
      </c>
      <c r="BM652" s="257" t="s">
        <v>1937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1936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1938</v>
      </c>
      <c r="G654" s="268"/>
      <c r="H654" s="271">
        <v>200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1939</v>
      </c>
      <c r="G655" s="268"/>
      <c r="H655" s="271">
        <v>1050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1940</v>
      </c>
      <c r="G656" s="268"/>
      <c r="H656" s="271">
        <v>94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1906</v>
      </c>
      <c r="G657" s="268"/>
      <c r="H657" s="271">
        <v>20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1941</v>
      </c>
      <c r="G658" s="268"/>
      <c r="H658" s="271">
        <v>320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1942</v>
      </c>
      <c r="G659" s="268"/>
      <c r="H659" s="271">
        <v>338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1943</v>
      </c>
      <c r="G660" s="268"/>
      <c r="H660" s="271">
        <v>416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1944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1945</v>
      </c>
      <c r="G662" s="268"/>
      <c r="H662" s="271">
        <v>142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1946</v>
      </c>
      <c r="G663" s="268"/>
      <c r="H663" s="271">
        <v>258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1947</v>
      </c>
      <c r="G664" s="268"/>
      <c r="H664" s="271">
        <v>984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1914</v>
      </c>
      <c r="G665" s="268"/>
      <c r="H665" s="271">
        <v>86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1948</v>
      </c>
      <c r="G666" s="268"/>
      <c r="H666" s="271">
        <v>1575.96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2" customFormat="1" ht="16.5" customHeight="1">
      <c r="A667" s="38"/>
      <c r="B667" s="39"/>
      <c r="C667" s="278" t="s">
        <v>566</v>
      </c>
      <c r="D667" s="278" t="s">
        <v>334</v>
      </c>
      <c r="E667" s="279" t="s">
        <v>1949</v>
      </c>
      <c r="F667" s="280" t="s">
        <v>1950</v>
      </c>
      <c r="G667" s="281" t="s">
        <v>760</v>
      </c>
      <c r="H667" s="282">
        <v>1</v>
      </c>
      <c r="I667" s="283"/>
      <c r="J667" s="284">
        <f>ROUND(I667*H667,2)</f>
        <v>0</v>
      </c>
      <c r="K667" s="280" t="s">
        <v>1</v>
      </c>
      <c r="L667" s="285"/>
      <c r="M667" s="286" t="s">
        <v>1</v>
      </c>
      <c r="N667" s="287" t="s">
        <v>50</v>
      </c>
      <c r="O667" s="91"/>
      <c r="P667" s="255">
        <f>O667*H667</f>
        <v>0</v>
      </c>
      <c r="Q667" s="255">
        <v>0.0042500000000000003</v>
      </c>
      <c r="R667" s="255">
        <f>Q667*H667</f>
        <v>0.0042500000000000003</v>
      </c>
      <c r="S667" s="255">
        <v>0</v>
      </c>
      <c r="T667" s="256">
        <f>S667*H667</f>
        <v>0</v>
      </c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R667" s="257" t="s">
        <v>215</v>
      </c>
      <c r="AT667" s="257" t="s">
        <v>334</v>
      </c>
      <c r="AU667" s="257" t="s">
        <v>96</v>
      </c>
      <c r="AY667" s="16" t="s">
        <v>180</v>
      </c>
      <c r="BE667" s="258">
        <f>IF(N667="základní",J667,0)</f>
        <v>0</v>
      </c>
      <c r="BF667" s="258">
        <f>IF(N667="snížená",J667,0)</f>
        <v>0</v>
      </c>
      <c r="BG667" s="258">
        <f>IF(N667="zákl. přenesená",J667,0)</f>
        <v>0</v>
      </c>
      <c r="BH667" s="258">
        <f>IF(N667="sníž. přenesená",J667,0)</f>
        <v>0</v>
      </c>
      <c r="BI667" s="258">
        <f>IF(N667="nulová",J667,0)</f>
        <v>0</v>
      </c>
      <c r="BJ667" s="16" t="s">
        <v>93</v>
      </c>
      <c r="BK667" s="258">
        <f>ROUND(I667*H667,2)</f>
        <v>0</v>
      </c>
      <c r="BL667" s="16" t="s">
        <v>198</v>
      </c>
      <c r="BM667" s="257" t="s">
        <v>1951</v>
      </c>
    </row>
    <row r="668" s="2" customFormat="1">
      <c r="A668" s="38"/>
      <c r="B668" s="39"/>
      <c r="C668" s="40"/>
      <c r="D668" s="259" t="s">
        <v>187</v>
      </c>
      <c r="E668" s="40"/>
      <c r="F668" s="260" t="s">
        <v>1950</v>
      </c>
      <c r="G668" s="40"/>
      <c r="H668" s="40"/>
      <c r="I668" s="154"/>
      <c r="J668" s="40"/>
      <c r="K668" s="40"/>
      <c r="L668" s="44"/>
      <c r="M668" s="261"/>
      <c r="N668" s="262"/>
      <c r="O668" s="91"/>
      <c r="P668" s="91"/>
      <c r="Q668" s="91"/>
      <c r="R668" s="91"/>
      <c r="S668" s="91"/>
      <c r="T668" s="92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T668" s="16" t="s">
        <v>187</v>
      </c>
      <c r="AU668" s="16" t="s">
        <v>96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93</v>
      </c>
      <c r="G669" s="268"/>
      <c r="H669" s="271">
        <v>1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93</v>
      </c>
      <c r="AY669" s="277" t="s">
        <v>180</v>
      </c>
    </row>
    <row r="670" s="2" customFormat="1" ht="16.5" customHeight="1">
      <c r="A670" s="38"/>
      <c r="B670" s="39"/>
      <c r="C670" s="246" t="s">
        <v>573</v>
      </c>
      <c r="D670" s="246" t="s">
        <v>181</v>
      </c>
      <c r="E670" s="247" t="s">
        <v>1952</v>
      </c>
      <c r="F670" s="248" t="s">
        <v>1953</v>
      </c>
      <c r="G670" s="249" t="s">
        <v>342</v>
      </c>
      <c r="H670" s="250">
        <v>2</v>
      </c>
      <c r="I670" s="251"/>
      <c r="J670" s="252">
        <f>ROUND(I670*H670,2)</f>
        <v>0</v>
      </c>
      <c r="K670" s="248" t="s">
        <v>280</v>
      </c>
      <c r="L670" s="44"/>
      <c r="M670" s="253" t="s">
        <v>1</v>
      </c>
      <c r="N670" s="254" t="s">
        <v>50</v>
      </c>
      <c r="O670" s="91"/>
      <c r="P670" s="255">
        <f>O670*H670</f>
        <v>0</v>
      </c>
      <c r="Q670" s="255">
        <v>0.0010100000000000001</v>
      </c>
      <c r="R670" s="255">
        <f>Q670*H670</f>
        <v>0.0020200000000000001</v>
      </c>
      <c r="S670" s="255">
        <v>0</v>
      </c>
      <c r="T670" s="256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57" t="s">
        <v>198</v>
      </c>
      <c r="AT670" s="257" t="s">
        <v>181</v>
      </c>
      <c r="AU670" s="257" t="s">
        <v>96</v>
      </c>
      <c r="AY670" s="16" t="s">
        <v>180</v>
      </c>
      <c r="BE670" s="258">
        <f>IF(N670="základní",J670,0)</f>
        <v>0</v>
      </c>
      <c r="BF670" s="258">
        <f>IF(N670="snížená",J670,0)</f>
        <v>0</v>
      </c>
      <c r="BG670" s="258">
        <f>IF(N670="zákl. přenesená",J670,0)</f>
        <v>0</v>
      </c>
      <c r="BH670" s="258">
        <f>IF(N670="sníž. přenesená",J670,0)</f>
        <v>0</v>
      </c>
      <c r="BI670" s="258">
        <f>IF(N670="nulová",J670,0)</f>
        <v>0</v>
      </c>
      <c r="BJ670" s="16" t="s">
        <v>93</v>
      </c>
      <c r="BK670" s="258">
        <f>ROUND(I670*H670,2)</f>
        <v>0</v>
      </c>
      <c r="BL670" s="16" t="s">
        <v>198</v>
      </c>
      <c r="BM670" s="257" t="s">
        <v>1954</v>
      </c>
    </row>
    <row r="671" s="2" customFormat="1">
      <c r="A671" s="38"/>
      <c r="B671" s="39"/>
      <c r="C671" s="40"/>
      <c r="D671" s="259" t="s">
        <v>187</v>
      </c>
      <c r="E671" s="40"/>
      <c r="F671" s="260" t="s">
        <v>1955</v>
      </c>
      <c r="G671" s="40"/>
      <c r="H671" s="40"/>
      <c r="I671" s="154"/>
      <c r="J671" s="40"/>
      <c r="K671" s="40"/>
      <c r="L671" s="44"/>
      <c r="M671" s="261"/>
      <c r="N671" s="262"/>
      <c r="O671" s="91"/>
      <c r="P671" s="91"/>
      <c r="Q671" s="91"/>
      <c r="R671" s="91"/>
      <c r="S671" s="91"/>
      <c r="T671" s="92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T671" s="16" t="s">
        <v>187</v>
      </c>
      <c r="AU671" s="16" t="s">
        <v>96</v>
      </c>
    </row>
    <row r="672" s="2" customFormat="1" ht="16.5" customHeight="1">
      <c r="A672" s="38"/>
      <c r="B672" s="39"/>
      <c r="C672" s="246" t="s">
        <v>579</v>
      </c>
      <c r="D672" s="246" t="s">
        <v>181</v>
      </c>
      <c r="E672" s="247" t="s">
        <v>1956</v>
      </c>
      <c r="F672" s="248" t="s">
        <v>1957</v>
      </c>
      <c r="G672" s="249" t="s">
        <v>483</v>
      </c>
      <c r="H672" s="250">
        <v>3115.1999999999998</v>
      </c>
      <c r="I672" s="251"/>
      <c r="J672" s="252">
        <f>ROUND(I672*H672,2)</f>
        <v>0</v>
      </c>
      <c r="K672" s="248" t="s">
        <v>1</v>
      </c>
      <c r="L672" s="44"/>
      <c r="M672" s="253" t="s">
        <v>1</v>
      </c>
      <c r="N672" s="254" t="s">
        <v>50</v>
      </c>
      <c r="O672" s="91"/>
      <c r="P672" s="255">
        <f>O672*H672</f>
        <v>0</v>
      </c>
      <c r="Q672" s="255">
        <v>0</v>
      </c>
      <c r="R672" s="255">
        <f>Q672*H672</f>
        <v>0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198</v>
      </c>
      <c r="AT672" s="257" t="s">
        <v>181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1958</v>
      </c>
    </row>
    <row r="673" s="13" customFormat="1">
      <c r="A673" s="13"/>
      <c r="B673" s="267"/>
      <c r="C673" s="268"/>
      <c r="D673" s="259" t="s">
        <v>293</v>
      </c>
      <c r="E673" s="269" t="s">
        <v>1</v>
      </c>
      <c r="F673" s="270" t="s">
        <v>1939</v>
      </c>
      <c r="G673" s="268"/>
      <c r="H673" s="271">
        <v>1050</v>
      </c>
      <c r="I673" s="272"/>
      <c r="J673" s="268"/>
      <c r="K673" s="268"/>
      <c r="L673" s="273"/>
      <c r="M673" s="274"/>
      <c r="N673" s="275"/>
      <c r="O673" s="275"/>
      <c r="P673" s="275"/>
      <c r="Q673" s="275"/>
      <c r="R673" s="275"/>
      <c r="S673" s="275"/>
      <c r="T673" s="27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77" t="s">
        <v>293</v>
      </c>
      <c r="AU673" s="277" t="s">
        <v>96</v>
      </c>
      <c r="AV673" s="13" t="s">
        <v>96</v>
      </c>
      <c r="AW673" s="13" t="s">
        <v>40</v>
      </c>
      <c r="AX673" s="13" t="s">
        <v>85</v>
      </c>
      <c r="AY673" s="277" t="s">
        <v>180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1924</v>
      </c>
      <c r="G674" s="268"/>
      <c r="H674" s="271">
        <v>47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1925</v>
      </c>
      <c r="G675" s="268"/>
      <c r="H675" s="271">
        <v>10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1926</v>
      </c>
      <c r="G676" s="268"/>
      <c r="H676" s="271">
        <v>160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1927</v>
      </c>
      <c r="G677" s="268"/>
      <c r="H677" s="271">
        <v>169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1928</v>
      </c>
      <c r="G678" s="268"/>
      <c r="H678" s="271">
        <v>208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1929</v>
      </c>
      <c r="G679" s="268"/>
      <c r="H679" s="271">
        <v>51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1930</v>
      </c>
      <c r="G680" s="268"/>
      <c r="H680" s="271">
        <v>71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1931</v>
      </c>
      <c r="G681" s="268"/>
      <c r="H681" s="271">
        <v>129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1932</v>
      </c>
      <c r="G682" s="268"/>
      <c r="H682" s="271">
        <v>492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1933</v>
      </c>
      <c r="G683" s="268"/>
      <c r="H683" s="271">
        <v>43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1959</v>
      </c>
      <c r="G684" s="268"/>
      <c r="H684" s="271">
        <v>685.20000000000005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2" customFormat="1" ht="24" customHeight="1">
      <c r="A685" s="38"/>
      <c r="B685" s="39"/>
      <c r="C685" s="278" t="s">
        <v>585</v>
      </c>
      <c r="D685" s="278" t="s">
        <v>334</v>
      </c>
      <c r="E685" s="279" t="s">
        <v>1960</v>
      </c>
      <c r="F685" s="280" t="s">
        <v>1961</v>
      </c>
      <c r="G685" s="281" t="s">
        <v>342</v>
      </c>
      <c r="H685" s="282">
        <v>258</v>
      </c>
      <c r="I685" s="283"/>
      <c r="J685" s="284">
        <f>ROUND(I685*H685,2)</f>
        <v>0</v>
      </c>
      <c r="K685" s="280" t="s">
        <v>1</v>
      </c>
      <c r="L685" s="285"/>
      <c r="M685" s="286" t="s">
        <v>1</v>
      </c>
      <c r="N685" s="287" t="s">
        <v>50</v>
      </c>
      <c r="O685" s="91"/>
      <c r="P685" s="255">
        <f>O685*H685</f>
        <v>0</v>
      </c>
      <c r="Q685" s="255">
        <v>0.0104</v>
      </c>
      <c r="R685" s="255">
        <f>Q685*H685</f>
        <v>2.6831999999999998</v>
      </c>
      <c r="S685" s="255">
        <v>0</v>
      </c>
      <c r="T685" s="256">
        <f>S685*H685</f>
        <v>0</v>
      </c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R685" s="257" t="s">
        <v>215</v>
      </c>
      <c r="AT685" s="257" t="s">
        <v>334</v>
      </c>
      <c r="AU685" s="257" t="s">
        <v>96</v>
      </c>
      <c r="AY685" s="16" t="s">
        <v>180</v>
      </c>
      <c r="BE685" s="258">
        <f>IF(N685="základní",J685,0)</f>
        <v>0</v>
      </c>
      <c r="BF685" s="258">
        <f>IF(N685="snížená",J685,0)</f>
        <v>0</v>
      </c>
      <c r="BG685" s="258">
        <f>IF(N685="zákl. přenesená",J685,0)</f>
        <v>0</v>
      </c>
      <c r="BH685" s="258">
        <f>IF(N685="sníž. přenesená",J685,0)</f>
        <v>0</v>
      </c>
      <c r="BI685" s="258">
        <f>IF(N685="nulová",J685,0)</f>
        <v>0</v>
      </c>
      <c r="BJ685" s="16" t="s">
        <v>93</v>
      </c>
      <c r="BK685" s="258">
        <f>ROUND(I685*H685,2)</f>
        <v>0</v>
      </c>
      <c r="BL685" s="16" t="s">
        <v>198</v>
      </c>
      <c r="BM685" s="257" t="s">
        <v>1962</v>
      </c>
    </row>
    <row r="686" s="2" customFormat="1">
      <c r="A686" s="38"/>
      <c r="B686" s="39"/>
      <c r="C686" s="40"/>
      <c r="D686" s="259" t="s">
        <v>187</v>
      </c>
      <c r="E686" s="40"/>
      <c r="F686" s="260" t="s">
        <v>1963</v>
      </c>
      <c r="G686" s="40"/>
      <c r="H686" s="40"/>
      <c r="I686" s="154"/>
      <c r="J686" s="40"/>
      <c r="K686" s="40"/>
      <c r="L686" s="44"/>
      <c r="M686" s="261"/>
      <c r="N686" s="262"/>
      <c r="O686" s="91"/>
      <c r="P686" s="91"/>
      <c r="Q686" s="91"/>
      <c r="R686" s="91"/>
      <c r="S686" s="91"/>
      <c r="T686" s="92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T686" s="16" t="s">
        <v>187</v>
      </c>
      <c r="AU686" s="16" t="s">
        <v>96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1964</v>
      </c>
      <c r="G687" s="268"/>
      <c r="H687" s="271">
        <v>41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1965</v>
      </c>
      <c r="G688" s="268"/>
      <c r="H688" s="271">
        <v>10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1966</v>
      </c>
      <c r="G689" s="268"/>
      <c r="H689" s="271">
        <v>3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1967</v>
      </c>
      <c r="G690" s="268"/>
      <c r="H690" s="271">
        <v>30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1968</v>
      </c>
      <c r="G691" s="268"/>
      <c r="H691" s="271">
        <v>32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1969</v>
      </c>
      <c r="G692" s="268"/>
      <c r="H692" s="271">
        <v>38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1970</v>
      </c>
      <c r="G693" s="268"/>
      <c r="H693" s="271">
        <v>10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1971</v>
      </c>
      <c r="G694" s="268"/>
      <c r="H694" s="271">
        <v>13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1972</v>
      </c>
      <c r="G695" s="268"/>
      <c r="H695" s="271">
        <v>23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1973</v>
      </c>
      <c r="G696" s="268"/>
      <c r="H696" s="271">
        <v>33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1974</v>
      </c>
      <c r="G697" s="268"/>
      <c r="H697" s="271">
        <v>9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1975</v>
      </c>
      <c r="G698" s="268"/>
      <c r="H698" s="271">
        <v>16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78" t="s">
        <v>1976</v>
      </c>
      <c r="D699" s="278" t="s">
        <v>334</v>
      </c>
      <c r="E699" s="279" t="s">
        <v>1977</v>
      </c>
      <c r="F699" s="280" t="s">
        <v>1978</v>
      </c>
      <c r="G699" s="281" t="s">
        <v>342</v>
      </c>
      <c r="H699" s="282">
        <v>72</v>
      </c>
      <c r="I699" s="283"/>
      <c r="J699" s="284">
        <f>ROUND(I699*H699,2)</f>
        <v>0</v>
      </c>
      <c r="K699" s="280" t="s">
        <v>1</v>
      </c>
      <c r="L699" s="285"/>
      <c r="M699" s="286" t="s">
        <v>1</v>
      </c>
      <c r="N699" s="287" t="s">
        <v>50</v>
      </c>
      <c r="O699" s="91"/>
      <c r="P699" s="255">
        <f>O699*H699</f>
        <v>0</v>
      </c>
      <c r="Q699" s="255">
        <v>0.0044900000000000001</v>
      </c>
      <c r="R699" s="255">
        <f>Q699*H699</f>
        <v>0.32328000000000001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215</v>
      </c>
      <c r="AT699" s="257" t="s">
        <v>334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1979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1978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1980</v>
      </c>
      <c r="G701" s="268"/>
      <c r="H701" s="271">
        <v>72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93</v>
      </c>
      <c r="AY701" s="277" t="s">
        <v>180</v>
      </c>
    </row>
    <row r="702" s="2" customFormat="1" ht="24" customHeight="1">
      <c r="A702" s="38"/>
      <c r="B702" s="39"/>
      <c r="C702" s="278" t="s">
        <v>590</v>
      </c>
      <c r="D702" s="278" t="s">
        <v>334</v>
      </c>
      <c r="E702" s="279" t="s">
        <v>1981</v>
      </c>
      <c r="F702" s="280" t="s">
        <v>1982</v>
      </c>
      <c r="G702" s="281" t="s">
        <v>342</v>
      </c>
      <c r="H702" s="282">
        <v>75</v>
      </c>
      <c r="I702" s="283"/>
      <c r="J702" s="284">
        <f>ROUND(I702*H702,2)</f>
        <v>0</v>
      </c>
      <c r="K702" s="280" t="s">
        <v>1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0.0269</v>
      </c>
      <c r="R702" s="255">
        <f>Q702*H702</f>
        <v>2.0175000000000001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1983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1984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1985</v>
      </c>
      <c r="G704" s="268"/>
      <c r="H704" s="271">
        <v>75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2" customFormat="1" ht="24" customHeight="1">
      <c r="A705" s="38"/>
      <c r="B705" s="39"/>
      <c r="C705" s="278" t="s">
        <v>1986</v>
      </c>
      <c r="D705" s="278" t="s">
        <v>334</v>
      </c>
      <c r="E705" s="279" t="s">
        <v>1987</v>
      </c>
      <c r="F705" s="280" t="s">
        <v>1988</v>
      </c>
      <c r="G705" s="281" t="s">
        <v>342</v>
      </c>
      <c r="H705" s="282">
        <v>53</v>
      </c>
      <c r="I705" s="283"/>
      <c r="J705" s="284">
        <f>ROUND(I705*H705,2)</f>
        <v>0</v>
      </c>
      <c r="K705" s="280" t="s">
        <v>1</v>
      </c>
      <c r="L705" s="285"/>
      <c r="M705" s="286" t="s">
        <v>1</v>
      </c>
      <c r="N705" s="287" t="s">
        <v>50</v>
      </c>
      <c r="O705" s="91"/>
      <c r="P705" s="255">
        <f>O705*H705</f>
        <v>0</v>
      </c>
      <c r="Q705" s="255">
        <v>0.00174</v>
      </c>
      <c r="R705" s="255">
        <f>Q705*H705</f>
        <v>0.092219999999999996</v>
      </c>
      <c r="S705" s="255">
        <v>0</v>
      </c>
      <c r="T705" s="256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57" t="s">
        <v>215</v>
      </c>
      <c r="AT705" s="257" t="s">
        <v>334</v>
      </c>
      <c r="AU705" s="257" t="s">
        <v>96</v>
      </c>
      <c r="AY705" s="16" t="s">
        <v>180</v>
      </c>
      <c r="BE705" s="258">
        <f>IF(N705="základní",J705,0)</f>
        <v>0</v>
      </c>
      <c r="BF705" s="258">
        <f>IF(N705="snížená",J705,0)</f>
        <v>0</v>
      </c>
      <c r="BG705" s="258">
        <f>IF(N705="zákl. přenesená",J705,0)</f>
        <v>0</v>
      </c>
      <c r="BH705" s="258">
        <f>IF(N705="sníž. přenesená",J705,0)</f>
        <v>0</v>
      </c>
      <c r="BI705" s="258">
        <f>IF(N705="nulová",J705,0)</f>
        <v>0</v>
      </c>
      <c r="BJ705" s="16" t="s">
        <v>93</v>
      </c>
      <c r="BK705" s="258">
        <f>ROUND(I705*H705,2)</f>
        <v>0</v>
      </c>
      <c r="BL705" s="16" t="s">
        <v>198</v>
      </c>
      <c r="BM705" s="257" t="s">
        <v>1989</v>
      </c>
    </row>
    <row r="706" s="2" customFormat="1">
      <c r="A706" s="38"/>
      <c r="B706" s="39"/>
      <c r="C706" s="40"/>
      <c r="D706" s="259" t="s">
        <v>187</v>
      </c>
      <c r="E706" s="40"/>
      <c r="F706" s="260" t="s">
        <v>1988</v>
      </c>
      <c r="G706" s="40"/>
      <c r="H706" s="40"/>
      <c r="I706" s="154"/>
      <c r="J706" s="40"/>
      <c r="K706" s="40"/>
      <c r="L706" s="44"/>
      <c r="M706" s="261"/>
      <c r="N706" s="262"/>
      <c r="O706" s="91"/>
      <c r="P706" s="91"/>
      <c r="Q706" s="91"/>
      <c r="R706" s="91"/>
      <c r="S706" s="91"/>
      <c r="T706" s="92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T706" s="16" t="s">
        <v>187</v>
      </c>
      <c r="AU706" s="16" t="s">
        <v>96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1990</v>
      </c>
      <c r="G707" s="268"/>
      <c r="H707" s="271">
        <v>53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2" customFormat="1" ht="24" customHeight="1">
      <c r="A708" s="38"/>
      <c r="B708" s="39"/>
      <c r="C708" s="278" t="s">
        <v>699</v>
      </c>
      <c r="D708" s="278" t="s">
        <v>334</v>
      </c>
      <c r="E708" s="279" t="s">
        <v>1991</v>
      </c>
      <c r="F708" s="280" t="s">
        <v>1992</v>
      </c>
      <c r="G708" s="281" t="s">
        <v>342</v>
      </c>
      <c r="H708" s="282">
        <v>118</v>
      </c>
      <c r="I708" s="283"/>
      <c r="J708" s="284">
        <f>ROUND(I708*H708,2)</f>
        <v>0</v>
      </c>
      <c r="K708" s="280" t="s">
        <v>1</v>
      </c>
      <c r="L708" s="285"/>
      <c r="M708" s="286" t="s">
        <v>1</v>
      </c>
      <c r="N708" s="287" t="s">
        <v>50</v>
      </c>
      <c r="O708" s="91"/>
      <c r="P708" s="255">
        <f>O708*H708</f>
        <v>0</v>
      </c>
      <c r="Q708" s="255">
        <v>0</v>
      </c>
      <c r="R708" s="255">
        <f>Q708*H708</f>
        <v>0</v>
      </c>
      <c r="S708" s="255">
        <v>0</v>
      </c>
      <c r="T708" s="256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57" t="s">
        <v>215</v>
      </c>
      <c r="AT708" s="257" t="s">
        <v>334</v>
      </c>
      <c r="AU708" s="257" t="s">
        <v>96</v>
      </c>
      <c r="AY708" s="16" t="s">
        <v>180</v>
      </c>
      <c r="BE708" s="258">
        <f>IF(N708="základní",J708,0)</f>
        <v>0</v>
      </c>
      <c r="BF708" s="258">
        <f>IF(N708="snížená",J708,0)</f>
        <v>0</v>
      </c>
      <c r="BG708" s="258">
        <f>IF(N708="zákl. přenesená",J708,0)</f>
        <v>0</v>
      </c>
      <c r="BH708" s="258">
        <f>IF(N708="sníž. přenesená",J708,0)</f>
        <v>0</v>
      </c>
      <c r="BI708" s="258">
        <f>IF(N708="nulová",J708,0)</f>
        <v>0</v>
      </c>
      <c r="BJ708" s="16" t="s">
        <v>93</v>
      </c>
      <c r="BK708" s="258">
        <f>ROUND(I708*H708,2)</f>
        <v>0</v>
      </c>
      <c r="BL708" s="16" t="s">
        <v>198</v>
      </c>
      <c r="BM708" s="257" t="s">
        <v>1993</v>
      </c>
    </row>
    <row r="709" s="2" customFormat="1">
      <c r="A709" s="38"/>
      <c r="B709" s="39"/>
      <c r="C709" s="40"/>
      <c r="D709" s="259" t="s">
        <v>187</v>
      </c>
      <c r="E709" s="40"/>
      <c r="F709" s="260" t="s">
        <v>1992</v>
      </c>
      <c r="G709" s="40"/>
      <c r="H709" s="40"/>
      <c r="I709" s="154"/>
      <c r="J709" s="40"/>
      <c r="K709" s="40"/>
      <c r="L709" s="44"/>
      <c r="M709" s="261"/>
      <c r="N709" s="262"/>
      <c r="O709" s="91"/>
      <c r="P709" s="91"/>
      <c r="Q709" s="91"/>
      <c r="R709" s="91"/>
      <c r="S709" s="91"/>
      <c r="T709" s="92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T709" s="16" t="s">
        <v>187</v>
      </c>
      <c r="AU709" s="16" t="s">
        <v>96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1994</v>
      </c>
      <c r="G710" s="268"/>
      <c r="H710" s="271">
        <v>118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93</v>
      </c>
      <c r="AY710" s="277" t="s">
        <v>180</v>
      </c>
    </row>
    <row r="711" s="2" customFormat="1" ht="24" customHeight="1">
      <c r="A711" s="38"/>
      <c r="B711" s="39"/>
      <c r="C711" s="246" t="s">
        <v>596</v>
      </c>
      <c r="D711" s="246" t="s">
        <v>181</v>
      </c>
      <c r="E711" s="247" t="s">
        <v>1995</v>
      </c>
      <c r="F711" s="248" t="s">
        <v>1996</v>
      </c>
      <c r="G711" s="249" t="s">
        <v>483</v>
      </c>
      <c r="H711" s="250">
        <v>1298</v>
      </c>
      <c r="I711" s="251"/>
      <c r="J711" s="252">
        <f>ROUND(I711*H711,2)</f>
        <v>0</v>
      </c>
      <c r="K711" s="248" t="s">
        <v>1</v>
      </c>
      <c r="L711" s="44"/>
      <c r="M711" s="253" t="s">
        <v>1</v>
      </c>
      <c r="N711" s="254" t="s">
        <v>50</v>
      </c>
      <c r="O711" s="91"/>
      <c r="P711" s="255">
        <f>O711*H711</f>
        <v>0</v>
      </c>
      <c r="Q711" s="255">
        <v>1.0000000000000001E-05</v>
      </c>
      <c r="R711" s="255">
        <f>Q711*H711</f>
        <v>0.01298</v>
      </c>
      <c r="S711" s="255">
        <v>0</v>
      </c>
      <c r="T711" s="256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57" t="s">
        <v>198</v>
      </c>
      <c r="AT711" s="257" t="s">
        <v>181</v>
      </c>
      <c r="AU711" s="257" t="s">
        <v>96</v>
      </c>
      <c r="AY711" s="16" t="s">
        <v>180</v>
      </c>
      <c r="BE711" s="258">
        <f>IF(N711="základní",J711,0)</f>
        <v>0</v>
      </c>
      <c r="BF711" s="258">
        <f>IF(N711="snížená",J711,0)</f>
        <v>0</v>
      </c>
      <c r="BG711" s="258">
        <f>IF(N711="zákl. přenesená",J711,0)</f>
        <v>0</v>
      </c>
      <c r="BH711" s="258">
        <f>IF(N711="sníž. přenesená",J711,0)</f>
        <v>0</v>
      </c>
      <c r="BI711" s="258">
        <f>IF(N711="nulová",J711,0)</f>
        <v>0</v>
      </c>
      <c r="BJ711" s="16" t="s">
        <v>93</v>
      </c>
      <c r="BK711" s="258">
        <f>ROUND(I711*H711,2)</f>
        <v>0</v>
      </c>
      <c r="BL711" s="16" t="s">
        <v>198</v>
      </c>
      <c r="BM711" s="257" t="s">
        <v>1997</v>
      </c>
    </row>
    <row r="712" s="2" customFormat="1">
      <c r="A712" s="38"/>
      <c r="B712" s="39"/>
      <c r="C712" s="40"/>
      <c r="D712" s="259" t="s">
        <v>187</v>
      </c>
      <c r="E712" s="40"/>
      <c r="F712" s="260" t="s">
        <v>1998</v>
      </c>
      <c r="G712" s="40"/>
      <c r="H712" s="40"/>
      <c r="I712" s="154"/>
      <c r="J712" s="40"/>
      <c r="K712" s="40"/>
      <c r="L712" s="44"/>
      <c r="M712" s="261"/>
      <c r="N712" s="262"/>
      <c r="O712" s="91"/>
      <c r="P712" s="91"/>
      <c r="Q712" s="91"/>
      <c r="R712" s="91"/>
      <c r="S712" s="91"/>
      <c r="T712" s="92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T712" s="16" t="s">
        <v>187</v>
      </c>
      <c r="AU712" s="16" t="s">
        <v>96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1999</v>
      </c>
      <c r="G713" s="268"/>
      <c r="H713" s="271">
        <v>218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1924</v>
      </c>
      <c r="G714" s="268"/>
      <c r="H714" s="271">
        <v>47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1925</v>
      </c>
      <c r="G715" s="268"/>
      <c r="H715" s="271">
        <v>10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1926</v>
      </c>
      <c r="G716" s="268"/>
      <c r="H716" s="271">
        <v>160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1927</v>
      </c>
      <c r="G717" s="268"/>
      <c r="H717" s="271">
        <v>169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1928</v>
      </c>
      <c r="G718" s="268"/>
      <c r="H718" s="271">
        <v>208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1929</v>
      </c>
      <c r="G719" s="268"/>
      <c r="H719" s="271">
        <v>51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1930</v>
      </c>
      <c r="G720" s="268"/>
      <c r="H720" s="271">
        <v>71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1931</v>
      </c>
      <c r="G721" s="268"/>
      <c r="H721" s="271">
        <v>129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2000</v>
      </c>
      <c r="G722" s="268"/>
      <c r="H722" s="271">
        <v>192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1933</v>
      </c>
      <c r="G723" s="268"/>
      <c r="H723" s="271">
        <v>43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2" customFormat="1" ht="24" customHeight="1">
      <c r="A724" s="38"/>
      <c r="B724" s="39"/>
      <c r="C724" s="246" t="s">
        <v>2001</v>
      </c>
      <c r="D724" s="246" t="s">
        <v>181</v>
      </c>
      <c r="E724" s="247" t="s">
        <v>2002</v>
      </c>
      <c r="F724" s="248" t="s">
        <v>2003</v>
      </c>
      <c r="G724" s="249" t="s">
        <v>483</v>
      </c>
      <c r="H724" s="250">
        <v>300</v>
      </c>
      <c r="I724" s="251"/>
      <c r="J724" s="252">
        <f>ROUND(I724*H724,2)</f>
        <v>0</v>
      </c>
      <c r="K724" s="248" t="s">
        <v>280</v>
      </c>
      <c r="L724" s="44"/>
      <c r="M724" s="253" t="s">
        <v>1</v>
      </c>
      <c r="N724" s="254" t="s">
        <v>50</v>
      </c>
      <c r="O724" s="91"/>
      <c r="P724" s="255">
        <f>O724*H724</f>
        <v>0</v>
      </c>
      <c r="Q724" s="255">
        <v>1.0000000000000001E-05</v>
      </c>
      <c r="R724" s="255">
        <f>Q724*H724</f>
        <v>0.0030000000000000001</v>
      </c>
      <c r="S724" s="255">
        <v>0</v>
      </c>
      <c r="T724" s="256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57" t="s">
        <v>198</v>
      </c>
      <c r="AT724" s="257" t="s">
        <v>181</v>
      </c>
      <c r="AU724" s="257" t="s">
        <v>96</v>
      </c>
      <c r="AY724" s="16" t="s">
        <v>180</v>
      </c>
      <c r="BE724" s="258">
        <f>IF(N724="základní",J724,0)</f>
        <v>0</v>
      </c>
      <c r="BF724" s="258">
        <f>IF(N724="snížená",J724,0)</f>
        <v>0</v>
      </c>
      <c r="BG724" s="258">
        <f>IF(N724="zákl. přenesená",J724,0)</f>
        <v>0</v>
      </c>
      <c r="BH724" s="258">
        <f>IF(N724="sníž. přenesená",J724,0)</f>
        <v>0</v>
      </c>
      <c r="BI724" s="258">
        <f>IF(N724="nulová",J724,0)</f>
        <v>0</v>
      </c>
      <c r="BJ724" s="16" t="s">
        <v>93</v>
      </c>
      <c r="BK724" s="258">
        <f>ROUND(I724*H724,2)</f>
        <v>0</v>
      </c>
      <c r="BL724" s="16" t="s">
        <v>198</v>
      </c>
      <c r="BM724" s="257" t="s">
        <v>2004</v>
      </c>
    </row>
    <row r="725" s="2" customFormat="1">
      <c r="A725" s="38"/>
      <c r="B725" s="39"/>
      <c r="C725" s="40"/>
      <c r="D725" s="259" t="s">
        <v>187</v>
      </c>
      <c r="E725" s="40"/>
      <c r="F725" s="260" t="s">
        <v>2005</v>
      </c>
      <c r="G725" s="40"/>
      <c r="H725" s="40"/>
      <c r="I725" s="154"/>
      <c r="J725" s="40"/>
      <c r="K725" s="40"/>
      <c r="L725" s="44"/>
      <c r="M725" s="261"/>
      <c r="N725" s="262"/>
      <c r="O725" s="91"/>
      <c r="P725" s="91"/>
      <c r="Q725" s="91"/>
      <c r="R725" s="91"/>
      <c r="S725" s="91"/>
      <c r="T725" s="92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T725" s="16" t="s">
        <v>187</v>
      </c>
      <c r="AU725" s="16" t="s">
        <v>96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2006</v>
      </c>
      <c r="G726" s="268"/>
      <c r="H726" s="271">
        <v>300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2" customFormat="1" ht="24" customHeight="1">
      <c r="A727" s="38"/>
      <c r="B727" s="39"/>
      <c r="C727" s="246" t="s">
        <v>2007</v>
      </c>
      <c r="D727" s="246" t="s">
        <v>181</v>
      </c>
      <c r="E727" s="247" t="s">
        <v>2008</v>
      </c>
      <c r="F727" s="248" t="s">
        <v>2009</v>
      </c>
      <c r="G727" s="249" t="s">
        <v>483</v>
      </c>
      <c r="H727" s="250">
        <v>414</v>
      </c>
      <c r="I727" s="251"/>
      <c r="J727" s="252">
        <f>ROUND(I727*H727,2)</f>
        <v>0</v>
      </c>
      <c r="K727" s="248" t="s">
        <v>280</v>
      </c>
      <c r="L727" s="44"/>
      <c r="M727" s="253" t="s">
        <v>1</v>
      </c>
      <c r="N727" s="254" t="s">
        <v>50</v>
      </c>
      <c r="O727" s="91"/>
      <c r="P727" s="255">
        <f>O727*H727</f>
        <v>0</v>
      </c>
      <c r="Q727" s="255">
        <v>1.0000000000000001E-05</v>
      </c>
      <c r="R727" s="255">
        <f>Q727*H727</f>
        <v>0.0041400000000000005</v>
      </c>
      <c r="S727" s="255">
        <v>0</v>
      </c>
      <c r="T727" s="256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257" t="s">
        <v>198</v>
      </c>
      <c r="AT727" s="257" t="s">
        <v>181</v>
      </c>
      <c r="AU727" s="257" t="s">
        <v>96</v>
      </c>
      <c r="AY727" s="16" t="s">
        <v>180</v>
      </c>
      <c r="BE727" s="258">
        <f>IF(N727="základní",J727,0)</f>
        <v>0</v>
      </c>
      <c r="BF727" s="258">
        <f>IF(N727="snížená",J727,0)</f>
        <v>0</v>
      </c>
      <c r="BG727" s="258">
        <f>IF(N727="zákl. přenesená",J727,0)</f>
        <v>0</v>
      </c>
      <c r="BH727" s="258">
        <f>IF(N727="sníž. přenesená",J727,0)</f>
        <v>0</v>
      </c>
      <c r="BI727" s="258">
        <f>IF(N727="nulová",J727,0)</f>
        <v>0</v>
      </c>
      <c r="BJ727" s="16" t="s">
        <v>93</v>
      </c>
      <c r="BK727" s="258">
        <f>ROUND(I727*H727,2)</f>
        <v>0</v>
      </c>
      <c r="BL727" s="16" t="s">
        <v>198</v>
      </c>
      <c r="BM727" s="257" t="s">
        <v>2010</v>
      </c>
    </row>
    <row r="728" s="2" customFormat="1">
      <c r="A728" s="38"/>
      <c r="B728" s="39"/>
      <c r="C728" s="40"/>
      <c r="D728" s="259" t="s">
        <v>187</v>
      </c>
      <c r="E728" s="40"/>
      <c r="F728" s="260" t="s">
        <v>2009</v>
      </c>
      <c r="G728" s="40"/>
      <c r="H728" s="40"/>
      <c r="I728" s="154"/>
      <c r="J728" s="40"/>
      <c r="K728" s="40"/>
      <c r="L728" s="44"/>
      <c r="M728" s="261"/>
      <c r="N728" s="262"/>
      <c r="O728" s="91"/>
      <c r="P728" s="91"/>
      <c r="Q728" s="91"/>
      <c r="R728" s="91"/>
      <c r="S728" s="91"/>
      <c r="T728" s="92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T728" s="16" t="s">
        <v>187</v>
      </c>
      <c r="AU728" s="16" t="s">
        <v>96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2011</v>
      </c>
      <c r="G729" s="268"/>
      <c r="H729" s="271">
        <v>414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46" t="s">
        <v>602</v>
      </c>
      <c r="D730" s="246" t="s">
        <v>181</v>
      </c>
      <c r="E730" s="247" t="s">
        <v>2012</v>
      </c>
      <c r="F730" s="248" t="s">
        <v>2013</v>
      </c>
      <c r="G730" s="249" t="s">
        <v>483</v>
      </c>
      <c r="H730" s="250">
        <v>425</v>
      </c>
      <c r="I730" s="251"/>
      <c r="J730" s="252">
        <f>ROUND(I730*H730,2)</f>
        <v>0</v>
      </c>
      <c r="K730" s="248" t="s">
        <v>280</v>
      </c>
      <c r="L730" s="44"/>
      <c r="M730" s="253" t="s">
        <v>1</v>
      </c>
      <c r="N730" s="254" t="s">
        <v>50</v>
      </c>
      <c r="O730" s="91"/>
      <c r="P730" s="255">
        <f>O730*H730</f>
        <v>0</v>
      </c>
      <c r="Q730" s="255">
        <v>1.0000000000000001E-05</v>
      </c>
      <c r="R730" s="255">
        <f>Q730*H730</f>
        <v>0.0042500000000000003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198</v>
      </c>
      <c r="AT730" s="257" t="s">
        <v>181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2014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2015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2016</v>
      </c>
      <c r="G732" s="268"/>
      <c r="H732" s="271">
        <v>425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1558</v>
      </c>
      <c r="G733" s="268"/>
      <c r="H733" s="271">
        <v>0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1559</v>
      </c>
      <c r="G734" s="268"/>
      <c r="H734" s="271">
        <v>0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1560</v>
      </c>
      <c r="G735" s="268"/>
      <c r="H735" s="271">
        <v>0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1561</v>
      </c>
      <c r="G736" s="268"/>
      <c r="H736" s="271">
        <v>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1598</v>
      </c>
      <c r="G737" s="268"/>
      <c r="H737" s="271">
        <v>0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1563</v>
      </c>
      <c r="G738" s="268"/>
      <c r="H738" s="271">
        <v>0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1600</v>
      </c>
      <c r="G739" s="268"/>
      <c r="H739" s="271">
        <v>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1565</v>
      </c>
      <c r="G740" s="268"/>
      <c r="H740" s="271">
        <v>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13" customFormat="1">
      <c r="A741" s="13"/>
      <c r="B741" s="267"/>
      <c r="C741" s="268"/>
      <c r="D741" s="259" t="s">
        <v>293</v>
      </c>
      <c r="E741" s="269" t="s">
        <v>1</v>
      </c>
      <c r="F741" s="270" t="s">
        <v>2017</v>
      </c>
      <c r="G741" s="268"/>
      <c r="H741" s="271">
        <v>0</v>
      </c>
      <c r="I741" s="272"/>
      <c r="J741" s="268"/>
      <c r="K741" s="268"/>
      <c r="L741" s="273"/>
      <c r="M741" s="274"/>
      <c r="N741" s="275"/>
      <c r="O741" s="275"/>
      <c r="P741" s="275"/>
      <c r="Q741" s="275"/>
      <c r="R741" s="275"/>
      <c r="S741" s="275"/>
      <c r="T741" s="276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77" t="s">
        <v>293</v>
      </c>
      <c r="AU741" s="277" t="s">
        <v>96</v>
      </c>
      <c r="AV741" s="13" t="s">
        <v>96</v>
      </c>
      <c r="AW741" s="13" t="s">
        <v>40</v>
      </c>
      <c r="AX741" s="13" t="s">
        <v>85</v>
      </c>
      <c r="AY741" s="277" t="s">
        <v>180</v>
      </c>
    </row>
    <row r="742" s="2" customFormat="1" ht="16.5" customHeight="1">
      <c r="A742" s="38"/>
      <c r="B742" s="39"/>
      <c r="C742" s="246" t="s">
        <v>609</v>
      </c>
      <c r="D742" s="246" t="s">
        <v>181</v>
      </c>
      <c r="E742" s="247" t="s">
        <v>2018</v>
      </c>
      <c r="F742" s="248" t="s">
        <v>2019</v>
      </c>
      <c r="G742" s="249" t="s">
        <v>342</v>
      </c>
      <c r="H742" s="250">
        <v>21</v>
      </c>
      <c r="I742" s="251"/>
      <c r="J742" s="252">
        <f>ROUND(I742*H742,2)</f>
        <v>0</v>
      </c>
      <c r="K742" s="248" t="s">
        <v>280</v>
      </c>
      <c r="L742" s="44"/>
      <c r="M742" s="253" t="s">
        <v>1</v>
      </c>
      <c r="N742" s="254" t="s">
        <v>50</v>
      </c>
      <c r="O742" s="91"/>
      <c r="P742" s="255">
        <f>O742*H742</f>
        <v>0</v>
      </c>
      <c r="Q742" s="255">
        <v>0.12303</v>
      </c>
      <c r="R742" s="255">
        <f>Q742*H742</f>
        <v>2.5836299999999999</v>
      </c>
      <c r="S742" s="255">
        <v>0</v>
      </c>
      <c r="T742" s="256">
        <f>S742*H742</f>
        <v>0</v>
      </c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R742" s="257" t="s">
        <v>198</v>
      </c>
      <c r="AT742" s="257" t="s">
        <v>181</v>
      </c>
      <c r="AU742" s="257" t="s">
        <v>96</v>
      </c>
      <c r="AY742" s="16" t="s">
        <v>180</v>
      </c>
      <c r="BE742" s="258">
        <f>IF(N742="základní",J742,0)</f>
        <v>0</v>
      </c>
      <c r="BF742" s="258">
        <f>IF(N742="snížená",J742,0)</f>
        <v>0</v>
      </c>
      <c r="BG742" s="258">
        <f>IF(N742="zákl. přenesená",J742,0)</f>
        <v>0</v>
      </c>
      <c r="BH742" s="258">
        <f>IF(N742="sníž. přenesená",J742,0)</f>
        <v>0</v>
      </c>
      <c r="BI742" s="258">
        <f>IF(N742="nulová",J742,0)</f>
        <v>0</v>
      </c>
      <c r="BJ742" s="16" t="s">
        <v>93</v>
      </c>
      <c r="BK742" s="258">
        <f>ROUND(I742*H742,2)</f>
        <v>0</v>
      </c>
      <c r="BL742" s="16" t="s">
        <v>198</v>
      </c>
      <c r="BM742" s="257" t="s">
        <v>2020</v>
      </c>
    </row>
    <row r="743" s="2" customFormat="1">
      <c r="A743" s="38"/>
      <c r="B743" s="39"/>
      <c r="C743" s="40"/>
      <c r="D743" s="259" t="s">
        <v>187</v>
      </c>
      <c r="E743" s="40"/>
      <c r="F743" s="260" t="s">
        <v>2019</v>
      </c>
      <c r="G743" s="40"/>
      <c r="H743" s="40"/>
      <c r="I743" s="154"/>
      <c r="J743" s="40"/>
      <c r="K743" s="40"/>
      <c r="L743" s="44"/>
      <c r="M743" s="261"/>
      <c r="N743" s="262"/>
      <c r="O743" s="91"/>
      <c r="P743" s="91"/>
      <c r="Q743" s="91"/>
      <c r="R743" s="91"/>
      <c r="S743" s="91"/>
      <c r="T743" s="92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T743" s="16" t="s">
        <v>187</v>
      </c>
      <c r="AU743" s="16" t="s">
        <v>96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2021</v>
      </c>
      <c r="G744" s="268"/>
      <c r="H744" s="271">
        <v>8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2022</v>
      </c>
      <c r="G745" s="268"/>
      <c r="H745" s="271">
        <v>1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2023</v>
      </c>
      <c r="G746" s="268"/>
      <c r="H746" s="271">
        <v>1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2024</v>
      </c>
      <c r="G747" s="268"/>
      <c r="H747" s="271">
        <v>1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2025</v>
      </c>
      <c r="G748" s="268"/>
      <c r="H748" s="271">
        <v>3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2026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2027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2028</v>
      </c>
      <c r="G751" s="268"/>
      <c r="H751" s="271">
        <v>1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2029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2030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2031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2" customFormat="1" ht="16.5" customHeight="1">
      <c r="A755" s="38"/>
      <c r="B755" s="39"/>
      <c r="C755" s="278" t="s">
        <v>614</v>
      </c>
      <c r="D755" s="278" t="s">
        <v>334</v>
      </c>
      <c r="E755" s="279" t="s">
        <v>2032</v>
      </c>
      <c r="F755" s="280" t="s">
        <v>2033</v>
      </c>
      <c r="G755" s="281" t="s">
        <v>342</v>
      </c>
      <c r="H755" s="282">
        <v>21</v>
      </c>
      <c r="I755" s="283"/>
      <c r="J755" s="284">
        <f>ROUND(I755*H755,2)</f>
        <v>0</v>
      </c>
      <c r="K755" s="280" t="s">
        <v>280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0.013299999999999999</v>
      </c>
      <c r="R755" s="255">
        <f>Q755*H755</f>
        <v>0.27929999999999999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2034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2035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2021</v>
      </c>
      <c r="G757" s="268"/>
      <c r="H757" s="271">
        <v>8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2022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2023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2024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2025</v>
      </c>
      <c r="G761" s="268"/>
      <c r="H761" s="271">
        <v>3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2026</v>
      </c>
      <c r="G762" s="268"/>
      <c r="H762" s="271">
        <v>2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2027</v>
      </c>
      <c r="G763" s="268"/>
      <c r="H763" s="271">
        <v>1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13" customFormat="1">
      <c r="A764" s="13"/>
      <c r="B764" s="267"/>
      <c r="C764" s="268"/>
      <c r="D764" s="259" t="s">
        <v>293</v>
      </c>
      <c r="E764" s="269" t="s">
        <v>1</v>
      </c>
      <c r="F764" s="270" t="s">
        <v>2028</v>
      </c>
      <c r="G764" s="268"/>
      <c r="H764" s="271">
        <v>1</v>
      </c>
      <c r="I764" s="272"/>
      <c r="J764" s="268"/>
      <c r="K764" s="268"/>
      <c r="L764" s="273"/>
      <c r="M764" s="274"/>
      <c r="N764" s="275"/>
      <c r="O764" s="275"/>
      <c r="P764" s="275"/>
      <c r="Q764" s="275"/>
      <c r="R764" s="275"/>
      <c r="S764" s="275"/>
      <c r="T764" s="276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77" t="s">
        <v>293</v>
      </c>
      <c r="AU764" s="277" t="s">
        <v>96</v>
      </c>
      <c r="AV764" s="13" t="s">
        <v>96</v>
      </c>
      <c r="AW764" s="13" t="s">
        <v>40</v>
      </c>
      <c r="AX764" s="13" t="s">
        <v>85</v>
      </c>
      <c r="AY764" s="277" t="s">
        <v>180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2029</v>
      </c>
      <c r="G765" s="268"/>
      <c r="H765" s="271">
        <v>1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2030</v>
      </c>
      <c r="G766" s="268"/>
      <c r="H766" s="271">
        <v>1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13" customFormat="1">
      <c r="A767" s="13"/>
      <c r="B767" s="267"/>
      <c r="C767" s="268"/>
      <c r="D767" s="259" t="s">
        <v>293</v>
      </c>
      <c r="E767" s="269" t="s">
        <v>1</v>
      </c>
      <c r="F767" s="270" t="s">
        <v>2031</v>
      </c>
      <c r="G767" s="268"/>
      <c r="H767" s="271">
        <v>1</v>
      </c>
      <c r="I767" s="272"/>
      <c r="J767" s="268"/>
      <c r="K767" s="268"/>
      <c r="L767" s="273"/>
      <c r="M767" s="274"/>
      <c r="N767" s="275"/>
      <c r="O767" s="275"/>
      <c r="P767" s="275"/>
      <c r="Q767" s="275"/>
      <c r="R767" s="275"/>
      <c r="S767" s="275"/>
      <c r="T767" s="276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77" t="s">
        <v>293</v>
      </c>
      <c r="AU767" s="277" t="s">
        <v>96</v>
      </c>
      <c r="AV767" s="13" t="s">
        <v>96</v>
      </c>
      <c r="AW767" s="13" t="s">
        <v>40</v>
      </c>
      <c r="AX767" s="13" t="s">
        <v>85</v>
      </c>
      <c r="AY767" s="277" t="s">
        <v>180</v>
      </c>
    </row>
    <row r="768" s="2" customFormat="1" ht="16.5" customHeight="1">
      <c r="A768" s="38"/>
      <c r="B768" s="39"/>
      <c r="C768" s="278" t="s">
        <v>619</v>
      </c>
      <c r="D768" s="278" t="s">
        <v>334</v>
      </c>
      <c r="E768" s="279" t="s">
        <v>2036</v>
      </c>
      <c r="F768" s="280" t="s">
        <v>2037</v>
      </c>
      <c r="G768" s="281" t="s">
        <v>342</v>
      </c>
      <c r="H768" s="282">
        <v>21</v>
      </c>
      <c r="I768" s="283"/>
      <c r="J768" s="284">
        <f>ROUND(I768*H768,2)</f>
        <v>0</v>
      </c>
      <c r="K768" s="280" t="s">
        <v>1</v>
      </c>
      <c r="L768" s="285"/>
      <c r="M768" s="286" t="s">
        <v>1</v>
      </c>
      <c r="N768" s="287" t="s">
        <v>50</v>
      </c>
      <c r="O768" s="91"/>
      <c r="P768" s="255">
        <f>O768*H768</f>
        <v>0</v>
      </c>
      <c r="Q768" s="255">
        <v>0.00064999999999999997</v>
      </c>
      <c r="R768" s="255">
        <f>Q768*H768</f>
        <v>0.013649999999999999</v>
      </c>
      <c r="S768" s="255">
        <v>0</v>
      </c>
      <c r="T768" s="256">
        <f>S768*H768</f>
        <v>0</v>
      </c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R768" s="257" t="s">
        <v>215</v>
      </c>
      <c r="AT768" s="257" t="s">
        <v>334</v>
      </c>
      <c r="AU768" s="257" t="s">
        <v>96</v>
      </c>
      <c r="AY768" s="16" t="s">
        <v>180</v>
      </c>
      <c r="BE768" s="258">
        <f>IF(N768="základní",J768,0)</f>
        <v>0</v>
      </c>
      <c r="BF768" s="258">
        <f>IF(N768="snížená",J768,0)</f>
        <v>0</v>
      </c>
      <c r="BG768" s="258">
        <f>IF(N768="zákl. přenesená",J768,0)</f>
        <v>0</v>
      </c>
      <c r="BH768" s="258">
        <f>IF(N768="sníž. přenesená",J768,0)</f>
        <v>0</v>
      </c>
      <c r="BI768" s="258">
        <f>IF(N768="nulová",J768,0)</f>
        <v>0</v>
      </c>
      <c r="BJ768" s="16" t="s">
        <v>93</v>
      </c>
      <c r="BK768" s="258">
        <f>ROUND(I768*H768,2)</f>
        <v>0</v>
      </c>
      <c r="BL768" s="16" t="s">
        <v>198</v>
      </c>
      <c r="BM768" s="257" t="s">
        <v>2038</v>
      </c>
    </row>
    <row r="769" s="2" customFormat="1">
      <c r="A769" s="38"/>
      <c r="B769" s="39"/>
      <c r="C769" s="40"/>
      <c r="D769" s="259" t="s">
        <v>187</v>
      </c>
      <c r="E769" s="40"/>
      <c r="F769" s="260" t="s">
        <v>2039</v>
      </c>
      <c r="G769" s="40"/>
      <c r="H769" s="40"/>
      <c r="I769" s="154"/>
      <c r="J769" s="40"/>
      <c r="K769" s="40"/>
      <c r="L769" s="44"/>
      <c r="M769" s="261"/>
      <c r="N769" s="262"/>
      <c r="O769" s="91"/>
      <c r="P769" s="91"/>
      <c r="Q769" s="91"/>
      <c r="R769" s="91"/>
      <c r="S769" s="91"/>
      <c r="T769" s="92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T769" s="16" t="s">
        <v>187</v>
      </c>
      <c r="AU769" s="16" t="s">
        <v>96</v>
      </c>
    </row>
    <row r="770" s="13" customFormat="1">
      <c r="A770" s="13"/>
      <c r="B770" s="267"/>
      <c r="C770" s="268"/>
      <c r="D770" s="259" t="s">
        <v>293</v>
      </c>
      <c r="E770" s="269" t="s">
        <v>1</v>
      </c>
      <c r="F770" s="270" t="s">
        <v>2021</v>
      </c>
      <c r="G770" s="268"/>
      <c r="H770" s="271">
        <v>8</v>
      </c>
      <c r="I770" s="272"/>
      <c r="J770" s="268"/>
      <c r="K770" s="268"/>
      <c r="L770" s="273"/>
      <c r="M770" s="274"/>
      <c r="N770" s="275"/>
      <c r="O770" s="275"/>
      <c r="P770" s="275"/>
      <c r="Q770" s="275"/>
      <c r="R770" s="275"/>
      <c r="S770" s="275"/>
      <c r="T770" s="27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77" t="s">
        <v>293</v>
      </c>
      <c r="AU770" s="277" t="s">
        <v>96</v>
      </c>
      <c r="AV770" s="13" t="s">
        <v>96</v>
      </c>
      <c r="AW770" s="13" t="s">
        <v>40</v>
      </c>
      <c r="AX770" s="13" t="s">
        <v>85</v>
      </c>
      <c r="AY770" s="277" t="s">
        <v>180</v>
      </c>
    </row>
    <row r="771" s="13" customFormat="1">
      <c r="A771" s="13"/>
      <c r="B771" s="267"/>
      <c r="C771" s="268"/>
      <c r="D771" s="259" t="s">
        <v>293</v>
      </c>
      <c r="E771" s="269" t="s">
        <v>1</v>
      </c>
      <c r="F771" s="270" t="s">
        <v>2022</v>
      </c>
      <c r="G771" s="268"/>
      <c r="H771" s="271">
        <v>1</v>
      </c>
      <c r="I771" s="272"/>
      <c r="J771" s="268"/>
      <c r="K771" s="268"/>
      <c r="L771" s="273"/>
      <c r="M771" s="274"/>
      <c r="N771" s="275"/>
      <c r="O771" s="275"/>
      <c r="P771" s="275"/>
      <c r="Q771" s="275"/>
      <c r="R771" s="275"/>
      <c r="S771" s="275"/>
      <c r="T771" s="276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77" t="s">
        <v>293</v>
      </c>
      <c r="AU771" s="277" t="s">
        <v>96</v>
      </c>
      <c r="AV771" s="13" t="s">
        <v>96</v>
      </c>
      <c r="AW771" s="13" t="s">
        <v>40</v>
      </c>
      <c r="AX771" s="13" t="s">
        <v>85</v>
      </c>
      <c r="AY771" s="277" t="s">
        <v>180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2023</v>
      </c>
      <c r="G772" s="268"/>
      <c r="H772" s="271">
        <v>1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2024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2025</v>
      </c>
      <c r="G774" s="268"/>
      <c r="H774" s="271">
        <v>3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2026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2027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2028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2029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2030</v>
      </c>
      <c r="G779" s="268"/>
      <c r="H779" s="271">
        <v>1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2031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2" customFormat="1" ht="16.5" customHeight="1">
      <c r="A781" s="38"/>
      <c r="B781" s="39"/>
      <c r="C781" s="246" t="s">
        <v>624</v>
      </c>
      <c r="D781" s="246" t="s">
        <v>181</v>
      </c>
      <c r="E781" s="247" t="s">
        <v>2040</v>
      </c>
      <c r="F781" s="248" t="s">
        <v>2041</v>
      </c>
      <c r="G781" s="249" t="s">
        <v>342</v>
      </c>
      <c r="H781" s="250">
        <v>14</v>
      </c>
      <c r="I781" s="251"/>
      <c r="J781" s="252">
        <f>ROUND(I781*H781,2)</f>
        <v>0</v>
      </c>
      <c r="K781" s="248" t="s">
        <v>280</v>
      </c>
      <c r="L781" s="44"/>
      <c r="M781" s="253" t="s">
        <v>1</v>
      </c>
      <c r="N781" s="254" t="s">
        <v>50</v>
      </c>
      <c r="O781" s="91"/>
      <c r="P781" s="255">
        <f>O781*H781</f>
        <v>0</v>
      </c>
      <c r="Q781" s="255">
        <v>0.00085999999999999998</v>
      </c>
      <c r="R781" s="255">
        <f>Q781*H781</f>
        <v>0.01204</v>
      </c>
      <c r="S781" s="255">
        <v>0</v>
      </c>
      <c r="T781" s="256">
        <f>S781*H781</f>
        <v>0</v>
      </c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R781" s="257" t="s">
        <v>198</v>
      </c>
      <c r="AT781" s="257" t="s">
        <v>181</v>
      </c>
      <c r="AU781" s="257" t="s">
        <v>96</v>
      </c>
      <c r="AY781" s="16" t="s">
        <v>180</v>
      </c>
      <c r="BE781" s="258">
        <f>IF(N781="základní",J781,0)</f>
        <v>0</v>
      </c>
      <c r="BF781" s="258">
        <f>IF(N781="snížená",J781,0)</f>
        <v>0</v>
      </c>
      <c r="BG781" s="258">
        <f>IF(N781="zákl. přenesená",J781,0)</f>
        <v>0</v>
      </c>
      <c r="BH781" s="258">
        <f>IF(N781="sníž. přenesená",J781,0)</f>
        <v>0</v>
      </c>
      <c r="BI781" s="258">
        <f>IF(N781="nulová",J781,0)</f>
        <v>0</v>
      </c>
      <c r="BJ781" s="16" t="s">
        <v>93</v>
      </c>
      <c r="BK781" s="258">
        <f>ROUND(I781*H781,2)</f>
        <v>0</v>
      </c>
      <c r="BL781" s="16" t="s">
        <v>198</v>
      </c>
      <c r="BM781" s="257" t="s">
        <v>2042</v>
      </c>
    </row>
    <row r="782" s="2" customFormat="1">
      <c r="A782" s="38"/>
      <c r="B782" s="39"/>
      <c r="C782" s="40"/>
      <c r="D782" s="259" t="s">
        <v>187</v>
      </c>
      <c r="E782" s="40"/>
      <c r="F782" s="260" t="s">
        <v>2043</v>
      </c>
      <c r="G782" s="40"/>
      <c r="H782" s="40"/>
      <c r="I782" s="154"/>
      <c r="J782" s="40"/>
      <c r="K782" s="40"/>
      <c r="L782" s="44"/>
      <c r="M782" s="261"/>
      <c r="N782" s="262"/>
      <c r="O782" s="91"/>
      <c r="P782" s="91"/>
      <c r="Q782" s="91"/>
      <c r="R782" s="91"/>
      <c r="S782" s="91"/>
      <c r="T782" s="92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T782" s="16" t="s">
        <v>187</v>
      </c>
      <c r="AU782" s="16" t="s">
        <v>96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2044</v>
      </c>
      <c r="G783" s="268"/>
      <c r="H783" s="271">
        <v>2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2022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2023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2024</v>
      </c>
      <c r="G786" s="268"/>
      <c r="H786" s="271">
        <v>1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2025</v>
      </c>
      <c r="G787" s="268"/>
      <c r="H787" s="271">
        <v>3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2026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2027</v>
      </c>
      <c r="G789" s="268"/>
      <c r="H789" s="271">
        <v>1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2028</v>
      </c>
      <c r="G790" s="268"/>
      <c r="H790" s="271">
        <v>1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2029</v>
      </c>
      <c r="G791" s="268"/>
      <c r="H791" s="271">
        <v>1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2031</v>
      </c>
      <c r="G792" s="268"/>
      <c r="H792" s="271">
        <v>1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16.5" customHeight="1">
      <c r="A793" s="38"/>
      <c r="B793" s="39"/>
      <c r="C793" s="246" t="s">
        <v>628</v>
      </c>
      <c r="D793" s="246" t="s">
        <v>181</v>
      </c>
      <c r="E793" s="247" t="s">
        <v>2045</v>
      </c>
      <c r="F793" s="248" t="s">
        <v>2046</v>
      </c>
      <c r="G793" s="249" t="s">
        <v>342</v>
      </c>
      <c r="H793" s="250">
        <v>5</v>
      </c>
      <c r="I793" s="251"/>
      <c r="J793" s="252">
        <f>ROUND(I793*H793,2)</f>
        <v>0</v>
      </c>
      <c r="K793" s="248" t="s">
        <v>280</v>
      </c>
      <c r="L793" s="44"/>
      <c r="M793" s="253" t="s">
        <v>1</v>
      </c>
      <c r="N793" s="254" t="s">
        <v>50</v>
      </c>
      <c r="O793" s="91"/>
      <c r="P793" s="255">
        <f>O793*H793</f>
        <v>0</v>
      </c>
      <c r="Q793" s="255">
        <v>0.00296</v>
      </c>
      <c r="R793" s="255">
        <f>Q793*H793</f>
        <v>0.014800000000000001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198</v>
      </c>
      <c r="AT793" s="257" t="s">
        <v>181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2047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2048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2049</v>
      </c>
      <c r="G795" s="268"/>
      <c r="H795" s="271">
        <v>5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93</v>
      </c>
      <c r="AY795" s="277" t="s">
        <v>180</v>
      </c>
    </row>
    <row r="796" s="2" customFormat="1" ht="16.5" customHeight="1">
      <c r="A796" s="38"/>
      <c r="B796" s="39"/>
      <c r="C796" s="246" t="s">
        <v>2050</v>
      </c>
      <c r="D796" s="246" t="s">
        <v>181</v>
      </c>
      <c r="E796" s="247" t="s">
        <v>2051</v>
      </c>
      <c r="F796" s="248" t="s">
        <v>2052</v>
      </c>
      <c r="G796" s="249" t="s">
        <v>342</v>
      </c>
      <c r="H796" s="250">
        <v>1</v>
      </c>
      <c r="I796" s="251"/>
      <c r="J796" s="252">
        <f>ROUND(I796*H796,2)</f>
        <v>0</v>
      </c>
      <c r="K796" s="248" t="s">
        <v>280</v>
      </c>
      <c r="L796" s="44"/>
      <c r="M796" s="253" t="s">
        <v>1</v>
      </c>
      <c r="N796" s="254" t="s">
        <v>50</v>
      </c>
      <c r="O796" s="91"/>
      <c r="P796" s="255">
        <f>O796*H796</f>
        <v>0</v>
      </c>
      <c r="Q796" s="255">
        <v>0.0016999999999999999</v>
      </c>
      <c r="R796" s="255">
        <f>Q796*H796</f>
        <v>0.0016999999999999999</v>
      </c>
      <c r="S796" s="255">
        <v>0</v>
      </c>
      <c r="T796" s="256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57" t="s">
        <v>198</v>
      </c>
      <c r="AT796" s="257" t="s">
        <v>181</v>
      </c>
      <c r="AU796" s="257" t="s">
        <v>96</v>
      </c>
      <c r="AY796" s="16" t="s">
        <v>180</v>
      </c>
      <c r="BE796" s="258">
        <f>IF(N796="základní",J796,0)</f>
        <v>0</v>
      </c>
      <c r="BF796" s="258">
        <f>IF(N796="snížená",J796,0)</f>
        <v>0</v>
      </c>
      <c r="BG796" s="258">
        <f>IF(N796="zákl. přenesená",J796,0)</f>
        <v>0</v>
      </c>
      <c r="BH796" s="258">
        <f>IF(N796="sníž. přenesená",J796,0)</f>
        <v>0</v>
      </c>
      <c r="BI796" s="258">
        <f>IF(N796="nulová",J796,0)</f>
        <v>0</v>
      </c>
      <c r="BJ796" s="16" t="s">
        <v>93</v>
      </c>
      <c r="BK796" s="258">
        <f>ROUND(I796*H796,2)</f>
        <v>0</v>
      </c>
      <c r="BL796" s="16" t="s">
        <v>198</v>
      </c>
      <c r="BM796" s="257" t="s">
        <v>2053</v>
      </c>
    </row>
    <row r="797" s="2" customFormat="1">
      <c r="A797" s="38"/>
      <c r="B797" s="39"/>
      <c r="C797" s="40"/>
      <c r="D797" s="259" t="s">
        <v>187</v>
      </c>
      <c r="E797" s="40"/>
      <c r="F797" s="260" t="s">
        <v>2054</v>
      </c>
      <c r="G797" s="40"/>
      <c r="H797" s="40"/>
      <c r="I797" s="154"/>
      <c r="J797" s="40"/>
      <c r="K797" s="40"/>
      <c r="L797" s="44"/>
      <c r="M797" s="261"/>
      <c r="N797" s="262"/>
      <c r="O797" s="91"/>
      <c r="P797" s="91"/>
      <c r="Q797" s="91"/>
      <c r="R797" s="91"/>
      <c r="S797" s="91"/>
      <c r="T797" s="92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T797" s="16" t="s">
        <v>187</v>
      </c>
      <c r="AU797" s="16" t="s">
        <v>96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2055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93</v>
      </c>
      <c r="AY798" s="277" t="s">
        <v>180</v>
      </c>
    </row>
    <row r="799" s="2" customFormat="1" ht="16.5" customHeight="1">
      <c r="A799" s="38"/>
      <c r="B799" s="39"/>
      <c r="C799" s="246" t="s">
        <v>2056</v>
      </c>
      <c r="D799" s="246" t="s">
        <v>181</v>
      </c>
      <c r="E799" s="247" t="s">
        <v>2057</v>
      </c>
      <c r="F799" s="248" t="s">
        <v>2058</v>
      </c>
      <c r="G799" s="249" t="s">
        <v>342</v>
      </c>
      <c r="H799" s="250">
        <v>1</v>
      </c>
      <c r="I799" s="251"/>
      <c r="J799" s="252">
        <f>ROUND(I799*H799,2)</f>
        <v>0</v>
      </c>
      <c r="K799" s="248" t="s">
        <v>280</v>
      </c>
      <c r="L799" s="44"/>
      <c r="M799" s="253" t="s">
        <v>1</v>
      </c>
      <c r="N799" s="254" t="s">
        <v>50</v>
      </c>
      <c r="O799" s="91"/>
      <c r="P799" s="255">
        <f>O799*H799</f>
        <v>0</v>
      </c>
      <c r="Q799" s="255">
        <v>0.00165</v>
      </c>
      <c r="R799" s="255">
        <f>Q799*H799</f>
        <v>0.00165</v>
      </c>
      <c r="S799" s="255">
        <v>0</v>
      </c>
      <c r="T799" s="256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257" t="s">
        <v>198</v>
      </c>
      <c r="AT799" s="257" t="s">
        <v>181</v>
      </c>
      <c r="AU799" s="257" t="s">
        <v>96</v>
      </c>
      <c r="AY799" s="16" t="s">
        <v>180</v>
      </c>
      <c r="BE799" s="258">
        <f>IF(N799="základní",J799,0)</f>
        <v>0</v>
      </c>
      <c r="BF799" s="258">
        <f>IF(N799="snížená",J799,0)</f>
        <v>0</v>
      </c>
      <c r="BG799" s="258">
        <f>IF(N799="zákl. přenesená",J799,0)</f>
        <v>0</v>
      </c>
      <c r="BH799" s="258">
        <f>IF(N799="sníž. přenesená",J799,0)</f>
        <v>0</v>
      </c>
      <c r="BI799" s="258">
        <f>IF(N799="nulová",J799,0)</f>
        <v>0</v>
      </c>
      <c r="BJ799" s="16" t="s">
        <v>93</v>
      </c>
      <c r="BK799" s="258">
        <f>ROUND(I799*H799,2)</f>
        <v>0</v>
      </c>
      <c r="BL799" s="16" t="s">
        <v>198</v>
      </c>
      <c r="BM799" s="257" t="s">
        <v>2059</v>
      </c>
    </row>
    <row r="800" s="2" customFormat="1">
      <c r="A800" s="38"/>
      <c r="B800" s="39"/>
      <c r="C800" s="40"/>
      <c r="D800" s="259" t="s">
        <v>187</v>
      </c>
      <c r="E800" s="40"/>
      <c r="F800" s="260" t="s">
        <v>2060</v>
      </c>
      <c r="G800" s="40"/>
      <c r="H800" s="40"/>
      <c r="I800" s="154"/>
      <c r="J800" s="40"/>
      <c r="K800" s="40"/>
      <c r="L800" s="44"/>
      <c r="M800" s="261"/>
      <c r="N800" s="262"/>
      <c r="O800" s="91"/>
      <c r="P800" s="91"/>
      <c r="Q800" s="91"/>
      <c r="R800" s="91"/>
      <c r="S800" s="91"/>
      <c r="T800" s="92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T800" s="16" t="s">
        <v>187</v>
      </c>
      <c r="AU800" s="16" t="s">
        <v>96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2061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2" customFormat="1" ht="24" customHeight="1">
      <c r="A802" s="38"/>
      <c r="B802" s="39"/>
      <c r="C802" s="278" t="s">
        <v>2062</v>
      </c>
      <c r="D802" s="278" t="s">
        <v>334</v>
      </c>
      <c r="E802" s="279" t="s">
        <v>2063</v>
      </c>
      <c r="F802" s="280" t="s">
        <v>2064</v>
      </c>
      <c r="G802" s="281" t="s">
        <v>342</v>
      </c>
      <c r="H802" s="282">
        <v>1</v>
      </c>
      <c r="I802" s="283"/>
      <c r="J802" s="284">
        <f>ROUND(I802*H802,2)</f>
        <v>0</v>
      </c>
      <c r="K802" s="280" t="s">
        <v>280</v>
      </c>
      <c r="L802" s="285"/>
      <c r="M802" s="286" t="s">
        <v>1</v>
      </c>
      <c r="N802" s="287" t="s">
        <v>50</v>
      </c>
      <c r="O802" s="91"/>
      <c r="P802" s="255">
        <f>O802*H802</f>
        <v>0</v>
      </c>
      <c r="Q802" s="255">
        <v>0.023</v>
      </c>
      <c r="R802" s="255">
        <f>Q802*H802</f>
        <v>0.023</v>
      </c>
      <c r="S802" s="255">
        <v>0</v>
      </c>
      <c r="T802" s="256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57" t="s">
        <v>215</v>
      </c>
      <c r="AT802" s="257" t="s">
        <v>334</v>
      </c>
      <c r="AU802" s="257" t="s">
        <v>96</v>
      </c>
      <c r="AY802" s="16" t="s">
        <v>180</v>
      </c>
      <c r="BE802" s="258">
        <f>IF(N802="základní",J802,0)</f>
        <v>0</v>
      </c>
      <c r="BF802" s="258">
        <f>IF(N802="snížená",J802,0)</f>
        <v>0</v>
      </c>
      <c r="BG802" s="258">
        <f>IF(N802="zákl. přenesená",J802,0)</f>
        <v>0</v>
      </c>
      <c r="BH802" s="258">
        <f>IF(N802="sníž. přenesená",J802,0)</f>
        <v>0</v>
      </c>
      <c r="BI802" s="258">
        <f>IF(N802="nulová",J802,0)</f>
        <v>0</v>
      </c>
      <c r="BJ802" s="16" t="s">
        <v>93</v>
      </c>
      <c r="BK802" s="258">
        <f>ROUND(I802*H802,2)</f>
        <v>0</v>
      </c>
      <c r="BL802" s="16" t="s">
        <v>198</v>
      </c>
      <c r="BM802" s="257" t="s">
        <v>2065</v>
      </c>
    </row>
    <row r="803" s="2" customFormat="1">
      <c r="A803" s="38"/>
      <c r="B803" s="39"/>
      <c r="C803" s="40"/>
      <c r="D803" s="259" t="s">
        <v>187</v>
      </c>
      <c r="E803" s="40"/>
      <c r="F803" s="260" t="s">
        <v>2064</v>
      </c>
      <c r="G803" s="40"/>
      <c r="H803" s="40"/>
      <c r="I803" s="154"/>
      <c r="J803" s="40"/>
      <c r="K803" s="40"/>
      <c r="L803" s="44"/>
      <c r="M803" s="261"/>
      <c r="N803" s="262"/>
      <c r="O803" s="91"/>
      <c r="P803" s="91"/>
      <c r="Q803" s="91"/>
      <c r="R803" s="91"/>
      <c r="S803" s="91"/>
      <c r="T803" s="92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T803" s="16" t="s">
        <v>187</v>
      </c>
      <c r="AU803" s="16" t="s">
        <v>96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2066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2067</v>
      </c>
      <c r="D805" s="278" t="s">
        <v>334</v>
      </c>
      <c r="E805" s="279" t="s">
        <v>2068</v>
      </c>
      <c r="F805" s="280" t="s">
        <v>2069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280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0.031</v>
      </c>
      <c r="R805" s="255">
        <f>Q805*H805</f>
        <v>0.031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2070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2069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2071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632</v>
      </c>
      <c r="D808" s="278" t="s">
        <v>334</v>
      </c>
      <c r="E808" s="279" t="s">
        <v>2072</v>
      </c>
      <c r="F808" s="280" t="s">
        <v>2073</v>
      </c>
      <c r="G808" s="281" t="s">
        <v>342</v>
      </c>
      <c r="H808" s="282">
        <v>14</v>
      </c>
      <c r="I808" s="283"/>
      <c r="J808" s="284">
        <f>ROUND(I808*H808,2)</f>
        <v>0</v>
      </c>
      <c r="K808" s="280" t="s">
        <v>280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0.017999999999999999</v>
      </c>
      <c r="R808" s="255">
        <f>Q808*H808</f>
        <v>0.252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2074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2073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2044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2022</v>
      </c>
      <c r="G811" s="268"/>
      <c r="H811" s="271">
        <v>1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2023</v>
      </c>
      <c r="G812" s="268"/>
      <c r="H812" s="271">
        <v>1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2024</v>
      </c>
      <c r="G813" s="268"/>
      <c r="H813" s="271">
        <v>1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2025</v>
      </c>
      <c r="G814" s="268"/>
      <c r="H814" s="271">
        <v>3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2026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2027</v>
      </c>
      <c r="G816" s="268"/>
      <c r="H816" s="271">
        <v>1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2028</v>
      </c>
      <c r="G817" s="268"/>
      <c r="H817" s="271">
        <v>1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2029</v>
      </c>
      <c r="G818" s="268"/>
      <c r="H818" s="271">
        <v>1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2031</v>
      </c>
      <c r="G819" s="268"/>
      <c r="H819" s="271">
        <v>1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2" customFormat="1" ht="24" customHeight="1">
      <c r="A820" s="38"/>
      <c r="B820" s="39"/>
      <c r="C820" s="278" t="s">
        <v>636</v>
      </c>
      <c r="D820" s="278" t="s">
        <v>334</v>
      </c>
      <c r="E820" s="279" t="s">
        <v>2075</v>
      </c>
      <c r="F820" s="280" t="s">
        <v>2076</v>
      </c>
      <c r="G820" s="281" t="s">
        <v>342</v>
      </c>
      <c r="H820" s="282">
        <v>5</v>
      </c>
      <c r="I820" s="283"/>
      <c r="J820" s="284">
        <f>ROUND(I820*H820,2)</f>
        <v>0</v>
      </c>
      <c r="K820" s="280" t="s">
        <v>280</v>
      </c>
      <c r="L820" s="285"/>
      <c r="M820" s="286" t="s">
        <v>1</v>
      </c>
      <c r="N820" s="287" t="s">
        <v>50</v>
      </c>
      <c r="O820" s="91"/>
      <c r="P820" s="255">
        <f>O820*H820</f>
        <v>0</v>
      </c>
      <c r="Q820" s="255">
        <v>0.045999999999999999</v>
      </c>
      <c r="R820" s="255">
        <f>Q820*H820</f>
        <v>0.22999999999999998</v>
      </c>
      <c r="S820" s="255">
        <v>0</v>
      </c>
      <c r="T820" s="256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57" t="s">
        <v>215</v>
      </c>
      <c r="AT820" s="257" t="s">
        <v>334</v>
      </c>
      <c r="AU820" s="257" t="s">
        <v>96</v>
      </c>
      <c r="AY820" s="16" t="s">
        <v>180</v>
      </c>
      <c r="BE820" s="258">
        <f>IF(N820="základní",J820,0)</f>
        <v>0</v>
      </c>
      <c r="BF820" s="258">
        <f>IF(N820="snížená",J820,0)</f>
        <v>0</v>
      </c>
      <c r="BG820" s="258">
        <f>IF(N820="zákl. přenesená",J820,0)</f>
        <v>0</v>
      </c>
      <c r="BH820" s="258">
        <f>IF(N820="sníž. přenesená",J820,0)</f>
        <v>0</v>
      </c>
      <c r="BI820" s="258">
        <f>IF(N820="nulová",J820,0)</f>
        <v>0</v>
      </c>
      <c r="BJ820" s="16" t="s">
        <v>93</v>
      </c>
      <c r="BK820" s="258">
        <f>ROUND(I820*H820,2)</f>
        <v>0</v>
      </c>
      <c r="BL820" s="16" t="s">
        <v>198</v>
      </c>
      <c r="BM820" s="257" t="s">
        <v>2077</v>
      </c>
    </row>
    <row r="821" s="2" customFormat="1">
      <c r="A821" s="38"/>
      <c r="B821" s="39"/>
      <c r="C821" s="40"/>
      <c r="D821" s="259" t="s">
        <v>187</v>
      </c>
      <c r="E821" s="40"/>
      <c r="F821" s="260" t="s">
        <v>2076</v>
      </c>
      <c r="G821" s="40"/>
      <c r="H821" s="40"/>
      <c r="I821" s="154"/>
      <c r="J821" s="40"/>
      <c r="K821" s="40"/>
      <c r="L821" s="44"/>
      <c r="M821" s="261"/>
      <c r="N821" s="262"/>
      <c r="O821" s="91"/>
      <c r="P821" s="91"/>
      <c r="Q821" s="91"/>
      <c r="R821" s="91"/>
      <c r="S821" s="91"/>
      <c r="T821" s="92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T821" s="16" t="s">
        <v>187</v>
      </c>
      <c r="AU821" s="16" t="s">
        <v>96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2078</v>
      </c>
      <c r="G822" s="268"/>
      <c r="H822" s="271">
        <v>5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93</v>
      </c>
      <c r="AY822" s="277" t="s">
        <v>180</v>
      </c>
    </row>
    <row r="823" s="2" customFormat="1" ht="24" customHeight="1">
      <c r="A823" s="38"/>
      <c r="B823" s="39"/>
      <c r="C823" s="278" t="s">
        <v>640</v>
      </c>
      <c r="D823" s="278" t="s">
        <v>334</v>
      </c>
      <c r="E823" s="279" t="s">
        <v>2079</v>
      </c>
      <c r="F823" s="280" t="s">
        <v>2080</v>
      </c>
      <c r="G823" s="281" t="s">
        <v>342</v>
      </c>
      <c r="H823" s="282">
        <v>14</v>
      </c>
      <c r="I823" s="283"/>
      <c r="J823" s="284">
        <f>ROUND(I823*H823,2)</f>
        <v>0</v>
      </c>
      <c r="K823" s="280" t="s">
        <v>1</v>
      </c>
      <c r="L823" s="285"/>
      <c r="M823" s="286" t="s">
        <v>1</v>
      </c>
      <c r="N823" s="287" t="s">
        <v>50</v>
      </c>
      <c r="O823" s="91"/>
      <c r="P823" s="255">
        <f>O823*H823</f>
        <v>0</v>
      </c>
      <c r="Q823" s="255">
        <v>0.0060000000000000001</v>
      </c>
      <c r="R823" s="255">
        <f>Q823*H823</f>
        <v>0.084000000000000005</v>
      </c>
      <c r="S823" s="255">
        <v>0</v>
      </c>
      <c r="T823" s="256">
        <f>S823*H823</f>
        <v>0</v>
      </c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R823" s="257" t="s">
        <v>215</v>
      </c>
      <c r="AT823" s="257" t="s">
        <v>334</v>
      </c>
      <c r="AU823" s="257" t="s">
        <v>96</v>
      </c>
      <c r="AY823" s="16" t="s">
        <v>180</v>
      </c>
      <c r="BE823" s="258">
        <f>IF(N823="základní",J823,0)</f>
        <v>0</v>
      </c>
      <c r="BF823" s="258">
        <f>IF(N823="snížená",J823,0)</f>
        <v>0</v>
      </c>
      <c r="BG823" s="258">
        <f>IF(N823="zákl. přenesená",J823,0)</f>
        <v>0</v>
      </c>
      <c r="BH823" s="258">
        <f>IF(N823="sníž. přenesená",J823,0)</f>
        <v>0</v>
      </c>
      <c r="BI823" s="258">
        <f>IF(N823="nulová",J823,0)</f>
        <v>0</v>
      </c>
      <c r="BJ823" s="16" t="s">
        <v>93</v>
      </c>
      <c r="BK823" s="258">
        <f>ROUND(I823*H823,2)</f>
        <v>0</v>
      </c>
      <c r="BL823" s="16" t="s">
        <v>198</v>
      </c>
      <c r="BM823" s="257" t="s">
        <v>2081</v>
      </c>
    </row>
    <row r="824" s="2" customFormat="1">
      <c r="A824" s="38"/>
      <c r="B824" s="39"/>
      <c r="C824" s="40"/>
      <c r="D824" s="259" t="s">
        <v>187</v>
      </c>
      <c r="E824" s="40"/>
      <c r="F824" s="260" t="s">
        <v>2080</v>
      </c>
      <c r="G824" s="40"/>
      <c r="H824" s="40"/>
      <c r="I824" s="154"/>
      <c r="J824" s="40"/>
      <c r="K824" s="40"/>
      <c r="L824" s="44"/>
      <c r="M824" s="261"/>
      <c r="N824" s="262"/>
      <c r="O824" s="91"/>
      <c r="P824" s="91"/>
      <c r="Q824" s="91"/>
      <c r="R824" s="91"/>
      <c r="S824" s="91"/>
      <c r="T824" s="92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T824" s="16" t="s">
        <v>187</v>
      </c>
      <c r="AU824" s="16" t="s">
        <v>96</v>
      </c>
    </row>
    <row r="825" s="13" customFormat="1">
      <c r="A825" s="13"/>
      <c r="B825" s="267"/>
      <c r="C825" s="268"/>
      <c r="D825" s="259" t="s">
        <v>293</v>
      </c>
      <c r="E825" s="269" t="s">
        <v>1</v>
      </c>
      <c r="F825" s="270" t="s">
        <v>2044</v>
      </c>
      <c r="G825" s="268"/>
      <c r="H825" s="271">
        <v>2</v>
      </c>
      <c r="I825" s="272"/>
      <c r="J825" s="268"/>
      <c r="K825" s="268"/>
      <c r="L825" s="273"/>
      <c r="M825" s="274"/>
      <c r="N825" s="275"/>
      <c r="O825" s="275"/>
      <c r="P825" s="275"/>
      <c r="Q825" s="275"/>
      <c r="R825" s="275"/>
      <c r="S825" s="275"/>
      <c r="T825" s="276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77" t="s">
        <v>293</v>
      </c>
      <c r="AU825" s="277" t="s">
        <v>96</v>
      </c>
      <c r="AV825" s="13" t="s">
        <v>96</v>
      </c>
      <c r="AW825" s="13" t="s">
        <v>40</v>
      </c>
      <c r="AX825" s="13" t="s">
        <v>85</v>
      </c>
      <c r="AY825" s="277" t="s">
        <v>180</v>
      </c>
    </row>
    <row r="826" s="13" customFormat="1">
      <c r="A826" s="13"/>
      <c r="B826" s="267"/>
      <c r="C826" s="268"/>
      <c r="D826" s="259" t="s">
        <v>293</v>
      </c>
      <c r="E826" s="269" t="s">
        <v>1</v>
      </c>
      <c r="F826" s="270" t="s">
        <v>2022</v>
      </c>
      <c r="G826" s="268"/>
      <c r="H826" s="271">
        <v>1</v>
      </c>
      <c r="I826" s="272"/>
      <c r="J826" s="268"/>
      <c r="K826" s="268"/>
      <c r="L826" s="273"/>
      <c r="M826" s="274"/>
      <c r="N826" s="275"/>
      <c r="O826" s="275"/>
      <c r="P826" s="275"/>
      <c r="Q826" s="275"/>
      <c r="R826" s="275"/>
      <c r="S826" s="275"/>
      <c r="T826" s="276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77" t="s">
        <v>293</v>
      </c>
      <c r="AU826" s="277" t="s">
        <v>96</v>
      </c>
      <c r="AV826" s="13" t="s">
        <v>96</v>
      </c>
      <c r="AW826" s="13" t="s">
        <v>40</v>
      </c>
      <c r="AX826" s="13" t="s">
        <v>85</v>
      </c>
      <c r="AY826" s="277" t="s">
        <v>180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2023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2024</v>
      </c>
      <c r="G828" s="268"/>
      <c r="H828" s="271">
        <v>1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2025</v>
      </c>
      <c r="G829" s="268"/>
      <c r="H829" s="271">
        <v>3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2026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2027</v>
      </c>
      <c r="G831" s="268"/>
      <c r="H831" s="271">
        <v>1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2028</v>
      </c>
      <c r="G832" s="268"/>
      <c r="H832" s="271">
        <v>1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2029</v>
      </c>
      <c r="G833" s="268"/>
      <c r="H833" s="271">
        <v>1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2031</v>
      </c>
      <c r="G834" s="268"/>
      <c r="H834" s="271">
        <v>1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2" customFormat="1" ht="24" customHeight="1">
      <c r="A835" s="38"/>
      <c r="B835" s="39"/>
      <c r="C835" s="278" t="s">
        <v>644</v>
      </c>
      <c r="D835" s="278" t="s">
        <v>334</v>
      </c>
      <c r="E835" s="279" t="s">
        <v>2082</v>
      </c>
      <c r="F835" s="280" t="s">
        <v>2083</v>
      </c>
      <c r="G835" s="281" t="s">
        <v>342</v>
      </c>
      <c r="H835" s="282">
        <v>28</v>
      </c>
      <c r="I835" s="283"/>
      <c r="J835" s="284">
        <f>ROUND(I835*H835,2)</f>
        <v>0</v>
      </c>
      <c r="K835" s="280" t="s">
        <v>1</v>
      </c>
      <c r="L835" s="285"/>
      <c r="M835" s="286" t="s">
        <v>1</v>
      </c>
      <c r="N835" s="287" t="s">
        <v>50</v>
      </c>
      <c r="O835" s="91"/>
      <c r="P835" s="255">
        <f>O835*H835</f>
        <v>0</v>
      </c>
      <c r="Q835" s="255">
        <v>0.00048000000000000001</v>
      </c>
      <c r="R835" s="255">
        <f>Q835*H835</f>
        <v>0.013440000000000001</v>
      </c>
      <c r="S835" s="255">
        <v>0</v>
      </c>
      <c r="T835" s="256">
        <f>S835*H835</f>
        <v>0</v>
      </c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R835" s="257" t="s">
        <v>215</v>
      </c>
      <c r="AT835" s="257" t="s">
        <v>334</v>
      </c>
      <c r="AU835" s="257" t="s">
        <v>96</v>
      </c>
      <c r="AY835" s="16" t="s">
        <v>180</v>
      </c>
      <c r="BE835" s="258">
        <f>IF(N835="základní",J835,0)</f>
        <v>0</v>
      </c>
      <c r="BF835" s="258">
        <f>IF(N835="snížená",J835,0)</f>
        <v>0</v>
      </c>
      <c r="BG835" s="258">
        <f>IF(N835="zákl. přenesená",J835,0)</f>
        <v>0</v>
      </c>
      <c r="BH835" s="258">
        <f>IF(N835="sníž. přenesená",J835,0)</f>
        <v>0</v>
      </c>
      <c r="BI835" s="258">
        <f>IF(N835="nulová",J835,0)</f>
        <v>0</v>
      </c>
      <c r="BJ835" s="16" t="s">
        <v>93</v>
      </c>
      <c r="BK835" s="258">
        <f>ROUND(I835*H835,2)</f>
        <v>0</v>
      </c>
      <c r="BL835" s="16" t="s">
        <v>198</v>
      </c>
      <c r="BM835" s="257" t="s">
        <v>2084</v>
      </c>
    </row>
    <row r="836" s="2" customFormat="1">
      <c r="A836" s="38"/>
      <c r="B836" s="39"/>
      <c r="C836" s="40"/>
      <c r="D836" s="259" t="s">
        <v>187</v>
      </c>
      <c r="E836" s="40"/>
      <c r="F836" s="260" t="s">
        <v>2083</v>
      </c>
      <c r="G836" s="40"/>
      <c r="H836" s="40"/>
      <c r="I836" s="154"/>
      <c r="J836" s="40"/>
      <c r="K836" s="40"/>
      <c r="L836" s="44"/>
      <c r="M836" s="261"/>
      <c r="N836" s="262"/>
      <c r="O836" s="91"/>
      <c r="P836" s="91"/>
      <c r="Q836" s="91"/>
      <c r="R836" s="91"/>
      <c r="S836" s="91"/>
      <c r="T836" s="92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T836" s="16" t="s">
        <v>187</v>
      </c>
      <c r="AU836" s="16" t="s">
        <v>96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2085</v>
      </c>
      <c r="G837" s="268"/>
      <c r="H837" s="271">
        <v>4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2086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2087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2088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2089</v>
      </c>
      <c r="G841" s="268"/>
      <c r="H841" s="271">
        <v>6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2090</v>
      </c>
      <c r="G842" s="268"/>
      <c r="H842" s="271">
        <v>4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2091</v>
      </c>
      <c r="G843" s="268"/>
      <c r="H843" s="271">
        <v>2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2092</v>
      </c>
      <c r="G844" s="268"/>
      <c r="H844" s="271">
        <v>2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2093</v>
      </c>
      <c r="G845" s="268"/>
      <c r="H845" s="271">
        <v>2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2094</v>
      </c>
      <c r="G846" s="268"/>
      <c r="H846" s="271">
        <v>2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2" customFormat="1" ht="16.5" customHeight="1">
      <c r="A847" s="38"/>
      <c r="B847" s="39"/>
      <c r="C847" s="278" t="s">
        <v>649</v>
      </c>
      <c r="D847" s="278" t="s">
        <v>334</v>
      </c>
      <c r="E847" s="279" t="s">
        <v>2095</v>
      </c>
      <c r="F847" s="280" t="s">
        <v>2096</v>
      </c>
      <c r="G847" s="281" t="s">
        <v>342</v>
      </c>
      <c r="H847" s="282">
        <v>28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0.0035999999999999999</v>
      </c>
      <c r="R847" s="255">
        <f>Q847*H847</f>
        <v>0.1008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2097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2098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2085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2086</v>
      </c>
      <c r="G850" s="268"/>
      <c r="H850" s="271">
        <v>2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13" customFormat="1">
      <c r="A851" s="13"/>
      <c r="B851" s="267"/>
      <c r="C851" s="268"/>
      <c r="D851" s="259" t="s">
        <v>293</v>
      </c>
      <c r="E851" s="269" t="s">
        <v>1</v>
      </c>
      <c r="F851" s="270" t="s">
        <v>2087</v>
      </c>
      <c r="G851" s="268"/>
      <c r="H851" s="271">
        <v>2</v>
      </c>
      <c r="I851" s="272"/>
      <c r="J851" s="268"/>
      <c r="K851" s="268"/>
      <c r="L851" s="273"/>
      <c r="M851" s="274"/>
      <c r="N851" s="275"/>
      <c r="O851" s="275"/>
      <c r="P851" s="275"/>
      <c r="Q851" s="275"/>
      <c r="R851" s="275"/>
      <c r="S851" s="275"/>
      <c r="T851" s="276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77" t="s">
        <v>293</v>
      </c>
      <c r="AU851" s="277" t="s">
        <v>96</v>
      </c>
      <c r="AV851" s="13" t="s">
        <v>96</v>
      </c>
      <c r="AW851" s="13" t="s">
        <v>40</v>
      </c>
      <c r="AX851" s="13" t="s">
        <v>85</v>
      </c>
      <c r="AY851" s="277" t="s">
        <v>180</v>
      </c>
    </row>
    <row r="852" s="13" customFormat="1">
      <c r="A852" s="13"/>
      <c r="B852" s="267"/>
      <c r="C852" s="268"/>
      <c r="D852" s="259" t="s">
        <v>293</v>
      </c>
      <c r="E852" s="269" t="s">
        <v>1</v>
      </c>
      <c r="F852" s="270" t="s">
        <v>2088</v>
      </c>
      <c r="G852" s="268"/>
      <c r="H852" s="271">
        <v>2</v>
      </c>
      <c r="I852" s="272"/>
      <c r="J852" s="268"/>
      <c r="K852" s="268"/>
      <c r="L852" s="273"/>
      <c r="M852" s="274"/>
      <c r="N852" s="275"/>
      <c r="O852" s="275"/>
      <c r="P852" s="275"/>
      <c r="Q852" s="275"/>
      <c r="R852" s="275"/>
      <c r="S852" s="275"/>
      <c r="T852" s="27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77" t="s">
        <v>293</v>
      </c>
      <c r="AU852" s="277" t="s">
        <v>96</v>
      </c>
      <c r="AV852" s="13" t="s">
        <v>96</v>
      </c>
      <c r="AW852" s="13" t="s">
        <v>40</v>
      </c>
      <c r="AX852" s="13" t="s">
        <v>85</v>
      </c>
      <c r="AY852" s="277" t="s">
        <v>180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2089</v>
      </c>
      <c r="G853" s="268"/>
      <c r="H853" s="271">
        <v>6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2090</v>
      </c>
      <c r="G854" s="268"/>
      <c r="H854" s="271">
        <v>4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13" customFormat="1">
      <c r="A855" s="13"/>
      <c r="B855" s="267"/>
      <c r="C855" s="268"/>
      <c r="D855" s="259" t="s">
        <v>293</v>
      </c>
      <c r="E855" s="269" t="s">
        <v>1</v>
      </c>
      <c r="F855" s="270" t="s">
        <v>2091</v>
      </c>
      <c r="G855" s="268"/>
      <c r="H855" s="271">
        <v>2</v>
      </c>
      <c r="I855" s="272"/>
      <c r="J855" s="268"/>
      <c r="K855" s="268"/>
      <c r="L855" s="273"/>
      <c r="M855" s="274"/>
      <c r="N855" s="275"/>
      <c r="O855" s="275"/>
      <c r="P855" s="275"/>
      <c r="Q855" s="275"/>
      <c r="R855" s="275"/>
      <c r="S855" s="275"/>
      <c r="T855" s="276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77" t="s">
        <v>293</v>
      </c>
      <c r="AU855" s="277" t="s">
        <v>96</v>
      </c>
      <c r="AV855" s="13" t="s">
        <v>96</v>
      </c>
      <c r="AW855" s="13" t="s">
        <v>40</v>
      </c>
      <c r="AX855" s="13" t="s">
        <v>85</v>
      </c>
      <c r="AY855" s="277" t="s">
        <v>180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2092</v>
      </c>
      <c r="G856" s="268"/>
      <c r="H856" s="271">
        <v>2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85</v>
      </c>
      <c r="AY856" s="277" t="s">
        <v>180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2093</v>
      </c>
      <c r="G857" s="268"/>
      <c r="H857" s="271">
        <v>2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2094</v>
      </c>
      <c r="G858" s="268"/>
      <c r="H858" s="271">
        <v>2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2" customFormat="1" ht="24" customHeight="1">
      <c r="A859" s="38"/>
      <c r="B859" s="39"/>
      <c r="C859" s="278" t="s">
        <v>2099</v>
      </c>
      <c r="D859" s="278" t="s">
        <v>334</v>
      </c>
      <c r="E859" s="279" t="s">
        <v>2100</v>
      </c>
      <c r="F859" s="280" t="s">
        <v>2101</v>
      </c>
      <c r="G859" s="281" t="s">
        <v>342</v>
      </c>
      <c r="H859" s="282">
        <v>2</v>
      </c>
      <c r="I859" s="283"/>
      <c r="J859" s="284">
        <f>ROUND(I859*H859,2)</f>
        <v>0</v>
      </c>
      <c r="K859" s="280" t="s">
        <v>1</v>
      </c>
      <c r="L859" s="285"/>
      <c r="M859" s="286" t="s">
        <v>1</v>
      </c>
      <c r="N859" s="287" t="s">
        <v>50</v>
      </c>
      <c r="O859" s="91"/>
      <c r="P859" s="255">
        <f>O859*H859</f>
        <v>0</v>
      </c>
      <c r="Q859" s="255">
        <v>0.00107</v>
      </c>
      <c r="R859" s="255">
        <f>Q859*H859</f>
        <v>0.00214</v>
      </c>
      <c r="S859" s="255">
        <v>0</v>
      </c>
      <c r="T859" s="256">
        <f>S859*H859</f>
        <v>0</v>
      </c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R859" s="257" t="s">
        <v>215</v>
      </c>
      <c r="AT859" s="257" t="s">
        <v>334</v>
      </c>
      <c r="AU859" s="257" t="s">
        <v>96</v>
      </c>
      <c r="AY859" s="16" t="s">
        <v>180</v>
      </c>
      <c r="BE859" s="258">
        <f>IF(N859="základní",J859,0)</f>
        <v>0</v>
      </c>
      <c r="BF859" s="258">
        <f>IF(N859="snížená",J859,0)</f>
        <v>0</v>
      </c>
      <c r="BG859" s="258">
        <f>IF(N859="zákl. přenesená",J859,0)</f>
        <v>0</v>
      </c>
      <c r="BH859" s="258">
        <f>IF(N859="sníž. přenesená",J859,0)</f>
        <v>0</v>
      </c>
      <c r="BI859" s="258">
        <f>IF(N859="nulová",J859,0)</f>
        <v>0</v>
      </c>
      <c r="BJ859" s="16" t="s">
        <v>93</v>
      </c>
      <c r="BK859" s="258">
        <f>ROUND(I859*H859,2)</f>
        <v>0</v>
      </c>
      <c r="BL859" s="16" t="s">
        <v>198</v>
      </c>
      <c r="BM859" s="257" t="s">
        <v>2102</v>
      </c>
    </row>
    <row r="860" s="2" customFormat="1">
      <c r="A860" s="38"/>
      <c r="B860" s="39"/>
      <c r="C860" s="40"/>
      <c r="D860" s="259" t="s">
        <v>187</v>
      </c>
      <c r="E860" s="40"/>
      <c r="F860" s="260" t="s">
        <v>2101</v>
      </c>
      <c r="G860" s="40"/>
      <c r="H860" s="40"/>
      <c r="I860" s="154"/>
      <c r="J860" s="40"/>
      <c r="K860" s="40"/>
      <c r="L860" s="44"/>
      <c r="M860" s="261"/>
      <c r="N860" s="262"/>
      <c r="O860" s="91"/>
      <c r="P860" s="91"/>
      <c r="Q860" s="91"/>
      <c r="R860" s="91"/>
      <c r="S860" s="91"/>
      <c r="T860" s="92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T860" s="16" t="s">
        <v>187</v>
      </c>
      <c r="AU860" s="16" t="s">
        <v>96</v>
      </c>
    </row>
    <row r="861" s="13" customFormat="1">
      <c r="A861" s="13"/>
      <c r="B861" s="267"/>
      <c r="C861" s="268"/>
      <c r="D861" s="259" t="s">
        <v>293</v>
      </c>
      <c r="E861" s="269" t="s">
        <v>1</v>
      </c>
      <c r="F861" s="270" t="s">
        <v>2103</v>
      </c>
      <c r="G861" s="268"/>
      <c r="H861" s="271">
        <v>2</v>
      </c>
      <c r="I861" s="272"/>
      <c r="J861" s="268"/>
      <c r="K861" s="268"/>
      <c r="L861" s="273"/>
      <c r="M861" s="274"/>
      <c r="N861" s="275"/>
      <c r="O861" s="275"/>
      <c r="P861" s="275"/>
      <c r="Q861" s="275"/>
      <c r="R861" s="275"/>
      <c r="S861" s="275"/>
      <c r="T861" s="276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77" t="s">
        <v>293</v>
      </c>
      <c r="AU861" s="277" t="s">
        <v>96</v>
      </c>
      <c r="AV861" s="13" t="s">
        <v>96</v>
      </c>
      <c r="AW861" s="13" t="s">
        <v>40</v>
      </c>
      <c r="AX861" s="13" t="s">
        <v>93</v>
      </c>
      <c r="AY861" s="277" t="s">
        <v>180</v>
      </c>
    </row>
    <row r="862" s="2" customFormat="1" ht="16.5" customHeight="1">
      <c r="A862" s="38"/>
      <c r="B862" s="39"/>
      <c r="C862" s="278" t="s">
        <v>2104</v>
      </c>
      <c r="D862" s="278" t="s">
        <v>334</v>
      </c>
      <c r="E862" s="279" t="s">
        <v>2105</v>
      </c>
      <c r="F862" s="280" t="s">
        <v>2106</v>
      </c>
      <c r="G862" s="281" t="s">
        <v>342</v>
      </c>
      <c r="H862" s="282">
        <v>2</v>
      </c>
      <c r="I862" s="283"/>
      <c r="J862" s="284">
        <f>ROUND(I862*H862,2)</f>
        <v>0</v>
      </c>
      <c r="K862" s="280" t="s">
        <v>1</v>
      </c>
      <c r="L862" s="285"/>
      <c r="M862" s="286" t="s">
        <v>1</v>
      </c>
      <c r="N862" s="287" t="s">
        <v>50</v>
      </c>
      <c r="O862" s="91"/>
      <c r="P862" s="255">
        <f>O862*H862</f>
        <v>0</v>
      </c>
      <c r="Q862" s="255">
        <v>0.0040000000000000001</v>
      </c>
      <c r="R862" s="255">
        <f>Q862*H862</f>
        <v>0.0080000000000000002</v>
      </c>
      <c r="S862" s="255">
        <v>0</v>
      </c>
      <c r="T862" s="256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257" t="s">
        <v>215</v>
      </c>
      <c r="AT862" s="257" t="s">
        <v>334</v>
      </c>
      <c r="AU862" s="257" t="s">
        <v>96</v>
      </c>
      <c r="AY862" s="16" t="s">
        <v>180</v>
      </c>
      <c r="BE862" s="258">
        <f>IF(N862="základní",J862,0)</f>
        <v>0</v>
      </c>
      <c r="BF862" s="258">
        <f>IF(N862="snížená",J862,0)</f>
        <v>0</v>
      </c>
      <c r="BG862" s="258">
        <f>IF(N862="zákl. přenesená",J862,0)</f>
        <v>0</v>
      </c>
      <c r="BH862" s="258">
        <f>IF(N862="sníž. přenesená",J862,0)</f>
        <v>0</v>
      </c>
      <c r="BI862" s="258">
        <f>IF(N862="nulová",J862,0)</f>
        <v>0</v>
      </c>
      <c r="BJ862" s="16" t="s">
        <v>93</v>
      </c>
      <c r="BK862" s="258">
        <f>ROUND(I862*H862,2)</f>
        <v>0</v>
      </c>
      <c r="BL862" s="16" t="s">
        <v>198</v>
      </c>
      <c r="BM862" s="257" t="s">
        <v>2107</v>
      </c>
    </row>
    <row r="863" s="2" customFormat="1">
      <c r="A863" s="38"/>
      <c r="B863" s="39"/>
      <c r="C863" s="40"/>
      <c r="D863" s="259" t="s">
        <v>187</v>
      </c>
      <c r="E863" s="40"/>
      <c r="F863" s="260" t="s">
        <v>2108</v>
      </c>
      <c r="G863" s="40"/>
      <c r="H863" s="40"/>
      <c r="I863" s="154"/>
      <c r="J863" s="40"/>
      <c r="K863" s="40"/>
      <c r="L863" s="44"/>
      <c r="M863" s="261"/>
      <c r="N863" s="262"/>
      <c r="O863" s="91"/>
      <c r="P863" s="91"/>
      <c r="Q863" s="91"/>
      <c r="R863" s="91"/>
      <c r="S863" s="91"/>
      <c r="T863" s="92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T863" s="16" t="s">
        <v>187</v>
      </c>
      <c r="AU863" s="16" t="s">
        <v>96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2103</v>
      </c>
      <c r="G864" s="268"/>
      <c r="H864" s="271">
        <v>2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93</v>
      </c>
      <c r="AY864" s="277" t="s">
        <v>180</v>
      </c>
    </row>
    <row r="865" s="2" customFormat="1" ht="16.5" customHeight="1">
      <c r="A865" s="38"/>
      <c r="B865" s="39"/>
      <c r="C865" s="278" t="s">
        <v>2109</v>
      </c>
      <c r="D865" s="278" t="s">
        <v>334</v>
      </c>
      <c r="E865" s="279" t="s">
        <v>2110</v>
      </c>
      <c r="F865" s="280" t="s">
        <v>2111</v>
      </c>
      <c r="G865" s="281" t="s">
        <v>342</v>
      </c>
      <c r="H865" s="282">
        <v>2</v>
      </c>
      <c r="I865" s="283"/>
      <c r="J865" s="284">
        <f>ROUND(I865*H865,2)</f>
        <v>0</v>
      </c>
      <c r="K865" s="280" t="s">
        <v>1</v>
      </c>
      <c r="L865" s="285"/>
      <c r="M865" s="286" t="s">
        <v>1</v>
      </c>
      <c r="N865" s="287" t="s">
        <v>50</v>
      </c>
      <c r="O865" s="91"/>
      <c r="P865" s="255">
        <f>O865*H865</f>
        <v>0</v>
      </c>
      <c r="Q865" s="255">
        <v>0.0040000000000000001</v>
      </c>
      <c r="R865" s="255">
        <f>Q865*H865</f>
        <v>0.0080000000000000002</v>
      </c>
      <c r="S865" s="255">
        <v>0</v>
      </c>
      <c r="T865" s="256">
        <f>S865*H865</f>
        <v>0</v>
      </c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R865" s="257" t="s">
        <v>215</v>
      </c>
      <c r="AT865" s="257" t="s">
        <v>334</v>
      </c>
      <c r="AU865" s="257" t="s">
        <v>96</v>
      </c>
      <c r="AY865" s="16" t="s">
        <v>180</v>
      </c>
      <c r="BE865" s="258">
        <f>IF(N865="základní",J865,0)</f>
        <v>0</v>
      </c>
      <c r="BF865" s="258">
        <f>IF(N865="snížená",J865,0)</f>
        <v>0</v>
      </c>
      <c r="BG865" s="258">
        <f>IF(N865="zákl. přenesená",J865,0)</f>
        <v>0</v>
      </c>
      <c r="BH865" s="258">
        <f>IF(N865="sníž. přenesená",J865,0)</f>
        <v>0</v>
      </c>
      <c r="BI865" s="258">
        <f>IF(N865="nulová",J865,0)</f>
        <v>0</v>
      </c>
      <c r="BJ865" s="16" t="s">
        <v>93</v>
      </c>
      <c r="BK865" s="258">
        <f>ROUND(I865*H865,2)</f>
        <v>0</v>
      </c>
      <c r="BL865" s="16" t="s">
        <v>198</v>
      </c>
      <c r="BM865" s="257" t="s">
        <v>2112</v>
      </c>
    </row>
    <row r="866" s="2" customFormat="1">
      <c r="A866" s="38"/>
      <c r="B866" s="39"/>
      <c r="C866" s="40"/>
      <c r="D866" s="259" t="s">
        <v>187</v>
      </c>
      <c r="E866" s="40"/>
      <c r="F866" s="260" t="s">
        <v>2111</v>
      </c>
      <c r="G866" s="40"/>
      <c r="H866" s="40"/>
      <c r="I866" s="154"/>
      <c r="J866" s="40"/>
      <c r="K866" s="40"/>
      <c r="L866" s="44"/>
      <c r="M866" s="261"/>
      <c r="N866" s="262"/>
      <c r="O866" s="91"/>
      <c r="P866" s="91"/>
      <c r="Q866" s="91"/>
      <c r="R866" s="91"/>
      <c r="S866" s="91"/>
      <c r="T866" s="92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T866" s="16" t="s">
        <v>187</v>
      </c>
      <c r="AU866" s="16" t="s">
        <v>96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2113</v>
      </c>
      <c r="G867" s="268"/>
      <c r="H867" s="271">
        <v>2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2" customFormat="1" ht="24" customHeight="1">
      <c r="A868" s="38"/>
      <c r="B868" s="39"/>
      <c r="C868" s="278" t="s">
        <v>2114</v>
      </c>
      <c r="D868" s="278" t="s">
        <v>334</v>
      </c>
      <c r="E868" s="279" t="s">
        <v>2115</v>
      </c>
      <c r="F868" s="280" t="s">
        <v>2116</v>
      </c>
      <c r="G868" s="281" t="s">
        <v>342</v>
      </c>
      <c r="H868" s="282">
        <v>2</v>
      </c>
      <c r="I868" s="283"/>
      <c r="J868" s="284">
        <f>ROUND(I868*H868,2)</f>
        <v>0</v>
      </c>
      <c r="K868" s="280" t="s">
        <v>1</v>
      </c>
      <c r="L868" s="285"/>
      <c r="M868" s="286" t="s">
        <v>1</v>
      </c>
      <c r="N868" s="287" t="s">
        <v>50</v>
      </c>
      <c r="O868" s="91"/>
      <c r="P868" s="255">
        <f>O868*H868</f>
        <v>0</v>
      </c>
      <c r="Q868" s="255">
        <v>0.00056999999999999998</v>
      </c>
      <c r="R868" s="255">
        <f>Q868*H868</f>
        <v>0.00114</v>
      </c>
      <c r="S868" s="255">
        <v>0</v>
      </c>
      <c r="T868" s="256">
        <f>S868*H868</f>
        <v>0</v>
      </c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R868" s="257" t="s">
        <v>215</v>
      </c>
      <c r="AT868" s="257" t="s">
        <v>334</v>
      </c>
      <c r="AU868" s="257" t="s">
        <v>96</v>
      </c>
      <c r="AY868" s="16" t="s">
        <v>180</v>
      </c>
      <c r="BE868" s="258">
        <f>IF(N868="základní",J868,0)</f>
        <v>0</v>
      </c>
      <c r="BF868" s="258">
        <f>IF(N868="snížená",J868,0)</f>
        <v>0</v>
      </c>
      <c r="BG868" s="258">
        <f>IF(N868="zákl. přenesená",J868,0)</f>
        <v>0</v>
      </c>
      <c r="BH868" s="258">
        <f>IF(N868="sníž. přenesená",J868,0)</f>
        <v>0</v>
      </c>
      <c r="BI868" s="258">
        <f>IF(N868="nulová",J868,0)</f>
        <v>0</v>
      </c>
      <c r="BJ868" s="16" t="s">
        <v>93</v>
      </c>
      <c r="BK868" s="258">
        <f>ROUND(I868*H868,2)</f>
        <v>0</v>
      </c>
      <c r="BL868" s="16" t="s">
        <v>198</v>
      </c>
      <c r="BM868" s="257" t="s">
        <v>2117</v>
      </c>
    </row>
    <row r="869" s="2" customFormat="1">
      <c r="A869" s="38"/>
      <c r="B869" s="39"/>
      <c r="C869" s="40"/>
      <c r="D869" s="259" t="s">
        <v>187</v>
      </c>
      <c r="E869" s="40"/>
      <c r="F869" s="260" t="s">
        <v>2116</v>
      </c>
      <c r="G869" s="40"/>
      <c r="H869" s="40"/>
      <c r="I869" s="154"/>
      <c r="J869" s="40"/>
      <c r="K869" s="40"/>
      <c r="L869" s="44"/>
      <c r="M869" s="261"/>
      <c r="N869" s="262"/>
      <c r="O869" s="91"/>
      <c r="P869" s="91"/>
      <c r="Q869" s="91"/>
      <c r="R869" s="91"/>
      <c r="S869" s="91"/>
      <c r="T869" s="92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T869" s="16" t="s">
        <v>187</v>
      </c>
      <c r="AU869" s="16" t="s">
        <v>96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2113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2" customFormat="1" ht="24" customHeight="1">
      <c r="A871" s="38"/>
      <c r="B871" s="39"/>
      <c r="C871" s="278" t="s">
        <v>655</v>
      </c>
      <c r="D871" s="278" t="s">
        <v>334</v>
      </c>
      <c r="E871" s="279" t="s">
        <v>2118</v>
      </c>
      <c r="F871" s="280" t="s">
        <v>2119</v>
      </c>
      <c r="G871" s="281" t="s">
        <v>342</v>
      </c>
      <c r="H871" s="282">
        <v>10</v>
      </c>
      <c r="I871" s="283"/>
      <c r="J871" s="284">
        <f>ROUND(I871*H871,2)</f>
        <v>0</v>
      </c>
      <c r="K871" s="280" t="s">
        <v>1</v>
      </c>
      <c r="L871" s="285"/>
      <c r="M871" s="286" t="s">
        <v>1</v>
      </c>
      <c r="N871" s="287" t="s">
        <v>50</v>
      </c>
      <c r="O871" s="91"/>
      <c r="P871" s="255">
        <f>O871*H871</f>
        <v>0</v>
      </c>
      <c r="Q871" s="255">
        <v>0.0013500000000000001</v>
      </c>
      <c r="R871" s="255">
        <f>Q871*H871</f>
        <v>0.013500000000000002</v>
      </c>
      <c r="S871" s="255">
        <v>0</v>
      </c>
      <c r="T871" s="256">
        <f>S871*H871</f>
        <v>0</v>
      </c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R871" s="257" t="s">
        <v>215</v>
      </c>
      <c r="AT871" s="257" t="s">
        <v>334</v>
      </c>
      <c r="AU871" s="257" t="s">
        <v>96</v>
      </c>
      <c r="AY871" s="16" t="s">
        <v>180</v>
      </c>
      <c r="BE871" s="258">
        <f>IF(N871="základní",J871,0)</f>
        <v>0</v>
      </c>
      <c r="BF871" s="258">
        <f>IF(N871="snížená",J871,0)</f>
        <v>0</v>
      </c>
      <c r="BG871" s="258">
        <f>IF(N871="zákl. přenesená",J871,0)</f>
        <v>0</v>
      </c>
      <c r="BH871" s="258">
        <f>IF(N871="sníž. přenesená",J871,0)</f>
        <v>0</v>
      </c>
      <c r="BI871" s="258">
        <f>IF(N871="nulová",J871,0)</f>
        <v>0</v>
      </c>
      <c r="BJ871" s="16" t="s">
        <v>93</v>
      </c>
      <c r="BK871" s="258">
        <f>ROUND(I871*H871,2)</f>
        <v>0</v>
      </c>
      <c r="BL871" s="16" t="s">
        <v>198</v>
      </c>
      <c r="BM871" s="257" t="s">
        <v>2120</v>
      </c>
    </row>
    <row r="872" s="2" customFormat="1">
      <c r="A872" s="38"/>
      <c r="B872" s="39"/>
      <c r="C872" s="40"/>
      <c r="D872" s="259" t="s">
        <v>187</v>
      </c>
      <c r="E872" s="40"/>
      <c r="F872" s="260" t="s">
        <v>2119</v>
      </c>
      <c r="G872" s="40"/>
      <c r="H872" s="40"/>
      <c r="I872" s="154"/>
      <c r="J872" s="40"/>
      <c r="K872" s="40"/>
      <c r="L872" s="44"/>
      <c r="M872" s="261"/>
      <c r="N872" s="262"/>
      <c r="O872" s="91"/>
      <c r="P872" s="91"/>
      <c r="Q872" s="91"/>
      <c r="R872" s="91"/>
      <c r="S872" s="91"/>
      <c r="T872" s="92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T872" s="16" t="s">
        <v>187</v>
      </c>
      <c r="AU872" s="16" t="s">
        <v>96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2121</v>
      </c>
      <c r="G873" s="268"/>
      <c r="H873" s="271">
        <v>10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93</v>
      </c>
      <c r="AY873" s="277" t="s">
        <v>180</v>
      </c>
    </row>
    <row r="874" s="2" customFormat="1" ht="16.5" customHeight="1">
      <c r="A874" s="38"/>
      <c r="B874" s="39"/>
      <c r="C874" s="278" t="s">
        <v>660</v>
      </c>
      <c r="D874" s="278" t="s">
        <v>334</v>
      </c>
      <c r="E874" s="279" t="s">
        <v>2122</v>
      </c>
      <c r="F874" s="280" t="s">
        <v>2123</v>
      </c>
      <c r="G874" s="281" t="s">
        <v>342</v>
      </c>
      <c r="H874" s="282">
        <v>10</v>
      </c>
      <c r="I874" s="283"/>
      <c r="J874" s="284">
        <f>ROUND(I874*H874,2)</f>
        <v>0</v>
      </c>
      <c r="K874" s="280" t="s">
        <v>1</v>
      </c>
      <c r="L874" s="285"/>
      <c r="M874" s="286" t="s">
        <v>1</v>
      </c>
      <c r="N874" s="287" t="s">
        <v>50</v>
      </c>
      <c r="O874" s="91"/>
      <c r="P874" s="255">
        <f>O874*H874</f>
        <v>0</v>
      </c>
      <c r="Q874" s="255">
        <v>0.0040000000000000001</v>
      </c>
      <c r="R874" s="255">
        <f>Q874*H874</f>
        <v>0.040000000000000001</v>
      </c>
      <c r="S874" s="255">
        <v>0</v>
      </c>
      <c r="T874" s="256">
        <f>S874*H874</f>
        <v>0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257" t="s">
        <v>215</v>
      </c>
      <c r="AT874" s="257" t="s">
        <v>334</v>
      </c>
      <c r="AU874" s="257" t="s">
        <v>96</v>
      </c>
      <c r="AY874" s="16" t="s">
        <v>180</v>
      </c>
      <c r="BE874" s="258">
        <f>IF(N874="základní",J874,0)</f>
        <v>0</v>
      </c>
      <c r="BF874" s="258">
        <f>IF(N874="snížená",J874,0)</f>
        <v>0</v>
      </c>
      <c r="BG874" s="258">
        <f>IF(N874="zákl. přenesená",J874,0)</f>
        <v>0</v>
      </c>
      <c r="BH874" s="258">
        <f>IF(N874="sníž. přenesená",J874,0)</f>
        <v>0</v>
      </c>
      <c r="BI874" s="258">
        <f>IF(N874="nulová",J874,0)</f>
        <v>0</v>
      </c>
      <c r="BJ874" s="16" t="s">
        <v>93</v>
      </c>
      <c r="BK874" s="258">
        <f>ROUND(I874*H874,2)</f>
        <v>0</v>
      </c>
      <c r="BL874" s="16" t="s">
        <v>198</v>
      </c>
      <c r="BM874" s="257" t="s">
        <v>2124</v>
      </c>
    </row>
    <row r="875" s="2" customFormat="1">
      <c r="A875" s="38"/>
      <c r="B875" s="39"/>
      <c r="C875" s="40"/>
      <c r="D875" s="259" t="s">
        <v>187</v>
      </c>
      <c r="E875" s="40"/>
      <c r="F875" s="260" t="s">
        <v>2123</v>
      </c>
      <c r="G875" s="40"/>
      <c r="H875" s="40"/>
      <c r="I875" s="154"/>
      <c r="J875" s="40"/>
      <c r="K875" s="40"/>
      <c r="L875" s="44"/>
      <c r="M875" s="261"/>
      <c r="N875" s="262"/>
      <c r="O875" s="91"/>
      <c r="P875" s="91"/>
      <c r="Q875" s="91"/>
      <c r="R875" s="91"/>
      <c r="S875" s="91"/>
      <c r="T875" s="92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T875" s="16" t="s">
        <v>187</v>
      </c>
      <c r="AU875" s="16" t="s">
        <v>96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2121</v>
      </c>
      <c r="G876" s="268"/>
      <c r="H876" s="271">
        <v>10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93</v>
      </c>
      <c r="AY876" s="277" t="s">
        <v>180</v>
      </c>
    </row>
    <row r="877" s="2" customFormat="1" ht="24" customHeight="1">
      <c r="A877" s="38"/>
      <c r="B877" s="39"/>
      <c r="C877" s="278" t="s">
        <v>664</v>
      </c>
      <c r="D877" s="278" t="s">
        <v>334</v>
      </c>
      <c r="E877" s="279" t="s">
        <v>2125</v>
      </c>
      <c r="F877" s="280" t="s">
        <v>2126</v>
      </c>
      <c r="G877" s="281" t="s">
        <v>342</v>
      </c>
      <c r="H877" s="282">
        <v>1</v>
      </c>
      <c r="I877" s="283"/>
      <c r="J877" s="284">
        <f>ROUND(I877*H877,2)</f>
        <v>0</v>
      </c>
      <c r="K877" s="280" t="s">
        <v>1</v>
      </c>
      <c r="L877" s="285"/>
      <c r="M877" s="286" t="s">
        <v>1</v>
      </c>
      <c r="N877" s="287" t="s">
        <v>50</v>
      </c>
      <c r="O877" s="91"/>
      <c r="P877" s="255">
        <f>O877*H877</f>
        <v>0</v>
      </c>
      <c r="Q877" s="255">
        <v>0.0060000000000000001</v>
      </c>
      <c r="R877" s="255">
        <f>Q877*H877</f>
        <v>0.0060000000000000001</v>
      </c>
      <c r="S877" s="255">
        <v>0</v>
      </c>
      <c r="T877" s="256">
        <f>S877*H877</f>
        <v>0</v>
      </c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R877" s="257" t="s">
        <v>215</v>
      </c>
      <c r="AT877" s="257" t="s">
        <v>334</v>
      </c>
      <c r="AU877" s="257" t="s">
        <v>96</v>
      </c>
      <c r="AY877" s="16" t="s">
        <v>180</v>
      </c>
      <c r="BE877" s="258">
        <f>IF(N877="základní",J877,0)</f>
        <v>0</v>
      </c>
      <c r="BF877" s="258">
        <f>IF(N877="snížená",J877,0)</f>
        <v>0</v>
      </c>
      <c r="BG877" s="258">
        <f>IF(N877="zákl. přenesená",J877,0)</f>
        <v>0</v>
      </c>
      <c r="BH877" s="258">
        <f>IF(N877="sníž. přenesená",J877,0)</f>
        <v>0</v>
      </c>
      <c r="BI877" s="258">
        <f>IF(N877="nulová",J877,0)</f>
        <v>0</v>
      </c>
      <c r="BJ877" s="16" t="s">
        <v>93</v>
      </c>
      <c r="BK877" s="258">
        <f>ROUND(I877*H877,2)</f>
        <v>0</v>
      </c>
      <c r="BL877" s="16" t="s">
        <v>198</v>
      </c>
      <c r="BM877" s="257" t="s">
        <v>2127</v>
      </c>
    </row>
    <row r="878" s="2" customFormat="1">
      <c r="A878" s="38"/>
      <c r="B878" s="39"/>
      <c r="C878" s="40"/>
      <c r="D878" s="259" t="s">
        <v>187</v>
      </c>
      <c r="E878" s="40"/>
      <c r="F878" s="260" t="s">
        <v>2126</v>
      </c>
      <c r="G878" s="40"/>
      <c r="H878" s="40"/>
      <c r="I878" s="154"/>
      <c r="J878" s="40"/>
      <c r="K878" s="40"/>
      <c r="L878" s="44"/>
      <c r="M878" s="261"/>
      <c r="N878" s="262"/>
      <c r="O878" s="91"/>
      <c r="P878" s="91"/>
      <c r="Q878" s="91"/>
      <c r="R878" s="91"/>
      <c r="S878" s="91"/>
      <c r="T878" s="92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T878" s="16" t="s">
        <v>187</v>
      </c>
      <c r="AU878" s="16" t="s">
        <v>96</v>
      </c>
    </row>
    <row r="879" s="13" customFormat="1">
      <c r="A879" s="13"/>
      <c r="B879" s="267"/>
      <c r="C879" s="268"/>
      <c r="D879" s="259" t="s">
        <v>293</v>
      </c>
      <c r="E879" s="269" t="s">
        <v>1</v>
      </c>
      <c r="F879" s="270" t="s">
        <v>2128</v>
      </c>
      <c r="G879" s="268"/>
      <c r="H879" s="271">
        <v>6</v>
      </c>
      <c r="I879" s="272"/>
      <c r="J879" s="268"/>
      <c r="K879" s="268"/>
      <c r="L879" s="273"/>
      <c r="M879" s="274"/>
      <c r="N879" s="275"/>
      <c r="O879" s="275"/>
      <c r="P879" s="275"/>
      <c r="Q879" s="275"/>
      <c r="R879" s="275"/>
      <c r="S879" s="275"/>
      <c r="T879" s="27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77" t="s">
        <v>293</v>
      </c>
      <c r="AU879" s="277" t="s">
        <v>96</v>
      </c>
      <c r="AV879" s="13" t="s">
        <v>96</v>
      </c>
      <c r="AW879" s="13" t="s">
        <v>40</v>
      </c>
      <c r="AX879" s="13" t="s">
        <v>85</v>
      </c>
      <c r="AY879" s="277" t="s">
        <v>180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2129</v>
      </c>
      <c r="G880" s="268"/>
      <c r="H880" s="271">
        <v>1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93</v>
      </c>
      <c r="AY880" s="277" t="s">
        <v>180</v>
      </c>
    </row>
    <row r="881" s="2" customFormat="1" ht="16.5" customHeight="1">
      <c r="A881" s="38"/>
      <c r="B881" s="39"/>
      <c r="C881" s="278" t="s">
        <v>669</v>
      </c>
      <c r="D881" s="278" t="s">
        <v>334</v>
      </c>
      <c r="E881" s="279" t="s">
        <v>2130</v>
      </c>
      <c r="F881" s="280" t="s">
        <v>2131</v>
      </c>
      <c r="G881" s="281" t="s">
        <v>342</v>
      </c>
      <c r="H881" s="282">
        <v>39</v>
      </c>
      <c r="I881" s="283"/>
      <c r="J881" s="284">
        <f>ROUND(I881*H881,2)</f>
        <v>0</v>
      </c>
      <c r="K881" s="280" t="s">
        <v>280</v>
      </c>
      <c r="L881" s="285"/>
      <c r="M881" s="286" t="s">
        <v>1</v>
      </c>
      <c r="N881" s="287" t="s">
        <v>50</v>
      </c>
      <c r="O881" s="91"/>
      <c r="P881" s="255">
        <f>O881*H881</f>
        <v>0</v>
      </c>
      <c r="Q881" s="255">
        <v>0.029499999999999998</v>
      </c>
      <c r="R881" s="255">
        <f>Q881*H881</f>
        <v>1.1504999999999999</v>
      </c>
      <c r="S881" s="255">
        <v>0</v>
      </c>
      <c r="T881" s="256">
        <f>S881*H881</f>
        <v>0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257" t="s">
        <v>215</v>
      </c>
      <c r="AT881" s="257" t="s">
        <v>334</v>
      </c>
      <c r="AU881" s="257" t="s">
        <v>96</v>
      </c>
      <c r="AY881" s="16" t="s">
        <v>180</v>
      </c>
      <c r="BE881" s="258">
        <f>IF(N881="základní",J881,0)</f>
        <v>0</v>
      </c>
      <c r="BF881" s="258">
        <f>IF(N881="snížená",J881,0)</f>
        <v>0</v>
      </c>
      <c r="BG881" s="258">
        <f>IF(N881="zákl. přenesená",J881,0)</f>
        <v>0</v>
      </c>
      <c r="BH881" s="258">
        <f>IF(N881="sníž. přenesená",J881,0)</f>
        <v>0</v>
      </c>
      <c r="BI881" s="258">
        <f>IF(N881="nulová",J881,0)</f>
        <v>0</v>
      </c>
      <c r="BJ881" s="16" t="s">
        <v>93</v>
      </c>
      <c r="BK881" s="258">
        <f>ROUND(I881*H881,2)</f>
        <v>0</v>
      </c>
      <c r="BL881" s="16" t="s">
        <v>198</v>
      </c>
      <c r="BM881" s="257" t="s">
        <v>2132</v>
      </c>
    </row>
    <row r="882" s="2" customFormat="1">
      <c r="A882" s="38"/>
      <c r="B882" s="39"/>
      <c r="C882" s="40"/>
      <c r="D882" s="259" t="s">
        <v>187</v>
      </c>
      <c r="E882" s="40"/>
      <c r="F882" s="260" t="s">
        <v>2131</v>
      </c>
      <c r="G882" s="40"/>
      <c r="H882" s="40"/>
      <c r="I882" s="154"/>
      <c r="J882" s="40"/>
      <c r="K882" s="40"/>
      <c r="L882" s="44"/>
      <c r="M882" s="261"/>
      <c r="N882" s="262"/>
      <c r="O882" s="91"/>
      <c r="P882" s="91"/>
      <c r="Q882" s="91"/>
      <c r="R882" s="91"/>
      <c r="S882" s="91"/>
      <c r="T882" s="92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T882" s="16" t="s">
        <v>187</v>
      </c>
      <c r="AU882" s="16" t="s">
        <v>96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2133</v>
      </c>
      <c r="G883" s="268"/>
      <c r="H883" s="271">
        <v>12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2134</v>
      </c>
      <c r="G884" s="268"/>
      <c r="H884" s="271">
        <v>2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2135</v>
      </c>
      <c r="G885" s="268"/>
      <c r="H885" s="271">
        <v>2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2136</v>
      </c>
      <c r="G886" s="268"/>
      <c r="H886" s="271">
        <v>3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2025</v>
      </c>
      <c r="G887" s="268"/>
      <c r="H887" s="271">
        <v>3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2137</v>
      </c>
      <c r="G888" s="268"/>
      <c r="H888" s="271">
        <v>3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2138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2139</v>
      </c>
      <c r="G890" s="268"/>
      <c r="H890" s="271">
        <v>2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2140</v>
      </c>
      <c r="G891" s="268"/>
      <c r="H891" s="271">
        <v>2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2141</v>
      </c>
      <c r="G892" s="268"/>
      <c r="H892" s="271">
        <v>6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2142</v>
      </c>
      <c r="G893" s="268"/>
      <c r="H893" s="271">
        <v>2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2" customFormat="1" ht="16.5" customHeight="1">
      <c r="A894" s="38"/>
      <c r="B894" s="39"/>
      <c r="C894" s="246" t="s">
        <v>675</v>
      </c>
      <c r="D894" s="246" t="s">
        <v>181</v>
      </c>
      <c r="E894" s="247" t="s">
        <v>2143</v>
      </c>
      <c r="F894" s="248" t="s">
        <v>2144</v>
      </c>
      <c r="G894" s="249" t="s">
        <v>342</v>
      </c>
      <c r="H894" s="250">
        <v>39</v>
      </c>
      <c r="I894" s="251"/>
      <c r="J894" s="252">
        <f>ROUND(I894*H894,2)</f>
        <v>0</v>
      </c>
      <c r="K894" s="248" t="s">
        <v>280</v>
      </c>
      <c r="L894" s="44"/>
      <c r="M894" s="253" t="s">
        <v>1</v>
      </c>
      <c r="N894" s="254" t="s">
        <v>50</v>
      </c>
      <c r="O894" s="91"/>
      <c r="P894" s="255">
        <f>O894*H894</f>
        <v>0</v>
      </c>
      <c r="Q894" s="255">
        <v>0.32906000000000002</v>
      </c>
      <c r="R894" s="255">
        <f>Q894*H894</f>
        <v>12.833340000000002</v>
      </c>
      <c r="S894" s="255">
        <v>0</v>
      </c>
      <c r="T894" s="256">
        <f>S894*H894</f>
        <v>0</v>
      </c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R894" s="257" t="s">
        <v>198</v>
      </c>
      <c r="AT894" s="257" t="s">
        <v>181</v>
      </c>
      <c r="AU894" s="257" t="s">
        <v>96</v>
      </c>
      <c r="AY894" s="16" t="s">
        <v>180</v>
      </c>
      <c r="BE894" s="258">
        <f>IF(N894="základní",J894,0)</f>
        <v>0</v>
      </c>
      <c r="BF894" s="258">
        <f>IF(N894="snížená",J894,0)</f>
        <v>0</v>
      </c>
      <c r="BG894" s="258">
        <f>IF(N894="zákl. přenesená",J894,0)</f>
        <v>0</v>
      </c>
      <c r="BH894" s="258">
        <f>IF(N894="sníž. přenesená",J894,0)</f>
        <v>0</v>
      </c>
      <c r="BI894" s="258">
        <f>IF(N894="nulová",J894,0)</f>
        <v>0</v>
      </c>
      <c r="BJ894" s="16" t="s">
        <v>93</v>
      </c>
      <c r="BK894" s="258">
        <f>ROUND(I894*H894,2)</f>
        <v>0</v>
      </c>
      <c r="BL894" s="16" t="s">
        <v>198</v>
      </c>
      <c r="BM894" s="257" t="s">
        <v>2145</v>
      </c>
    </row>
    <row r="895" s="2" customFormat="1">
      <c r="A895" s="38"/>
      <c r="B895" s="39"/>
      <c r="C895" s="40"/>
      <c r="D895" s="259" t="s">
        <v>187</v>
      </c>
      <c r="E895" s="40"/>
      <c r="F895" s="260" t="s">
        <v>2144</v>
      </c>
      <c r="G895" s="40"/>
      <c r="H895" s="40"/>
      <c r="I895" s="154"/>
      <c r="J895" s="40"/>
      <c r="K895" s="40"/>
      <c r="L895" s="44"/>
      <c r="M895" s="261"/>
      <c r="N895" s="262"/>
      <c r="O895" s="91"/>
      <c r="P895" s="91"/>
      <c r="Q895" s="91"/>
      <c r="R895" s="91"/>
      <c r="S895" s="91"/>
      <c r="T895" s="92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T895" s="16" t="s">
        <v>187</v>
      </c>
      <c r="AU895" s="16" t="s">
        <v>96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2133</v>
      </c>
      <c r="G896" s="268"/>
      <c r="H896" s="271">
        <v>12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2134</v>
      </c>
      <c r="G897" s="268"/>
      <c r="H897" s="271">
        <v>2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2135</v>
      </c>
      <c r="G898" s="268"/>
      <c r="H898" s="271">
        <v>2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13" customFormat="1">
      <c r="A899" s="13"/>
      <c r="B899" s="267"/>
      <c r="C899" s="268"/>
      <c r="D899" s="259" t="s">
        <v>293</v>
      </c>
      <c r="E899" s="269" t="s">
        <v>1</v>
      </c>
      <c r="F899" s="270" t="s">
        <v>2136</v>
      </c>
      <c r="G899" s="268"/>
      <c r="H899" s="271">
        <v>3</v>
      </c>
      <c r="I899" s="272"/>
      <c r="J899" s="268"/>
      <c r="K899" s="268"/>
      <c r="L899" s="273"/>
      <c r="M899" s="274"/>
      <c r="N899" s="275"/>
      <c r="O899" s="275"/>
      <c r="P899" s="275"/>
      <c r="Q899" s="275"/>
      <c r="R899" s="275"/>
      <c r="S899" s="275"/>
      <c r="T899" s="27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77" t="s">
        <v>293</v>
      </c>
      <c r="AU899" s="277" t="s">
        <v>96</v>
      </c>
      <c r="AV899" s="13" t="s">
        <v>96</v>
      </c>
      <c r="AW899" s="13" t="s">
        <v>40</v>
      </c>
      <c r="AX899" s="13" t="s">
        <v>85</v>
      </c>
      <c r="AY899" s="277" t="s">
        <v>180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2025</v>
      </c>
      <c r="G900" s="268"/>
      <c r="H900" s="271">
        <v>3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2137</v>
      </c>
      <c r="G901" s="268"/>
      <c r="H901" s="271">
        <v>3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2138</v>
      </c>
      <c r="G902" s="268"/>
      <c r="H902" s="271">
        <v>2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2139</v>
      </c>
      <c r="G903" s="268"/>
      <c r="H903" s="271">
        <v>2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2140</v>
      </c>
      <c r="G904" s="268"/>
      <c r="H904" s="271">
        <v>2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2141</v>
      </c>
      <c r="G905" s="268"/>
      <c r="H905" s="271">
        <v>6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2142</v>
      </c>
      <c r="G906" s="268"/>
      <c r="H906" s="271">
        <v>2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2" customFormat="1" ht="24" customHeight="1">
      <c r="A907" s="38"/>
      <c r="B907" s="39"/>
      <c r="C907" s="278" t="s">
        <v>681</v>
      </c>
      <c r="D907" s="278" t="s">
        <v>334</v>
      </c>
      <c r="E907" s="279" t="s">
        <v>2146</v>
      </c>
      <c r="F907" s="280" t="s">
        <v>2147</v>
      </c>
      <c r="G907" s="281" t="s">
        <v>342</v>
      </c>
      <c r="H907" s="282">
        <v>26</v>
      </c>
      <c r="I907" s="283"/>
      <c r="J907" s="284">
        <f>ROUND(I907*H907,2)</f>
        <v>0</v>
      </c>
      <c r="K907" s="280" t="s">
        <v>1</v>
      </c>
      <c r="L907" s="285"/>
      <c r="M907" s="286" t="s">
        <v>1</v>
      </c>
      <c r="N907" s="287" t="s">
        <v>50</v>
      </c>
      <c r="O907" s="91"/>
      <c r="P907" s="255">
        <f>O907*H907</f>
        <v>0</v>
      </c>
      <c r="Q907" s="255">
        <v>0.00018000000000000001</v>
      </c>
      <c r="R907" s="255">
        <f>Q907*H907</f>
        <v>0.0046800000000000001</v>
      </c>
      <c r="S907" s="255">
        <v>0</v>
      </c>
      <c r="T907" s="256">
        <f>S907*H907</f>
        <v>0</v>
      </c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R907" s="257" t="s">
        <v>215</v>
      </c>
      <c r="AT907" s="257" t="s">
        <v>334</v>
      </c>
      <c r="AU907" s="257" t="s">
        <v>96</v>
      </c>
      <c r="AY907" s="16" t="s">
        <v>180</v>
      </c>
      <c r="BE907" s="258">
        <f>IF(N907="základní",J907,0)</f>
        <v>0</v>
      </c>
      <c r="BF907" s="258">
        <f>IF(N907="snížená",J907,0)</f>
        <v>0</v>
      </c>
      <c r="BG907" s="258">
        <f>IF(N907="zákl. přenesená",J907,0)</f>
        <v>0</v>
      </c>
      <c r="BH907" s="258">
        <f>IF(N907="sníž. přenesená",J907,0)</f>
        <v>0</v>
      </c>
      <c r="BI907" s="258">
        <f>IF(N907="nulová",J907,0)</f>
        <v>0</v>
      </c>
      <c r="BJ907" s="16" t="s">
        <v>93</v>
      </c>
      <c r="BK907" s="258">
        <f>ROUND(I907*H907,2)</f>
        <v>0</v>
      </c>
      <c r="BL907" s="16" t="s">
        <v>198</v>
      </c>
      <c r="BM907" s="257" t="s">
        <v>2148</v>
      </c>
    </row>
    <row r="908" s="2" customFormat="1">
      <c r="A908" s="38"/>
      <c r="B908" s="39"/>
      <c r="C908" s="40"/>
      <c r="D908" s="259" t="s">
        <v>187</v>
      </c>
      <c r="E908" s="40"/>
      <c r="F908" s="260" t="s">
        <v>2149</v>
      </c>
      <c r="G908" s="40"/>
      <c r="H908" s="40"/>
      <c r="I908" s="154"/>
      <c r="J908" s="40"/>
      <c r="K908" s="40"/>
      <c r="L908" s="44"/>
      <c r="M908" s="261"/>
      <c r="N908" s="262"/>
      <c r="O908" s="91"/>
      <c r="P908" s="91"/>
      <c r="Q908" s="91"/>
      <c r="R908" s="91"/>
      <c r="S908" s="91"/>
      <c r="T908" s="92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T908" s="16" t="s">
        <v>187</v>
      </c>
      <c r="AU908" s="16" t="s">
        <v>96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2150</v>
      </c>
      <c r="G909" s="268"/>
      <c r="H909" s="271">
        <v>3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2134</v>
      </c>
      <c r="G910" s="268"/>
      <c r="H910" s="271">
        <v>2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2135</v>
      </c>
      <c r="G911" s="268"/>
      <c r="H911" s="271">
        <v>2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2136</v>
      </c>
      <c r="G912" s="268"/>
      <c r="H912" s="271">
        <v>3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2025</v>
      </c>
      <c r="G913" s="268"/>
      <c r="H913" s="271">
        <v>3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2137</v>
      </c>
      <c r="G914" s="268"/>
      <c r="H914" s="271">
        <v>3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2138</v>
      </c>
      <c r="G915" s="268"/>
      <c r="H915" s="271">
        <v>2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2139</v>
      </c>
      <c r="G916" s="268"/>
      <c r="H916" s="271">
        <v>2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13" customFormat="1">
      <c r="A917" s="13"/>
      <c r="B917" s="267"/>
      <c r="C917" s="268"/>
      <c r="D917" s="259" t="s">
        <v>293</v>
      </c>
      <c r="E917" s="269" t="s">
        <v>1</v>
      </c>
      <c r="F917" s="270" t="s">
        <v>2140</v>
      </c>
      <c r="G917" s="268"/>
      <c r="H917" s="271">
        <v>2</v>
      </c>
      <c r="I917" s="272"/>
      <c r="J917" s="268"/>
      <c r="K917" s="268"/>
      <c r="L917" s="273"/>
      <c r="M917" s="274"/>
      <c r="N917" s="275"/>
      <c r="O917" s="275"/>
      <c r="P917" s="275"/>
      <c r="Q917" s="275"/>
      <c r="R917" s="275"/>
      <c r="S917" s="275"/>
      <c r="T917" s="276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77" t="s">
        <v>293</v>
      </c>
      <c r="AU917" s="277" t="s">
        <v>96</v>
      </c>
      <c r="AV917" s="13" t="s">
        <v>96</v>
      </c>
      <c r="AW917" s="13" t="s">
        <v>40</v>
      </c>
      <c r="AX917" s="13" t="s">
        <v>85</v>
      </c>
      <c r="AY917" s="277" t="s">
        <v>180</v>
      </c>
    </row>
    <row r="918" s="13" customFormat="1">
      <c r="A918" s="13"/>
      <c r="B918" s="267"/>
      <c r="C918" s="268"/>
      <c r="D918" s="259" t="s">
        <v>293</v>
      </c>
      <c r="E918" s="269" t="s">
        <v>1</v>
      </c>
      <c r="F918" s="270" t="s">
        <v>2151</v>
      </c>
      <c r="G918" s="268"/>
      <c r="H918" s="271">
        <v>2</v>
      </c>
      <c r="I918" s="272"/>
      <c r="J918" s="268"/>
      <c r="K918" s="268"/>
      <c r="L918" s="273"/>
      <c r="M918" s="274"/>
      <c r="N918" s="275"/>
      <c r="O918" s="275"/>
      <c r="P918" s="275"/>
      <c r="Q918" s="275"/>
      <c r="R918" s="275"/>
      <c r="S918" s="275"/>
      <c r="T918" s="27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77" t="s">
        <v>293</v>
      </c>
      <c r="AU918" s="277" t="s">
        <v>96</v>
      </c>
      <c r="AV918" s="13" t="s">
        <v>96</v>
      </c>
      <c r="AW918" s="13" t="s">
        <v>40</v>
      </c>
      <c r="AX918" s="13" t="s">
        <v>85</v>
      </c>
      <c r="AY918" s="277" t="s">
        <v>180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2142</v>
      </c>
      <c r="G919" s="268"/>
      <c r="H919" s="271">
        <v>2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2" customFormat="1" ht="24" customHeight="1">
      <c r="A920" s="38"/>
      <c r="B920" s="39"/>
      <c r="C920" s="278" t="s">
        <v>687</v>
      </c>
      <c r="D920" s="278" t="s">
        <v>334</v>
      </c>
      <c r="E920" s="279" t="s">
        <v>2152</v>
      </c>
      <c r="F920" s="280" t="s">
        <v>2153</v>
      </c>
      <c r="G920" s="281" t="s">
        <v>342</v>
      </c>
      <c r="H920" s="282">
        <v>11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0.0035000000000000001</v>
      </c>
      <c r="R920" s="255">
        <f>Q920*H920</f>
        <v>0.0385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2154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2155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2156</v>
      </c>
      <c r="G922" s="268"/>
      <c r="H922" s="271">
        <v>1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2022</v>
      </c>
      <c r="G923" s="268"/>
      <c r="H923" s="271">
        <v>1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2023</v>
      </c>
      <c r="G924" s="268"/>
      <c r="H924" s="271">
        <v>1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2024</v>
      </c>
      <c r="G925" s="268"/>
      <c r="H925" s="271">
        <v>1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2157</v>
      </c>
      <c r="G926" s="268"/>
      <c r="H926" s="271">
        <v>1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2158</v>
      </c>
      <c r="G927" s="268"/>
      <c r="H927" s="271">
        <v>1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2027</v>
      </c>
      <c r="G928" s="268"/>
      <c r="H928" s="271">
        <v>1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2028</v>
      </c>
      <c r="G929" s="268"/>
      <c r="H929" s="271">
        <v>1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2029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2030</v>
      </c>
      <c r="G931" s="268"/>
      <c r="H931" s="271">
        <v>1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2031</v>
      </c>
      <c r="G932" s="268"/>
      <c r="H932" s="271">
        <v>1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24" customHeight="1">
      <c r="A933" s="38"/>
      <c r="B933" s="39"/>
      <c r="C933" s="278" t="s">
        <v>693</v>
      </c>
      <c r="D933" s="278" t="s">
        <v>334</v>
      </c>
      <c r="E933" s="279" t="s">
        <v>2159</v>
      </c>
      <c r="F933" s="280" t="s">
        <v>2160</v>
      </c>
      <c r="G933" s="281" t="s">
        <v>342</v>
      </c>
      <c r="H933" s="282">
        <v>4</v>
      </c>
      <c r="I933" s="283"/>
      <c r="J933" s="284">
        <f>ROUND(I933*H933,2)</f>
        <v>0</v>
      </c>
      <c r="K933" s="280" t="s">
        <v>1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0.00018000000000000001</v>
      </c>
      <c r="R933" s="255">
        <f>Q933*H933</f>
        <v>0.00072000000000000005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2161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2160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2162</v>
      </c>
      <c r="G935" s="268"/>
      <c r="H935" s="271">
        <v>4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93</v>
      </c>
      <c r="AY935" s="277" t="s">
        <v>180</v>
      </c>
    </row>
    <row r="936" s="2" customFormat="1" ht="24" customHeight="1">
      <c r="A936" s="38"/>
      <c r="B936" s="39"/>
      <c r="C936" s="278" t="s">
        <v>1385</v>
      </c>
      <c r="D936" s="278" t="s">
        <v>334</v>
      </c>
      <c r="E936" s="279" t="s">
        <v>2163</v>
      </c>
      <c r="F936" s="280" t="s">
        <v>2164</v>
      </c>
      <c r="G936" s="281" t="s">
        <v>342</v>
      </c>
      <c r="H936" s="282">
        <v>5</v>
      </c>
      <c r="I936" s="283"/>
      <c r="J936" s="284">
        <f>ROUND(I936*H936,2)</f>
        <v>0</v>
      </c>
      <c r="K936" s="280" t="s">
        <v>1</v>
      </c>
      <c r="L936" s="285"/>
      <c r="M936" s="286" t="s">
        <v>1</v>
      </c>
      <c r="N936" s="287" t="s">
        <v>50</v>
      </c>
      <c r="O936" s="91"/>
      <c r="P936" s="255">
        <f>O936*H936</f>
        <v>0</v>
      </c>
      <c r="Q936" s="255">
        <v>6.9999999999999994E-05</v>
      </c>
      <c r="R936" s="255">
        <f>Q936*H936</f>
        <v>0.00034999999999999994</v>
      </c>
      <c r="S936" s="255">
        <v>0</v>
      </c>
      <c r="T936" s="256">
        <f>S936*H936</f>
        <v>0</v>
      </c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R936" s="257" t="s">
        <v>215</v>
      </c>
      <c r="AT936" s="257" t="s">
        <v>334</v>
      </c>
      <c r="AU936" s="257" t="s">
        <v>96</v>
      </c>
      <c r="AY936" s="16" t="s">
        <v>180</v>
      </c>
      <c r="BE936" s="258">
        <f>IF(N936="základní",J936,0)</f>
        <v>0</v>
      </c>
      <c r="BF936" s="258">
        <f>IF(N936="snížená",J936,0)</f>
        <v>0</v>
      </c>
      <c r="BG936" s="258">
        <f>IF(N936="zákl. přenesená",J936,0)</f>
        <v>0</v>
      </c>
      <c r="BH936" s="258">
        <f>IF(N936="sníž. přenesená",J936,0)</f>
        <v>0</v>
      </c>
      <c r="BI936" s="258">
        <f>IF(N936="nulová",J936,0)</f>
        <v>0</v>
      </c>
      <c r="BJ936" s="16" t="s">
        <v>93</v>
      </c>
      <c r="BK936" s="258">
        <f>ROUND(I936*H936,2)</f>
        <v>0</v>
      </c>
      <c r="BL936" s="16" t="s">
        <v>198</v>
      </c>
      <c r="BM936" s="257" t="s">
        <v>2165</v>
      </c>
    </row>
    <row r="937" s="2" customFormat="1">
      <c r="A937" s="38"/>
      <c r="B937" s="39"/>
      <c r="C937" s="40"/>
      <c r="D937" s="259" t="s">
        <v>187</v>
      </c>
      <c r="E937" s="40"/>
      <c r="F937" s="260" t="s">
        <v>2164</v>
      </c>
      <c r="G937" s="40"/>
      <c r="H937" s="40"/>
      <c r="I937" s="154"/>
      <c r="J937" s="40"/>
      <c r="K937" s="40"/>
      <c r="L937" s="44"/>
      <c r="M937" s="261"/>
      <c r="N937" s="262"/>
      <c r="O937" s="91"/>
      <c r="P937" s="91"/>
      <c r="Q937" s="91"/>
      <c r="R937" s="91"/>
      <c r="S937" s="91"/>
      <c r="T937" s="92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T937" s="16" t="s">
        <v>187</v>
      </c>
      <c r="AU937" s="16" t="s">
        <v>96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2049</v>
      </c>
      <c r="G938" s="268"/>
      <c r="H938" s="271">
        <v>5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2" customFormat="1" ht="24" customHeight="1">
      <c r="A939" s="38"/>
      <c r="B939" s="39"/>
      <c r="C939" s="278" t="s">
        <v>2166</v>
      </c>
      <c r="D939" s="278" t="s">
        <v>334</v>
      </c>
      <c r="E939" s="279" t="s">
        <v>2167</v>
      </c>
      <c r="F939" s="280" t="s">
        <v>2168</v>
      </c>
      <c r="G939" s="281" t="s">
        <v>342</v>
      </c>
      <c r="H939" s="282">
        <v>4</v>
      </c>
      <c r="I939" s="283"/>
      <c r="J939" s="284">
        <f>ROUND(I939*H939,2)</f>
        <v>0</v>
      </c>
      <c r="K939" s="280" t="s">
        <v>1</v>
      </c>
      <c r="L939" s="285"/>
      <c r="M939" s="286" t="s">
        <v>1</v>
      </c>
      <c r="N939" s="287" t="s">
        <v>50</v>
      </c>
      <c r="O939" s="91"/>
      <c r="P939" s="255">
        <f>O939*H939</f>
        <v>0</v>
      </c>
      <c r="Q939" s="255">
        <v>6.9999999999999994E-05</v>
      </c>
      <c r="R939" s="255">
        <f>Q939*H939</f>
        <v>0.00027999999999999998</v>
      </c>
      <c r="S939" s="255">
        <v>0</v>
      </c>
      <c r="T939" s="256">
        <f>S939*H939</f>
        <v>0</v>
      </c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R939" s="257" t="s">
        <v>215</v>
      </c>
      <c r="AT939" s="257" t="s">
        <v>334</v>
      </c>
      <c r="AU939" s="257" t="s">
        <v>96</v>
      </c>
      <c r="AY939" s="16" t="s">
        <v>180</v>
      </c>
      <c r="BE939" s="258">
        <f>IF(N939="základní",J939,0)</f>
        <v>0</v>
      </c>
      <c r="BF939" s="258">
        <f>IF(N939="snížená",J939,0)</f>
        <v>0</v>
      </c>
      <c r="BG939" s="258">
        <f>IF(N939="zákl. přenesená",J939,0)</f>
        <v>0</v>
      </c>
      <c r="BH939" s="258">
        <f>IF(N939="sníž. přenesená",J939,0)</f>
        <v>0</v>
      </c>
      <c r="BI939" s="258">
        <f>IF(N939="nulová",J939,0)</f>
        <v>0</v>
      </c>
      <c r="BJ939" s="16" t="s">
        <v>93</v>
      </c>
      <c r="BK939" s="258">
        <f>ROUND(I939*H939,2)</f>
        <v>0</v>
      </c>
      <c r="BL939" s="16" t="s">
        <v>198</v>
      </c>
      <c r="BM939" s="257" t="s">
        <v>2169</v>
      </c>
    </row>
    <row r="940" s="2" customFormat="1">
      <c r="A940" s="38"/>
      <c r="B940" s="39"/>
      <c r="C940" s="40"/>
      <c r="D940" s="259" t="s">
        <v>187</v>
      </c>
      <c r="E940" s="40"/>
      <c r="F940" s="260" t="s">
        <v>2168</v>
      </c>
      <c r="G940" s="40"/>
      <c r="H940" s="40"/>
      <c r="I940" s="154"/>
      <c r="J940" s="40"/>
      <c r="K940" s="40"/>
      <c r="L940" s="44"/>
      <c r="M940" s="261"/>
      <c r="N940" s="262"/>
      <c r="O940" s="91"/>
      <c r="P940" s="91"/>
      <c r="Q940" s="91"/>
      <c r="R940" s="91"/>
      <c r="S940" s="91"/>
      <c r="T940" s="92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T940" s="16" t="s">
        <v>187</v>
      </c>
      <c r="AU940" s="16" t="s">
        <v>96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2170</v>
      </c>
      <c r="G941" s="268"/>
      <c r="H941" s="271">
        <v>4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2" customFormat="1" ht="24" customHeight="1">
      <c r="A942" s="38"/>
      <c r="B942" s="39"/>
      <c r="C942" s="246" t="s">
        <v>704</v>
      </c>
      <c r="D942" s="246" t="s">
        <v>181</v>
      </c>
      <c r="E942" s="247" t="s">
        <v>2171</v>
      </c>
      <c r="F942" s="248" t="s">
        <v>2172</v>
      </c>
      <c r="G942" s="249" t="s">
        <v>483</v>
      </c>
      <c r="H942" s="250">
        <v>685.20000000000005</v>
      </c>
      <c r="I942" s="251"/>
      <c r="J942" s="252">
        <f>ROUND(I942*H942,2)</f>
        <v>0</v>
      </c>
      <c r="K942" s="248" t="s">
        <v>1</v>
      </c>
      <c r="L942" s="44"/>
      <c r="M942" s="253" t="s">
        <v>1</v>
      </c>
      <c r="N942" s="254" t="s">
        <v>50</v>
      </c>
      <c r="O942" s="91"/>
      <c r="P942" s="255">
        <f>O942*H942</f>
        <v>0</v>
      </c>
      <c r="Q942" s="255">
        <v>0</v>
      </c>
      <c r="R942" s="255">
        <f>Q942*H942</f>
        <v>0</v>
      </c>
      <c r="S942" s="255">
        <v>0</v>
      </c>
      <c r="T942" s="256">
        <f>S942*H942</f>
        <v>0</v>
      </c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R942" s="257" t="s">
        <v>198</v>
      </c>
      <c r="AT942" s="257" t="s">
        <v>181</v>
      </c>
      <c r="AU942" s="257" t="s">
        <v>96</v>
      </c>
      <c r="AY942" s="16" t="s">
        <v>180</v>
      </c>
      <c r="BE942" s="258">
        <f>IF(N942="základní",J942,0)</f>
        <v>0</v>
      </c>
      <c r="BF942" s="258">
        <f>IF(N942="snížená",J942,0)</f>
        <v>0</v>
      </c>
      <c r="BG942" s="258">
        <f>IF(N942="zákl. přenesená",J942,0)</f>
        <v>0</v>
      </c>
      <c r="BH942" s="258">
        <f>IF(N942="sníž. přenesená",J942,0)</f>
        <v>0</v>
      </c>
      <c r="BI942" s="258">
        <f>IF(N942="nulová",J942,0)</f>
        <v>0</v>
      </c>
      <c r="BJ942" s="16" t="s">
        <v>93</v>
      </c>
      <c r="BK942" s="258">
        <f>ROUND(I942*H942,2)</f>
        <v>0</v>
      </c>
      <c r="BL942" s="16" t="s">
        <v>198</v>
      </c>
      <c r="BM942" s="257" t="s">
        <v>2173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2174</v>
      </c>
      <c r="G943" s="268"/>
      <c r="H943" s="271">
        <v>685.20000000000005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93</v>
      </c>
      <c r="AY943" s="277" t="s">
        <v>180</v>
      </c>
    </row>
    <row r="944" s="2" customFormat="1" ht="48" customHeight="1">
      <c r="A944" s="38"/>
      <c r="B944" s="39"/>
      <c r="C944" s="246" t="s">
        <v>710</v>
      </c>
      <c r="D944" s="246" t="s">
        <v>181</v>
      </c>
      <c r="E944" s="247" t="s">
        <v>537</v>
      </c>
      <c r="F944" s="248" t="s">
        <v>2175</v>
      </c>
      <c r="G944" s="249" t="s">
        <v>184</v>
      </c>
      <c r="H944" s="250">
        <v>4</v>
      </c>
      <c r="I944" s="251"/>
      <c r="J944" s="252">
        <f>ROUND(I944*H944,2)</f>
        <v>0</v>
      </c>
      <c r="K944" s="248" t="s">
        <v>1</v>
      </c>
      <c r="L944" s="44"/>
      <c r="M944" s="253" t="s">
        <v>1</v>
      </c>
      <c r="N944" s="254" t="s">
        <v>50</v>
      </c>
      <c r="O944" s="91"/>
      <c r="P944" s="255">
        <f>O944*H944</f>
        <v>0</v>
      </c>
      <c r="Q944" s="255">
        <v>0</v>
      </c>
      <c r="R944" s="255">
        <f>Q944*H944</f>
        <v>0</v>
      </c>
      <c r="S944" s="255">
        <v>0</v>
      </c>
      <c r="T944" s="256">
        <f>S944*H944</f>
        <v>0</v>
      </c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R944" s="257" t="s">
        <v>198</v>
      </c>
      <c r="AT944" s="257" t="s">
        <v>181</v>
      </c>
      <c r="AU944" s="257" t="s">
        <v>96</v>
      </c>
      <c r="AY944" s="16" t="s">
        <v>180</v>
      </c>
      <c r="BE944" s="258">
        <f>IF(N944="základní",J944,0)</f>
        <v>0</v>
      </c>
      <c r="BF944" s="258">
        <f>IF(N944="snížená",J944,0)</f>
        <v>0</v>
      </c>
      <c r="BG944" s="258">
        <f>IF(N944="zákl. přenesená",J944,0)</f>
        <v>0</v>
      </c>
      <c r="BH944" s="258">
        <f>IF(N944="sníž. přenesená",J944,0)</f>
        <v>0</v>
      </c>
      <c r="BI944" s="258">
        <f>IF(N944="nulová",J944,0)</f>
        <v>0</v>
      </c>
      <c r="BJ944" s="16" t="s">
        <v>93</v>
      </c>
      <c r="BK944" s="258">
        <f>ROUND(I944*H944,2)</f>
        <v>0</v>
      </c>
      <c r="BL944" s="16" t="s">
        <v>198</v>
      </c>
      <c r="BM944" s="257" t="s">
        <v>2176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198</v>
      </c>
      <c r="G945" s="268"/>
      <c r="H945" s="271">
        <v>4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93</v>
      </c>
      <c r="AY945" s="277" t="s">
        <v>180</v>
      </c>
    </row>
    <row r="946" s="2" customFormat="1" ht="48" customHeight="1">
      <c r="A946" s="38"/>
      <c r="B946" s="39"/>
      <c r="C946" s="246" t="s">
        <v>717</v>
      </c>
      <c r="D946" s="246" t="s">
        <v>181</v>
      </c>
      <c r="E946" s="247" t="s">
        <v>2177</v>
      </c>
      <c r="F946" s="248" t="s">
        <v>538</v>
      </c>
      <c r="G946" s="249" t="s">
        <v>184</v>
      </c>
      <c r="H946" s="250">
        <v>93</v>
      </c>
      <c r="I946" s="251"/>
      <c r="J946" s="252">
        <f>ROUND(I946*H946,2)</f>
        <v>0</v>
      </c>
      <c r="K946" s="248" t="s">
        <v>1</v>
      </c>
      <c r="L946" s="44"/>
      <c r="M946" s="253" t="s">
        <v>1</v>
      </c>
      <c r="N946" s="254" t="s">
        <v>50</v>
      </c>
      <c r="O946" s="91"/>
      <c r="P946" s="255">
        <f>O946*H946</f>
        <v>0</v>
      </c>
      <c r="Q946" s="255">
        <v>0</v>
      </c>
      <c r="R946" s="255">
        <f>Q946*H946</f>
        <v>0</v>
      </c>
      <c r="S946" s="255">
        <v>0</v>
      </c>
      <c r="T946" s="256">
        <f>S946*H946</f>
        <v>0</v>
      </c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R946" s="257" t="s">
        <v>198</v>
      </c>
      <c r="AT946" s="257" t="s">
        <v>181</v>
      </c>
      <c r="AU946" s="257" t="s">
        <v>96</v>
      </c>
      <c r="AY946" s="16" t="s">
        <v>180</v>
      </c>
      <c r="BE946" s="258">
        <f>IF(N946="základní",J946,0)</f>
        <v>0</v>
      </c>
      <c r="BF946" s="258">
        <f>IF(N946="snížená",J946,0)</f>
        <v>0</v>
      </c>
      <c r="BG946" s="258">
        <f>IF(N946="zákl. přenesená",J946,0)</f>
        <v>0</v>
      </c>
      <c r="BH946" s="258">
        <f>IF(N946="sníž. přenesená",J946,0)</f>
        <v>0</v>
      </c>
      <c r="BI946" s="258">
        <f>IF(N946="nulová",J946,0)</f>
        <v>0</v>
      </c>
      <c r="BJ946" s="16" t="s">
        <v>93</v>
      </c>
      <c r="BK946" s="258">
        <f>ROUND(I946*H946,2)</f>
        <v>0</v>
      </c>
      <c r="BL946" s="16" t="s">
        <v>198</v>
      </c>
      <c r="BM946" s="257" t="s">
        <v>2178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789</v>
      </c>
      <c r="G947" s="268"/>
      <c r="H947" s="271">
        <v>93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93</v>
      </c>
      <c r="AY947" s="277" t="s">
        <v>180</v>
      </c>
    </row>
    <row r="948" s="2" customFormat="1" ht="16.5" customHeight="1">
      <c r="A948" s="38"/>
      <c r="B948" s="39"/>
      <c r="C948" s="246" t="s">
        <v>722</v>
      </c>
      <c r="D948" s="246" t="s">
        <v>181</v>
      </c>
      <c r="E948" s="247" t="s">
        <v>2179</v>
      </c>
      <c r="F948" s="248" t="s">
        <v>2180</v>
      </c>
      <c r="G948" s="249" t="s">
        <v>184</v>
      </c>
      <c r="H948" s="250">
        <v>97</v>
      </c>
      <c r="I948" s="251"/>
      <c r="J948" s="252">
        <f>ROUND(I948*H948,2)</f>
        <v>0</v>
      </c>
      <c r="K948" s="248" t="s">
        <v>1</v>
      </c>
      <c r="L948" s="44"/>
      <c r="M948" s="253" t="s">
        <v>1</v>
      </c>
      <c r="N948" s="254" t="s">
        <v>50</v>
      </c>
      <c r="O948" s="91"/>
      <c r="P948" s="255">
        <f>O948*H948</f>
        <v>0</v>
      </c>
      <c r="Q948" s="255">
        <v>0</v>
      </c>
      <c r="R948" s="255">
        <f>Q948*H948</f>
        <v>0</v>
      </c>
      <c r="S948" s="255">
        <v>0</v>
      </c>
      <c r="T948" s="256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257" t="s">
        <v>198</v>
      </c>
      <c r="AT948" s="257" t="s">
        <v>181</v>
      </c>
      <c r="AU948" s="257" t="s">
        <v>96</v>
      </c>
      <c r="AY948" s="16" t="s">
        <v>180</v>
      </c>
      <c r="BE948" s="258">
        <f>IF(N948="základní",J948,0)</f>
        <v>0</v>
      </c>
      <c r="BF948" s="258">
        <f>IF(N948="snížená",J948,0)</f>
        <v>0</v>
      </c>
      <c r="BG948" s="258">
        <f>IF(N948="zákl. přenesená",J948,0)</f>
        <v>0</v>
      </c>
      <c r="BH948" s="258">
        <f>IF(N948="sníž. přenesená",J948,0)</f>
        <v>0</v>
      </c>
      <c r="BI948" s="258">
        <f>IF(N948="nulová",J948,0)</f>
        <v>0</v>
      </c>
      <c r="BJ948" s="16" t="s">
        <v>93</v>
      </c>
      <c r="BK948" s="258">
        <f>ROUND(I948*H948,2)</f>
        <v>0</v>
      </c>
      <c r="BL948" s="16" t="s">
        <v>198</v>
      </c>
      <c r="BM948" s="257" t="s">
        <v>2181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2182</v>
      </c>
      <c r="G949" s="268"/>
      <c r="H949" s="271">
        <v>97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93</v>
      </c>
      <c r="AY949" s="277" t="s">
        <v>180</v>
      </c>
    </row>
    <row r="950" s="2" customFormat="1" ht="16.5" customHeight="1">
      <c r="A950" s="38"/>
      <c r="B950" s="39"/>
      <c r="C950" s="246" t="s">
        <v>729</v>
      </c>
      <c r="D950" s="246" t="s">
        <v>181</v>
      </c>
      <c r="E950" s="247" t="s">
        <v>2183</v>
      </c>
      <c r="F950" s="248" t="s">
        <v>2184</v>
      </c>
      <c r="G950" s="249" t="s">
        <v>184</v>
      </c>
      <c r="H950" s="250">
        <v>97</v>
      </c>
      <c r="I950" s="251"/>
      <c r="J950" s="252">
        <f>ROUND(I950*H950,2)</f>
        <v>0</v>
      </c>
      <c r="K950" s="248" t="s">
        <v>1</v>
      </c>
      <c r="L950" s="44"/>
      <c r="M950" s="253" t="s">
        <v>1</v>
      </c>
      <c r="N950" s="254" t="s">
        <v>50</v>
      </c>
      <c r="O950" s="91"/>
      <c r="P950" s="255">
        <f>O950*H950</f>
        <v>0</v>
      </c>
      <c r="Q950" s="255">
        <v>0</v>
      </c>
      <c r="R950" s="255">
        <f>Q950*H950</f>
        <v>0</v>
      </c>
      <c r="S950" s="255">
        <v>0</v>
      </c>
      <c r="T950" s="256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257" t="s">
        <v>198</v>
      </c>
      <c r="AT950" s="257" t="s">
        <v>181</v>
      </c>
      <c r="AU950" s="257" t="s">
        <v>96</v>
      </c>
      <c r="AY950" s="16" t="s">
        <v>180</v>
      </c>
      <c r="BE950" s="258">
        <f>IF(N950="základní",J950,0)</f>
        <v>0</v>
      </c>
      <c r="BF950" s="258">
        <f>IF(N950="snížená",J950,0)</f>
        <v>0</v>
      </c>
      <c r="BG950" s="258">
        <f>IF(N950="zákl. přenesená",J950,0)</f>
        <v>0</v>
      </c>
      <c r="BH950" s="258">
        <f>IF(N950="sníž. přenesená",J950,0)</f>
        <v>0</v>
      </c>
      <c r="BI950" s="258">
        <f>IF(N950="nulová",J950,0)</f>
        <v>0</v>
      </c>
      <c r="BJ950" s="16" t="s">
        <v>93</v>
      </c>
      <c r="BK950" s="258">
        <f>ROUND(I950*H950,2)</f>
        <v>0</v>
      </c>
      <c r="BL950" s="16" t="s">
        <v>198</v>
      </c>
      <c r="BM950" s="257" t="s">
        <v>2185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2182</v>
      </c>
      <c r="G951" s="268"/>
      <c r="H951" s="271">
        <v>97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93</v>
      </c>
      <c r="AY951" s="277" t="s">
        <v>180</v>
      </c>
    </row>
    <row r="952" s="2" customFormat="1" ht="24" customHeight="1">
      <c r="A952" s="38"/>
      <c r="B952" s="39"/>
      <c r="C952" s="246" t="s">
        <v>734</v>
      </c>
      <c r="D952" s="246" t="s">
        <v>181</v>
      </c>
      <c r="E952" s="247" t="s">
        <v>2186</v>
      </c>
      <c r="F952" s="248" t="s">
        <v>2187</v>
      </c>
      <c r="G952" s="249" t="s">
        <v>184</v>
      </c>
      <c r="H952" s="250">
        <v>70</v>
      </c>
      <c r="I952" s="251"/>
      <c r="J952" s="252">
        <f>ROUND(I952*H952,2)</f>
        <v>0</v>
      </c>
      <c r="K952" s="248" t="s">
        <v>1</v>
      </c>
      <c r="L952" s="44"/>
      <c r="M952" s="253" t="s">
        <v>1</v>
      </c>
      <c r="N952" s="254" t="s">
        <v>50</v>
      </c>
      <c r="O952" s="91"/>
      <c r="P952" s="255">
        <f>O952*H952</f>
        <v>0</v>
      </c>
      <c r="Q952" s="255">
        <v>0</v>
      </c>
      <c r="R952" s="255">
        <f>Q952*H952</f>
        <v>0</v>
      </c>
      <c r="S952" s="255">
        <v>0</v>
      </c>
      <c r="T952" s="256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57" t="s">
        <v>198</v>
      </c>
      <c r="AT952" s="257" t="s">
        <v>181</v>
      </c>
      <c r="AU952" s="257" t="s">
        <v>96</v>
      </c>
      <c r="AY952" s="16" t="s">
        <v>180</v>
      </c>
      <c r="BE952" s="258">
        <f>IF(N952="základní",J952,0)</f>
        <v>0</v>
      </c>
      <c r="BF952" s="258">
        <f>IF(N952="snížená",J952,0)</f>
        <v>0</v>
      </c>
      <c r="BG952" s="258">
        <f>IF(N952="zákl. přenesená",J952,0)</f>
        <v>0</v>
      </c>
      <c r="BH952" s="258">
        <f>IF(N952="sníž. přenesená",J952,0)</f>
        <v>0</v>
      </c>
      <c r="BI952" s="258">
        <f>IF(N952="nulová",J952,0)</f>
        <v>0</v>
      </c>
      <c r="BJ952" s="16" t="s">
        <v>93</v>
      </c>
      <c r="BK952" s="258">
        <f>ROUND(I952*H952,2)</f>
        <v>0</v>
      </c>
      <c r="BL952" s="16" t="s">
        <v>198</v>
      </c>
      <c r="BM952" s="257" t="s">
        <v>2188</v>
      </c>
    </row>
    <row r="953" s="2" customFormat="1">
      <c r="A953" s="38"/>
      <c r="B953" s="39"/>
      <c r="C953" s="40"/>
      <c r="D953" s="259" t="s">
        <v>187</v>
      </c>
      <c r="E953" s="40"/>
      <c r="F953" s="260" t="s">
        <v>2187</v>
      </c>
      <c r="G953" s="40"/>
      <c r="H953" s="40"/>
      <c r="I953" s="154"/>
      <c r="J953" s="40"/>
      <c r="K953" s="40"/>
      <c r="L953" s="44"/>
      <c r="M953" s="261"/>
      <c r="N953" s="262"/>
      <c r="O953" s="91"/>
      <c r="P953" s="91"/>
      <c r="Q953" s="91"/>
      <c r="R953" s="91"/>
      <c r="S953" s="91"/>
      <c r="T953" s="92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T953" s="16" t="s">
        <v>187</v>
      </c>
      <c r="AU953" s="16" t="s">
        <v>96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660</v>
      </c>
      <c r="G954" s="268"/>
      <c r="H954" s="271">
        <v>70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93</v>
      </c>
      <c r="AY954" s="277" t="s">
        <v>180</v>
      </c>
    </row>
    <row r="955" s="2" customFormat="1" ht="24" customHeight="1">
      <c r="A955" s="38"/>
      <c r="B955" s="39"/>
      <c r="C955" s="246" t="s">
        <v>739</v>
      </c>
      <c r="D955" s="246" t="s">
        <v>181</v>
      </c>
      <c r="E955" s="247" t="s">
        <v>2189</v>
      </c>
      <c r="F955" s="248" t="s">
        <v>2190</v>
      </c>
      <c r="G955" s="249" t="s">
        <v>184</v>
      </c>
      <c r="H955" s="250">
        <v>27</v>
      </c>
      <c r="I955" s="251"/>
      <c r="J955" s="252">
        <f>ROUND(I955*H955,2)</f>
        <v>0</v>
      </c>
      <c r="K955" s="248" t="s">
        <v>1</v>
      </c>
      <c r="L955" s="44"/>
      <c r="M955" s="253" t="s">
        <v>1</v>
      </c>
      <c r="N955" s="254" t="s">
        <v>50</v>
      </c>
      <c r="O955" s="91"/>
      <c r="P955" s="255">
        <f>O955*H955</f>
        <v>0</v>
      </c>
      <c r="Q955" s="255">
        <v>0</v>
      </c>
      <c r="R955" s="255">
        <f>Q955*H955</f>
        <v>0</v>
      </c>
      <c r="S955" s="255">
        <v>0</v>
      </c>
      <c r="T955" s="256">
        <f>S955*H955</f>
        <v>0</v>
      </c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R955" s="257" t="s">
        <v>198</v>
      </c>
      <c r="AT955" s="257" t="s">
        <v>181</v>
      </c>
      <c r="AU955" s="257" t="s">
        <v>96</v>
      </c>
      <c r="AY955" s="16" t="s">
        <v>180</v>
      </c>
      <c r="BE955" s="258">
        <f>IF(N955="základní",J955,0)</f>
        <v>0</v>
      </c>
      <c r="BF955" s="258">
        <f>IF(N955="snížená",J955,0)</f>
        <v>0</v>
      </c>
      <c r="BG955" s="258">
        <f>IF(N955="zákl. přenesená",J955,0)</f>
        <v>0</v>
      </c>
      <c r="BH955" s="258">
        <f>IF(N955="sníž. přenesená",J955,0)</f>
        <v>0</v>
      </c>
      <c r="BI955" s="258">
        <f>IF(N955="nulová",J955,0)</f>
        <v>0</v>
      </c>
      <c r="BJ955" s="16" t="s">
        <v>93</v>
      </c>
      <c r="BK955" s="258">
        <f>ROUND(I955*H955,2)</f>
        <v>0</v>
      </c>
      <c r="BL955" s="16" t="s">
        <v>198</v>
      </c>
      <c r="BM955" s="257" t="s">
        <v>2191</v>
      </c>
    </row>
    <row r="956" s="2" customFormat="1">
      <c r="A956" s="38"/>
      <c r="B956" s="39"/>
      <c r="C956" s="40"/>
      <c r="D956" s="259" t="s">
        <v>187</v>
      </c>
      <c r="E956" s="40"/>
      <c r="F956" s="260" t="s">
        <v>2190</v>
      </c>
      <c r="G956" s="40"/>
      <c r="H956" s="40"/>
      <c r="I956" s="154"/>
      <c r="J956" s="40"/>
      <c r="K956" s="40"/>
      <c r="L956" s="44"/>
      <c r="M956" s="261"/>
      <c r="N956" s="262"/>
      <c r="O956" s="91"/>
      <c r="P956" s="91"/>
      <c r="Q956" s="91"/>
      <c r="R956" s="91"/>
      <c r="S956" s="91"/>
      <c r="T956" s="92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T956" s="16" t="s">
        <v>187</v>
      </c>
      <c r="AU956" s="16" t="s">
        <v>96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426</v>
      </c>
      <c r="G957" s="268"/>
      <c r="H957" s="271">
        <v>27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93</v>
      </c>
      <c r="AY957" s="277" t="s">
        <v>180</v>
      </c>
    </row>
    <row r="958" s="2" customFormat="1" ht="36" customHeight="1">
      <c r="A958" s="38"/>
      <c r="B958" s="39"/>
      <c r="C958" s="246" t="s">
        <v>2192</v>
      </c>
      <c r="D958" s="246" t="s">
        <v>181</v>
      </c>
      <c r="E958" s="247" t="s">
        <v>2193</v>
      </c>
      <c r="F958" s="248" t="s">
        <v>2194</v>
      </c>
      <c r="G958" s="249" t="s">
        <v>760</v>
      </c>
      <c r="H958" s="250">
        <v>1</v>
      </c>
      <c r="I958" s="251"/>
      <c r="J958" s="252">
        <f>ROUND(I958*H958,2)</f>
        <v>0</v>
      </c>
      <c r="K958" s="248" t="s">
        <v>1</v>
      </c>
      <c r="L958" s="44"/>
      <c r="M958" s="253" t="s">
        <v>1</v>
      </c>
      <c r="N958" s="254" t="s">
        <v>50</v>
      </c>
      <c r="O958" s="91"/>
      <c r="P958" s="255">
        <f>O958*H958</f>
        <v>0</v>
      </c>
      <c r="Q958" s="255">
        <v>1.0000000000000001E-05</v>
      </c>
      <c r="R958" s="255">
        <f>Q958*H958</f>
        <v>1.0000000000000001E-05</v>
      </c>
      <c r="S958" s="255">
        <v>0</v>
      </c>
      <c r="T958" s="256">
        <f>S958*H958</f>
        <v>0</v>
      </c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R958" s="257" t="s">
        <v>198</v>
      </c>
      <c r="AT958" s="257" t="s">
        <v>181</v>
      </c>
      <c r="AU958" s="257" t="s">
        <v>96</v>
      </c>
      <c r="AY958" s="16" t="s">
        <v>180</v>
      </c>
      <c r="BE958" s="258">
        <f>IF(N958="základní",J958,0)</f>
        <v>0</v>
      </c>
      <c r="BF958" s="258">
        <f>IF(N958="snížená",J958,0)</f>
        <v>0</v>
      </c>
      <c r="BG958" s="258">
        <f>IF(N958="zákl. přenesená",J958,0)</f>
        <v>0</v>
      </c>
      <c r="BH958" s="258">
        <f>IF(N958="sníž. přenesená",J958,0)</f>
        <v>0</v>
      </c>
      <c r="BI958" s="258">
        <f>IF(N958="nulová",J958,0)</f>
        <v>0</v>
      </c>
      <c r="BJ958" s="16" t="s">
        <v>93</v>
      </c>
      <c r="BK958" s="258">
        <f>ROUND(I958*H958,2)</f>
        <v>0</v>
      </c>
      <c r="BL958" s="16" t="s">
        <v>198</v>
      </c>
      <c r="BM958" s="257" t="s">
        <v>2195</v>
      </c>
    </row>
    <row r="959" s="2" customFormat="1">
      <c r="A959" s="38"/>
      <c r="B959" s="39"/>
      <c r="C959" s="40"/>
      <c r="D959" s="259" t="s">
        <v>187</v>
      </c>
      <c r="E959" s="40"/>
      <c r="F959" s="260" t="s">
        <v>2194</v>
      </c>
      <c r="G959" s="40"/>
      <c r="H959" s="40"/>
      <c r="I959" s="154"/>
      <c r="J959" s="40"/>
      <c r="K959" s="40"/>
      <c r="L959" s="44"/>
      <c r="M959" s="261"/>
      <c r="N959" s="262"/>
      <c r="O959" s="91"/>
      <c r="P959" s="91"/>
      <c r="Q959" s="91"/>
      <c r="R959" s="91"/>
      <c r="S959" s="91"/>
      <c r="T959" s="92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T959" s="16" t="s">
        <v>187</v>
      </c>
      <c r="AU959" s="16" t="s">
        <v>96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93</v>
      </c>
      <c r="G960" s="268"/>
      <c r="H960" s="271">
        <v>1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93</v>
      </c>
      <c r="AY960" s="277" t="s">
        <v>180</v>
      </c>
    </row>
    <row r="961" s="2" customFormat="1" ht="16.5" customHeight="1">
      <c r="A961" s="38"/>
      <c r="B961" s="39"/>
      <c r="C961" s="278" t="s">
        <v>744</v>
      </c>
      <c r="D961" s="278" t="s">
        <v>334</v>
      </c>
      <c r="E961" s="279" t="s">
        <v>2196</v>
      </c>
      <c r="F961" s="280" t="s">
        <v>2197</v>
      </c>
      <c r="G961" s="281" t="s">
        <v>342</v>
      </c>
      <c r="H961" s="282">
        <v>8</v>
      </c>
      <c r="I961" s="283"/>
      <c r="J961" s="284">
        <f>ROUND(I961*H961,2)</f>
        <v>0</v>
      </c>
      <c r="K961" s="280" t="s">
        <v>1</v>
      </c>
      <c r="L961" s="285"/>
      <c r="M961" s="286" t="s">
        <v>1</v>
      </c>
      <c r="N961" s="287" t="s">
        <v>50</v>
      </c>
      <c r="O961" s="91"/>
      <c r="P961" s="255">
        <f>O961*H961</f>
        <v>0</v>
      </c>
      <c r="Q961" s="255">
        <v>0.0022000000000000001</v>
      </c>
      <c r="R961" s="255">
        <f>Q961*H961</f>
        <v>0.017600000000000001</v>
      </c>
      <c r="S961" s="255">
        <v>0</v>
      </c>
      <c r="T961" s="256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257" t="s">
        <v>215</v>
      </c>
      <c r="AT961" s="257" t="s">
        <v>334</v>
      </c>
      <c r="AU961" s="257" t="s">
        <v>96</v>
      </c>
      <c r="AY961" s="16" t="s">
        <v>180</v>
      </c>
      <c r="BE961" s="258">
        <f>IF(N961="základní",J961,0)</f>
        <v>0</v>
      </c>
      <c r="BF961" s="258">
        <f>IF(N961="snížená",J961,0)</f>
        <v>0</v>
      </c>
      <c r="BG961" s="258">
        <f>IF(N961="zákl. přenesená",J961,0)</f>
        <v>0</v>
      </c>
      <c r="BH961" s="258">
        <f>IF(N961="sníž. přenesená",J961,0)</f>
        <v>0</v>
      </c>
      <c r="BI961" s="258">
        <f>IF(N961="nulová",J961,0)</f>
        <v>0</v>
      </c>
      <c r="BJ961" s="16" t="s">
        <v>93</v>
      </c>
      <c r="BK961" s="258">
        <f>ROUND(I961*H961,2)</f>
        <v>0</v>
      </c>
      <c r="BL961" s="16" t="s">
        <v>198</v>
      </c>
      <c r="BM961" s="257" t="s">
        <v>2198</v>
      </c>
    </row>
    <row r="962" s="2" customFormat="1">
      <c r="A962" s="38"/>
      <c r="B962" s="39"/>
      <c r="C962" s="40"/>
      <c r="D962" s="259" t="s">
        <v>187</v>
      </c>
      <c r="E962" s="40"/>
      <c r="F962" s="260" t="s">
        <v>2197</v>
      </c>
      <c r="G962" s="40"/>
      <c r="H962" s="40"/>
      <c r="I962" s="154"/>
      <c r="J962" s="40"/>
      <c r="K962" s="40"/>
      <c r="L962" s="44"/>
      <c r="M962" s="261"/>
      <c r="N962" s="262"/>
      <c r="O962" s="91"/>
      <c r="P962" s="91"/>
      <c r="Q962" s="91"/>
      <c r="R962" s="91"/>
      <c r="S962" s="91"/>
      <c r="T962" s="92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T962" s="16" t="s">
        <v>187</v>
      </c>
      <c r="AU962" s="16" t="s">
        <v>96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2199</v>
      </c>
      <c r="G963" s="268"/>
      <c r="H963" s="271">
        <v>8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93</v>
      </c>
      <c r="AY963" s="277" t="s">
        <v>180</v>
      </c>
    </row>
    <row r="964" s="2" customFormat="1" ht="16.5" customHeight="1">
      <c r="A964" s="38"/>
      <c r="B964" s="39"/>
      <c r="C964" s="278" t="s">
        <v>2200</v>
      </c>
      <c r="D964" s="278" t="s">
        <v>334</v>
      </c>
      <c r="E964" s="279" t="s">
        <v>2201</v>
      </c>
      <c r="F964" s="280" t="s">
        <v>2202</v>
      </c>
      <c r="G964" s="281" t="s">
        <v>342</v>
      </c>
      <c r="H964" s="282">
        <v>16</v>
      </c>
      <c r="I964" s="283"/>
      <c r="J964" s="284">
        <f>ROUND(I964*H964,2)</f>
        <v>0</v>
      </c>
      <c r="K964" s="280" t="s">
        <v>1</v>
      </c>
      <c r="L964" s="285"/>
      <c r="M964" s="286" t="s">
        <v>1</v>
      </c>
      <c r="N964" s="287" t="s">
        <v>50</v>
      </c>
      <c r="O964" s="91"/>
      <c r="P964" s="255">
        <f>O964*H964</f>
        <v>0</v>
      </c>
      <c r="Q964" s="255">
        <v>0.0028</v>
      </c>
      <c r="R964" s="255">
        <f>Q964*H964</f>
        <v>0.0448</v>
      </c>
      <c r="S964" s="255">
        <v>0</v>
      </c>
      <c r="T964" s="256">
        <f>S964*H964</f>
        <v>0</v>
      </c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R964" s="257" t="s">
        <v>215</v>
      </c>
      <c r="AT964" s="257" t="s">
        <v>334</v>
      </c>
      <c r="AU964" s="257" t="s">
        <v>96</v>
      </c>
      <c r="AY964" s="16" t="s">
        <v>180</v>
      </c>
      <c r="BE964" s="258">
        <f>IF(N964="základní",J964,0)</f>
        <v>0</v>
      </c>
      <c r="BF964" s="258">
        <f>IF(N964="snížená",J964,0)</f>
        <v>0</v>
      </c>
      <c r="BG964" s="258">
        <f>IF(N964="zákl. přenesená",J964,0)</f>
        <v>0</v>
      </c>
      <c r="BH964" s="258">
        <f>IF(N964="sníž. přenesená",J964,0)</f>
        <v>0</v>
      </c>
      <c r="BI964" s="258">
        <f>IF(N964="nulová",J964,0)</f>
        <v>0</v>
      </c>
      <c r="BJ964" s="16" t="s">
        <v>93</v>
      </c>
      <c r="BK964" s="258">
        <f>ROUND(I964*H964,2)</f>
        <v>0</v>
      </c>
      <c r="BL964" s="16" t="s">
        <v>198</v>
      </c>
      <c r="BM964" s="257" t="s">
        <v>2203</v>
      </c>
    </row>
    <row r="965" s="2" customFormat="1">
      <c r="A965" s="38"/>
      <c r="B965" s="39"/>
      <c r="C965" s="40"/>
      <c r="D965" s="259" t="s">
        <v>187</v>
      </c>
      <c r="E965" s="40"/>
      <c r="F965" s="260" t="s">
        <v>2202</v>
      </c>
      <c r="G965" s="40"/>
      <c r="H965" s="40"/>
      <c r="I965" s="154"/>
      <c r="J965" s="40"/>
      <c r="K965" s="40"/>
      <c r="L965" s="44"/>
      <c r="M965" s="261"/>
      <c r="N965" s="262"/>
      <c r="O965" s="91"/>
      <c r="P965" s="91"/>
      <c r="Q965" s="91"/>
      <c r="R965" s="91"/>
      <c r="S965" s="91"/>
      <c r="T965" s="92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T965" s="16" t="s">
        <v>187</v>
      </c>
      <c r="AU965" s="16" t="s">
        <v>96</v>
      </c>
    </row>
    <row r="966" s="13" customFormat="1">
      <c r="A966" s="13"/>
      <c r="B966" s="267"/>
      <c r="C966" s="268"/>
      <c r="D966" s="259" t="s">
        <v>293</v>
      </c>
      <c r="E966" s="269" t="s">
        <v>1</v>
      </c>
      <c r="F966" s="270" t="s">
        <v>2204</v>
      </c>
      <c r="G966" s="268"/>
      <c r="H966" s="271">
        <v>16</v>
      </c>
      <c r="I966" s="272"/>
      <c r="J966" s="268"/>
      <c r="K966" s="268"/>
      <c r="L966" s="273"/>
      <c r="M966" s="274"/>
      <c r="N966" s="275"/>
      <c r="O966" s="275"/>
      <c r="P966" s="275"/>
      <c r="Q966" s="275"/>
      <c r="R966" s="275"/>
      <c r="S966" s="275"/>
      <c r="T966" s="27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77" t="s">
        <v>293</v>
      </c>
      <c r="AU966" s="277" t="s">
        <v>96</v>
      </c>
      <c r="AV966" s="13" t="s">
        <v>96</v>
      </c>
      <c r="AW966" s="13" t="s">
        <v>40</v>
      </c>
      <c r="AX966" s="13" t="s">
        <v>93</v>
      </c>
      <c r="AY966" s="277" t="s">
        <v>180</v>
      </c>
    </row>
    <row r="967" s="2" customFormat="1" ht="16.5" customHeight="1">
      <c r="A967" s="38"/>
      <c r="B967" s="39"/>
      <c r="C967" s="278" t="s">
        <v>2205</v>
      </c>
      <c r="D967" s="278" t="s">
        <v>334</v>
      </c>
      <c r="E967" s="279" t="s">
        <v>2206</v>
      </c>
      <c r="F967" s="280" t="s">
        <v>2207</v>
      </c>
      <c r="G967" s="281" t="s">
        <v>342</v>
      </c>
      <c r="H967" s="282">
        <v>1</v>
      </c>
      <c r="I967" s="283"/>
      <c r="J967" s="284">
        <f>ROUND(I967*H967,2)</f>
        <v>0</v>
      </c>
      <c r="K967" s="280" t="s">
        <v>1</v>
      </c>
      <c r="L967" s="285"/>
      <c r="M967" s="286" t="s">
        <v>1</v>
      </c>
      <c r="N967" s="287" t="s">
        <v>50</v>
      </c>
      <c r="O967" s="91"/>
      <c r="P967" s="255">
        <f>O967*H967</f>
        <v>0</v>
      </c>
      <c r="Q967" s="255">
        <v>0.0028</v>
      </c>
      <c r="R967" s="255">
        <f>Q967*H967</f>
        <v>0.0028</v>
      </c>
      <c r="S967" s="255">
        <v>0</v>
      </c>
      <c r="T967" s="256">
        <f>S967*H967</f>
        <v>0</v>
      </c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R967" s="257" t="s">
        <v>215</v>
      </c>
      <c r="AT967" s="257" t="s">
        <v>334</v>
      </c>
      <c r="AU967" s="257" t="s">
        <v>96</v>
      </c>
      <c r="AY967" s="16" t="s">
        <v>180</v>
      </c>
      <c r="BE967" s="258">
        <f>IF(N967="základní",J967,0)</f>
        <v>0</v>
      </c>
      <c r="BF967" s="258">
        <f>IF(N967="snížená",J967,0)</f>
        <v>0</v>
      </c>
      <c r="BG967" s="258">
        <f>IF(N967="zákl. přenesená",J967,0)</f>
        <v>0</v>
      </c>
      <c r="BH967" s="258">
        <f>IF(N967="sníž. přenesená",J967,0)</f>
        <v>0</v>
      </c>
      <c r="BI967" s="258">
        <f>IF(N967="nulová",J967,0)</f>
        <v>0</v>
      </c>
      <c r="BJ967" s="16" t="s">
        <v>93</v>
      </c>
      <c r="BK967" s="258">
        <f>ROUND(I967*H967,2)</f>
        <v>0</v>
      </c>
      <c r="BL967" s="16" t="s">
        <v>198</v>
      </c>
      <c r="BM967" s="257" t="s">
        <v>2208</v>
      </c>
    </row>
    <row r="968" s="2" customFormat="1">
      <c r="A968" s="38"/>
      <c r="B968" s="39"/>
      <c r="C968" s="40"/>
      <c r="D968" s="259" t="s">
        <v>187</v>
      </c>
      <c r="E968" s="40"/>
      <c r="F968" s="260" t="s">
        <v>2207</v>
      </c>
      <c r="G968" s="40"/>
      <c r="H968" s="40"/>
      <c r="I968" s="154"/>
      <c r="J968" s="40"/>
      <c r="K968" s="40"/>
      <c r="L968" s="44"/>
      <c r="M968" s="261"/>
      <c r="N968" s="262"/>
      <c r="O968" s="91"/>
      <c r="P968" s="91"/>
      <c r="Q968" s="91"/>
      <c r="R968" s="91"/>
      <c r="S968" s="91"/>
      <c r="T968" s="92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T968" s="16" t="s">
        <v>187</v>
      </c>
      <c r="AU968" s="16" t="s">
        <v>96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2209</v>
      </c>
      <c r="G969" s="268"/>
      <c r="H969" s="271">
        <v>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2" customFormat="1" ht="16.5" customHeight="1">
      <c r="A970" s="38"/>
      <c r="B970" s="39"/>
      <c r="C970" s="278" t="s">
        <v>750</v>
      </c>
      <c r="D970" s="278" t="s">
        <v>334</v>
      </c>
      <c r="E970" s="279" t="s">
        <v>2210</v>
      </c>
      <c r="F970" s="280" t="s">
        <v>2211</v>
      </c>
      <c r="G970" s="281" t="s">
        <v>342</v>
      </c>
      <c r="H970" s="282">
        <v>6</v>
      </c>
      <c r="I970" s="283"/>
      <c r="J970" s="284">
        <f>ROUND(I970*H970,2)</f>
        <v>0</v>
      </c>
      <c r="K970" s="280" t="s">
        <v>1</v>
      </c>
      <c r="L970" s="285"/>
      <c r="M970" s="286" t="s">
        <v>1</v>
      </c>
      <c r="N970" s="287" t="s">
        <v>50</v>
      </c>
      <c r="O970" s="91"/>
      <c r="P970" s="255">
        <f>O970*H970</f>
        <v>0</v>
      </c>
      <c r="Q970" s="255">
        <v>0.0028</v>
      </c>
      <c r="R970" s="255">
        <f>Q970*H970</f>
        <v>0.016799999999999999</v>
      </c>
      <c r="S970" s="255">
        <v>0</v>
      </c>
      <c r="T970" s="256">
        <f>S970*H970</f>
        <v>0</v>
      </c>
      <c r="U970" s="38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R970" s="257" t="s">
        <v>215</v>
      </c>
      <c r="AT970" s="257" t="s">
        <v>334</v>
      </c>
      <c r="AU970" s="257" t="s">
        <v>96</v>
      </c>
      <c r="AY970" s="16" t="s">
        <v>180</v>
      </c>
      <c r="BE970" s="258">
        <f>IF(N970="základní",J970,0)</f>
        <v>0</v>
      </c>
      <c r="BF970" s="258">
        <f>IF(N970="snížená",J970,0)</f>
        <v>0</v>
      </c>
      <c r="BG970" s="258">
        <f>IF(N970="zákl. přenesená",J970,0)</f>
        <v>0</v>
      </c>
      <c r="BH970" s="258">
        <f>IF(N970="sníž. přenesená",J970,0)</f>
        <v>0</v>
      </c>
      <c r="BI970" s="258">
        <f>IF(N970="nulová",J970,0)</f>
        <v>0</v>
      </c>
      <c r="BJ970" s="16" t="s">
        <v>93</v>
      </c>
      <c r="BK970" s="258">
        <f>ROUND(I970*H970,2)</f>
        <v>0</v>
      </c>
      <c r="BL970" s="16" t="s">
        <v>198</v>
      </c>
      <c r="BM970" s="257" t="s">
        <v>2212</v>
      </c>
    </row>
    <row r="971" s="2" customFormat="1">
      <c r="A971" s="38"/>
      <c r="B971" s="39"/>
      <c r="C971" s="40"/>
      <c r="D971" s="259" t="s">
        <v>187</v>
      </c>
      <c r="E971" s="40"/>
      <c r="F971" s="260" t="s">
        <v>2211</v>
      </c>
      <c r="G971" s="40"/>
      <c r="H971" s="40"/>
      <c r="I971" s="154"/>
      <c r="J971" s="40"/>
      <c r="K971" s="40"/>
      <c r="L971" s="44"/>
      <c r="M971" s="261"/>
      <c r="N971" s="262"/>
      <c r="O971" s="91"/>
      <c r="P971" s="91"/>
      <c r="Q971" s="91"/>
      <c r="R971" s="91"/>
      <c r="S971" s="91"/>
      <c r="T971" s="92"/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T971" s="16" t="s">
        <v>187</v>
      </c>
      <c r="AU971" s="16" t="s">
        <v>96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2213</v>
      </c>
      <c r="G972" s="268"/>
      <c r="H972" s="271">
        <v>5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2214</v>
      </c>
      <c r="G973" s="268"/>
      <c r="H973" s="271">
        <v>1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2" customFormat="1" ht="16.5" customHeight="1">
      <c r="A974" s="38"/>
      <c r="B974" s="39"/>
      <c r="C974" s="278" t="s">
        <v>757</v>
      </c>
      <c r="D974" s="278" t="s">
        <v>334</v>
      </c>
      <c r="E974" s="279" t="s">
        <v>2215</v>
      </c>
      <c r="F974" s="280" t="s">
        <v>2216</v>
      </c>
      <c r="G974" s="281" t="s">
        <v>342</v>
      </c>
      <c r="H974" s="282">
        <v>58</v>
      </c>
      <c r="I974" s="283"/>
      <c r="J974" s="284">
        <f>ROUND(I974*H974,2)</f>
        <v>0</v>
      </c>
      <c r="K974" s="280" t="s">
        <v>1</v>
      </c>
      <c r="L974" s="285"/>
      <c r="M974" s="286" t="s">
        <v>1</v>
      </c>
      <c r="N974" s="287" t="s">
        <v>50</v>
      </c>
      <c r="O974" s="91"/>
      <c r="P974" s="255">
        <f>O974*H974</f>
        <v>0</v>
      </c>
      <c r="Q974" s="255">
        <v>0.00025999999999999998</v>
      </c>
      <c r="R974" s="255">
        <f>Q974*H974</f>
        <v>0.015079999999999998</v>
      </c>
      <c r="S974" s="255">
        <v>0</v>
      </c>
      <c r="T974" s="256">
        <f>S974*H974</f>
        <v>0</v>
      </c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R974" s="257" t="s">
        <v>215</v>
      </c>
      <c r="AT974" s="257" t="s">
        <v>334</v>
      </c>
      <c r="AU974" s="257" t="s">
        <v>96</v>
      </c>
      <c r="AY974" s="16" t="s">
        <v>180</v>
      </c>
      <c r="BE974" s="258">
        <f>IF(N974="základní",J974,0)</f>
        <v>0</v>
      </c>
      <c r="BF974" s="258">
        <f>IF(N974="snížená",J974,0)</f>
        <v>0</v>
      </c>
      <c r="BG974" s="258">
        <f>IF(N974="zákl. přenesená",J974,0)</f>
        <v>0</v>
      </c>
      <c r="BH974" s="258">
        <f>IF(N974="sníž. přenesená",J974,0)</f>
        <v>0</v>
      </c>
      <c r="BI974" s="258">
        <f>IF(N974="nulová",J974,0)</f>
        <v>0</v>
      </c>
      <c r="BJ974" s="16" t="s">
        <v>93</v>
      </c>
      <c r="BK974" s="258">
        <f>ROUND(I974*H974,2)</f>
        <v>0</v>
      </c>
      <c r="BL974" s="16" t="s">
        <v>198</v>
      </c>
      <c r="BM974" s="257" t="s">
        <v>2217</v>
      </c>
    </row>
    <row r="975" s="2" customFormat="1">
      <c r="A975" s="38"/>
      <c r="B975" s="39"/>
      <c r="C975" s="40"/>
      <c r="D975" s="259" t="s">
        <v>187</v>
      </c>
      <c r="E975" s="40"/>
      <c r="F975" s="260" t="s">
        <v>2216</v>
      </c>
      <c r="G975" s="40"/>
      <c r="H975" s="40"/>
      <c r="I975" s="154"/>
      <c r="J975" s="40"/>
      <c r="K975" s="40"/>
      <c r="L975" s="44"/>
      <c r="M975" s="261"/>
      <c r="N975" s="262"/>
      <c r="O975" s="91"/>
      <c r="P975" s="91"/>
      <c r="Q975" s="91"/>
      <c r="R975" s="91"/>
      <c r="S975" s="91"/>
      <c r="T975" s="92"/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T975" s="16" t="s">
        <v>187</v>
      </c>
      <c r="AU975" s="16" t="s">
        <v>96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2218</v>
      </c>
      <c r="G976" s="268"/>
      <c r="H976" s="271">
        <v>14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2219</v>
      </c>
      <c r="G977" s="268"/>
      <c r="H977" s="271">
        <v>5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2023</v>
      </c>
      <c r="G978" s="268"/>
      <c r="H978" s="271">
        <v>1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2220</v>
      </c>
      <c r="G979" s="268"/>
      <c r="H979" s="271">
        <v>4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2221</v>
      </c>
      <c r="G980" s="268"/>
      <c r="H980" s="271">
        <v>9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13" customFormat="1">
      <c r="A981" s="13"/>
      <c r="B981" s="267"/>
      <c r="C981" s="268"/>
      <c r="D981" s="259" t="s">
        <v>293</v>
      </c>
      <c r="E981" s="269" t="s">
        <v>1</v>
      </c>
      <c r="F981" s="270" t="s">
        <v>2222</v>
      </c>
      <c r="G981" s="268"/>
      <c r="H981" s="271">
        <v>5</v>
      </c>
      <c r="I981" s="272"/>
      <c r="J981" s="268"/>
      <c r="K981" s="268"/>
      <c r="L981" s="273"/>
      <c r="M981" s="274"/>
      <c r="N981" s="275"/>
      <c r="O981" s="275"/>
      <c r="P981" s="275"/>
      <c r="Q981" s="275"/>
      <c r="R981" s="275"/>
      <c r="S981" s="275"/>
      <c r="T981" s="276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77" t="s">
        <v>293</v>
      </c>
      <c r="AU981" s="277" t="s">
        <v>96</v>
      </c>
      <c r="AV981" s="13" t="s">
        <v>96</v>
      </c>
      <c r="AW981" s="13" t="s">
        <v>40</v>
      </c>
      <c r="AX981" s="13" t="s">
        <v>85</v>
      </c>
      <c r="AY981" s="277" t="s">
        <v>180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2223</v>
      </c>
      <c r="G982" s="268"/>
      <c r="H982" s="271">
        <v>3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85</v>
      </c>
      <c r="AY982" s="277" t="s">
        <v>180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2224</v>
      </c>
      <c r="G983" s="268"/>
      <c r="H983" s="271">
        <v>4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85</v>
      </c>
      <c r="AY983" s="277" t="s">
        <v>180</v>
      </c>
    </row>
    <row r="984" s="13" customFormat="1">
      <c r="A984" s="13"/>
      <c r="B984" s="267"/>
      <c r="C984" s="268"/>
      <c r="D984" s="259" t="s">
        <v>293</v>
      </c>
      <c r="E984" s="269" t="s">
        <v>1</v>
      </c>
      <c r="F984" s="270" t="s">
        <v>2225</v>
      </c>
      <c r="G984" s="268"/>
      <c r="H984" s="271">
        <v>4</v>
      </c>
      <c r="I984" s="272"/>
      <c r="J984" s="268"/>
      <c r="K984" s="268"/>
      <c r="L984" s="273"/>
      <c r="M984" s="274"/>
      <c r="N984" s="275"/>
      <c r="O984" s="275"/>
      <c r="P984" s="275"/>
      <c r="Q984" s="275"/>
      <c r="R984" s="275"/>
      <c r="S984" s="275"/>
      <c r="T984" s="276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77" t="s">
        <v>293</v>
      </c>
      <c r="AU984" s="277" t="s">
        <v>96</v>
      </c>
      <c r="AV984" s="13" t="s">
        <v>96</v>
      </c>
      <c r="AW984" s="13" t="s">
        <v>40</v>
      </c>
      <c r="AX984" s="13" t="s">
        <v>85</v>
      </c>
      <c r="AY984" s="277" t="s">
        <v>180</v>
      </c>
    </row>
    <row r="985" s="13" customFormat="1">
      <c r="A985" s="13"/>
      <c r="B985" s="267"/>
      <c r="C985" s="268"/>
      <c r="D985" s="259" t="s">
        <v>293</v>
      </c>
      <c r="E985" s="269" t="s">
        <v>1</v>
      </c>
      <c r="F985" s="270" t="s">
        <v>2226</v>
      </c>
      <c r="G985" s="268"/>
      <c r="H985" s="271">
        <v>6</v>
      </c>
      <c r="I985" s="272"/>
      <c r="J985" s="268"/>
      <c r="K985" s="268"/>
      <c r="L985" s="273"/>
      <c r="M985" s="274"/>
      <c r="N985" s="275"/>
      <c r="O985" s="275"/>
      <c r="P985" s="275"/>
      <c r="Q985" s="275"/>
      <c r="R985" s="275"/>
      <c r="S985" s="275"/>
      <c r="T985" s="276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77" t="s">
        <v>293</v>
      </c>
      <c r="AU985" s="277" t="s">
        <v>96</v>
      </c>
      <c r="AV985" s="13" t="s">
        <v>96</v>
      </c>
      <c r="AW985" s="13" t="s">
        <v>40</v>
      </c>
      <c r="AX985" s="13" t="s">
        <v>85</v>
      </c>
      <c r="AY985" s="277" t="s">
        <v>180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2227</v>
      </c>
      <c r="G986" s="268"/>
      <c r="H986" s="271">
        <v>3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2" customFormat="1" ht="16.5" customHeight="1">
      <c r="A987" s="38"/>
      <c r="B987" s="39"/>
      <c r="C987" s="278" t="s">
        <v>763</v>
      </c>
      <c r="D987" s="278" t="s">
        <v>334</v>
      </c>
      <c r="E987" s="279" t="s">
        <v>2228</v>
      </c>
      <c r="F987" s="280" t="s">
        <v>2229</v>
      </c>
      <c r="G987" s="281" t="s">
        <v>342</v>
      </c>
      <c r="H987" s="282">
        <v>7</v>
      </c>
      <c r="I987" s="283"/>
      <c r="J987" s="284">
        <f>ROUND(I987*H987,2)</f>
        <v>0</v>
      </c>
      <c r="K987" s="280" t="s">
        <v>1</v>
      </c>
      <c r="L987" s="285"/>
      <c r="M987" s="286" t="s">
        <v>1</v>
      </c>
      <c r="N987" s="287" t="s">
        <v>50</v>
      </c>
      <c r="O987" s="91"/>
      <c r="P987" s="255">
        <f>O987*H987</f>
        <v>0</v>
      </c>
      <c r="Q987" s="255">
        <v>0.00038000000000000002</v>
      </c>
      <c r="R987" s="255">
        <f>Q987*H987</f>
        <v>0.00266</v>
      </c>
      <c r="S987" s="255">
        <v>0</v>
      </c>
      <c r="T987" s="256">
        <f>S987*H987</f>
        <v>0</v>
      </c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R987" s="257" t="s">
        <v>215</v>
      </c>
      <c r="AT987" s="257" t="s">
        <v>334</v>
      </c>
      <c r="AU987" s="257" t="s">
        <v>96</v>
      </c>
      <c r="AY987" s="16" t="s">
        <v>180</v>
      </c>
      <c r="BE987" s="258">
        <f>IF(N987="základní",J987,0)</f>
        <v>0</v>
      </c>
      <c r="BF987" s="258">
        <f>IF(N987="snížená",J987,0)</f>
        <v>0</v>
      </c>
      <c r="BG987" s="258">
        <f>IF(N987="zákl. přenesená",J987,0)</f>
        <v>0</v>
      </c>
      <c r="BH987" s="258">
        <f>IF(N987="sníž. přenesená",J987,0)</f>
        <v>0</v>
      </c>
      <c r="BI987" s="258">
        <f>IF(N987="nulová",J987,0)</f>
        <v>0</v>
      </c>
      <c r="BJ987" s="16" t="s">
        <v>93</v>
      </c>
      <c r="BK987" s="258">
        <f>ROUND(I987*H987,2)</f>
        <v>0</v>
      </c>
      <c r="BL987" s="16" t="s">
        <v>198</v>
      </c>
      <c r="BM987" s="257" t="s">
        <v>2230</v>
      </c>
    </row>
    <row r="988" s="2" customFormat="1">
      <c r="A988" s="38"/>
      <c r="B988" s="39"/>
      <c r="C988" s="40"/>
      <c r="D988" s="259" t="s">
        <v>187</v>
      </c>
      <c r="E988" s="40"/>
      <c r="F988" s="260" t="s">
        <v>2229</v>
      </c>
      <c r="G988" s="40"/>
      <c r="H988" s="40"/>
      <c r="I988" s="154"/>
      <c r="J988" s="40"/>
      <c r="K988" s="40"/>
      <c r="L988" s="44"/>
      <c r="M988" s="261"/>
      <c r="N988" s="262"/>
      <c r="O988" s="91"/>
      <c r="P988" s="91"/>
      <c r="Q988" s="91"/>
      <c r="R988" s="91"/>
      <c r="S988" s="91"/>
      <c r="T988" s="92"/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T988" s="16" t="s">
        <v>187</v>
      </c>
      <c r="AU988" s="16" t="s">
        <v>96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2231</v>
      </c>
      <c r="G989" s="268"/>
      <c r="H989" s="271">
        <v>1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85</v>
      </c>
      <c r="AY989" s="277" t="s">
        <v>180</v>
      </c>
    </row>
    <row r="990" s="13" customFormat="1">
      <c r="A990" s="13"/>
      <c r="B990" s="267"/>
      <c r="C990" s="268"/>
      <c r="D990" s="259" t="s">
        <v>293</v>
      </c>
      <c r="E990" s="269" t="s">
        <v>1</v>
      </c>
      <c r="F990" s="270" t="s">
        <v>2232</v>
      </c>
      <c r="G990" s="268"/>
      <c r="H990" s="271">
        <v>1</v>
      </c>
      <c r="I990" s="272"/>
      <c r="J990" s="268"/>
      <c r="K990" s="268"/>
      <c r="L990" s="273"/>
      <c r="M990" s="274"/>
      <c r="N990" s="275"/>
      <c r="O990" s="275"/>
      <c r="P990" s="275"/>
      <c r="Q990" s="275"/>
      <c r="R990" s="275"/>
      <c r="S990" s="275"/>
      <c r="T990" s="276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77" t="s">
        <v>293</v>
      </c>
      <c r="AU990" s="277" t="s">
        <v>96</v>
      </c>
      <c r="AV990" s="13" t="s">
        <v>96</v>
      </c>
      <c r="AW990" s="13" t="s">
        <v>40</v>
      </c>
      <c r="AX990" s="13" t="s">
        <v>85</v>
      </c>
      <c r="AY990" s="277" t="s">
        <v>180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2044</v>
      </c>
      <c r="G991" s="268"/>
      <c r="H991" s="271">
        <v>2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85</v>
      </c>
      <c r="AY991" s="277" t="s">
        <v>180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1558</v>
      </c>
      <c r="G992" s="268"/>
      <c r="H992" s="271">
        <v>0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85</v>
      </c>
      <c r="AY992" s="277" t="s">
        <v>180</v>
      </c>
    </row>
    <row r="993" s="13" customFormat="1">
      <c r="A993" s="13"/>
      <c r="B993" s="267"/>
      <c r="C993" s="268"/>
      <c r="D993" s="259" t="s">
        <v>293</v>
      </c>
      <c r="E993" s="269" t="s">
        <v>1</v>
      </c>
      <c r="F993" s="270" t="s">
        <v>1559</v>
      </c>
      <c r="G993" s="268"/>
      <c r="H993" s="271">
        <v>0</v>
      </c>
      <c r="I993" s="272"/>
      <c r="J993" s="268"/>
      <c r="K993" s="268"/>
      <c r="L993" s="273"/>
      <c r="M993" s="274"/>
      <c r="N993" s="275"/>
      <c r="O993" s="275"/>
      <c r="P993" s="275"/>
      <c r="Q993" s="275"/>
      <c r="R993" s="275"/>
      <c r="S993" s="275"/>
      <c r="T993" s="27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77" t="s">
        <v>293</v>
      </c>
      <c r="AU993" s="277" t="s">
        <v>96</v>
      </c>
      <c r="AV993" s="13" t="s">
        <v>96</v>
      </c>
      <c r="AW993" s="13" t="s">
        <v>40</v>
      </c>
      <c r="AX993" s="13" t="s">
        <v>85</v>
      </c>
      <c r="AY993" s="277" t="s">
        <v>180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1560</v>
      </c>
      <c r="G994" s="268"/>
      <c r="H994" s="271">
        <v>0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85</v>
      </c>
      <c r="AY994" s="277" t="s">
        <v>180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2233</v>
      </c>
      <c r="G995" s="268"/>
      <c r="H995" s="271">
        <v>2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85</v>
      </c>
      <c r="AY995" s="277" t="s">
        <v>180</v>
      </c>
    </row>
    <row r="996" s="13" customFormat="1">
      <c r="A996" s="13"/>
      <c r="B996" s="267"/>
      <c r="C996" s="268"/>
      <c r="D996" s="259" t="s">
        <v>293</v>
      </c>
      <c r="E996" s="269" t="s">
        <v>1</v>
      </c>
      <c r="F996" s="270" t="s">
        <v>2158</v>
      </c>
      <c r="G996" s="268"/>
      <c r="H996" s="271">
        <v>1</v>
      </c>
      <c r="I996" s="272"/>
      <c r="J996" s="268"/>
      <c r="K996" s="268"/>
      <c r="L996" s="273"/>
      <c r="M996" s="274"/>
      <c r="N996" s="275"/>
      <c r="O996" s="275"/>
      <c r="P996" s="275"/>
      <c r="Q996" s="275"/>
      <c r="R996" s="275"/>
      <c r="S996" s="275"/>
      <c r="T996" s="276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77" t="s">
        <v>293</v>
      </c>
      <c r="AU996" s="277" t="s">
        <v>96</v>
      </c>
      <c r="AV996" s="13" t="s">
        <v>96</v>
      </c>
      <c r="AW996" s="13" t="s">
        <v>40</v>
      </c>
      <c r="AX996" s="13" t="s">
        <v>85</v>
      </c>
      <c r="AY996" s="277" t="s">
        <v>180</v>
      </c>
    </row>
    <row r="997" s="13" customFormat="1">
      <c r="A997" s="13"/>
      <c r="B997" s="267"/>
      <c r="C997" s="268"/>
      <c r="D997" s="259" t="s">
        <v>293</v>
      </c>
      <c r="E997" s="269" t="s">
        <v>1</v>
      </c>
      <c r="F997" s="270" t="s">
        <v>1563</v>
      </c>
      <c r="G997" s="268"/>
      <c r="H997" s="271">
        <v>0</v>
      </c>
      <c r="I997" s="272"/>
      <c r="J997" s="268"/>
      <c r="K997" s="268"/>
      <c r="L997" s="273"/>
      <c r="M997" s="274"/>
      <c r="N997" s="275"/>
      <c r="O997" s="275"/>
      <c r="P997" s="275"/>
      <c r="Q997" s="275"/>
      <c r="R997" s="275"/>
      <c r="S997" s="275"/>
      <c r="T997" s="276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77" t="s">
        <v>293</v>
      </c>
      <c r="AU997" s="277" t="s">
        <v>96</v>
      </c>
      <c r="AV997" s="13" t="s">
        <v>96</v>
      </c>
      <c r="AW997" s="13" t="s">
        <v>40</v>
      </c>
      <c r="AX997" s="13" t="s">
        <v>85</v>
      </c>
      <c r="AY997" s="277" t="s">
        <v>180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1600</v>
      </c>
      <c r="G998" s="268"/>
      <c r="H998" s="271">
        <v>0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85</v>
      </c>
      <c r="AY998" s="277" t="s">
        <v>180</v>
      </c>
    </row>
    <row r="999" s="13" customFormat="1">
      <c r="A999" s="13"/>
      <c r="B999" s="267"/>
      <c r="C999" s="268"/>
      <c r="D999" s="259" t="s">
        <v>293</v>
      </c>
      <c r="E999" s="269" t="s">
        <v>1</v>
      </c>
      <c r="F999" s="270" t="s">
        <v>1565</v>
      </c>
      <c r="G999" s="268"/>
      <c r="H999" s="271">
        <v>0</v>
      </c>
      <c r="I999" s="272"/>
      <c r="J999" s="268"/>
      <c r="K999" s="268"/>
      <c r="L999" s="273"/>
      <c r="M999" s="274"/>
      <c r="N999" s="275"/>
      <c r="O999" s="275"/>
      <c r="P999" s="275"/>
      <c r="Q999" s="275"/>
      <c r="R999" s="275"/>
      <c r="S999" s="275"/>
      <c r="T999" s="276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77" t="s">
        <v>293</v>
      </c>
      <c r="AU999" s="277" t="s">
        <v>96</v>
      </c>
      <c r="AV999" s="13" t="s">
        <v>96</v>
      </c>
      <c r="AW999" s="13" t="s">
        <v>40</v>
      </c>
      <c r="AX999" s="13" t="s">
        <v>85</v>
      </c>
      <c r="AY999" s="277" t="s">
        <v>180</v>
      </c>
    </row>
    <row r="1000" s="13" customFormat="1">
      <c r="A1000" s="13"/>
      <c r="B1000" s="267"/>
      <c r="C1000" s="268"/>
      <c r="D1000" s="259" t="s">
        <v>293</v>
      </c>
      <c r="E1000" s="269" t="s">
        <v>1</v>
      </c>
      <c r="F1000" s="270" t="s">
        <v>2017</v>
      </c>
      <c r="G1000" s="268"/>
      <c r="H1000" s="271">
        <v>0</v>
      </c>
      <c r="I1000" s="272"/>
      <c r="J1000" s="268"/>
      <c r="K1000" s="268"/>
      <c r="L1000" s="273"/>
      <c r="M1000" s="274"/>
      <c r="N1000" s="275"/>
      <c r="O1000" s="275"/>
      <c r="P1000" s="275"/>
      <c r="Q1000" s="275"/>
      <c r="R1000" s="275"/>
      <c r="S1000" s="275"/>
      <c r="T1000" s="276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77" t="s">
        <v>293</v>
      </c>
      <c r="AU1000" s="277" t="s">
        <v>96</v>
      </c>
      <c r="AV1000" s="13" t="s">
        <v>96</v>
      </c>
      <c r="AW1000" s="13" t="s">
        <v>40</v>
      </c>
      <c r="AX1000" s="13" t="s">
        <v>85</v>
      </c>
      <c r="AY1000" s="277" t="s">
        <v>180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1567</v>
      </c>
      <c r="G1001" s="268"/>
      <c r="H1001" s="271">
        <v>0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16.5" customHeight="1">
      <c r="A1002" s="38"/>
      <c r="B1002" s="39"/>
      <c r="C1002" s="278" t="s">
        <v>2234</v>
      </c>
      <c r="D1002" s="278" t="s">
        <v>334</v>
      </c>
      <c r="E1002" s="279" t="s">
        <v>2235</v>
      </c>
      <c r="F1002" s="280" t="s">
        <v>2236</v>
      </c>
      <c r="G1002" s="281" t="s">
        <v>342</v>
      </c>
      <c r="H1002" s="282">
        <v>4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0.0112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2237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2236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2170</v>
      </c>
      <c r="G1004" s="268"/>
      <c r="H1004" s="271">
        <v>4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16.5" customHeight="1">
      <c r="A1005" s="38"/>
      <c r="B1005" s="39"/>
      <c r="C1005" s="278" t="s">
        <v>2238</v>
      </c>
      <c r="D1005" s="278" t="s">
        <v>334</v>
      </c>
      <c r="E1005" s="279" t="s">
        <v>2239</v>
      </c>
      <c r="F1005" s="280" t="s">
        <v>2240</v>
      </c>
      <c r="G1005" s="281" t="s">
        <v>342</v>
      </c>
      <c r="H1005" s="282">
        <v>1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0.0028</v>
      </c>
      <c r="R1005" s="255">
        <f>Q1005*H1005</f>
        <v>0.0028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2241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2240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2242</v>
      </c>
      <c r="G1007" s="268"/>
      <c r="H1007" s="271">
        <v>1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2" customFormat="1" ht="24" customHeight="1">
      <c r="A1008" s="38"/>
      <c r="B1008" s="39"/>
      <c r="C1008" s="278" t="s">
        <v>768</v>
      </c>
      <c r="D1008" s="278" t="s">
        <v>334</v>
      </c>
      <c r="E1008" s="279" t="s">
        <v>2243</v>
      </c>
      <c r="F1008" s="280" t="s">
        <v>2244</v>
      </c>
      <c r="G1008" s="281" t="s">
        <v>342</v>
      </c>
      <c r="H1008" s="282">
        <v>4</v>
      </c>
      <c r="I1008" s="283"/>
      <c r="J1008" s="284">
        <f>ROUND(I1008*H1008,2)</f>
        <v>0</v>
      </c>
      <c r="K1008" s="280" t="s">
        <v>1</v>
      </c>
      <c r="L1008" s="285"/>
      <c r="M1008" s="286" t="s">
        <v>1</v>
      </c>
      <c r="N1008" s="287" t="s">
        <v>50</v>
      </c>
      <c r="O1008" s="91"/>
      <c r="P1008" s="255">
        <f>O1008*H1008</f>
        <v>0</v>
      </c>
      <c r="Q1008" s="255">
        <v>0.0032000000000000002</v>
      </c>
      <c r="R1008" s="255">
        <f>Q1008*H1008</f>
        <v>0.012800000000000001</v>
      </c>
      <c r="S1008" s="255">
        <v>0</v>
      </c>
      <c r="T1008" s="256">
        <f>S1008*H1008</f>
        <v>0</v>
      </c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R1008" s="257" t="s">
        <v>215</v>
      </c>
      <c r="AT1008" s="257" t="s">
        <v>334</v>
      </c>
      <c r="AU1008" s="257" t="s">
        <v>96</v>
      </c>
      <c r="AY1008" s="16" t="s">
        <v>180</v>
      </c>
      <c r="BE1008" s="258">
        <f>IF(N1008="základní",J1008,0)</f>
        <v>0</v>
      </c>
      <c r="BF1008" s="258">
        <f>IF(N1008="snížená",J1008,0)</f>
        <v>0</v>
      </c>
      <c r="BG1008" s="258">
        <f>IF(N1008="zákl. přenesená",J1008,0)</f>
        <v>0</v>
      </c>
      <c r="BH1008" s="258">
        <f>IF(N1008="sníž. přenesená",J1008,0)</f>
        <v>0</v>
      </c>
      <c r="BI1008" s="258">
        <f>IF(N1008="nulová",J1008,0)</f>
        <v>0</v>
      </c>
      <c r="BJ1008" s="16" t="s">
        <v>93</v>
      </c>
      <c r="BK1008" s="258">
        <f>ROUND(I1008*H1008,2)</f>
        <v>0</v>
      </c>
      <c r="BL1008" s="16" t="s">
        <v>198</v>
      </c>
      <c r="BM1008" s="257" t="s">
        <v>2245</v>
      </c>
    </row>
    <row r="1009" s="2" customFormat="1">
      <c r="A1009" s="38"/>
      <c r="B1009" s="39"/>
      <c r="C1009" s="40"/>
      <c r="D1009" s="259" t="s">
        <v>187</v>
      </c>
      <c r="E1009" s="40"/>
      <c r="F1009" s="260" t="s">
        <v>2244</v>
      </c>
      <c r="G1009" s="40"/>
      <c r="H1009" s="40"/>
      <c r="I1009" s="154"/>
      <c r="J1009" s="40"/>
      <c r="K1009" s="40"/>
      <c r="L1009" s="44"/>
      <c r="M1009" s="261"/>
      <c r="N1009" s="262"/>
      <c r="O1009" s="91"/>
      <c r="P1009" s="91"/>
      <c r="Q1009" s="91"/>
      <c r="R1009" s="91"/>
      <c r="S1009" s="91"/>
      <c r="T1009" s="92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T1009" s="16" t="s">
        <v>187</v>
      </c>
      <c r="AU1009" s="16" t="s">
        <v>96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198</v>
      </c>
      <c r="G1010" s="268"/>
      <c r="H1010" s="271">
        <v>4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93</v>
      </c>
      <c r="AY1010" s="277" t="s">
        <v>180</v>
      </c>
    </row>
    <row r="1011" s="2" customFormat="1" ht="24" customHeight="1">
      <c r="A1011" s="38"/>
      <c r="B1011" s="39"/>
      <c r="C1011" s="278" t="s">
        <v>774</v>
      </c>
      <c r="D1011" s="278" t="s">
        <v>334</v>
      </c>
      <c r="E1011" s="279" t="s">
        <v>2246</v>
      </c>
      <c r="F1011" s="280" t="s">
        <v>2247</v>
      </c>
      <c r="G1011" s="281" t="s">
        <v>342</v>
      </c>
      <c r="H1011" s="282">
        <v>15</v>
      </c>
      <c r="I1011" s="283"/>
      <c r="J1011" s="284">
        <f>ROUND(I1011*H1011,2)</f>
        <v>0</v>
      </c>
      <c r="K1011" s="280" t="s">
        <v>1</v>
      </c>
      <c r="L1011" s="285"/>
      <c r="M1011" s="286" t="s">
        <v>1</v>
      </c>
      <c r="N1011" s="287" t="s">
        <v>50</v>
      </c>
      <c r="O1011" s="91"/>
      <c r="P1011" s="255">
        <f>O1011*H1011</f>
        <v>0</v>
      </c>
      <c r="Q1011" s="255">
        <v>0.00019000000000000001</v>
      </c>
      <c r="R1011" s="255">
        <f>Q1011*H1011</f>
        <v>0.0028500000000000001</v>
      </c>
      <c r="S1011" s="255">
        <v>0</v>
      </c>
      <c r="T1011" s="256">
        <f>S1011*H1011</f>
        <v>0</v>
      </c>
      <c r="U1011" s="38"/>
      <c r="V1011" s="38"/>
      <c r="W1011" s="38"/>
      <c r="X1011" s="38"/>
      <c r="Y1011" s="38"/>
      <c r="Z1011" s="38"/>
      <c r="AA1011" s="38"/>
      <c r="AB1011" s="38"/>
      <c r="AC1011" s="38"/>
      <c r="AD1011" s="38"/>
      <c r="AE1011" s="38"/>
      <c r="AR1011" s="257" t="s">
        <v>215</v>
      </c>
      <c r="AT1011" s="257" t="s">
        <v>334</v>
      </c>
      <c r="AU1011" s="257" t="s">
        <v>96</v>
      </c>
      <c r="AY1011" s="16" t="s">
        <v>180</v>
      </c>
      <c r="BE1011" s="258">
        <f>IF(N1011="základní",J1011,0)</f>
        <v>0</v>
      </c>
      <c r="BF1011" s="258">
        <f>IF(N1011="snížená",J1011,0)</f>
        <v>0</v>
      </c>
      <c r="BG1011" s="258">
        <f>IF(N1011="zákl. přenesená",J1011,0)</f>
        <v>0</v>
      </c>
      <c r="BH1011" s="258">
        <f>IF(N1011="sníž. přenesená",J1011,0)</f>
        <v>0</v>
      </c>
      <c r="BI1011" s="258">
        <f>IF(N1011="nulová",J1011,0)</f>
        <v>0</v>
      </c>
      <c r="BJ1011" s="16" t="s">
        <v>93</v>
      </c>
      <c r="BK1011" s="258">
        <f>ROUND(I1011*H1011,2)</f>
        <v>0</v>
      </c>
      <c r="BL1011" s="16" t="s">
        <v>198</v>
      </c>
      <c r="BM1011" s="257" t="s">
        <v>2248</v>
      </c>
    </row>
    <row r="1012" s="2" customFormat="1">
      <c r="A1012" s="38"/>
      <c r="B1012" s="39"/>
      <c r="C1012" s="40"/>
      <c r="D1012" s="259" t="s">
        <v>187</v>
      </c>
      <c r="E1012" s="40"/>
      <c r="F1012" s="260" t="s">
        <v>2247</v>
      </c>
      <c r="G1012" s="40"/>
      <c r="H1012" s="40"/>
      <c r="I1012" s="154"/>
      <c r="J1012" s="40"/>
      <c r="K1012" s="40"/>
      <c r="L1012" s="44"/>
      <c r="M1012" s="261"/>
      <c r="N1012" s="262"/>
      <c r="O1012" s="91"/>
      <c r="P1012" s="91"/>
      <c r="Q1012" s="91"/>
      <c r="R1012" s="91"/>
      <c r="S1012" s="91"/>
      <c r="T1012" s="92"/>
      <c r="U1012" s="38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  <c r="AT1012" s="16" t="s">
        <v>187</v>
      </c>
      <c r="AU1012" s="16" t="s">
        <v>96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2044</v>
      </c>
      <c r="G1013" s="268"/>
      <c r="H1013" s="271">
        <v>2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2022</v>
      </c>
      <c r="G1014" s="268"/>
      <c r="H1014" s="271">
        <v>1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2023</v>
      </c>
      <c r="G1015" s="268"/>
      <c r="H1015" s="271">
        <v>1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2249</v>
      </c>
      <c r="G1016" s="268"/>
      <c r="H1016" s="271">
        <v>2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2233</v>
      </c>
      <c r="G1017" s="268"/>
      <c r="H1017" s="271">
        <v>2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2026</v>
      </c>
      <c r="G1018" s="268"/>
      <c r="H1018" s="271">
        <v>2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2027</v>
      </c>
      <c r="G1019" s="268"/>
      <c r="H1019" s="271">
        <v>1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2028</v>
      </c>
      <c r="G1020" s="268"/>
      <c r="H1020" s="271">
        <v>1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2029</v>
      </c>
      <c r="G1021" s="268"/>
      <c r="H1021" s="271">
        <v>1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2030</v>
      </c>
      <c r="G1022" s="268"/>
      <c r="H1022" s="271">
        <v>1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2031</v>
      </c>
      <c r="G1023" s="268"/>
      <c r="H1023" s="271">
        <v>1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2" customFormat="1" ht="24" customHeight="1">
      <c r="A1024" s="38"/>
      <c r="B1024" s="39"/>
      <c r="C1024" s="278" t="s">
        <v>2250</v>
      </c>
      <c r="D1024" s="278" t="s">
        <v>334</v>
      </c>
      <c r="E1024" s="279" t="s">
        <v>2251</v>
      </c>
      <c r="F1024" s="280" t="s">
        <v>2252</v>
      </c>
      <c r="G1024" s="281" t="s">
        <v>342</v>
      </c>
      <c r="H1024" s="282">
        <v>5</v>
      </c>
      <c r="I1024" s="283"/>
      <c r="J1024" s="284">
        <f>ROUND(I1024*H1024,2)</f>
        <v>0</v>
      </c>
      <c r="K1024" s="280" t="s">
        <v>1</v>
      </c>
      <c r="L1024" s="285"/>
      <c r="M1024" s="286" t="s">
        <v>1</v>
      </c>
      <c r="N1024" s="287" t="s">
        <v>50</v>
      </c>
      <c r="O1024" s="91"/>
      <c r="P1024" s="255">
        <f>O1024*H1024</f>
        <v>0</v>
      </c>
      <c r="Q1024" s="255">
        <v>0.0032000000000000002</v>
      </c>
      <c r="R1024" s="255">
        <f>Q1024*H1024</f>
        <v>0.016</v>
      </c>
      <c r="S1024" s="255">
        <v>0</v>
      </c>
      <c r="T1024" s="256">
        <f>S1024*H1024</f>
        <v>0</v>
      </c>
      <c r="U1024" s="38"/>
      <c r="V1024" s="38"/>
      <c r="W1024" s="38"/>
      <c r="X1024" s="38"/>
      <c r="Y1024" s="38"/>
      <c r="Z1024" s="38"/>
      <c r="AA1024" s="38"/>
      <c r="AB1024" s="38"/>
      <c r="AC1024" s="38"/>
      <c r="AD1024" s="38"/>
      <c r="AE1024" s="38"/>
      <c r="AR1024" s="257" t="s">
        <v>215</v>
      </c>
      <c r="AT1024" s="257" t="s">
        <v>334</v>
      </c>
      <c r="AU1024" s="257" t="s">
        <v>96</v>
      </c>
      <c r="AY1024" s="16" t="s">
        <v>180</v>
      </c>
      <c r="BE1024" s="258">
        <f>IF(N1024="základní",J1024,0)</f>
        <v>0</v>
      </c>
      <c r="BF1024" s="258">
        <f>IF(N1024="snížená",J1024,0)</f>
        <v>0</v>
      </c>
      <c r="BG1024" s="258">
        <f>IF(N1024="zákl. přenesená",J1024,0)</f>
        <v>0</v>
      </c>
      <c r="BH1024" s="258">
        <f>IF(N1024="sníž. přenesená",J1024,0)</f>
        <v>0</v>
      </c>
      <c r="BI1024" s="258">
        <f>IF(N1024="nulová",J1024,0)</f>
        <v>0</v>
      </c>
      <c r="BJ1024" s="16" t="s">
        <v>93</v>
      </c>
      <c r="BK1024" s="258">
        <f>ROUND(I1024*H1024,2)</f>
        <v>0</v>
      </c>
      <c r="BL1024" s="16" t="s">
        <v>198</v>
      </c>
      <c r="BM1024" s="257" t="s">
        <v>2253</v>
      </c>
    </row>
    <row r="1025" s="2" customFormat="1">
      <c r="A1025" s="38"/>
      <c r="B1025" s="39"/>
      <c r="C1025" s="40"/>
      <c r="D1025" s="259" t="s">
        <v>187</v>
      </c>
      <c r="E1025" s="40"/>
      <c r="F1025" s="260" t="s">
        <v>2254</v>
      </c>
      <c r="G1025" s="40"/>
      <c r="H1025" s="40"/>
      <c r="I1025" s="154"/>
      <c r="J1025" s="40"/>
      <c r="K1025" s="40"/>
      <c r="L1025" s="44"/>
      <c r="M1025" s="261"/>
      <c r="N1025" s="262"/>
      <c r="O1025" s="91"/>
      <c r="P1025" s="91"/>
      <c r="Q1025" s="91"/>
      <c r="R1025" s="91"/>
      <c r="S1025" s="91"/>
      <c r="T1025" s="92"/>
      <c r="U1025" s="38"/>
      <c r="V1025" s="38"/>
      <c r="W1025" s="38"/>
      <c r="X1025" s="38"/>
      <c r="Y1025" s="38"/>
      <c r="Z1025" s="38"/>
      <c r="AA1025" s="38"/>
      <c r="AB1025" s="38"/>
      <c r="AC1025" s="38"/>
      <c r="AD1025" s="38"/>
      <c r="AE1025" s="38"/>
      <c r="AT1025" s="16" t="s">
        <v>187</v>
      </c>
      <c r="AU1025" s="16" t="s">
        <v>96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2049</v>
      </c>
      <c r="G1026" s="268"/>
      <c r="H1026" s="271">
        <v>5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2" customFormat="1" ht="24" customHeight="1">
      <c r="A1027" s="38"/>
      <c r="B1027" s="39"/>
      <c r="C1027" s="278" t="s">
        <v>2255</v>
      </c>
      <c r="D1027" s="278" t="s">
        <v>334</v>
      </c>
      <c r="E1027" s="279" t="s">
        <v>2256</v>
      </c>
      <c r="F1027" s="280" t="s">
        <v>2257</v>
      </c>
      <c r="G1027" s="281" t="s">
        <v>342</v>
      </c>
      <c r="H1027" s="282">
        <v>4</v>
      </c>
      <c r="I1027" s="283"/>
      <c r="J1027" s="284">
        <f>ROUND(I1027*H1027,2)</f>
        <v>0</v>
      </c>
      <c r="K1027" s="280" t="s">
        <v>1</v>
      </c>
      <c r="L1027" s="285"/>
      <c r="M1027" s="286" t="s">
        <v>1</v>
      </c>
      <c r="N1027" s="287" t="s">
        <v>50</v>
      </c>
      <c r="O1027" s="91"/>
      <c r="P1027" s="255">
        <f>O1027*H1027</f>
        <v>0</v>
      </c>
      <c r="Q1027" s="255">
        <v>0.0032000000000000002</v>
      </c>
      <c r="R1027" s="255">
        <f>Q1027*H1027</f>
        <v>0.012800000000000001</v>
      </c>
      <c r="S1027" s="255">
        <v>0</v>
      </c>
      <c r="T1027" s="256">
        <f>S1027*H1027</f>
        <v>0</v>
      </c>
      <c r="U1027" s="38"/>
      <c r="V1027" s="38"/>
      <c r="W1027" s="38"/>
      <c r="X1027" s="38"/>
      <c r="Y1027" s="38"/>
      <c r="Z1027" s="38"/>
      <c r="AA1027" s="38"/>
      <c r="AB1027" s="38"/>
      <c r="AC1027" s="38"/>
      <c r="AD1027" s="38"/>
      <c r="AE1027" s="38"/>
      <c r="AR1027" s="257" t="s">
        <v>215</v>
      </c>
      <c r="AT1027" s="257" t="s">
        <v>334</v>
      </c>
      <c r="AU1027" s="257" t="s">
        <v>96</v>
      </c>
      <c r="AY1027" s="16" t="s">
        <v>180</v>
      </c>
      <c r="BE1027" s="258">
        <f>IF(N1027="základní",J1027,0)</f>
        <v>0</v>
      </c>
      <c r="BF1027" s="258">
        <f>IF(N1027="snížená",J1027,0)</f>
        <v>0</v>
      </c>
      <c r="BG1027" s="258">
        <f>IF(N1027="zákl. přenesená",J1027,0)</f>
        <v>0</v>
      </c>
      <c r="BH1027" s="258">
        <f>IF(N1027="sníž. přenesená",J1027,0)</f>
        <v>0</v>
      </c>
      <c r="BI1027" s="258">
        <f>IF(N1027="nulová",J1027,0)</f>
        <v>0</v>
      </c>
      <c r="BJ1027" s="16" t="s">
        <v>93</v>
      </c>
      <c r="BK1027" s="258">
        <f>ROUND(I1027*H1027,2)</f>
        <v>0</v>
      </c>
      <c r="BL1027" s="16" t="s">
        <v>198</v>
      </c>
      <c r="BM1027" s="257" t="s">
        <v>2258</v>
      </c>
    </row>
    <row r="1028" s="2" customFormat="1">
      <c r="A1028" s="38"/>
      <c r="B1028" s="39"/>
      <c r="C1028" s="40"/>
      <c r="D1028" s="259" t="s">
        <v>187</v>
      </c>
      <c r="E1028" s="40"/>
      <c r="F1028" s="260" t="s">
        <v>2257</v>
      </c>
      <c r="G1028" s="40"/>
      <c r="H1028" s="40"/>
      <c r="I1028" s="154"/>
      <c r="J1028" s="40"/>
      <c r="K1028" s="40"/>
      <c r="L1028" s="44"/>
      <c r="M1028" s="261"/>
      <c r="N1028" s="262"/>
      <c r="O1028" s="91"/>
      <c r="P1028" s="91"/>
      <c r="Q1028" s="91"/>
      <c r="R1028" s="91"/>
      <c r="S1028" s="91"/>
      <c r="T1028" s="92"/>
      <c r="U1028" s="38"/>
      <c r="V1028" s="38"/>
      <c r="W1028" s="38"/>
      <c r="X1028" s="38"/>
      <c r="Y1028" s="38"/>
      <c r="Z1028" s="38"/>
      <c r="AA1028" s="38"/>
      <c r="AB1028" s="38"/>
      <c r="AC1028" s="38"/>
      <c r="AD1028" s="38"/>
      <c r="AE1028" s="38"/>
      <c r="AT1028" s="16" t="s">
        <v>187</v>
      </c>
      <c r="AU1028" s="16" t="s">
        <v>96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2170</v>
      </c>
      <c r="G1029" s="268"/>
      <c r="H1029" s="271">
        <v>4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2" customFormat="1" ht="16.5" customHeight="1">
      <c r="A1030" s="38"/>
      <c r="B1030" s="39"/>
      <c r="C1030" s="278" t="s">
        <v>779</v>
      </c>
      <c r="D1030" s="278" t="s">
        <v>334</v>
      </c>
      <c r="E1030" s="279" t="s">
        <v>2259</v>
      </c>
      <c r="F1030" s="280" t="s">
        <v>2260</v>
      </c>
      <c r="G1030" s="281" t="s">
        <v>342</v>
      </c>
      <c r="H1030" s="282">
        <v>30</v>
      </c>
      <c r="I1030" s="283"/>
      <c r="J1030" s="284">
        <f>ROUND(I1030*H1030,2)</f>
        <v>0</v>
      </c>
      <c r="K1030" s="280" t="s">
        <v>1</v>
      </c>
      <c r="L1030" s="285"/>
      <c r="M1030" s="286" t="s">
        <v>1</v>
      </c>
      <c r="N1030" s="287" t="s">
        <v>50</v>
      </c>
      <c r="O1030" s="91"/>
      <c r="P1030" s="255">
        <f>O1030*H1030</f>
        <v>0</v>
      </c>
      <c r="Q1030" s="255">
        <v>0.00064999999999999997</v>
      </c>
      <c r="R1030" s="255">
        <f>Q1030*H1030</f>
        <v>0.0195</v>
      </c>
      <c r="S1030" s="255">
        <v>0</v>
      </c>
      <c r="T1030" s="256">
        <f>S1030*H1030</f>
        <v>0</v>
      </c>
      <c r="U1030" s="38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R1030" s="257" t="s">
        <v>215</v>
      </c>
      <c r="AT1030" s="257" t="s">
        <v>334</v>
      </c>
      <c r="AU1030" s="257" t="s">
        <v>96</v>
      </c>
      <c r="AY1030" s="16" t="s">
        <v>180</v>
      </c>
      <c r="BE1030" s="258">
        <f>IF(N1030="základní",J1030,0)</f>
        <v>0</v>
      </c>
      <c r="BF1030" s="258">
        <f>IF(N1030="snížená",J1030,0)</f>
        <v>0</v>
      </c>
      <c r="BG1030" s="258">
        <f>IF(N1030="zákl. přenesená",J1030,0)</f>
        <v>0</v>
      </c>
      <c r="BH1030" s="258">
        <f>IF(N1030="sníž. přenesená",J1030,0)</f>
        <v>0</v>
      </c>
      <c r="BI1030" s="258">
        <f>IF(N1030="nulová",J1030,0)</f>
        <v>0</v>
      </c>
      <c r="BJ1030" s="16" t="s">
        <v>93</v>
      </c>
      <c r="BK1030" s="258">
        <f>ROUND(I1030*H1030,2)</f>
        <v>0</v>
      </c>
      <c r="BL1030" s="16" t="s">
        <v>198</v>
      </c>
      <c r="BM1030" s="257" t="s">
        <v>2261</v>
      </c>
    </row>
    <row r="1031" s="2" customFormat="1">
      <c r="A1031" s="38"/>
      <c r="B1031" s="39"/>
      <c r="C1031" s="40"/>
      <c r="D1031" s="259" t="s">
        <v>187</v>
      </c>
      <c r="E1031" s="40"/>
      <c r="F1031" s="260" t="s">
        <v>2260</v>
      </c>
      <c r="G1031" s="40"/>
      <c r="H1031" s="40"/>
      <c r="I1031" s="154"/>
      <c r="J1031" s="40"/>
      <c r="K1031" s="40"/>
      <c r="L1031" s="44"/>
      <c r="M1031" s="261"/>
      <c r="N1031" s="262"/>
      <c r="O1031" s="91"/>
      <c r="P1031" s="91"/>
      <c r="Q1031" s="91"/>
      <c r="R1031" s="91"/>
      <c r="S1031" s="91"/>
      <c r="T1031" s="92"/>
      <c r="U1031" s="38"/>
      <c r="V1031" s="38"/>
      <c r="W1031" s="38"/>
      <c r="X1031" s="38"/>
      <c r="Y1031" s="38"/>
      <c r="Z1031" s="38"/>
      <c r="AA1031" s="38"/>
      <c r="AB1031" s="38"/>
      <c r="AC1031" s="38"/>
      <c r="AD1031" s="38"/>
      <c r="AE1031" s="38"/>
      <c r="AT1031" s="16" t="s">
        <v>187</v>
      </c>
      <c r="AU1031" s="16" t="s">
        <v>96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2262</v>
      </c>
      <c r="G1032" s="268"/>
      <c r="H1032" s="271">
        <v>30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93</v>
      </c>
      <c r="AY1032" s="277" t="s">
        <v>180</v>
      </c>
    </row>
    <row r="1033" s="2" customFormat="1" ht="16.5" customHeight="1">
      <c r="A1033" s="38"/>
      <c r="B1033" s="39"/>
      <c r="C1033" s="278" t="s">
        <v>784</v>
      </c>
      <c r="D1033" s="278" t="s">
        <v>334</v>
      </c>
      <c r="E1033" s="279" t="s">
        <v>2263</v>
      </c>
      <c r="F1033" s="280" t="s">
        <v>2264</v>
      </c>
      <c r="G1033" s="281" t="s">
        <v>342</v>
      </c>
      <c r="H1033" s="282">
        <v>23</v>
      </c>
      <c r="I1033" s="283"/>
      <c r="J1033" s="284">
        <f>ROUND(I1033*H1033,2)</f>
        <v>0</v>
      </c>
      <c r="K1033" s="280" t="s">
        <v>1</v>
      </c>
      <c r="L1033" s="285"/>
      <c r="M1033" s="286" t="s">
        <v>1</v>
      </c>
      <c r="N1033" s="287" t="s">
        <v>50</v>
      </c>
      <c r="O1033" s="91"/>
      <c r="P1033" s="255">
        <f>O1033*H1033</f>
        <v>0</v>
      </c>
      <c r="Q1033" s="255">
        <v>0.00054000000000000001</v>
      </c>
      <c r="R1033" s="255">
        <f>Q1033*H1033</f>
        <v>0.012420000000000001</v>
      </c>
      <c r="S1033" s="255">
        <v>0</v>
      </c>
      <c r="T1033" s="256">
        <f>S1033*H1033</f>
        <v>0</v>
      </c>
      <c r="U1033" s="38"/>
      <c r="V1033" s="38"/>
      <c r="W1033" s="38"/>
      <c r="X1033" s="38"/>
      <c r="Y1033" s="38"/>
      <c r="Z1033" s="38"/>
      <c r="AA1033" s="38"/>
      <c r="AB1033" s="38"/>
      <c r="AC1033" s="38"/>
      <c r="AD1033" s="38"/>
      <c r="AE1033" s="38"/>
      <c r="AR1033" s="257" t="s">
        <v>215</v>
      </c>
      <c r="AT1033" s="257" t="s">
        <v>334</v>
      </c>
      <c r="AU1033" s="257" t="s">
        <v>96</v>
      </c>
      <c r="AY1033" s="16" t="s">
        <v>180</v>
      </c>
      <c r="BE1033" s="258">
        <f>IF(N1033="základní",J1033,0)</f>
        <v>0</v>
      </c>
      <c r="BF1033" s="258">
        <f>IF(N1033="snížená",J1033,0)</f>
        <v>0</v>
      </c>
      <c r="BG1033" s="258">
        <f>IF(N1033="zákl. přenesená",J1033,0)</f>
        <v>0</v>
      </c>
      <c r="BH1033" s="258">
        <f>IF(N1033="sníž. přenesená",J1033,0)</f>
        <v>0</v>
      </c>
      <c r="BI1033" s="258">
        <f>IF(N1033="nulová",J1033,0)</f>
        <v>0</v>
      </c>
      <c r="BJ1033" s="16" t="s">
        <v>93</v>
      </c>
      <c r="BK1033" s="258">
        <f>ROUND(I1033*H1033,2)</f>
        <v>0</v>
      </c>
      <c r="BL1033" s="16" t="s">
        <v>198</v>
      </c>
      <c r="BM1033" s="257" t="s">
        <v>2265</v>
      </c>
    </row>
    <row r="1034" s="2" customFormat="1">
      <c r="A1034" s="38"/>
      <c r="B1034" s="39"/>
      <c r="C1034" s="40"/>
      <c r="D1034" s="259" t="s">
        <v>187</v>
      </c>
      <c r="E1034" s="40"/>
      <c r="F1034" s="260" t="s">
        <v>2264</v>
      </c>
      <c r="G1034" s="40"/>
      <c r="H1034" s="40"/>
      <c r="I1034" s="154"/>
      <c r="J1034" s="40"/>
      <c r="K1034" s="40"/>
      <c r="L1034" s="44"/>
      <c r="M1034" s="261"/>
      <c r="N1034" s="262"/>
      <c r="O1034" s="91"/>
      <c r="P1034" s="91"/>
      <c r="Q1034" s="91"/>
      <c r="R1034" s="91"/>
      <c r="S1034" s="91"/>
      <c r="T1034" s="92"/>
      <c r="U1034" s="38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T1034" s="16" t="s">
        <v>187</v>
      </c>
      <c r="AU1034" s="16" t="s">
        <v>96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2266</v>
      </c>
      <c r="G1035" s="268"/>
      <c r="H1035" s="271">
        <v>23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93</v>
      </c>
      <c r="AY1035" s="277" t="s">
        <v>180</v>
      </c>
    </row>
    <row r="1036" s="2" customFormat="1" ht="16.5" customHeight="1">
      <c r="A1036" s="38"/>
      <c r="B1036" s="39"/>
      <c r="C1036" s="278" t="s">
        <v>789</v>
      </c>
      <c r="D1036" s="278" t="s">
        <v>334</v>
      </c>
      <c r="E1036" s="279" t="s">
        <v>2267</v>
      </c>
      <c r="F1036" s="280" t="s">
        <v>2268</v>
      </c>
      <c r="G1036" s="281" t="s">
        <v>342</v>
      </c>
      <c r="H1036" s="282">
        <v>7</v>
      </c>
      <c r="I1036" s="283"/>
      <c r="J1036" s="284">
        <f>ROUND(I1036*H1036,2)</f>
        <v>0</v>
      </c>
      <c r="K1036" s="280" t="s">
        <v>1</v>
      </c>
      <c r="L1036" s="285"/>
      <c r="M1036" s="286" t="s">
        <v>1</v>
      </c>
      <c r="N1036" s="287" t="s">
        <v>50</v>
      </c>
      <c r="O1036" s="91"/>
      <c r="P1036" s="255">
        <f>O1036*H1036</f>
        <v>0</v>
      </c>
      <c r="Q1036" s="255">
        <v>0.00064000000000000005</v>
      </c>
      <c r="R1036" s="255">
        <f>Q1036*H1036</f>
        <v>0.0044800000000000005</v>
      </c>
      <c r="S1036" s="255">
        <v>0</v>
      </c>
      <c r="T1036" s="256">
        <f>S1036*H1036</f>
        <v>0</v>
      </c>
      <c r="U1036" s="38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R1036" s="257" t="s">
        <v>215</v>
      </c>
      <c r="AT1036" s="257" t="s">
        <v>334</v>
      </c>
      <c r="AU1036" s="257" t="s">
        <v>96</v>
      </c>
      <c r="AY1036" s="16" t="s">
        <v>180</v>
      </c>
      <c r="BE1036" s="258">
        <f>IF(N1036="základní",J1036,0)</f>
        <v>0</v>
      </c>
      <c r="BF1036" s="258">
        <f>IF(N1036="snížená",J1036,0)</f>
        <v>0</v>
      </c>
      <c r="BG1036" s="258">
        <f>IF(N1036="zákl. přenesená",J1036,0)</f>
        <v>0</v>
      </c>
      <c r="BH1036" s="258">
        <f>IF(N1036="sníž. přenesená",J1036,0)</f>
        <v>0</v>
      </c>
      <c r="BI1036" s="258">
        <f>IF(N1036="nulová",J1036,0)</f>
        <v>0</v>
      </c>
      <c r="BJ1036" s="16" t="s">
        <v>93</v>
      </c>
      <c r="BK1036" s="258">
        <f>ROUND(I1036*H1036,2)</f>
        <v>0</v>
      </c>
      <c r="BL1036" s="16" t="s">
        <v>198</v>
      </c>
      <c r="BM1036" s="257" t="s">
        <v>2269</v>
      </c>
    </row>
    <row r="1037" s="2" customFormat="1">
      <c r="A1037" s="38"/>
      <c r="B1037" s="39"/>
      <c r="C1037" s="40"/>
      <c r="D1037" s="259" t="s">
        <v>187</v>
      </c>
      <c r="E1037" s="40"/>
      <c r="F1037" s="260" t="s">
        <v>2270</v>
      </c>
      <c r="G1037" s="40"/>
      <c r="H1037" s="40"/>
      <c r="I1037" s="154"/>
      <c r="J1037" s="40"/>
      <c r="K1037" s="40"/>
      <c r="L1037" s="44"/>
      <c r="M1037" s="261"/>
      <c r="N1037" s="262"/>
      <c r="O1037" s="91"/>
      <c r="P1037" s="91"/>
      <c r="Q1037" s="91"/>
      <c r="R1037" s="91"/>
      <c r="S1037" s="91"/>
      <c r="T1037" s="92"/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T1037" s="16" t="s">
        <v>187</v>
      </c>
      <c r="AU1037" s="16" t="s">
        <v>96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2271</v>
      </c>
      <c r="G1038" s="268"/>
      <c r="H1038" s="271">
        <v>7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93</v>
      </c>
      <c r="AY1038" s="277" t="s">
        <v>180</v>
      </c>
    </row>
    <row r="1039" s="2" customFormat="1" ht="16.5" customHeight="1">
      <c r="A1039" s="38"/>
      <c r="B1039" s="39"/>
      <c r="C1039" s="278" t="s">
        <v>2272</v>
      </c>
      <c r="D1039" s="278" t="s">
        <v>334</v>
      </c>
      <c r="E1039" s="279" t="s">
        <v>2273</v>
      </c>
      <c r="F1039" s="280" t="s">
        <v>2274</v>
      </c>
      <c r="G1039" s="281" t="s">
        <v>342</v>
      </c>
      <c r="H1039" s="282">
        <v>7</v>
      </c>
      <c r="I1039" s="283"/>
      <c r="J1039" s="284">
        <f>ROUND(I1039*H1039,2)</f>
        <v>0</v>
      </c>
      <c r="K1039" s="280" t="s">
        <v>1</v>
      </c>
      <c r="L1039" s="285"/>
      <c r="M1039" s="286" t="s">
        <v>1</v>
      </c>
      <c r="N1039" s="287" t="s">
        <v>50</v>
      </c>
      <c r="O1039" s="91"/>
      <c r="P1039" s="255">
        <f>O1039*H1039</f>
        <v>0</v>
      </c>
      <c r="Q1039" s="255">
        <v>0.00035</v>
      </c>
      <c r="R1039" s="255">
        <f>Q1039*H1039</f>
        <v>0.0024499999999999999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215</v>
      </c>
      <c r="AT1039" s="257" t="s">
        <v>334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2275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2274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2276</v>
      </c>
      <c r="G1041" s="268"/>
      <c r="H1041" s="271">
        <v>7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2" customFormat="1" ht="16.5" customHeight="1">
      <c r="A1042" s="38"/>
      <c r="B1042" s="39"/>
      <c r="C1042" s="278" t="s">
        <v>2277</v>
      </c>
      <c r="D1042" s="278" t="s">
        <v>334</v>
      </c>
      <c r="E1042" s="279" t="s">
        <v>2278</v>
      </c>
      <c r="F1042" s="280" t="s">
        <v>2279</v>
      </c>
      <c r="G1042" s="281" t="s">
        <v>342</v>
      </c>
      <c r="H1042" s="282">
        <v>3</v>
      </c>
      <c r="I1042" s="283"/>
      <c r="J1042" s="284">
        <f>ROUND(I1042*H1042,2)</f>
        <v>0</v>
      </c>
      <c r="K1042" s="280" t="s">
        <v>1</v>
      </c>
      <c r="L1042" s="285"/>
      <c r="M1042" s="286" t="s">
        <v>1</v>
      </c>
      <c r="N1042" s="287" t="s">
        <v>50</v>
      </c>
      <c r="O1042" s="91"/>
      <c r="P1042" s="255">
        <f>O1042*H1042</f>
        <v>0</v>
      </c>
      <c r="Q1042" s="255">
        <v>0.00034000000000000002</v>
      </c>
      <c r="R1042" s="255">
        <f>Q1042*H1042</f>
        <v>0.0010200000000000001</v>
      </c>
      <c r="S1042" s="255">
        <v>0</v>
      </c>
      <c r="T1042" s="256">
        <f>S1042*H1042</f>
        <v>0</v>
      </c>
      <c r="U1042" s="38"/>
      <c r="V1042" s="38"/>
      <c r="W1042" s="38"/>
      <c r="X1042" s="38"/>
      <c r="Y1042" s="38"/>
      <c r="Z1042" s="38"/>
      <c r="AA1042" s="38"/>
      <c r="AB1042" s="38"/>
      <c r="AC1042" s="38"/>
      <c r="AD1042" s="38"/>
      <c r="AE1042" s="38"/>
      <c r="AR1042" s="257" t="s">
        <v>215</v>
      </c>
      <c r="AT1042" s="257" t="s">
        <v>334</v>
      </c>
      <c r="AU1042" s="257" t="s">
        <v>96</v>
      </c>
      <c r="AY1042" s="16" t="s">
        <v>180</v>
      </c>
      <c r="BE1042" s="258">
        <f>IF(N1042="základní",J1042,0)</f>
        <v>0</v>
      </c>
      <c r="BF1042" s="258">
        <f>IF(N1042="snížená",J1042,0)</f>
        <v>0</v>
      </c>
      <c r="BG1042" s="258">
        <f>IF(N1042="zákl. přenesená",J1042,0)</f>
        <v>0</v>
      </c>
      <c r="BH1042" s="258">
        <f>IF(N1042="sníž. přenesená",J1042,0)</f>
        <v>0</v>
      </c>
      <c r="BI1042" s="258">
        <f>IF(N1042="nulová",J1042,0)</f>
        <v>0</v>
      </c>
      <c r="BJ1042" s="16" t="s">
        <v>93</v>
      </c>
      <c r="BK1042" s="258">
        <f>ROUND(I1042*H1042,2)</f>
        <v>0</v>
      </c>
      <c r="BL1042" s="16" t="s">
        <v>198</v>
      </c>
      <c r="BM1042" s="257" t="s">
        <v>2280</v>
      </c>
    </row>
    <row r="1043" s="2" customFormat="1">
      <c r="A1043" s="38"/>
      <c r="B1043" s="39"/>
      <c r="C1043" s="40"/>
      <c r="D1043" s="259" t="s">
        <v>187</v>
      </c>
      <c r="E1043" s="40"/>
      <c r="F1043" s="260" t="s">
        <v>2279</v>
      </c>
      <c r="G1043" s="40"/>
      <c r="H1043" s="40"/>
      <c r="I1043" s="154"/>
      <c r="J1043" s="40"/>
      <c r="K1043" s="40"/>
      <c r="L1043" s="44"/>
      <c r="M1043" s="261"/>
      <c r="N1043" s="262"/>
      <c r="O1043" s="91"/>
      <c r="P1043" s="91"/>
      <c r="Q1043" s="91"/>
      <c r="R1043" s="91"/>
      <c r="S1043" s="91"/>
      <c r="T1043" s="92"/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T1043" s="16" t="s">
        <v>187</v>
      </c>
      <c r="AU1043" s="16" t="s">
        <v>96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2281</v>
      </c>
      <c r="G1044" s="268"/>
      <c r="H1044" s="271">
        <v>3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2" customFormat="1" ht="16.5" customHeight="1">
      <c r="A1045" s="38"/>
      <c r="B1045" s="39"/>
      <c r="C1045" s="278" t="s">
        <v>2282</v>
      </c>
      <c r="D1045" s="278" t="s">
        <v>334</v>
      </c>
      <c r="E1045" s="279" t="s">
        <v>2283</v>
      </c>
      <c r="F1045" s="280" t="s">
        <v>2284</v>
      </c>
      <c r="G1045" s="281" t="s">
        <v>342</v>
      </c>
      <c r="H1045" s="282">
        <v>13</v>
      </c>
      <c r="I1045" s="283"/>
      <c r="J1045" s="284">
        <f>ROUND(I1045*H1045,2)</f>
        <v>0</v>
      </c>
      <c r="K1045" s="280" t="s">
        <v>1</v>
      </c>
      <c r="L1045" s="285"/>
      <c r="M1045" s="286" t="s">
        <v>1</v>
      </c>
      <c r="N1045" s="287" t="s">
        <v>50</v>
      </c>
      <c r="O1045" s="91"/>
      <c r="P1045" s="255">
        <f>O1045*H1045</f>
        <v>0</v>
      </c>
      <c r="Q1045" s="255">
        <v>0.00029</v>
      </c>
      <c r="R1045" s="255">
        <f>Q1045*H1045</f>
        <v>0.0037699999999999999</v>
      </c>
      <c r="S1045" s="255">
        <v>0</v>
      </c>
      <c r="T1045" s="256">
        <f>S1045*H1045</f>
        <v>0</v>
      </c>
      <c r="U1045" s="38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R1045" s="257" t="s">
        <v>215</v>
      </c>
      <c r="AT1045" s="257" t="s">
        <v>334</v>
      </c>
      <c r="AU1045" s="257" t="s">
        <v>96</v>
      </c>
      <c r="AY1045" s="16" t="s">
        <v>180</v>
      </c>
      <c r="BE1045" s="258">
        <f>IF(N1045="základní",J1045,0)</f>
        <v>0</v>
      </c>
      <c r="BF1045" s="258">
        <f>IF(N1045="snížená",J1045,0)</f>
        <v>0</v>
      </c>
      <c r="BG1045" s="258">
        <f>IF(N1045="zákl. přenesená",J1045,0)</f>
        <v>0</v>
      </c>
      <c r="BH1045" s="258">
        <f>IF(N1045="sníž. přenesená",J1045,0)</f>
        <v>0</v>
      </c>
      <c r="BI1045" s="258">
        <f>IF(N1045="nulová",J1045,0)</f>
        <v>0</v>
      </c>
      <c r="BJ1045" s="16" t="s">
        <v>93</v>
      </c>
      <c r="BK1045" s="258">
        <f>ROUND(I1045*H1045,2)</f>
        <v>0</v>
      </c>
      <c r="BL1045" s="16" t="s">
        <v>198</v>
      </c>
      <c r="BM1045" s="257" t="s">
        <v>2285</v>
      </c>
    </row>
    <row r="1046" s="2" customFormat="1">
      <c r="A1046" s="38"/>
      <c r="B1046" s="39"/>
      <c r="C1046" s="40"/>
      <c r="D1046" s="259" t="s">
        <v>187</v>
      </c>
      <c r="E1046" s="40"/>
      <c r="F1046" s="260" t="s">
        <v>2284</v>
      </c>
      <c r="G1046" s="40"/>
      <c r="H1046" s="40"/>
      <c r="I1046" s="154"/>
      <c r="J1046" s="40"/>
      <c r="K1046" s="40"/>
      <c r="L1046" s="44"/>
      <c r="M1046" s="261"/>
      <c r="N1046" s="262"/>
      <c r="O1046" s="91"/>
      <c r="P1046" s="91"/>
      <c r="Q1046" s="91"/>
      <c r="R1046" s="91"/>
      <c r="S1046" s="91"/>
      <c r="T1046" s="92"/>
      <c r="U1046" s="38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T1046" s="16" t="s">
        <v>187</v>
      </c>
      <c r="AU1046" s="16" t="s">
        <v>96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2286</v>
      </c>
      <c r="G1047" s="268"/>
      <c r="H1047" s="271">
        <v>13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2" customFormat="1" ht="16.5" customHeight="1">
      <c r="A1048" s="38"/>
      <c r="B1048" s="39"/>
      <c r="C1048" s="278" t="s">
        <v>793</v>
      </c>
      <c r="D1048" s="278" t="s">
        <v>334</v>
      </c>
      <c r="E1048" s="279" t="s">
        <v>2287</v>
      </c>
      <c r="F1048" s="280" t="s">
        <v>2288</v>
      </c>
      <c r="G1048" s="281" t="s">
        <v>342</v>
      </c>
      <c r="H1048" s="282">
        <v>105</v>
      </c>
      <c r="I1048" s="283"/>
      <c r="J1048" s="284">
        <f>ROUND(I1048*H1048,2)</f>
        <v>0</v>
      </c>
      <c r="K1048" s="280" t="s">
        <v>1</v>
      </c>
      <c r="L1048" s="285"/>
      <c r="M1048" s="286" t="s">
        <v>1</v>
      </c>
      <c r="N1048" s="287" t="s">
        <v>50</v>
      </c>
      <c r="O1048" s="91"/>
      <c r="P1048" s="255">
        <f>O1048*H1048</f>
        <v>0</v>
      </c>
      <c r="Q1048" s="255">
        <v>0.00022000000000000001</v>
      </c>
      <c r="R1048" s="255">
        <f>Q1048*H1048</f>
        <v>0.023100000000000002</v>
      </c>
      <c r="S1048" s="255">
        <v>0</v>
      </c>
      <c r="T1048" s="256">
        <f>S1048*H1048</f>
        <v>0</v>
      </c>
      <c r="U1048" s="38"/>
      <c r="V1048" s="38"/>
      <c r="W1048" s="38"/>
      <c r="X1048" s="38"/>
      <c r="Y1048" s="38"/>
      <c r="Z1048" s="38"/>
      <c r="AA1048" s="38"/>
      <c r="AB1048" s="38"/>
      <c r="AC1048" s="38"/>
      <c r="AD1048" s="38"/>
      <c r="AE1048" s="38"/>
      <c r="AR1048" s="257" t="s">
        <v>215</v>
      </c>
      <c r="AT1048" s="257" t="s">
        <v>334</v>
      </c>
      <c r="AU1048" s="257" t="s">
        <v>96</v>
      </c>
      <c r="AY1048" s="16" t="s">
        <v>180</v>
      </c>
      <c r="BE1048" s="258">
        <f>IF(N1048="základní",J1048,0)</f>
        <v>0</v>
      </c>
      <c r="BF1048" s="258">
        <f>IF(N1048="snížená",J1048,0)</f>
        <v>0</v>
      </c>
      <c r="BG1048" s="258">
        <f>IF(N1048="zákl. přenesená",J1048,0)</f>
        <v>0</v>
      </c>
      <c r="BH1048" s="258">
        <f>IF(N1048="sníž. přenesená",J1048,0)</f>
        <v>0</v>
      </c>
      <c r="BI1048" s="258">
        <f>IF(N1048="nulová",J1048,0)</f>
        <v>0</v>
      </c>
      <c r="BJ1048" s="16" t="s">
        <v>93</v>
      </c>
      <c r="BK1048" s="258">
        <f>ROUND(I1048*H1048,2)</f>
        <v>0</v>
      </c>
      <c r="BL1048" s="16" t="s">
        <v>198</v>
      </c>
      <c r="BM1048" s="257" t="s">
        <v>2289</v>
      </c>
    </row>
    <row r="1049" s="2" customFormat="1">
      <c r="A1049" s="38"/>
      <c r="B1049" s="39"/>
      <c r="C1049" s="40"/>
      <c r="D1049" s="259" t="s">
        <v>187</v>
      </c>
      <c r="E1049" s="40"/>
      <c r="F1049" s="260" t="s">
        <v>2290</v>
      </c>
      <c r="G1049" s="40"/>
      <c r="H1049" s="40"/>
      <c r="I1049" s="154"/>
      <c r="J1049" s="40"/>
      <c r="K1049" s="40"/>
      <c r="L1049" s="44"/>
      <c r="M1049" s="261"/>
      <c r="N1049" s="262"/>
      <c r="O1049" s="91"/>
      <c r="P1049" s="91"/>
      <c r="Q1049" s="91"/>
      <c r="R1049" s="91"/>
      <c r="S1049" s="91"/>
      <c r="T1049" s="92"/>
      <c r="U1049" s="38"/>
      <c r="V1049" s="38"/>
      <c r="W1049" s="38"/>
      <c r="X1049" s="38"/>
      <c r="Y1049" s="38"/>
      <c r="Z1049" s="38"/>
      <c r="AA1049" s="38"/>
      <c r="AB1049" s="38"/>
      <c r="AC1049" s="38"/>
      <c r="AD1049" s="38"/>
      <c r="AE1049" s="38"/>
      <c r="AT1049" s="16" t="s">
        <v>187</v>
      </c>
      <c r="AU1049" s="16" t="s">
        <v>96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2291</v>
      </c>
      <c r="G1050" s="268"/>
      <c r="H1050" s="271">
        <v>18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13" customFormat="1">
      <c r="A1051" s="13"/>
      <c r="B1051" s="267"/>
      <c r="C1051" s="268"/>
      <c r="D1051" s="259" t="s">
        <v>293</v>
      </c>
      <c r="E1051" s="269" t="s">
        <v>1</v>
      </c>
      <c r="F1051" s="270" t="s">
        <v>2292</v>
      </c>
      <c r="G1051" s="268"/>
      <c r="H1051" s="271">
        <v>6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40</v>
      </c>
      <c r="AX1051" s="13" t="s">
        <v>85</v>
      </c>
      <c r="AY1051" s="277" t="s">
        <v>180</v>
      </c>
    </row>
    <row r="1052" s="13" customFormat="1">
      <c r="A1052" s="13"/>
      <c r="B1052" s="267"/>
      <c r="C1052" s="268"/>
      <c r="D1052" s="259" t="s">
        <v>293</v>
      </c>
      <c r="E1052" s="269" t="s">
        <v>1</v>
      </c>
      <c r="F1052" s="270" t="s">
        <v>2293</v>
      </c>
      <c r="G1052" s="268"/>
      <c r="H1052" s="271">
        <v>3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77" t="s">
        <v>293</v>
      </c>
      <c r="AU1052" s="277" t="s">
        <v>96</v>
      </c>
      <c r="AV1052" s="13" t="s">
        <v>96</v>
      </c>
      <c r="AW1052" s="13" t="s">
        <v>40</v>
      </c>
      <c r="AX1052" s="13" t="s">
        <v>85</v>
      </c>
      <c r="AY1052" s="277" t="s">
        <v>180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2294</v>
      </c>
      <c r="G1053" s="268"/>
      <c r="H1053" s="271">
        <v>10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85</v>
      </c>
      <c r="AY1053" s="277" t="s">
        <v>180</v>
      </c>
    </row>
    <row r="1054" s="13" customFormat="1">
      <c r="A1054" s="13"/>
      <c r="B1054" s="267"/>
      <c r="C1054" s="268"/>
      <c r="D1054" s="259" t="s">
        <v>293</v>
      </c>
      <c r="E1054" s="269" t="s">
        <v>1</v>
      </c>
      <c r="F1054" s="270" t="s">
        <v>2295</v>
      </c>
      <c r="G1054" s="268"/>
      <c r="H1054" s="271">
        <v>8</v>
      </c>
      <c r="I1054" s="272"/>
      <c r="J1054" s="268"/>
      <c r="K1054" s="268"/>
      <c r="L1054" s="273"/>
      <c r="M1054" s="274"/>
      <c r="N1054" s="275"/>
      <c r="O1054" s="275"/>
      <c r="P1054" s="275"/>
      <c r="Q1054" s="275"/>
      <c r="R1054" s="275"/>
      <c r="S1054" s="275"/>
      <c r="T1054" s="276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77" t="s">
        <v>293</v>
      </c>
      <c r="AU1054" s="277" t="s">
        <v>96</v>
      </c>
      <c r="AV1054" s="13" t="s">
        <v>96</v>
      </c>
      <c r="AW1054" s="13" t="s">
        <v>40</v>
      </c>
      <c r="AX1054" s="13" t="s">
        <v>85</v>
      </c>
      <c r="AY1054" s="277" t="s">
        <v>180</v>
      </c>
    </row>
    <row r="1055" s="13" customFormat="1">
      <c r="A1055" s="13"/>
      <c r="B1055" s="267"/>
      <c r="C1055" s="268"/>
      <c r="D1055" s="259" t="s">
        <v>293</v>
      </c>
      <c r="E1055" s="269" t="s">
        <v>1</v>
      </c>
      <c r="F1055" s="270" t="s">
        <v>2296</v>
      </c>
      <c r="G1055" s="268"/>
      <c r="H1055" s="271">
        <v>15</v>
      </c>
      <c r="I1055" s="272"/>
      <c r="J1055" s="268"/>
      <c r="K1055" s="268"/>
      <c r="L1055" s="273"/>
      <c r="M1055" s="274"/>
      <c r="N1055" s="275"/>
      <c r="O1055" s="275"/>
      <c r="P1055" s="275"/>
      <c r="Q1055" s="275"/>
      <c r="R1055" s="275"/>
      <c r="S1055" s="275"/>
      <c r="T1055" s="276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77" t="s">
        <v>293</v>
      </c>
      <c r="AU1055" s="277" t="s">
        <v>96</v>
      </c>
      <c r="AV1055" s="13" t="s">
        <v>96</v>
      </c>
      <c r="AW1055" s="13" t="s">
        <v>40</v>
      </c>
      <c r="AX1055" s="13" t="s">
        <v>85</v>
      </c>
      <c r="AY1055" s="277" t="s">
        <v>180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2297</v>
      </c>
      <c r="G1056" s="268"/>
      <c r="H1056" s="271">
        <v>7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85</v>
      </c>
      <c r="AY1056" s="277" t="s">
        <v>180</v>
      </c>
    </row>
    <row r="1057" s="13" customFormat="1">
      <c r="A1057" s="13"/>
      <c r="B1057" s="267"/>
      <c r="C1057" s="268"/>
      <c r="D1057" s="259" t="s">
        <v>293</v>
      </c>
      <c r="E1057" s="269" t="s">
        <v>1</v>
      </c>
      <c r="F1057" s="270" t="s">
        <v>2298</v>
      </c>
      <c r="G1057" s="268"/>
      <c r="H1057" s="271">
        <v>4</v>
      </c>
      <c r="I1057" s="272"/>
      <c r="J1057" s="268"/>
      <c r="K1057" s="268"/>
      <c r="L1057" s="273"/>
      <c r="M1057" s="274"/>
      <c r="N1057" s="275"/>
      <c r="O1057" s="275"/>
      <c r="P1057" s="275"/>
      <c r="Q1057" s="275"/>
      <c r="R1057" s="275"/>
      <c r="S1057" s="275"/>
      <c r="T1057" s="27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77" t="s">
        <v>293</v>
      </c>
      <c r="AU1057" s="277" t="s">
        <v>96</v>
      </c>
      <c r="AV1057" s="13" t="s">
        <v>96</v>
      </c>
      <c r="AW1057" s="13" t="s">
        <v>40</v>
      </c>
      <c r="AX1057" s="13" t="s">
        <v>85</v>
      </c>
      <c r="AY1057" s="277" t="s">
        <v>180</v>
      </c>
    </row>
    <row r="1058" s="13" customFormat="1">
      <c r="A1058" s="13"/>
      <c r="B1058" s="267"/>
      <c r="C1058" s="268"/>
      <c r="D1058" s="259" t="s">
        <v>293</v>
      </c>
      <c r="E1058" s="269" t="s">
        <v>1</v>
      </c>
      <c r="F1058" s="270" t="s">
        <v>2299</v>
      </c>
      <c r="G1058" s="268"/>
      <c r="H1058" s="271">
        <v>5</v>
      </c>
      <c r="I1058" s="272"/>
      <c r="J1058" s="268"/>
      <c r="K1058" s="268"/>
      <c r="L1058" s="273"/>
      <c r="M1058" s="274"/>
      <c r="N1058" s="275"/>
      <c r="O1058" s="275"/>
      <c r="P1058" s="275"/>
      <c r="Q1058" s="275"/>
      <c r="R1058" s="275"/>
      <c r="S1058" s="275"/>
      <c r="T1058" s="276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77" t="s">
        <v>293</v>
      </c>
      <c r="AU1058" s="277" t="s">
        <v>96</v>
      </c>
      <c r="AV1058" s="13" t="s">
        <v>96</v>
      </c>
      <c r="AW1058" s="13" t="s">
        <v>40</v>
      </c>
      <c r="AX1058" s="13" t="s">
        <v>85</v>
      </c>
      <c r="AY1058" s="277" t="s">
        <v>180</v>
      </c>
    </row>
    <row r="1059" s="13" customFormat="1">
      <c r="A1059" s="13"/>
      <c r="B1059" s="267"/>
      <c r="C1059" s="268"/>
      <c r="D1059" s="259" t="s">
        <v>293</v>
      </c>
      <c r="E1059" s="269" t="s">
        <v>1</v>
      </c>
      <c r="F1059" s="270" t="s">
        <v>2300</v>
      </c>
      <c r="G1059" s="268"/>
      <c r="H1059" s="271">
        <v>8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77" t="s">
        <v>293</v>
      </c>
      <c r="AU1059" s="277" t="s">
        <v>96</v>
      </c>
      <c r="AV1059" s="13" t="s">
        <v>96</v>
      </c>
      <c r="AW1059" s="13" t="s">
        <v>40</v>
      </c>
      <c r="AX1059" s="13" t="s">
        <v>85</v>
      </c>
      <c r="AY1059" s="277" t="s">
        <v>180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2301</v>
      </c>
      <c r="G1060" s="268"/>
      <c r="H1060" s="271">
        <v>3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96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2302</v>
      </c>
      <c r="G1061" s="268"/>
      <c r="H1061" s="271">
        <v>18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96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2" customFormat="1" ht="16.5" customHeight="1">
      <c r="A1062" s="38"/>
      <c r="B1062" s="39"/>
      <c r="C1062" s="278" t="s">
        <v>797</v>
      </c>
      <c r="D1062" s="278" t="s">
        <v>334</v>
      </c>
      <c r="E1062" s="279" t="s">
        <v>2303</v>
      </c>
      <c r="F1062" s="280" t="s">
        <v>2304</v>
      </c>
      <c r="G1062" s="281" t="s">
        <v>342</v>
      </c>
      <c r="H1062" s="282">
        <v>51</v>
      </c>
      <c r="I1062" s="283"/>
      <c r="J1062" s="284">
        <f>ROUND(I1062*H1062,2)</f>
        <v>0</v>
      </c>
      <c r="K1062" s="280" t="s">
        <v>1</v>
      </c>
      <c r="L1062" s="285"/>
      <c r="M1062" s="286" t="s">
        <v>1</v>
      </c>
      <c r="N1062" s="287" t="s">
        <v>50</v>
      </c>
      <c r="O1062" s="91"/>
      <c r="P1062" s="255">
        <f>O1062*H1062</f>
        <v>0</v>
      </c>
      <c r="Q1062" s="255">
        <v>0.00022000000000000001</v>
      </c>
      <c r="R1062" s="255">
        <f>Q1062*H1062</f>
        <v>0.011220000000000001</v>
      </c>
      <c r="S1062" s="255">
        <v>0</v>
      </c>
      <c r="T1062" s="256">
        <f>S1062*H1062</f>
        <v>0</v>
      </c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R1062" s="257" t="s">
        <v>215</v>
      </c>
      <c r="AT1062" s="257" t="s">
        <v>334</v>
      </c>
      <c r="AU1062" s="257" t="s">
        <v>96</v>
      </c>
      <c r="AY1062" s="16" t="s">
        <v>180</v>
      </c>
      <c r="BE1062" s="258">
        <f>IF(N1062="základní",J1062,0)</f>
        <v>0</v>
      </c>
      <c r="BF1062" s="258">
        <f>IF(N1062="snížená",J1062,0)</f>
        <v>0</v>
      </c>
      <c r="BG1062" s="258">
        <f>IF(N1062="zákl. přenesená",J1062,0)</f>
        <v>0</v>
      </c>
      <c r="BH1062" s="258">
        <f>IF(N1062="sníž. přenesená",J1062,0)</f>
        <v>0</v>
      </c>
      <c r="BI1062" s="258">
        <f>IF(N1062="nulová",J1062,0)</f>
        <v>0</v>
      </c>
      <c r="BJ1062" s="16" t="s">
        <v>93</v>
      </c>
      <c r="BK1062" s="258">
        <f>ROUND(I1062*H1062,2)</f>
        <v>0</v>
      </c>
      <c r="BL1062" s="16" t="s">
        <v>198</v>
      </c>
      <c r="BM1062" s="257" t="s">
        <v>2305</v>
      </c>
    </row>
    <row r="1063" s="2" customFormat="1">
      <c r="A1063" s="38"/>
      <c r="B1063" s="39"/>
      <c r="C1063" s="40"/>
      <c r="D1063" s="259" t="s">
        <v>187</v>
      </c>
      <c r="E1063" s="40"/>
      <c r="F1063" s="260" t="s">
        <v>2306</v>
      </c>
      <c r="G1063" s="40"/>
      <c r="H1063" s="40"/>
      <c r="I1063" s="154"/>
      <c r="J1063" s="40"/>
      <c r="K1063" s="40"/>
      <c r="L1063" s="44"/>
      <c r="M1063" s="261"/>
      <c r="N1063" s="262"/>
      <c r="O1063" s="91"/>
      <c r="P1063" s="91"/>
      <c r="Q1063" s="91"/>
      <c r="R1063" s="91"/>
      <c r="S1063" s="91"/>
      <c r="T1063" s="92"/>
      <c r="U1063" s="38"/>
      <c r="V1063" s="38"/>
      <c r="W1063" s="38"/>
      <c r="X1063" s="38"/>
      <c r="Y1063" s="38"/>
      <c r="Z1063" s="38"/>
      <c r="AA1063" s="38"/>
      <c r="AB1063" s="38"/>
      <c r="AC1063" s="38"/>
      <c r="AD1063" s="38"/>
      <c r="AE1063" s="38"/>
      <c r="AT1063" s="16" t="s">
        <v>187</v>
      </c>
      <c r="AU1063" s="16" t="s">
        <v>96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2307</v>
      </c>
      <c r="G1064" s="268"/>
      <c r="H1064" s="271">
        <v>3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2308</v>
      </c>
      <c r="G1065" s="268"/>
      <c r="H1065" s="271">
        <v>3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2309</v>
      </c>
      <c r="G1066" s="268"/>
      <c r="H1066" s="271">
        <v>2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2310</v>
      </c>
      <c r="G1067" s="268"/>
      <c r="H1067" s="271">
        <v>8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2311</v>
      </c>
      <c r="G1068" s="268"/>
      <c r="H1068" s="271">
        <v>5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2312</v>
      </c>
      <c r="G1069" s="268"/>
      <c r="H1069" s="271">
        <v>7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2313</v>
      </c>
      <c r="G1070" s="268"/>
      <c r="H1070" s="271">
        <v>3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2314</v>
      </c>
      <c r="G1071" s="268"/>
      <c r="H1071" s="271">
        <v>2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2315</v>
      </c>
      <c r="G1072" s="268"/>
      <c r="H1072" s="271">
        <v>3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2316</v>
      </c>
      <c r="G1073" s="268"/>
      <c r="H1073" s="271">
        <v>2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2317</v>
      </c>
      <c r="G1074" s="268"/>
      <c r="H1074" s="271">
        <v>1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2318</v>
      </c>
      <c r="G1075" s="268"/>
      <c r="H1075" s="271">
        <v>12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2" customFormat="1" ht="16.5" customHeight="1">
      <c r="A1076" s="38"/>
      <c r="B1076" s="39"/>
      <c r="C1076" s="278" t="s">
        <v>802</v>
      </c>
      <c r="D1076" s="278" t="s">
        <v>334</v>
      </c>
      <c r="E1076" s="279" t="s">
        <v>2319</v>
      </c>
      <c r="F1076" s="280" t="s">
        <v>2320</v>
      </c>
      <c r="G1076" s="281" t="s">
        <v>342</v>
      </c>
      <c r="H1076" s="282">
        <v>93</v>
      </c>
      <c r="I1076" s="283"/>
      <c r="J1076" s="284">
        <f>ROUND(I1076*H1076,2)</f>
        <v>0</v>
      </c>
      <c r="K1076" s="280" t="s">
        <v>1</v>
      </c>
      <c r="L1076" s="285"/>
      <c r="M1076" s="286" t="s">
        <v>1</v>
      </c>
      <c r="N1076" s="287" t="s">
        <v>50</v>
      </c>
      <c r="O1076" s="91"/>
      <c r="P1076" s="255">
        <f>O1076*H1076</f>
        <v>0</v>
      </c>
      <c r="Q1076" s="255">
        <v>0.00022000000000000001</v>
      </c>
      <c r="R1076" s="255">
        <f>Q1076*H1076</f>
        <v>0.020459999999999999</v>
      </c>
      <c r="S1076" s="255">
        <v>0</v>
      </c>
      <c r="T1076" s="256">
        <f>S1076*H1076</f>
        <v>0</v>
      </c>
      <c r="U1076" s="38"/>
      <c r="V1076" s="38"/>
      <c r="W1076" s="38"/>
      <c r="X1076" s="38"/>
      <c r="Y1076" s="38"/>
      <c r="Z1076" s="38"/>
      <c r="AA1076" s="38"/>
      <c r="AB1076" s="38"/>
      <c r="AC1076" s="38"/>
      <c r="AD1076" s="38"/>
      <c r="AE1076" s="38"/>
      <c r="AR1076" s="257" t="s">
        <v>215</v>
      </c>
      <c r="AT1076" s="257" t="s">
        <v>334</v>
      </c>
      <c r="AU1076" s="257" t="s">
        <v>96</v>
      </c>
      <c r="AY1076" s="16" t="s">
        <v>180</v>
      </c>
      <c r="BE1076" s="258">
        <f>IF(N1076="základní",J1076,0)</f>
        <v>0</v>
      </c>
      <c r="BF1076" s="258">
        <f>IF(N1076="snížená",J1076,0)</f>
        <v>0</v>
      </c>
      <c r="BG1076" s="258">
        <f>IF(N1076="zákl. přenesená",J1076,0)</f>
        <v>0</v>
      </c>
      <c r="BH1076" s="258">
        <f>IF(N1076="sníž. přenesená",J1076,0)</f>
        <v>0</v>
      </c>
      <c r="BI1076" s="258">
        <f>IF(N1076="nulová",J1076,0)</f>
        <v>0</v>
      </c>
      <c r="BJ1076" s="16" t="s">
        <v>93</v>
      </c>
      <c r="BK1076" s="258">
        <f>ROUND(I1076*H1076,2)</f>
        <v>0</v>
      </c>
      <c r="BL1076" s="16" t="s">
        <v>198</v>
      </c>
      <c r="BM1076" s="257" t="s">
        <v>2321</v>
      </c>
    </row>
    <row r="1077" s="2" customFormat="1">
      <c r="A1077" s="38"/>
      <c r="B1077" s="39"/>
      <c r="C1077" s="40"/>
      <c r="D1077" s="259" t="s">
        <v>187</v>
      </c>
      <c r="E1077" s="40"/>
      <c r="F1077" s="260" t="s">
        <v>2320</v>
      </c>
      <c r="G1077" s="40"/>
      <c r="H1077" s="40"/>
      <c r="I1077" s="154"/>
      <c r="J1077" s="40"/>
      <c r="K1077" s="40"/>
      <c r="L1077" s="44"/>
      <c r="M1077" s="261"/>
      <c r="N1077" s="262"/>
      <c r="O1077" s="91"/>
      <c r="P1077" s="91"/>
      <c r="Q1077" s="91"/>
      <c r="R1077" s="91"/>
      <c r="S1077" s="91"/>
      <c r="T1077" s="92"/>
      <c r="U1077" s="38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T1077" s="16" t="s">
        <v>187</v>
      </c>
      <c r="AU1077" s="16" t="s">
        <v>96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2322</v>
      </c>
      <c r="G1078" s="268"/>
      <c r="H1078" s="271">
        <v>8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2308</v>
      </c>
      <c r="G1079" s="268"/>
      <c r="H1079" s="271">
        <v>3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13" customFormat="1">
      <c r="A1080" s="13"/>
      <c r="B1080" s="267"/>
      <c r="C1080" s="268"/>
      <c r="D1080" s="259" t="s">
        <v>293</v>
      </c>
      <c r="E1080" s="269" t="s">
        <v>1</v>
      </c>
      <c r="F1080" s="270" t="s">
        <v>2323</v>
      </c>
      <c r="G1080" s="268"/>
      <c r="H1080" s="271">
        <v>4</v>
      </c>
      <c r="I1080" s="272"/>
      <c r="J1080" s="268"/>
      <c r="K1080" s="268"/>
      <c r="L1080" s="273"/>
      <c r="M1080" s="274"/>
      <c r="N1080" s="275"/>
      <c r="O1080" s="275"/>
      <c r="P1080" s="275"/>
      <c r="Q1080" s="275"/>
      <c r="R1080" s="275"/>
      <c r="S1080" s="275"/>
      <c r="T1080" s="27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77" t="s">
        <v>293</v>
      </c>
      <c r="AU1080" s="277" t="s">
        <v>96</v>
      </c>
      <c r="AV1080" s="13" t="s">
        <v>96</v>
      </c>
      <c r="AW1080" s="13" t="s">
        <v>40</v>
      </c>
      <c r="AX1080" s="13" t="s">
        <v>85</v>
      </c>
      <c r="AY1080" s="277" t="s">
        <v>180</v>
      </c>
    </row>
    <row r="1081" s="13" customFormat="1">
      <c r="A1081" s="13"/>
      <c r="B1081" s="267"/>
      <c r="C1081" s="268"/>
      <c r="D1081" s="259" t="s">
        <v>293</v>
      </c>
      <c r="E1081" s="269" t="s">
        <v>1</v>
      </c>
      <c r="F1081" s="270" t="s">
        <v>2324</v>
      </c>
      <c r="G1081" s="268"/>
      <c r="H1081" s="271">
        <v>16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77" t="s">
        <v>293</v>
      </c>
      <c r="AU1081" s="277" t="s">
        <v>96</v>
      </c>
      <c r="AV1081" s="13" t="s">
        <v>96</v>
      </c>
      <c r="AW1081" s="13" t="s">
        <v>40</v>
      </c>
      <c r="AX1081" s="13" t="s">
        <v>85</v>
      </c>
      <c r="AY1081" s="277" t="s">
        <v>180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2325</v>
      </c>
      <c r="G1082" s="268"/>
      <c r="H1082" s="271">
        <v>10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85</v>
      </c>
      <c r="AY1082" s="277" t="s">
        <v>180</v>
      </c>
    </row>
    <row r="1083" s="13" customFormat="1">
      <c r="A1083" s="13"/>
      <c r="B1083" s="267"/>
      <c r="C1083" s="268"/>
      <c r="D1083" s="259" t="s">
        <v>293</v>
      </c>
      <c r="E1083" s="269" t="s">
        <v>1</v>
      </c>
      <c r="F1083" s="270" t="s">
        <v>2326</v>
      </c>
      <c r="G1083" s="268"/>
      <c r="H1083" s="271">
        <v>5</v>
      </c>
      <c r="I1083" s="272"/>
      <c r="J1083" s="268"/>
      <c r="K1083" s="268"/>
      <c r="L1083" s="273"/>
      <c r="M1083" s="274"/>
      <c r="N1083" s="275"/>
      <c r="O1083" s="275"/>
      <c r="P1083" s="275"/>
      <c r="Q1083" s="275"/>
      <c r="R1083" s="275"/>
      <c r="S1083" s="275"/>
      <c r="T1083" s="276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77" t="s">
        <v>293</v>
      </c>
      <c r="AU1083" s="277" t="s">
        <v>96</v>
      </c>
      <c r="AV1083" s="13" t="s">
        <v>96</v>
      </c>
      <c r="AW1083" s="13" t="s">
        <v>40</v>
      </c>
      <c r="AX1083" s="13" t="s">
        <v>85</v>
      </c>
      <c r="AY1083" s="277" t="s">
        <v>180</v>
      </c>
    </row>
    <row r="1084" s="13" customFormat="1">
      <c r="A1084" s="13"/>
      <c r="B1084" s="267"/>
      <c r="C1084" s="268"/>
      <c r="D1084" s="259" t="s">
        <v>293</v>
      </c>
      <c r="E1084" s="269" t="s">
        <v>1</v>
      </c>
      <c r="F1084" s="270" t="s">
        <v>2327</v>
      </c>
      <c r="G1084" s="268"/>
      <c r="H1084" s="271">
        <v>7</v>
      </c>
      <c r="I1084" s="272"/>
      <c r="J1084" s="268"/>
      <c r="K1084" s="268"/>
      <c r="L1084" s="273"/>
      <c r="M1084" s="274"/>
      <c r="N1084" s="275"/>
      <c r="O1084" s="275"/>
      <c r="P1084" s="275"/>
      <c r="Q1084" s="275"/>
      <c r="R1084" s="275"/>
      <c r="S1084" s="275"/>
      <c r="T1084" s="27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77" t="s">
        <v>293</v>
      </c>
      <c r="AU1084" s="277" t="s">
        <v>96</v>
      </c>
      <c r="AV1084" s="13" t="s">
        <v>96</v>
      </c>
      <c r="AW1084" s="13" t="s">
        <v>40</v>
      </c>
      <c r="AX1084" s="13" t="s">
        <v>85</v>
      </c>
      <c r="AY1084" s="277" t="s">
        <v>180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2328</v>
      </c>
      <c r="G1085" s="268"/>
      <c r="H1085" s="271">
        <v>4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85</v>
      </c>
      <c r="AY1085" s="277" t="s">
        <v>180</v>
      </c>
    </row>
    <row r="1086" s="13" customFormat="1">
      <c r="A1086" s="13"/>
      <c r="B1086" s="267"/>
      <c r="C1086" s="268"/>
      <c r="D1086" s="259" t="s">
        <v>293</v>
      </c>
      <c r="E1086" s="269" t="s">
        <v>1</v>
      </c>
      <c r="F1086" s="270" t="s">
        <v>2329</v>
      </c>
      <c r="G1086" s="268"/>
      <c r="H1086" s="271">
        <v>9</v>
      </c>
      <c r="I1086" s="272"/>
      <c r="J1086" s="268"/>
      <c r="K1086" s="268"/>
      <c r="L1086" s="273"/>
      <c r="M1086" s="274"/>
      <c r="N1086" s="275"/>
      <c r="O1086" s="275"/>
      <c r="P1086" s="275"/>
      <c r="Q1086" s="275"/>
      <c r="R1086" s="275"/>
      <c r="S1086" s="275"/>
      <c r="T1086" s="27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77" t="s">
        <v>293</v>
      </c>
      <c r="AU1086" s="277" t="s">
        <v>96</v>
      </c>
      <c r="AV1086" s="13" t="s">
        <v>96</v>
      </c>
      <c r="AW1086" s="13" t="s">
        <v>40</v>
      </c>
      <c r="AX1086" s="13" t="s">
        <v>85</v>
      </c>
      <c r="AY1086" s="277" t="s">
        <v>180</v>
      </c>
    </row>
    <row r="1087" s="13" customFormat="1">
      <c r="A1087" s="13"/>
      <c r="B1087" s="267"/>
      <c r="C1087" s="268"/>
      <c r="D1087" s="259" t="s">
        <v>293</v>
      </c>
      <c r="E1087" s="269" t="s">
        <v>1</v>
      </c>
      <c r="F1087" s="270" t="s">
        <v>2330</v>
      </c>
      <c r="G1087" s="268"/>
      <c r="H1087" s="271">
        <v>5</v>
      </c>
      <c r="I1087" s="272"/>
      <c r="J1087" s="268"/>
      <c r="K1087" s="268"/>
      <c r="L1087" s="273"/>
      <c r="M1087" s="274"/>
      <c r="N1087" s="275"/>
      <c r="O1087" s="275"/>
      <c r="P1087" s="275"/>
      <c r="Q1087" s="275"/>
      <c r="R1087" s="275"/>
      <c r="S1087" s="275"/>
      <c r="T1087" s="276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77" t="s">
        <v>293</v>
      </c>
      <c r="AU1087" s="277" t="s">
        <v>96</v>
      </c>
      <c r="AV1087" s="13" t="s">
        <v>96</v>
      </c>
      <c r="AW1087" s="13" t="s">
        <v>40</v>
      </c>
      <c r="AX1087" s="13" t="s">
        <v>85</v>
      </c>
      <c r="AY1087" s="277" t="s">
        <v>180</v>
      </c>
    </row>
    <row r="1088" s="13" customFormat="1">
      <c r="A1088" s="13"/>
      <c r="B1088" s="267"/>
      <c r="C1088" s="268"/>
      <c r="D1088" s="259" t="s">
        <v>293</v>
      </c>
      <c r="E1088" s="269" t="s">
        <v>1</v>
      </c>
      <c r="F1088" s="270" t="s">
        <v>2331</v>
      </c>
      <c r="G1088" s="268"/>
      <c r="H1088" s="271">
        <v>2</v>
      </c>
      <c r="I1088" s="272"/>
      <c r="J1088" s="268"/>
      <c r="K1088" s="268"/>
      <c r="L1088" s="273"/>
      <c r="M1088" s="274"/>
      <c r="N1088" s="275"/>
      <c r="O1088" s="275"/>
      <c r="P1088" s="275"/>
      <c r="Q1088" s="275"/>
      <c r="R1088" s="275"/>
      <c r="S1088" s="275"/>
      <c r="T1088" s="276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77" t="s">
        <v>293</v>
      </c>
      <c r="AU1088" s="277" t="s">
        <v>96</v>
      </c>
      <c r="AV1088" s="13" t="s">
        <v>96</v>
      </c>
      <c r="AW1088" s="13" t="s">
        <v>40</v>
      </c>
      <c r="AX1088" s="13" t="s">
        <v>85</v>
      </c>
      <c r="AY1088" s="277" t="s">
        <v>180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2332</v>
      </c>
      <c r="G1089" s="268"/>
      <c r="H1089" s="271">
        <v>20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2" customFormat="1" ht="16.5" customHeight="1">
      <c r="A1090" s="38"/>
      <c r="B1090" s="39"/>
      <c r="C1090" s="278" t="s">
        <v>2333</v>
      </c>
      <c r="D1090" s="278" t="s">
        <v>334</v>
      </c>
      <c r="E1090" s="279" t="s">
        <v>2334</v>
      </c>
      <c r="F1090" s="280" t="s">
        <v>2335</v>
      </c>
      <c r="G1090" s="281" t="s">
        <v>342</v>
      </c>
      <c r="H1090" s="282">
        <v>14</v>
      </c>
      <c r="I1090" s="283"/>
      <c r="J1090" s="284">
        <f>ROUND(I1090*H1090,2)</f>
        <v>0</v>
      </c>
      <c r="K1090" s="280" t="s">
        <v>1</v>
      </c>
      <c r="L1090" s="285"/>
      <c r="M1090" s="286" t="s">
        <v>1</v>
      </c>
      <c r="N1090" s="287" t="s">
        <v>50</v>
      </c>
      <c r="O1090" s="91"/>
      <c r="P1090" s="255">
        <f>O1090*H1090</f>
        <v>0</v>
      </c>
      <c r="Q1090" s="255">
        <v>0.00027999999999999998</v>
      </c>
      <c r="R1090" s="255">
        <f>Q1090*H1090</f>
        <v>0.0039199999999999999</v>
      </c>
      <c r="S1090" s="255">
        <v>0</v>
      </c>
      <c r="T1090" s="256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57" t="s">
        <v>215</v>
      </c>
      <c r="AT1090" s="257" t="s">
        <v>334</v>
      </c>
      <c r="AU1090" s="257" t="s">
        <v>96</v>
      </c>
      <c r="AY1090" s="16" t="s">
        <v>180</v>
      </c>
      <c r="BE1090" s="258">
        <f>IF(N1090="základní",J1090,0)</f>
        <v>0</v>
      </c>
      <c r="BF1090" s="258">
        <f>IF(N1090="snížená",J1090,0)</f>
        <v>0</v>
      </c>
      <c r="BG1090" s="258">
        <f>IF(N1090="zákl. přenesená",J1090,0)</f>
        <v>0</v>
      </c>
      <c r="BH1090" s="258">
        <f>IF(N1090="sníž. přenesená",J1090,0)</f>
        <v>0</v>
      </c>
      <c r="BI1090" s="258">
        <f>IF(N1090="nulová",J1090,0)</f>
        <v>0</v>
      </c>
      <c r="BJ1090" s="16" t="s">
        <v>93</v>
      </c>
      <c r="BK1090" s="258">
        <f>ROUND(I1090*H1090,2)</f>
        <v>0</v>
      </c>
      <c r="BL1090" s="16" t="s">
        <v>198</v>
      </c>
      <c r="BM1090" s="257" t="s">
        <v>2336</v>
      </c>
    </row>
    <row r="1091" s="2" customFormat="1">
      <c r="A1091" s="38"/>
      <c r="B1091" s="39"/>
      <c r="C1091" s="40"/>
      <c r="D1091" s="259" t="s">
        <v>187</v>
      </c>
      <c r="E1091" s="40"/>
      <c r="F1091" s="260" t="s">
        <v>2335</v>
      </c>
      <c r="G1091" s="40"/>
      <c r="H1091" s="40"/>
      <c r="I1091" s="154"/>
      <c r="J1091" s="40"/>
      <c r="K1091" s="40"/>
      <c r="L1091" s="44"/>
      <c r="M1091" s="261"/>
      <c r="N1091" s="262"/>
      <c r="O1091" s="91"/>
      <c r="P1091" s="91"/>
      <c r="Q1091" s="91"/>
      <c r="R1091" s="91"/>
      <c r="S1091" s="91"/>
      <c r="T1091" s="92"/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T1091" s="16" t="s">
        <v>187</v>
      </c>
      <c r="AU1091" s="16" t="s">
        <v>96</v>
      </c>
    </row>
    <row r="1092" s="13" customFormat="1">
      <c r="A1092" s="13"/>
      <c r="B1092" s="267"/>
      <c r="C1092" s="268"/>
      <c r="D1092" s="259" t="s">
        <v>293</v>
      </c>
      <c r="E1092" s="269" t="s">
        <v>1</v>
      </c>
      <c r="F1092" s="270" t="s">
        <v>2337</v>
      </c>
      <c r="G1092" s="268"/>
      <c r="H1092" s="271">
        <v>14</v>
      </c>
      <c r="I1092" s="272"/>
      <c r="J1092" s="268"/>
      <c r="K1092" s="268"/>
      <c r="L1092" s="273"/>
      <c r="M1092" s="274"/>
      <c r="N1092" s="275"/>
      <c r="O1092" s="275"/>
      <c r="P1092" s="275"/>
      <c r="Q1092" s="275"/>
      <c r="R1092" s="275"/>
      <c r="S1092" s="275"/>
      <c r="T1092" s="27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77" t="s">
        <v>293</v>
      </c>
      <c r="AU1092" s="277" t="s">
        <v>96</v>
      </c>
      <c r="AV1092" s="13" t="s">
        <v>96</v>
      </c>
      <c r="AW1092" s="13" t="s">
        <v>40</v>
      </c>
      <c r="AX1092" s="13" t="s">
        <v>85</v>
      </c>
      <c r="AY1092" s="277" t="s">
        <v>180</v>
      </c>
    </row>
    <row r="1093" s="2" customFormat="1" ht="16.5" customHeight="1">
      <c r="A1093" s="38"/>
      <c r="B1093" s="39"/>
      <c r="C1093" s="278" t="s">
        <v>2338</v>
      </c>
      <c r="D1093" s="278" t="s">
        <v>334</v>
      </c>
      <c r="E1093" s="279" t="s">
        <v>2339</v>
      </c>
      <c r="F1093" s="280" t="s">
        <v>2340</v>
      </c>
      <c r="G1093" s="281" t="s">
        <v>342</v>
      </c>
      <c r="H1093" s="282">
        <v>4</v>
      </c>
      <c r="I1093" s="283"/>
      <c r="J1093" s="284">
        <f>ROUND(I1093*H1093,2)</f>
        <v>0</v>
      </c>
      <c r="K1093" s="280" t="s">
        <v>1</v>
      </c>
      <c r="L1093" s="285"/>
      <c r="M1093" s="286" t="s">
        <v>1</v>
      </c>
      <c r="N1093" s="287" t="s">
        <v>50</v>
      </c>
      <c r="O1093" s="91"/>
      <c r="P1093" s="255">
        <f>O1093*H1093</f>
        <v>0</v>
      </c>
      <c r="Q1093" s="255">
        <v>0.00025999999999999998</v>
      </c>
      <c r="R1093" s="255">
        <f>Q1093*H1093</f>
        <v>0.0010399999999999999</v>
      </c>
      <c r="S1093" s="255">
        <v>0</v>
      </c>
      <c r="T1093" s="256">
        <f>S1093*H1093</f>
        <v>0</v>
      </c>
      <c r="U1093" s="38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R1093" s="257" t="s">
        <v>215</v>
      </c>
      <c r="AT1093" s="257" t="s">
        <v>334</v>
      </c>
      <c r="AU1093" s="257" t="s">
        <v>96</v>
      </c>
      <c r="AY1093" s="16" t="s">
        <v>180</v>
      </c>
      <c r="BE1093" s="258">
        <f>IF(N1093="základní",J1093,0)</f>
        <v>0</v>
      </c>
      <c r="BF1093" s="258">
        <f>IF(N1093="snížená",J1093,0)</f>
        <v>0</v>
      </c>
      <c r="BG1093" s="258">
        <f>IF(N1093="zákl. přenesená",J1093,0)</f>
        <v>0</v>
      </c>
      <c r="BH1093" s="258">
        <f>IF(N1093="sníž. přenesená",J1093,0)</f>
        <v>0</v>
      </c>
      <c r="BI1093" s="258">
        <f>IF(N1093="nulová",J1093,0)</f>
        <v>0</v>
      </c>
      <c r="BJ1093" s="16" t="s">
        <v>93</v>
      </c>
      <c r="BK1093" s="258">
        <f>ROUND(I1093*H1093,2)</f>
        <v>0</v>
      </c>
      <c r="BL1093" s="16" t="s">
        <v>198</v>
      </c>
      <c r="BM1093" s="257" t="s">
        <v>2341</v>
      </c>
    </row>
    <row r="1094" s="2" customFormat="1">
      <c r="A1094" s="38"/>
      <c r="B1094" s="39"/>
      <c r="C1094" s="40"/>
      <c r="D1094" s="259" t="s">
        <v>187</v>
      </c>
      <c r="E1094" s="40"/>
      <c r="F1094" s="260" t="s">
        <v>2340</v>
      </c>
      <c r="G1094" s="40"/>
      <c r="H1094" s="40"/>
      <c r="I1094" s="154"/>
      <c r="J1094" s="40"/>
      <c r="K1094" s="40"/>
      <c r="L1094" s="44"/>
      <c r="M1094" s="261"/>
      <c r="N1094" s="262"/>
      <c r="O1094" s="91"/>
      <c r="P1094" s="91"/>
      <c r="Q1094" s="91"/>
      <c r="R1094" s="91"/>
      <c r="S1094" s="91"/>
      <c r="T1094" s="92"/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T1094" s="16" t="s">
        <v>187</v>
      </c>
      <c r="AU1094" s="16" t="s">
        <v>96</v>
      </c>
    </row>
    <row r="1095" s="13" customFormat="1">
      <c r="A1095" s="13"/>
      <c r="B1095" s="267"/>
      <c r="C1095" s="268"/>
      <c r="D1095" s="259" t="s">
        <v>293</v>
      </c>
      <c r="E1095" s="269" t="s">
        <v>1</v>
      </c>
      <c r="F1095" s="270" t="s">
        <v>2342</v>
      </c>
      <c r="G1095" s="268"/>
      <c r="H1095" s="271">
        <v>4</v>
      </c>
      <c r="I1095" s="272"/>
      <c r="J1095" s="268"/>
      <c r="K1095" s="268"/>
      <c r="L1095" s="273"/>
      <c r="M1095" s="274"/>
      <c r="N1095" s="275"/>
      <c r="O1095" s="275"/>
      <c r="P1095" s="275"/>
      <c r="Q1095" s="275"/>
      <c r="R1095" s="275"/>
      <c r="S1095" s="275"/>
      <c r="T1095" s="276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77" t="s">
        <v>293</v>
      </c>
      <c r="AU1095" s="277" t="s">
        <v>96</v>
      </c>
      <c r="AV1095" s="13" t="s">
        <v>96</v>
      </c>
      <c r="AW1095" s="13" t="s">
        <v>40</v>
      </c>
      <c r="AX1095" s="13" t="s">
        <v>85</v>
      </c>
      <c r="AY1095" s="277" t="s">
        <v>180</v>
      </c>
    </row>
    <row r="1096" s="2" customFormat="1" ht="16.5" customHeight="1">
      <c r="A1096" s="38"/>
      <c r="B1096" s="39"/>
      <c r="C1096" s="278" t="s">
        <v>2343</v>
      </c>
      <c r="D1096" s="278" t="s">
        <v>334</v>
      </c>
      <c r="E1096" s="279" t="s">
        <v>2344</v>
      </c>
      <c r="F1096" s="280" t="s">
        <v>2345</v>
      </c>
      <c r="G1096" s="281" t="s">
        <v>342</v>
      </c>
      <c r="H1096" s="282">
        <v>9</v>
      </c>
      <c r="I1096" s="283"/>
      <c r="J1096" s="284">
        <f>ROUND(I1096*H1096,2)</f>
        <v>0</v>
      </c>
      <c r="K1096" s="280" t="s">
        <v>1</v>
      </c>
      <c r="L1096" s="285"/>
      <c r="M1096" s="286" t="s">
        <v>1</v>
      </c>
      <c r="N1096" s="287" t="s">
        <v>50</v>
      </c>
      <c r="O1096" s="91"/>
      <c r="P1096" s="255">
        <f>O1096*H1096</f>
        <v>0</v>
      </c>
      <c r="Q1096" s="255">
        <v>0.00022000000000000001</v>
      </c>
      <c r="R1096" s="255">
        <f>Q1096*H1096</f>
        <v>0.00198</v>
      </c>
      <c r="S1096" s="255">
        <v>0</v>
      </c>
      <c r="T1096" s="256">
        <f>S1096*H1096</f>
        <v>0</v>
      </c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R1096" s="257" t="s">
        <v>215</v>
      </c>
      <c r="AT1096" s="257" t="s">
        <v>334</v>
      </c>
      <c r="AU1096" s="257" t="s">
        <v>96</v>
      </c>
      <c r="AY1096" s="16" t="s">
        <v>180</v>
      </c>
      <c r="BE1096" s="258">
        <f>IF(N1096="základní",J1096,0)</f>
        <v>0</v>
      </c>
      <c r="BF1096" s="258">
        <f>IF(N1096="snížená",J1096,0)</f>
        <v>0</v>
      </c>
      <c r="BG1096" s="258">
        <f>IF(N1096="zákl. přenesená",J1096,0)</f>
        <v>0</v>
      </c>
      <c r="BH1096" s="258">
        <f>IF(N1096="sníž. přenesená",J1096,0)</f>
        <v>0</v>
      </c>
      <c r="BI1096" s="258">
        <f>IF(N1096="nulová",J1096,0)</f>
        <v>0</v>
      </c>
      <c r="BJ1096" s="16" t="s">
        <v>93</v>
      </c>
      <c r="BK1096" s="258">
        <f>ROUND(I1096*H1096,2)</f>
        <v>0</v>
      </c>
      <c r="BL1096" s="16" t="s">
        <v>198</v>
      </c>
      <c r="BM1096" s="257" t="s">
        <v>2346</v>
      </c>
    </row>
    <row r="1097" s="2" customFormat="1">
      <c r="A1097" s="38"/>
      <c r="B1097" s="39"/>
      <c r="C1097" s="40"/>
      <c r="D1097" s="259" t="s">
        <v>187</v>
      </c>
      <c r="E1097" s="40"/>
      <c r="F1097" s="260" t="s">
        <v>2345</v>
      </c>
      <c r="G1097" s="40"/>
      <c r="H1097" s="40"/>
      <c r="I1097" s="154"/>
      <c r="J1097" s="40"/>
      <c r="K1097" s="40"/>
      <c r="L1097" s="44"/>
      <c r="M1097" s="261"/>
      <c r="N1097" s="262"/>
      <c r="O1097" s="91"/>
      <c r="P1097" s="91"/>
      <c r="Q1097" s="91"/>
      <c r="R1097" s="91"/>
      <c r="S1097" s="91"/>
      <c r="T1097" s="92"/>
      <c r="U1097" s="38"/>
      <c r="V1097" s="38"/>
      <c r="W1097" s="38"/>
      <c r="X1097" s="38"/>
      <c r="Y1097" s="38"/>
      <c r="Z1097" s="38"/>
      <c r="AA1097" s="38"/>
      <c r="AB1097" s="38"/>
      <c r="AC1097" s="38"/>
      <c r="AD1097" s="38"/>
      <c r="AE1097" s="38"/>
      <c r="AT1097" s="16" t="s">
        <v>187</v>
      </c>
      <c r="AU1097" s="16" t="s">
        <v>96</v>
      </c>
    </row>
    <row r="1098" s="13" customFormat="1">
      <c r="A1098" s="13"/>
      <c r="B1098" s="267"/>
      <c r="C1098" s="268"/>
      <c r="D1098" s="259" t="s">
        <v>293</v>
      </c>
      <c r="E1098" s="269" t="s">
        <v>1</v>
      </c>
      <c r="F1098" s="270" t="s">
        <v>2347</v>
      </c>
      <c r="G1098" s="268"/>
      <c r="H1098" s="271">
        <v>9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77" t="s">
        <v>293</v>
      </c>
      <c r="AU1098" s="277" t="s">
        <v>96</v>
      </c>
      <c r="AV1098" s="13" t="s">
        <v>96</v>
      </c>
      <c r="AW1098" s="13" t="s">
        <v>40</v>
      </c>
      <c r="AX1098" s="13" t="s">
        <v>85</v>
      </c>
      <c r="AY1098" s="277" t="s">
        <v>180</v>
      </c>
    </row>
    <row r="1099" s="2" customFormat="1" ht="24" customHeight="1">
      <c r="A1099" s="38"/>
      <c r="B1099" s="39"/>
      <c r="C1099" s="278" t="s">
        <v>807</v>
      </c>
      <c r="D1099" s="278" t="s">
        <v>334</v>
      </c>
      <c r="E1099" s="279" t="s">
        <v>2348</v>
      </c>
      <c r="F1099" s="280" t="s">
        <v>2349</v>
      </c>
      <c r="G1099" s="281" t="s">
        <v>342</v>
      </c>
      <c r="H1099" s="282">
        <v>3</v>
      </c>
      <c r="I1099" s="283"/>
      <c r="J1099" s="284">
        <f>ROUND(I1099*H1099,2)</f>
        <v>0</v>
      </c>
      <c r="K1099" s="280" t="s">
        <v>280</v>
      </c>
      <c r="L1099" s="285"/>
      <c r="M1099" s="286" t="s">
        <v>1</v>
      </c>
      <c r="N1099" s="287" t="s">
        <v>50</v>
      </c>
      <c r="O1099" s="91"/>
      <c r="P1099" s="255">
        <f>O1099*H1099</f>
        <v>0</v>
      </c>
      <c r="Q1099" s="255">
        <v>0.00046000000000000001</v>
      </c>
      <c r="R1099" s="255">
        <f>Q1099*H1099</f>
        <v>0.0013800000000000002</v>
      </c>
      <c r="S1099" s="255">
        <v>0</v>
      </c>
      <c r="T1099" s="256">
        <f>S1099*H1099</f>
        <v>0</v>
      </c>
      <c r="U1099" s="38"/>
      <c r="V1099" s="38"/>
      <c r="W1099" s="38"/>
      <c r="X1099" s="38"/>
      <c r="Y1099" s="38"/>
      <c r="Z1099" s="38"/>
      <c r="AA1099" s="38"/>
      <c r="AB1099" s="38"/>
      <c r="AC1099" s="38"/>
      <c r="AD1099" s="38"/>
      <c r="AE1099" s="38"/>
      <c r="AR1099" s="257" t="s">
        <v>215</v>
      </c>
      <c r="AT1099" s="257" t="s">
        <v>334</v>
      </c>
      <c r="AU1099" s="257" t="s">
        <v>96</v>
      </c>
      <c r="AY1099" s="16" t="s">
        <v>180</v>
      </c>
      <c r="BE1099" s="258">
        <f>IF(N1099="základní",J1099,0)</f>
        <v>0</v>
      </c>
      <c r="BF1099" s="258">
        <f>IF(N1099="snížená",J1099,0)</f>
        <v>0</v>
      </c>
      <c r="BG1099" s="258">
        <f>IF(N1099="zákl. přenesená",J1099,0)</f>
        <v>0</v>
      </c>
      <c r="BH1099" s="258">
        <f>IF(N1099="sníž. přenesená",J1099,0)</f>
        <v>0</v>
      </c>
      <c r="BI1099" s="258">
        <f>IF(N1099="nulová",J1099,0)</f>
        <v>0</v>
      </c>
      <c r="BJ1099" s="16" t="s">
        <v>93</v>
      </c>
      <c r="BK1099" s="258">
        <f>ROUND(I1099*H1099,2)</f>
        <v>0</v>
      </c>
      <c r="BL1099" s="16" t="s">
        <v>198</v>
      </c>
      <c r="BM1099" s="257" t="s">
        <v>2350</v>
      </c>
    </row>
    <row r="1100" s="2" customFormat="1">
      <c r="A1100" s="38"/>
      <c r="B1100" s="39"/>
      <c r="C1100" s="40"/>
      <c r="D1100" s="259" t="s">
        <v>187</v>
      </c>
      <c r="E1100" s="40"/>
      <c r="F1100" s="260" t="s">
        <v>2351</v>
      </c>
      <c r="G1100" s="40"/>
      <c r="H1100" s="40"/>
      <c r="I1100" s="154"/>
      <c r="J1100" s="40"/>
      <c r="K1100" s="40"/>
      <c r="L1100" s="44"/>
      <c r="M1100" s="261"/>
      <c r="N1100" s="262"/>
      <c r="O1100" s="91"/>
      <c r="P1100" s="91"/>
      <c r="Q1100" s="91"/>
      <c r="R1100" s="91"/>
      <c r="S1100" s="91"/>
      <c r="T1100" s="92"/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T1100" s="16" t="s">
        <v>187</v>
      </c>
      <c r="AU1100" s="16" t="s">
        <v>96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2352</v>
      </c>
      <c r="G1101" s="268"/>
      <c r="H1101" s="271">
        <v>3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93</v>
      </c>
      <c r="AY1101" s="277" t="s">
        <v>180</v>
      </c>
    </row>
    <row r="1102" s="2" customFormat="1" ht="16.5" customHeight="1">
      <c r="A1102" s="38"/>
      <c r="B1102" s="39"/>
      <c r="C1102" s="278" t="s">
        <v>2353</v>
      </c>
      <c r="D1102" s="278" t="s">
        <v>334</v>
      </c>
      <c r="E1102" s="279" t="s">
        <v>2354</v>
      </c>
      <c r="F1102" s="280" t="s">
        <v>2355</v>
      </c>
      <c r="G1102" s="281" t="s">
        <v>342</v>
      </c>
      <c r="H1102" s="282">
        <v>1</v>
      </c>
      <c r="I1102" s="283"/>
      <c r="J1102" s="284">
        <f>ROUND(I1102*H1102,2)</f>
        <v>0</v>
      </c>
      <c r="K1102" s="280" t="s">
        <v>1</v>
      </c>
      <c r="L1102" s="285"/>
      <c r="M1102" s="286" t="s">
        <v>1</v>
      </c>
      <c r="N1102" s="287" t="s">
        <v>50</v>
      </c>
      <c r="O1102" s="91"/>
      <c r="P1102" s="255">
        <f>O1102*H1102</f>
        <v>0</v>
      </c>
      <c r="Q1102" s="255">
        <v>0.00025999999999999998</v>
      </c>
      <c r="R1102" s="255">
        <f>Q1102*H1102</f>
        <v>0.00025999999999999998</v>
      </c>
      <c r="S1102" s="255">
        <v>0</v>
      </c>
      <c r="T1102" s="256">
        <f>S1102*H1102</f>
        <v>0</v>
      </c>
      <c r="U1102" s="38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R1102" s="257" t="s">
        <v>215</v>
      </c>
      <c r="AT1102" s="257" t="s">
        <v>334</v>
      </c>
      <c r="AU1102" s="257" t="s">
        <v>96</v>
      </c>
      <c r="AY1102" s="16" t="s">
        <v>180</v>
      </c>
      <c r="BE1102" s="258">
        <f>IF(N1102="základní",J1102,0)</f>
        <v>0</v>
      </c>
      <c r="BF1102" s="258">
        <f>IF(N1102="snížená",J1102,0)</f>
        <v>0</v>
      </c>
      <c r="BG1102" s="258">
        <f>IF(N1102="zákl. přenesená",J1102,0)</f>
        <v>0</v>
      </c>
      <c r="BH1102" s="258">
        <f>IF(N1102="sníž. přenesená",J1102,0)</f>
        <v>0</v>
      </c>
      <c r="BI1102" s="258">
        <f>IF(N1102="nulová",J1102,0)</f>
        <v>0</v>
      </c>
      <c r="BJ1102" s="16" t="s">
        <v>93</v>
      </c>
      <c r="BK1102" s="258">
        <f>ROUND(I1102*H1102,2)</f>
        <v>0</v>
      </c>
      <c r="BL1102" s="16" t="s">
        <v>198</v>
      </c>
      <c r="BM1102" s="257" t="s">
        <v>2356</v>
      </c>
    </row>
    <row r="1103" s="2" customFormat="1">
      <c r="A1103" s="38"/>
      <c r="B1103" s="39"/>
      <c r="C1103" s="40"/>
      <c r="D1103" s="259" t="s">
        <v>187</v>
      </c>
      <c r="E1103" s="40"/>
      <c r="F1103" s="260" t="s">
        <v>2357</v>
      </c>
      <c r="G1103" s="40"/>
      <c r="H1103" s="40"/>
      <c r="I1103" s="154"/>
      <c r="J1103" s="40"/>
      <c r="K1103" s="40"/>
      <c r="L1103" s="44"/>
      <c r="M1103" s="261"/>
      <c r="N1103" s="262"/>
      <c r="O1103" s="91"/>
      <c r="P1103" s="91"/>
      <c r="Q1103" s="91"/>
      <c r="R1103" s="91"/>
      <c r="S1103" s="91"/>
      <c r="T1103" s="92"/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T1103" s="16" t="s">
        <v>187</v>
      </c>
      <c r="AU1103" s="16" t="s">
        <v>96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2358</v>
      </c>
      <c r="G1104" s="268"/>
      <c r="H1104" s="271">
        <v>1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85</v>
      </c>
      <c r="AY1104" s="277" t="s">
        <v>180</v>
      </c>
    </row>
    <row r="1105" s="2" customFormat="1" ht="16.5" customHeight="1">
      <c r="A1105" s="38"/>
      <c r="B1105" s="39"/>
      <c r="C1105" s="278" t="s">
        <v>2359</v>
      </c>
      <c r="D1105" s="278" t="s">
        <v>334</v>
      </c>
      <c r="E1105" s="279" t="s">
        <v>2360</v>
      </c>
      <c r="F1105" s="280" t="s">
        <v>2361</v>
      </c>
      <c r="G1105" s="281" t="s">
        <v>342</v>
      </c>
      <c r="H1105" s="282">
        <v>1</v>
      </c>
      <c r="I1105" s="283"/>
      <c r="J1105" s="284">
        <f>ROUND(I1105*H1105,2)</f>
        <v>0</v>
      </c>
      <c r="K1105" s="280" t="s">
        <v>1</v>
      </c>
      <c r="L1105" s="285"/>
      <c r="M1105" s="286" t="s">
        <v>1</v>
      </c>
      <c r="N1105" s="287" t="s">
        <v>50</v>
      </c>
      <c r="O1105" s="91"/>
      <c r="P1105" s="255">
        <f>O1105*H1105</f>
        <v>0</v>
      </c>
      <c r="Q1105" s="255">
        <v>0.00025999999999999998</v>
      </c>
      <c r="R1105" s="255">
        <f>Q1105*H1105</f>
        <v>0.00025999999999999998</v>
      </c>
      <c r="S1105" s="255">
        <v>0</v>
      </c>
      <c r="T1105" s="256">
        <f>S1105*H1105</f>
        <v>0</v>
      </c>
      <c r="U1105" s="38"/>
      <c r="V1105" s="38"/>
      <c r="W1105" s="38"/>
      <c r="X1105" s="38"/>
      <c r="Y1105" s="38"/>
      <c r="Z1105" s="38"/>
      <c r="AA1105" s="38"/>
      <c r="AB1105" s="38"/>
      <c r="AC1105" s="38"/>
      <c r="AD1105" s="38"/>
      <c r="AE1105" s="38"/>
      <c r="AR1105" s="257" t="s">
        <v>215</v>
      </c>
      <c r="AT1105" s="257" t="s">
        <v>334</v>
      </c>
      <c r="AU1105" s="257" t="s">
        <v>96</v>
      </c>
      <c r="AY1105" s="16" t="s">
        <v>180</v>
      </c>
      <c r="BE1105" s="258">
        <f>IF(N1105="základní",J1105,0)</f>
        <v>0</v>
      </c>
      <c r="BF1105" s="258">
        <f>IF(N1105="snížená",J1105,0)</f>
        <v>0</v>
      </c>
      <c r="BG1105" s="258">
        <f>IF(N1105="zákl. přenesená",J1105,0)</f>
        <v>0</v>
      </c>
      <c r="BH1105" s="258">
        <f>IF(N1105="sníž. přenesená",J1105,0)</f>
        <v>0</v>
      </c>
      <c r="BI1105" s="258">
        <f>IF(N1105="nulová",J1105,0)</f>
        <v>0</v>
      </c>
      <c r="BJ1105" s="16" t="s">
        <v>93</v>
      </c>
      <c r="BK1105" s="258">
        <f>ROUND(I1105*H1105,2)</f>
        <v>0</v>
      </c>
      <c r="BL1105" s="16" t="s">
        <v>198</v>
      </c>
      <c r="BM1105" s="257" t="s">
        <v>2362</v>
      </c>
    </row>
    <row r="1106" s="2" customFormat="1">
      <c r="A1106" s="38"/>
      <c r="B1106" s="39"/>
      <c r="C1106" s="40"/>
      <c r="D1106" s="259" t="s">
        <v>187</v>
      </c>
      <c r="E1106" s="40"/>
      <c r="F1106" s="260" t="s">
        <v>2357</v>
      </c>
      <c r="G1106" s="40"/>
      <c r="H1106" s="40"/>
      <c r="I1106" s="154"/>
      <c r="J1106" s="40"/>
      <c r="K1106" s="40"/>
      <c r="L1106" s="44"/>
      <c r="M1106" s="261"/>
      <c r="N1106" s="262"/>
      <c r="O1106" s="91"/>
      <c r="P1106" s="91"/>
      <c r="Q1106" s="91"/>
      <c r="R1106" s="91"/>
      <c r="S1106" s="91"/>
      <c r="T1106" s="92"/>
      <c r="U1106" s="38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T1106" s="16" t="s">
        <v>187</v>
      </c>
      <c r="AU1106" s="16" t="s">
        <v>96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2209</v>
      </c>
      <c r="G1107" s="268"/>
      <c r="H1107" s="271">
        <v>1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93</v>
      </c>
      <c r="AY1107" s="277" t="s">
        <v>180</v>
      </c>
    </row>
    <row r="1108" s="2" customFormat="1" ht="16.5" customHeight="1">
      <c r="A1108" s="38"/>
      <c r="B1108" s="39"/>
      <c r="C1108" s="278" t="s">
        <v>2363</v>
      </c>
      <c r="D1108" s="278" t="s">
        <v>334</v>
      </c>
      <c r="E1108" s="279" t="s">
        <v>2364</v>
      </c>
      <c r="F1108" s="280" t="s">
        <v>2365</v>
      </c>
      <c r="G1108" s="281" t="s">
        <v>342</v>
      </c>
      <c r="H1108" s="282">
        <v>1</v>
      </c>
      <c r="I1108" s="283"/>
      <c r="J1108" s="284">
        <f>ROUND(I1108*H1108,2)</f>
        <v>0</v>
      </c>
      <c r="K1108" s="280" t="s">
        <v>1</v>
      </c>
      <c r="L1108" s="285"/>
      <c r="M1108" s="286" t="s">
        <v>1</v>
      </c>
      <c r="N1108" s="287" t="s">
        <v>50</v>
      </c>
      <c r="O1108" s="91"/>
      <c r="P1108" s="255">
        <f>O1108*H1108</f>
        <v>0</v>
      </c>
      <c r="Q1108" s="255">
        <v>0.00040999999999999999</v>
      </c>
      <c r="R1108" s="255">
        <f>Q1108*H1108</f>
        <v>0.00040999999999999999</v>
      </c>
      <c r="S1108" s="255">
        <v>0</v>
      </c>
      <c r="T1108" s="256">
        <f>S1108*H1108</f>
        <v>0</v>
      </c>
      <c r="U1108" s="38"/>
      <c r="V1108" s="38"/>
      <c r="W1108" s="38"/>
      <c r="X1108" s="38"/>
      <c r="Y1108" s="38"/>
      <c r="Z1108" s="38"/>
      <c r="AA1108" s="38"/>
      <c r="AB1108" s="38"/>
      <c r="AC1108" s="38"/>
      <c r="AD1108" s="38"/>
      <c r="AE1108" s="38"/>
      <c r="AR1108" s="257" t="s">
        <v>215</v>
      </c>
      <c r="AT1108" s="257" t="s">
        <v>334</v>
      </c>
      <c r="AU1108" s="257" t="s">
        <v>96</v>
      </c>
      <c r="AY1108" s="16" t="s">
        <v>180</v>
      </c>
      <c r="BE1108" s="258">
        <f>IF(N1108="základní",J1108,0)</f>
        <v>0</v>
      </c>
      <c r="BF1108" s="258">
        <f>IF(N1108="snížená",J1108,0)</f>
        <v>0</v>
      </c>
      <c r="BG1108" s="258">
        <f>IF(N1108="zákl. přenesená",J1108,0)</f>
        <v>0</v>
      </c>
      <c r="BH1108" s="258">
        <f>IF(N1108="sníž. přenesená",J1108,0)</f>
        <v>0</v>
      </c>
      <c r="BI1108" s="258">
        <f>IF(N1108="nulová",J1108,0)</f>
        <v>0</v>
      </c>
      <c r="BJ1108" s="16" t="s">
        <v>93</v>
      </c>
      <c r="BK1108" s="258">
        <f>ROUND(I1108*H1108,2)</f>
        <v>0</v>
      </c>
      <c r="BL1108" s="16" t="s">
        <v>198</v>
      </c>
      <c r="BM1108" s="257" t="s">
        <v>2366</v>
      </c>
    </row>
    <row r="1109" s="2" customFormat="1">
      <c r="A1109" s="38"/>
      <c r="B1109" s="39"/>
      <c r="C1109" s="40"/>
      <c r="D1109" s="259" t="s">
        <v>187</v>
      </c>
      <c r="E1109" s="40"/>
      <c r="F1109" s="260" t="s">
        <v>2367</v>
      </c>
      <c r="G1109" s="40"/>
      <c r="H1109" s="40"/>
      <c r="I1109" s="154"/>
      <c r="J1109" s="40"/>
      <c r="K1109" s="40"/>
      <c r="L1109" s="44"/>
      <c r="M1109" s="261"/>
      <c r="N1109" s="262"/>
      <c r="O1109" s="91"/>
      <c r="P1109" s="91"/>
      <c r="Q1109" s="91"/>
      <c r="R1109" s="91"/>
      <c r="S1109" s="91"/>
      <c r="T1109" s="92"/>
      <c r="U1109" s="38"/>
      <c r="V1109" s="38"/>
      <c r="W1109" s="38"/>
      <c r="X1109" s="38"/>
      <c r="Y1109" s="38"/>
      <c r="Z1109" s="38"/>
      <c r="AA1109" s="38"/>
      <c r="AB1109" s="38"/>
      <c r="AC1109" s="38"/>
      <c r="AD1109" s="38"/>
      <c r="AE1109" s="38"/>
      <c r="AT1109" s="16" t="s">
        <v>187</v>
      </c>
      <c r="AU1109" s="16" t="s">
        <v>96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2209</v>
      </c>
      <c r="G1110" s="268"/>
      <c r="H1110" s="271">
        <v>1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93</v>
      </c>
      <c r="AY1110" s="277" t="s">
        <v>180</v>
      </c>
    </row>
    <row r="1111" s="2" customFormat="1" ht="16.5" customHeight="1">
      <c r="A1111" s="38"/>
      <c r="B1111" s="39"/>
      <c r="C1111" s="278" t="s">
        <v>812</v>
      </c>
      <c r="D1111" s="278" t="s">
        <v>334</v>
      </c>
      <c r="E1111" s="279" t="s">
        <v>2368</v>
      </c>
      <c r="F1111" s="280" t="s">
        <v>2369</v>
      </c>
      <c r="G1111" s="281" t="s">
        <v>342</v>
      </c>
      <c r="H1111" s="282">
        <v>332</v>
      </c>
      <c r="I1111" s="283"/>
      <c r="J1111" s="284">
        <f>ROUND(I1111*H1111,2)</f>
        <v>0</v>
      </c>
      <c r="K1111" s="280" t="s">
        <v>1</v>
      </c>
      <c r="L1111" s="285"/>
      <c r="M1111" s="286" t="s">
        <v>1</v>
      </c>
      <c r="N1111" s="287" t="s">
        <v>50</v>
      </c>
      <c r="O1111" s="91"/>
      <c r="P1111" s="255">
        <f>O1111*H1111</f>
        <v>0</v>
      </c>
      <c r="Q1111" s="255">
        <v>0.00022000000000000001</v>
      </c>
      <c r="R1111" s="255">
        <f>Q1111*H1111</f>
        <v>0.073040000000000008</v>
      </c>
      <c r="S1111" s="255">
        <v>0</v>
      </c>
      <c r="T1111" s="256">
        <f>S1111*H1111</f>
        <v>0</v>
      </c>
      <c r="U1111" s="38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R1111" s="257" t="s">
        <v>215</v>
      </c>
      <c r="AT1111" s="257" t="s">
        <v>334</v>
      </c>
      <c r="AU1111" s="257" t="s">
        <v>96</v>
      </c>
      <c r="AY1111" s="16" t="s">
        <v>180</v>
      </c>
      <c r="BE1111" s="258">
        <f>IF(N1111="základní",J1111,0)</f>
        <v>0</v>
      </c>
      <c r="BF1111" s="258">
        <f>IF(N1111="snížená",J1111,0)</f>
        <v>0</v>
      </c>
      <c r="BG1111" s="258">
        <f>IF(N1111="zákl. přenesená",J1111,0)</f>
        <v>0</v>
      </c>
      <c r="BH1111" s="258">
        <f>IF(N1111="sníž. přenesená",J1111,0)</f>
        <v>0</v>
      </c>
      <c r="BI1111" s="258">
        <f>IF(N1111="nulová",J1111,0)</f>
        <v>0</v>
      </c>
      <c r="BJ1111" s="16" t="s">
        <v>93</v>
      </c>
      <c r="BK1111" s="258">
        <f>ROUND(I1111*H1111,2)</f>
        <v>0</v>
      </c>
      <c r="BL1111" s="16" t="s">
        <v>198</v>
      </c>
      <c r="BM1111" s="257" t="s">
        <v>2370</v>
      </c>
    </row>
    <row r="1112" s="2" customFormat="1">
      <c r="A1112" s="38"/>
      <c r="B1112" s="39"/>
      <c r="C1112" s="40"/>
      <c r="D1112" s="259" t="s">
        <v>187</v>
      </c>
      <c r="E1112" s="40"/>
      <c r="F1112" s="260" t="s">
        <v>2369</v>
      </c>
      <c r="G1112" s="40"/>
      <c r="H1112" s="40"/>
      <c r="I1112" s="154"/>
      <c r="J1112" s="40"/>
      <c r="K1112" s="40"/>
      <c r="L1112" s="44"/>
      <c r="M1112" s="261"/>
      <c r="N1112" s="262"/>
      <c r="O1112" s="91"/>
      <c r="P1112" s="91"/>
      <c r="Q1112" s="91"/>
      <c r="R1112" s="91"/>
      <c r="S1112" s="91"/>
      <c r="T1112" s="92"/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T1112" s="16" t="s">
        <v>187</v>
      </c>
      <c r="AU1112" s="16" t="s">
        <v>96</v>
      </c>
    </row>
    <row r="1113" s="13" customFormat="1">
      <c r="A1113" s="13"/>
      <c r="B1113" s="267"/>
      <c r="C1113" s="268"/>
      <c r="D1113" s="259" t="s">
        <v>293</v>
      </c>
      <c r="E1113" s="269" t="s">
        <v>1</v>
      </c>
      <c r="F1113" s="270" t="s">
        <v>2371</v>
      </c>
      <c r="G1113" s="268"/>
      <c r="H1113" s="271">
        <v>332</v>
      </c>
      <c r="I1113" s="272"/>
      <c r="J1113" s="268"/>
      <c r="K1113" s="268"/>
      <c r="L1113" s="273"/>
      <c r="M1113" s="274"/>
      <c r="N1113" s="275"/>
      <c r="O1113" s="275"/>
      <c r="P1113" s="275"/>
      <c r="Q1113" s="275"/>
      <c r="R1113" s="275"/>
      <c r="S1113" s="275"/>
      <c r="T1113" s="27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77" t="s">
        <v>293</v>
      </c>
      <c r="AU1113" s="277" t="s">
        <v>96</v>
      </c>
      <c r="AV1113" s="13" t="s">
        <v>96</v>
      </c>
      <c r="AW1113" s="13" t="s">
        <v>40</v>
      </c>
      <c r="AX1113" s="13" t="s">
        <v>93</v>
      </c>
      <c r="AY1113" s="277" t="s">
        <v>180</v>
      </c>
    </row>
    <row r="1114" s="2" customFormat="1" ht="16.5" customHeight="1">
      <c r="A1114" s="38"/>
      <c r="B1114" s="39"/>
      <c r="C1114" s="278" t="s">
        <v>819</v>
      </c>
      <c r="D1114" s="278" t="s">
        <v>334</v>
      </c>
      <c r="E1114" s="279" t="s">
        <v>2372</v>
      </c>
      <c r="F1114" s="280" t="s">
        <v>2373</v>
      </c>
      <c r="G1114" s="281" t="s">
        <v>342</v>
      </c>
      <c r="H1114" s="282">
        <v>376</v>
      </c>
      <c r="I1114" s="283"/>
      <c r="J1114" s="284">
        <f>ROUND(I1114*H1114,2)</f>
        <v>0</v>
      </c>
      <c r="K1114" s="280" t="s">
        <v>1</v>
      </c>
      <c r="L1114" s="285"/>
      <c r="M1114" s="286" t="s">
        <v>1</v>
      </c>
      <c r="N1114" s="287" t="s">
        <v>50</v>
      </c>
      <c r="O1114" s="91"/>
      <c r="P1114" s="255">
        <f>O1114*H1114</f>
        <v>0</v>
      </c>
      <c r="Q1114" s="255">
        <v>0.00022000000000000001</v>
      </c>
      <c r="R1114" s="255">
        <f>Q1114*H1114</f>
        <v>0.082720000000000002</v>
      </c>
      <c r="S1114" s="255">
        <v>0</v>
      </c>
      <c r="T1114" s="256">
        <f>S1114*H1114</f>
        <v>0</v>
      </c>
      <c r="U1114" s="38"/>
      <c r="V1114" s="38"/>
      <c r="W1114" s="38"/>
      <c r="X1114" s="38"/>
      <c r="Y1114" s="38"/>
      <c r="Z1114" s="38"/>
      <c r="AA1114" s="38"/>
      <c r="AB1114" s="38"/>
      <c r="AC1114" s="38"/>
      <c r="AD1114" s="38"/>
      <c r="AE1114" s="38"/>
      <c r="AR1114" s="257" t="s">
        <v>215</v>
      </c>
      <c r="AT1114" s="257" t="s">
        <v>334</v>
      </c>
      <c r="AU1114" s="257" t="s">
        <v>96</v>
      </c>
      <c r="AY1114" s="16" t="s">
        <v>180</v>
      </c>
      <c r="BE1114" s="258">
        <f>IF(N1114="základní",J1114,0)</f>
        <v>0</v>
      </c>
      <c r="BF1114" s="258">
        <f>IF(N1114="snížená",J1114,0)</f>
        <v>0</v>
      </c>
      <c r="BG1114" s="258">
        <f>IF(N1114="zákl. přenesená",J1114,0)</f>
        <v>0</v>
      </c>
      <c r="BH1114" s="258">
        <f>IF(N1114="sníž. přenesená",J1114,0)</f>
        <v>0</v>
      </c>
      <c r="BI1114" s="258">
        <f>IF(N1114="nulová",J1114,0)</f>
        <v>0</v>
      </c>
      <c r="BJ1114" s="16" t="s">
        <v>93</v>
      </c>
      <c r="BK1114" s="258">
        <f>ROUND(I1114*H1114,2)</f>
        <v>0</v>
      </c>
      <c r="BL1114" s="16" t="s">
        <v>198</v>
      </c>
      <c r="BM1114" s="257" t="s">
        <v>2374</v>
      </c>
    </row>
    <row r="1115" s="2" customFormat="1">
      <c r="A1115" s="38"/>
      <c r="B1115" s="39"/>
      <c r="C1115" s="40"/>
      <c r="D1115" s="259" t="s">
        <v>187</v>
      </c>
      <c r="E1115" s="40"/>
      <c r="F1115" s="260" t="s">
        <v>2373</v>
      </c>
      <c r="G1115" s="40"/>
      <c r="H1115" s="40"/>
      <c r="I1115" s="154"/>
      <c r="J1115" s="40"/>
      <c r="K1115" s="40"/>
      <c r="L1115" s="44"/>
      <c r="M1115" s="261"/>
      <c r="N1115" s="262"/>
      <c r="O1115" s="91"/>
      <c r="P1115" s="91"/>
      <c r="Q1115" s="91"/>
      <c r="R1115" s="91"/>
      <c r="S1115" s="91"/>
      <c r="T1115" s="92"/>
      <c r="U1115" s="38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T1115" s="16" t="s">
        <v>187</v>
      </c>
      <c r="AU1115" s="16" t="s">
        <v>96</v>
      </c>
    </row>
    <row r="1116" s="13" customFormat="1">
      <c r="A1116" s="13"/>
      <c r="B1116" s="267"/>
      <c r="C1116" s="268"/>
      <c r="D1116" s="259" t="s">
        <v>293</v>
      </c>
      <c r="E1116" s="269" t="s">
        <v>1</v>
      </c>
      <c r="F1116" s="270" t="s">
        <v>2375</v>
      </c>
      <c r="G1116" s="268"/>
      <c r="H1116" s="271">
        <v>376</v>
      </c>
      <c r="I1116" s="272"/>
      <c r="J1116" s="268"/>
      <c r="K1116" s="268"/>
      <c r="L1116" s="273"/>
      <c r="M1116" s="274"/>
      <c r="N1116" s="275"/>
      <c r="O1116" s="275"/>
      <c r="P1116" s="275"/>
      <c r="Q1116" s="275"/>
      <c r="R1116" s="275"/>
      <c r="S1116" s="275"/>
      <c r="T1116" s="27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77" t="s">
        <v>293</v>
      </c>
      <c r="AU1116" s="277" t="s">
        <v>96</v>
      </c>
      <c r="AV1116" s="13" t="s">
        <v>96</v>
      </c>
      <c r="AW1116" s="13" t="s">
        <v>40</v>
      </c>
      <c r="AX1116" s="13" t="s">
        <v>93</v>
      </c>
      <c r="AY1116" s="277" t="s">
        <v>180</v>
      </c>
    </row>
    <row r="1117" s="2" customFormat="1" ht="16.5" customHeight="1">
      <c r="A1117" s="38"/>
      <c r="B1117" s="39"/>
      <c r="C1117" s="246" t="s">
        <v>823</v>
      </c>
      <c r="D1117" s="246" t="s">
        <v>181</v>
      </c>
      <c r="E1117" s="247" t="s">
        <v>2376</v>
      </c>
      <c r="F1117" s="248" t="s">
        <v>2377</v>
      </c>
      <c r="G1117" s="249" t="s">
        <v>483</v>
      </c>
      <c r="H1117" s="250">
        <v>30</v>
      </c>
      <c r="I1117" s="251"/>
      <c r="J1117" s="252">
        <f>ROUND(I1117*H1117,2)</f>
        <v>0</v>
      </c>
      <c r="K1117" s="248" t="s">
        <v>280</v>
      </c>
      <c r="L1117" s="44"/>
      <c r="M1117" s="253" t="s">
        <v>1</v>
      </c>
      <c r="N1117" s="254" t="s">
        <v>50</v>
      </c>
      <c r="O1117" s="91"/>
      <c r="P1117" s="255">
        <f>O1117*H1117</f>
        <v>0</v>
      </c>
      <c r="Q1117" s="255">
        <v>0.0046800000000000001</v>
      </c>
      <c r="R1117" s="255">
        <f>Q1117*H1117</f>
        <v>0.1404</v>
      </c>
      <c r="S1117" s="255">
        <v>0</v>
      </c>
      <c r="T1117" s="256">
        <f>S1117*H1117</f>
        <v>0</v>
      </c>
      <c r="U1117" s="38"/>
      <c r="V1117" s="38"/>
      <c r="W1117" s="38"/>
      <c r="X1117" s="38"/>
      <c r="Y1117" s="38"/>
      <c r="Z1117" s="38"/>
      <c r="AA1117" s="38"/>
      <c r="AB1117" s="38"/>
      <c r="AC1117" s="38"/>
      <c r="AD1117" s="38"/>
      <c r="AE1117" s="38"/>
      <c r="AR1117" s="257" t="s">
        <v>368</v>
      </c>
      <c r="AT1117" s="257" t="s">
        <v>181</v>
      </c>
      <c r="AU1117" s="257" t="s">
        <v>96</v>
      </c>
      <c r="AY1117" s="16" t="s">
        <v>180</v>
      </c>
      <c r="BE1117" s="258">
        <f>IF(N1117="základní",J1117,0)</f>
        <v>0</v>
      </c>
      <c r="BF1117" s="258">
        <f>IF(N1117="snížená",J1117,0)</f>
        <v>0</v>
      </c>
      <c r="BG1117" s="258">
        <f>IF(N1117="zákl. přenesená",J1117,0)</f>
        <v>0</v>
      </c>
      <c r="BH1117" s="258">
        <f>IF(N1117="sníž. přenesená",J1117,0)</f>
        <v>0</v>
      </c>
      <c r="BI1117" s="258">
        <f>IF(N1117="nulová",J1117,0)</f>
        <v>0</v>
      </c>
      <c r="BJ1117" s="16" t="s">
        <v>93</v>
      </c>
      <c r="BK1117" s="258">
        <f>ROUND(I1117*H1117,2)</f>
        <v>0</v>
      </c>
      <c r="BL1117" s="16" t="s">
        <v>368</v>
      </c>
      <c r="BM1117" s="257" t="s">
        <v>2378</v>
      </c>
    </row>
    <row r="1118" s="2" customFormat="1">
      <c r="A1118" s="38"/>
      <c r="B1118" s="39"/>
      <c r="C1118" s="40"/>
      <c r="D1118" s="259" t="s">
        <v>187</v>
      </c>
      <c r="E1118" s="40"/>
      <c r="F1118" s="260" t="s">
        <v>2379</v>
      </c>
      <c r="G1118" s="40"/>
      <c r="H1118" s="40"/>
      <c r="I1118" s="154"/>
      <c r="J1118" s="40"/>
      <c r="K1118" s="40"/>
      <c r="L1118" s="44"/>
      <c r="M1118" s="261"/>
      <c r="N1118" s="262"/>
      <c r="O1118" s="91"/>
      <c r="P1118" s="91"/>
      <c r="Q1118" s="91"/>
      <c r="R1118" s="91"/>
      <c r="S1118" s="91"/>
      <c r="T1118" s="92"/>
      <c r="U1118" s="38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T1118" s="16" t="s">
        <v>187</v>
      </c>
      <c r="AU1118" s="16" t="s">
        <v>96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441</v>
      </c>
      <c r="G1119" s="268"/>
      <c r="H1119" s="271">
        <v>30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93</v>
      </c>
      <c r="AY1119" s="277" t="s">
        <v>180</v>
      </c>
    </row>
    <row r="1120" s="2" customFormat="1" ht="16.5" customHeight="1">
      <c r="A1120" s="38"/>
      <c r="B1120" s="39"/>
      <c r="C1120" s="246" t="s">
        <v>828</v>
      </c>
      <c r="D1120" s="246" t="s">
        <v>181</v>
      </c>
      <c r="E1120" s="247" t="s">
        <v>2380</v>
      </c>
      <c r="F1120" s="248" t="s">
        <v>2381</v>
      </c>
      <c r="G1120" s="249" t="s">
        <v>342</v>
      </c>
      <c r="H1120" s="250">
        <v>4</v>
      </c>
      <c r="I1120" s="251"/>
      <c r="J1120" s="252">
        <f>ROUND(I1120*H1120,2)</f>
        <v>0</v>
      </c>
      <c r="K1120" s="248" t="s">
        <v>1</v>
      </c>
      <c r="L1120" s="44"/>
      <c r="M1120" s="253" t="s">
        <v>1</v>
      </c>
      <c r="N1120" s="254" t="s">
        <v>50</v>
      </c>
      <c r="O1120" s="91"/>
      <c r="P1120" s="255">
        <f>O1120*H1120</f>
        <v>0</v>
      </c>
      <c r="Q1120" s="255">
        <v>0.00050000000000000001</v>
      </c>
      <c r="R1120" s="255">
        <f>Q1120*H1120</f>
        <v>0.002</v>
      </c>
      <c r="S1120" s="255">
        <v>0</v>
      </c>
      <c r="T1120" s="256">
        <f>S1120*H1120</f>
        <v>0</v>
      </c>
      <c r="U1120" s="38"/>
      <c r="V1120" s="38"/>
      <c r="W1120" s="38"/>
      <c r="X1120" s="38"/>
      <c r="Y1120" s="38"/>
      <c r="Z1120" s="38"/>
      <c r="AA1120" s="38"/>
      <c r="AB1120" s="38"/>
      <c r="AC1120" s="38"/>
      <c r="AD1120" s="38"/>
      <c r="AE1120" s="38"/>
      <c r="AR1120" s="257" t="s">
        <v>198</v>
      </c>
      <c r="AT1120" s="257" t="s">
        <v>181</v>
      </c>
      <c r="AU1120" s="257" t="s">
        <v>96</v>
      </c>
      <c r="AY1120" s="16" t="s">
        <v>180</v>
      </c>
      <c r="BE1120" s="258">
        <f>IF(N1120="základní",J1120,0)</f>
        <v>0</v>
      </c>
      <c r="BF1120" s="258">
        <f>IF(N1120="snížená",J1120,0)</f>
        <v>0</v>
      </c>
      <c r="BG1120" s="258">
        <f>IF(N1120="zákl. přenesená",J1120,0)</f>
        <v>0</v>
      </c>
      <c r="BH1120" s="258">
        <f>IF(N1120="sníž. přenesená",J1120,0)</f>
        <v>0</v>
      </c>
      <c r="BI1120" s="258">
        <f>IF(N1120="nulová",J1120,0)</f>
        <v>0</v>
      </c>
      <c r="BJ1120" s="16" t="s">
        <v>93</v>
      </c>
      <c r="BK1120" s="258">
        <f>ROUND(I1120*H1120,2)</f>
        <v>0</v>
      </c>
      <c r="BL1120" s="16" t="s">
        <v>198</v>
      </c>
      <c r="BM1120" s="257" t="s">
        <v>2382</v>
      </c>
    </row>
    <row r="1121" s="2" customFormat="1">
      <c r="A1121" s="38"/>
      <c r="B1121" s="39"/>
      <c r="C1121" s="40"/>
      <c r="D1121" s="259" t="s">
        <v>187</v>
      </c>
      <c r="E1121" s="40"/>
      <c r="F1121" s="260" t="s">
        <v>2383</v>
      </c>
      <c r="G1121" s="40"/>
      <c r="H1121" s="40"/>
      <c r="I1121" s="154"/>
      <c r="J1121" s="40"/>
      <c r="K1121" s="40"/>
      <c r="L1121" s="44"/>
      <c r="M1121" s="261"/>
      <c r="N1121" s="262"/>
      <c r="O1121" s="91"/>
      <c r="P1121" s="91"/>
      <c r="Q1121" s="91"/>
      <c r="R1121" s="91"/>
      <c r="S1121" s="91"/>
      <c r="T1121" s="92"/>
      <c r="U1121" s="38"/>
      <c r="V1121" s="38"/>
      <c r="W1121" s="38"/>
      <c r="X1121" s="38"/>
      <c r="Y1121" s="38"/>
      <c r="Z1121" s="38"/>
      <c r="AA1121" s="38"/>
      <c r="AB1121" s="38"/>
      <c r="AC1121" s="38"/>
      <c r="AD1121" s="38"/>
      <c r="AE1121" s="38"/>
      <c r="AT1121" s="16" t="s">
        <v>187</v>
      </c>
      <c r="AU1121" s="16" t="s">
        <v>96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903</v>
      </c>
      <c r="G1122" s="268"/>
      <c r="H1122" s="271">
        <v>4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93</v>
      </c>
      <c r="AY1122" s="277" t="s">
        <v>180</v>
      </c>
    </row>
    <row r="1123" s="2" customFormat="1" ht="16.5" customHeight="1">
      <c r="A1123" s="38"/>
      <c r="B1123" s="39"/>
      <c r="C1123" s="246" t="s">
        <v>833</v>
      </c>
      <c r="D1123" s="246" t="s">
        <v>181</v>
      </c>
      <c r="E1123" s="247" t="s">
        <v>2384</v>
      </c>
      <c r="F1123" s="248" t="s">
        <v>2385</v>
      </c>
      <c r="G1123" s="249" t="s">
        <v>342</v>
      </c>
      <c r="H1123" s="250">
        <v>8</v>
      </c>
      <c r="I1123" s="251"/>
      <c r="J1123" s="252">
        <f>ROUND(I1123*H1123,2)</f>
        <v>0</v>
      </c>
      <c r="K1123" s="248" t="s">
        <v>280</v>
      </c>
      <c r="L1123" s="44"/>
      <c r="M1123" s="253" t="s">
        <v>1</v>
      </c>
      <c r="N1123" s="254" t="s">
        <v>50</v>
      </c>
      <c r="O1123" s="91"/>
      <c r="P1123" s="255">
        <f>O1123*H1123</f>
        <v>0</v>
      </c>
      <c r="Q1123" s="255">
        <v>0.00046000000000000001</v>
      </c>
      <c r="R1123" s="255">
        <f>Q1123*H1123</f>
        <v>0.0036800000000000001</v>
      </c>
      <c r="S1123" s="255">
        <v>0</v>
      </c>
      <c r="T1123" s="256">
        <f>S1123*H1123</f>
        <v>0</v>
      </c>
      <c r="U1123" s="38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R1123" s="257" t="s">
        <v>198</v>
      </c>
      <c r="AT1123" s="257" t="s">
        <v>181</v>
      </c>
      <c r="AU1123" s="257" t="s">
        <v>96</v>
      </c>
      <c r="AY1123" s="16" t="s">
        <v>180</v>
      </c>
      <c r="BE1123" s="258">
        <f>IF(N1123="základní",J1123,0)</f>
        <v>0</v>
      </c>
      <c r="BF1123" s="258">
        <f>IF(N1123="snížená",J1123,0)</f>
        <v>0</v>
      </c>
      <c r="BG1123" s="258">
        <f>IF(N1123="zákl. přenesená",J1123,0)</f>
        <v>0</v>
      </c>
      <c r="BH1123" s="258">
        <f>IF(N1123="sníž. přenesená",J1123,0)</f>
        <v>0</v>
      </c>
      <c r="BI1123" s="258">
        <f>IF(N1123="nulová",J1123,0)</f>
        <v>0</v>
      </c>
      <c r="BJ1123" s="16" t="s">
        <v>93</v>
      </c>
      <c r="BK1123" s="258">
        <f>ROUND(I1123*H1123,2)</f>
        <v>0</v>
      </c>
      <c r="BL1123" s="16" t="s">
        <v>198</v>
      </c>
      <c r="BM1123" s="257" t="s">
        <v>2386</v>
      </c>
    </row>
    <row r="1124" s="2" customFormat="1">
      <c r="A1124" s="38"/>
      <c r="B1124" s="39"/>
      <c r="C1124" s="40"/>
      <c r="D1124" s="259" t="s">
        <v>187</v>
      </c>
      <c r="E1124" s="40"/>
      <c r="F1124" s="260" t="s">
        <v>2387</v>
      </c>
      <c r="G1124" s="40"/>
      <c r="H1124" s="40"/>
      <c r="I1124" s="154"/>
      <c r="J1124" s="40"/>
      <c r="K1124" s="40"/>
      <c r="L1124" s="44"/>
      <c r="M1124" s="261"/>
      <c r="N1124" s="262"/>
      <c r="O1124" s="91"/>
      <c r="P1124" s="91"/>
      <c r="Q1124" s="91"/>
      <c r="R1124" s="91"/>
      <c r="S1124" s="91"/>
      <c r="T1124" s="92"/>
      <c r="U1124" s="38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T1124" s="16" t="s">
        <v>187</v>
      </c>
      <c r="AU1124" s="16" t="s">
        <v>96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2388</v>
      </c>
      <c r="G1125" s="268"/>
      <c r="H1125" s="271">
        <v>8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93</v>
      </c>
      <c r="AY1125" s="277" t="s">
        <v>180</v>
      </c>
    </row>
    <row r="1126" s="2" customFormat="1" ht="16.5" customHeight="1">
      <c r="A1126" s="38"/>
      <c r="B1126" s="39"/>
      <c r="C1126" s="246" t="s">
        <v>838</v>
      </c>
      <c r="D1126" s="246" t="s">
        <v>181</v>
      </c>
      <c r="E1126" s="247" t="s">
        <v>2389</v>
      </c>
      <c r="F1126" s="248" t="s">
        <v>2390</v>
      </c>
      <c r="G1126" s="249" t="s">
        <v>483</v>
      </c>
      <c r="H1126" s="250">
        <v>31.5</v>
      </c>
      <c r="I1126" s="251"/>
      <c r="J1126" s="252">
        <f>ROUND(I1126*H1126,2)</f>
        <v>0</v>
      </c>
      <c r="K1126" s="248" t="s">
        <v>280</v>
      </c>
      <c r="L1126" s="44"/>
      <c r="M1126" s="253" t="s">
        <v>1</v>
      </c>
      <c r="N1126" s="254" t="s">
        <v>50</v>
      </c>
      <c r="O1126" s="91"/>
      <c r="P1126" s="255">
        <f>O1126*H1126</f>
        <v>0</v>
      </c>
      <c r="Q1126" s="255">
        <v>0.00046999999999999999</v>
      </c>
      <c r="R1126" s="255">
        <f>Q1126*H1126</f>
        <v>0.014804999999999999</v>
      </c>
      <c r="S1126" s="255">
        <v>0</v>
      </c>
      <c r="T1126" s="256">
        <f>S1126*H1126</f>
        <v>0</v>
      </c>
      <c r="U1126" s="38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R1126" s="257" t="s">
        <v>198</v>
      </c>
      <c r="AT1126" s="257" t="s">
        <v>181</v>
      </c>
      <c r="AU1126" s="257" t="s">
        <v>96</v>
      </c>
      <c r="AY1126" s="16" t="s">
        <v>180</v>
      </c>
      <c r="BE1126" s="258">
        <f>IF(N1126="základní",J1126,0)</f>
        <v>0</v>
      </c>
      <c r="BF1126" s="258">
        <f>IF(N1126="snížená",J1126,0)</f>
        <v>0</v>
      </c>
      <c r="BG1126" s="258">
        <f>IF(N1126="zákl. přenesená",J1126,0)</f>
        <v>0</v>
      </c>
      <c r="BH1126" s="258">
        <f>IF(N1126="sníž. přenesená",J1126,0)</f>
        <v>0</v>
      </c>
      <c r="BI1126" s="258">
        <f>IF(N1126="nulová",J1126,0)</f>
        <v>0</v>
      </c>
      <c r="BJ1126" s="16" t="s">
        <v>93</v>
      </c>
      <c r="BK1126" s="258">
        <f>ROUND(I1126*H1126,2)</f>
        <v>0</v>
      </c>
      <c r="BL1126" s="16" t="s">
        <v>198</v>
      </c>
      <c r="BM1126" s="257" t="s">
        <v>2391</v>
      </c>
    </row>
    <row r="1127" s="2" customFormat="1">
      <c r="A1127" s="38"/>
      <c r="B1127" s="39"/>
      <c r="C1127" s="40"/>
      <c r="D1127" s="259" t="s">
        <v>187</v>
      </c>
      <c r="E1127" s="40"/>
      <c r="F1127" s="260" t="s">
        <v>2392</v>
      </c>
      <c r="G1127" s="40"/>
      <c r="H1127" s="40"/>
      <c r="I1127" s="154"/>
      <c r="J1127" s="40"/>
      <c r="K1127" s="40"/>
      <c r="L1127" s="44"/>
      <c r="M1127" s="261"/>
      <c r="N1127" s="262"/>
      <c r="O1127" s="91"/>
      <c r="P1127" s="91"/>
      <c r="Q1127" s="91"/>
      <c r="R1127" s="91"/>
      <c r="S1127" s="91"/>
      <c r="T1127" s="92"/>
      <c r="U1127" s="38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T1127" s="16" t="s">
        <v>187</v>
      </c>
      <c r="AU1127" s="16" t="s">
        <v>96</v>
      </c>
    </row>
    <row r="1128" s="13" customFormat="1">
      <c r="A1128" s="13"/>
      <c r="B1128" s="267"/>
      <c r="C1128" s="268"/>
      <c r="D1128" s="259" t="s">
        <v>293</v>
      </c>
      <c r="E1128" s="269" t="s">
        <v>1</v>
      </c>
      <c r="F1128" s="270" t="s">
        <v>2393</v>
      </c>
      <c r="G1128" s="268"/>
      <c r="H1128" s="271">
        <v>31.5</v>
      </c>
      <c r="I1128" s="272"/>
      <c r="J1128" s="268"/>
      <c r="K1128" s="268"/>
      <c r="L1128" s="273"/>
      <c r="M1128" s="274"/>
      <c r="N1128" s="275"/>
      <c r="O1128" s="275"/>
      <c r="P1128" s="275"/>
      <c r="Q1128" s="275"/>
      <c r="R1128" s="275"/>
      <c r="S1128" s="275"/>
      <c r="T1128" s="276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77" t="s">
        <v>293</v>
      </c>
      <c r="AU1128" s="277" t="s">
        <v>96</v>
      </c>
      <c r="AV1128" s="13" t="s">
        <v>96</v>
      </c>
      <c r="AW1128" s="13" t="s">
        <v>40</v>
      </c>
      <c r="AX1128" s="13" t="s">
        <v>93</v>
      </c>
      <c r="AY1128" s="277" t="s">
        <v>180</v>
      </c>
    </row>
    <row r="1129" s="2" customFormat="1" ht="24" customHeight="1">
      <c r="A1129" s="38"/>
      <c r="B1129" s="39"/>
      <c r="C1129" s="278" t="s">
        <v>843</v>
      </c>
      <c r="D1129" s="278" t="s">
        <v>334</v>
      </c>
      <c r="E1129" s="279" t="s">
        <v>2394</v>
      </c>
      <c r="F1129" s="280" t="s">
        <v>2395</v>
      </c>
      <c r="G1129" s="281" t="s">
        <v>483</v>
      </c>
      <c r="H1129" s="282">
        <v>31.5</v>
      </c>
      <c r="I1129" s="283"/>
      <c r="J1129" s="284">
        <f>ROUND(I1129*H1129,2)</f>
        <v>0</v>
      </c>
      <c r="K1129" s="280" t="s">
        <v>280</v>
      </c>
      <c r="L1129" s="285"/>
      <c r="M1129" s="286" t="s">
        <v>1</v>
      </c>
      <c r="N1129" s="287" t="s">
        <v>50</v>
      </c>
      <c r="O1129" s="91"/>
      <c r="P1129" s="255">
        <f>O1129*H1129</f>
        <v>0</v>
      </c>
      <c r="Q1129" s="255">
        <v>0.032750000000000001</v>
      </c>
      <c r="R1129" s="255">
        <f>Q1129*H1129</f>
        <v>1.031625</v>
      </c>
      <c r="S1129" s="255">
        <v>0</v>
      </c>
      <c r="T1129" s="256">
        <f>S1129*H1129</f>
        <v>0</v>
      </c>
      <c r="U1129" s="38"/>
      <c r="V1129" s="38"/>
      <c r="W1129" s="38"/>
      <c r="X1129" s="38"/>
      <c r="Y1129" s="38"/>
      <c r="Z1129" s="38"/>
      <c r="AA1129" s="38"/>
      <c r="AB1129" s="38"/>
      <c r="AC1129" s="38"/>
      <c r="AD1129" s="38"/>
      <c r="AE1129" s="38"/>
      <c r="AR1129" s="257" t="s">
        <v>215</v>
      </c>
      <c r="AT1129" s="257" t="s">
        <v>334</v>
      </c>
      <c r="AU1129" s="257" t="s">
        <v>96</v>
      </c>
      <c r="AY1129" s="16" t="s">
        <v>180</v>
      </c>
      <c r="BE1129" s="258">
        <f>IF(N1129="základní",J1129,0)</f>
        <v>0</v>
      </c>
      <c r="BF1129" s="258">
        <f>IF(N1129="snížená",J1129,0)</f>
        <v>0</v>
      </c>
      <c r="BG1129" s="258">
        <f>IF(N1129="zákl. přenesená",J1129,0)</f>
        <v>0</v>
      </c>
      <c r="BH1129" s="258">
        <f>IF(N1129="sníž. přenesená",J1129,0)</f>
        <v>0</v>
      </c>
      <c r="BI1129" s="258">
        <f>IF(N1129="nulová",J1129,0)</f>
        <v>0</v>
      </c>
      <c r="BJ1129" s="16" t="s">
        <v>93</v>
      </c>
      <c r="BK1129" s="258">
        <f>ROUND(I1129*H1129,2)</f>
        <v>0</v>
      </c>
      <c r="BL1129" s="16" t="s">
        <v>198</v>
      </c>
      <c r="BM1129" s="257" t="s">
        <v>2396</v>
      </c>
    </row>
    <row r="1130" s="2" customFormat="1">
      <c r="A1130" s="38"/>
      <c r="B1130" s="39"/>
      <c r="C1130" s="40"/>
      <c r="D1130" s="259" t="s">
        <v>187</v>
      </c>
      <c r="E1130" s="40"/>
      <c r="F1130" s="260" t="s">
        <v>2395</v>
      </c>
      <c r="G1130" s="40"/>
      <c r="H1130" s="40"/>
      <c r="I1130" s="154"/>
      <c r="J1130" s="40"/>
      <c r="K1130" s="40"/>
      <c r="L1130" s="44"/>
      <c r="M1130" s="261"/>
      <c r="N1130" s="262"/>
      <c r="O1130" s="91"/>
      <c r="P1130" s="91"/>
      <c r="Q1130" s="91"/>
      <c r="R1130" s="91"/>
      <c r="S1130" s="91"/>
      <c r="T1130" s="92"/>
      <c r="U1130" s="38"/>
      <c r="V1130" s="38"/>
      <c r="W1130" s="38"/>
      <c r="X1130" s="38"/>
      <c r="Y1130" s="38"/>
      <c r="Z1130" s="38"/>
      <c r="AA1130" s="38"/>
      <c r="AB1130" s="38"/>
      <c r="AC1130" s="38"/>
      <c r="AD1130" s="38"/>
      <c r="AE1130" s="38"/>
      <c r="AT1130" s="16" t="s">
        <v>187</v>
      </c>
      <c r="AU1130" s="16" t="s">
        <v>96</v>
      </c>
    </row>
    <row r="1131" s="13" customFormat="1">
      <c r="A1131" s="13"/>
      <c r="B1131" s="267"/>
      <c r="C1131" s="268"/>
      <c r="D1131" s="259" t="s">
        <v>293</v>
      </c>
      <c r="E1131" s="269" t="s">
        <v>1</v>
      </c>
      <c r="F1131" s="270" t="s">
        <v>2397</v>
      </c>
      <c r="G1131" s="268"/>
      <c r="H1131" s="271">
        <v>31.5</v>
      </c>
      <c r="I1131" s="272"/>
      <c r="J1131" s="268"/>
      <c r="K1131" s="268"/>
      <c r="L1131" s="273"/>
      <c r="M1131" s="274"/>
      <c r="N1131" s="275"/>
      <c r="O1131" s="275"/>
      <c r="P1131" s="275"/>
      <c r="Q1131" s="275"/>
      <c r="R1131" s="275"/>
      <c r="S1131" s="275"/>
      <c r="T1131" s="276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77" t="s">
        <v>293</v>
      </c>
      <c r="AU1131" s="277" t="s">
        <v>96</v>
      </c>
      <c r="AV1131" s="13" t="s">
        <v>96</v>
      </c>
      <c r="AW1131" s="13" t="s">
        <v>40</v>
      </c>
      <c r="AX1131" s="13" t="s">
        <v>93</v>
      </c>
      <c r="AY1131" s="277" t="s">
        <v>180</v>
      </c>
    </row>
    <row r="1132" s="2" customFormat="1" ht="24" customHeight="1">
      <c r="A1132" s="38"/>
      <c r="B1132" s="39"/>
      <c r="C1132" s="278" t="s">
        <v>848</v>
      </c>
      <c r="D1132" s="278" t="s">
        <v>334</v>
      </c>
      <c r="E1132" s="279" t="s">
        <v>2398</v>
      </c>
      <c r="F1132" s="280" t="s">
        <v>2399</v>
      </c>
      <c r="G1132" s="281" t="s">
        <v>483</v>
      </c>
      <c r="H1132" s="282">
        <v>12</v>
      </c>
      <c r="I1132" s="283"/>
      <c r="J1132" s="284">
        <f>ROUND(I1132*H1132,2)</f>
        <v>0</v>
      </c>
      <c r="K1132" s="280" t="s">
        <v>280</v>
      </c>
      <c r="L1132" s="285"/>
      <c r="M1132" s="286" t="s">
        <v>1</v>
      </c>
      <c r="N1132" s="287" t="s">
        <v>50</v>
      </c>
      <c r="O1132" s="91"/>
      <c r="P1132" s="255">
        <f>O1132*H1132</f>
        <v>0</v>
      </c>
      <c r="Q1132" s="255">
        <v>0.050939999999999999</v>
      </c>
      <c r="R1132" s="255">
        <f>Q1132*H1132</f>
        <v>0.61128000000000005</v>
      </c>
      <c r="S1132" s="255">
        <v>0</v>
      </c>
      <c r="T1132" s="256">
        <f>S1132*H1132</f>
        <v>0</v>
      </c>
      <c r="U1132" s="38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R1132" s="257" t="s">
        <v>215</v>
      </c>
      <c r="AT1132" s="257" t="s">
        <v>334</v>
      </c>
      <c r="AU1132" s="257" t="s">
        <v>96</v>
      </c>
      <c r="AY1132" s="16" t="s">
        <v>180</v>
      </c>
      <c r="BE1132" s="258">
        <f>IF(N1132="základní",J1132,0)</f>
        <v>0</v>
      </c>
      <c r="BF1132" s="258">
        <f>IF(N1132="snížená",J1132,0)</f>
        <v>0</v>
      </c>
      <c r="BG1132" s="258">
        <f>IF(N1132="zákl. přenesená",J1132,0)</f>
        <v>0</v>
      </c>
      <c r="BH1132" s="258">
        <f>IF(N1132="sníž. přenesená",J1132,0)</f>
        <v>0</v>
      </c>
      <c r="BI1132" s="258">
        <f>IF(N1132="nulová",J1132,0)</f>
        <v>0</v>
      </c>
      <c r="BJ1132" s="16" t="s">
        <v>93</v>
      </c>
      <c r="BK1132" s="258">
        <f>ROUND(I1132*H1132,2)</f>
        <v>0</v>
      </c>
      <c r="BL1132" s="16" t="s">
        <v>198</v>
      </c>
      <c r="BM1132" s="257" t="s">
        <v>2400</v>
      </c>
    </row>
    <row r="1133" s="2" customFormat="1">
      <c r="A1133" s="38"/>
      <c r="B1133" s="39"/>
      <c r="C1133" s="40"/>
      <c r="D1133" s="259" t="s">
        <v>187</v>
      </c>
      <c r="E1133" s="40"/>
      <c r="F1133" s="260" t="s">
        <v>2399</v>
      </c>
      <c r="G1133" s="40"/>
      <c r="H1133" s="40"/>
      <c r="I1133" s="154"/>
      <c r="J1133" s="40"/>
      <c r="K1133" s="40"/>
      <c r="L1133" s="44"/>
      <c r="M1133" s="261"/>
      <c r="N1133" s="262"/>
      <c r="O1133" s="91"/>
      <c r="P1133" s="91"/>
      <c r="Q1133" s="91"/>
      <c r="R1133" s="91"/>
      <c r="S1133" s="91"/>
      <c r="T1133" s="92"/>
      <c r="U1133" s="38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T1133" s="16" t="s">
        <v>187</v>
      </c>
      <c r="AU1133" s="16" t="s">
        <v>96</v>
      </c>
    </row>
    <row r="1134" s="2" customFormat="1" ht="36" customHeight="1">
      <c r="A1134" s="38"/>
      <c r="B1134" s="39"/>
      <c r="C1134" s="246" t="s">
        <v>853</v>
      </c>
      <c r="D1134" s="246" t="s">
        <v>181</v>
      </c>
      <c r="E1134" s="247" t="s">
        <v>2401</v>
      </c>
      <c r="F1134" s="248" t="s">
        <v>2402</v>
      </c>
      <c r="G1134" s="249" t="s">
        <v>184</v>
      </c>
      <c r="H1134" s="250">
        <v>1</v>
      </c>
      <c r="I1134" s="251"/>
      <c r="J1134" s="252">
        <f>ROUND(I1134*H1134,2)</f>
        <v>0</v>
      </c>
      <c r="K1134" s="248" t="s">
        <v>1</v>
      </c>
      <c r="L1134" s="44"/>
      <c r="M1134" s="253" t="s">
        <v>1</v>
      </c>
      <c r="N1134" s="254" t="s">
        <v>50</v>
      </c>
      <c r="O1134" s="91"/>
      <c r="P1134" s="255">
        <f>O1134*H1134</f>
        <v>0</v>
      </c>
      <c r="Q1134" s="255">
        <v>0</v>
      </c>
      <c r="R1134" s="255">
        <f>Q1134*H1134</f>
        <v>0</v>
      </c>
      <c r="S1134" s="255">
        <v>0</v>
      </c>
      <c r="T1134" s="256">
        <f>S1134*H1134</f>
        <v>0</v>
      </c>
      <c r="U1134" s="38"/>
      <c r="V1134" s="38"/>
      <c r="W1134" s="38"/>
      <c r="X1134" s="38"/>
      <c r="Y1134" s="38"/>
      <c r="Z1134" s="38"/>
      <c r="AA1134" s="38"/>
      <c r="AB1134" s="38"/>
      <c r="AC1134" s="38"/>
      <c r="AD1134" s="38"/>
      <c r="AE1134" s="38"/>
      <c r="AR1134" s="257" t="s">
        <v>198</v>
      </c>
      <c r="AT1134" s="257" t="s">
        <v>181</v>
      </c>
      <c r="AU1134" s="257" t="s">
        <v>96</v>
      </c>
      <c r="AY1134" s="16" t="s">
        <v>180</v>
      </c>
      <c r="BE1134" s="258">
        <f>IF(N1134="základní",J1134,0)</f>
        <v>0</v>
      </c>
      <c r="BF1134" s="258">
        <f>IF(N1134="snížená",J1134,0)</f>
        <v>0</v>
      </c>
      <c r="BG1134" s="258">
        <f>IF(N1134="zákl. přenesená",J1134,0)</f>
        <v>0</v>
      </c>
      <c r="BH1134" s="258">
        <f>IF(N1134="sníž. přenesená",J1134,0)</f>
        <v>0</v>
      </c>
      <c r="BI1134" s="258">
        <f>IF(N1134="nulová",J1134,0)</f>
        <v>0</v>
      </c>
      <c r="BJ1134" s="16" t="s">
        <v>93</v>
      </c>
      <c r="BK1134" s="258">
        <f>ROUND(I1134*H1134,2)</f>
        <v>0</v>
      </c>
      <c r="BL1134" s="16" t="s">
        <v>198</v>
      </c>
      <c r="BM1134" s="257" t="s">
        <v>2403</v>
      </c>
    </row>
    <row r="1135" s="2" customFormat="1" ht="24" customHeight="1">
      <c r="A1135" s="38"/>
      <c r="B1135" s="39"/>
      <c r="C1135" s="278" t="s">
        <v>860</v>
      </c>
      <c r="D1135" s="278" t="s">
        <v>334</v>
      </c>
      <c r="E1135" s="279" t="s">
        <v>2404</v>
      </c>
      <c r="F1135" s="280" t="s">
        <v>2405</v>
      </c>
      <c r="G1135" s="281" t="s">
        <v>483</v>
      </c>
      <c r="H1135" s="282">
        <v>40.5</v>
      </c>
      <c r="I1135" s="283"/>
      <c r="J1135" s="284">
        <f>ROUND(I1135*H1135,2)</f>
        <v>0</v>
      </c>
      <c r="K1135" s="280" t="s">
        <v>312</v>
      </c>
      <c r="L1135" s="285"/>
      <c r="M1135" s="286" t="s">
        <v>1</v>
      </c>
      <c r="N1135" s="287" t="s">
        <v>50</v>
      </c>
      <c r="O1135" s="91"/>
      <c r="P1135" s="255">
        <f>O1135*H1135</f>
        <v>0</v>
      </c>
      <c r="Q1135" s="255">
        <v>0.031600000000000003</v>
      </c>
      <c r="R1135" s="255">
        <f>Q1135*H1135</f>
        <v>1.2798000000000001</v>
      </c>
      <c r="S1135" s="255">
        <v>0</v>
      </c>
      <c r="T1135" s="256">
        <f>S1135*H1135</f>
        <v>0</v>
      </c>
      <c r="U1135" s="38"/>
      <c r="V1135" s="38"/>
      <c r="W1135" s="38"/>
      <c r="X1135" s="38"/>
      <c r="Y1135" s="38"/>
      <c r="Z1135" s="38"/>
      <c r="AA1135" s="38"/>
      <c r="AB1135" s="38"/>
      <c r="AC1135" s="38"/>
      <c r="AD1135" s="38"/>
      <c r="AE1135" s="38"/>
      <c r="AR1135" s="257" t="s">
        <v>215</v>
      </c>
      <c r="AT1135" s="257" t="s">
        <v>334</v>
      </c>
      <c r="AU1135" s="257" t="s">
        <v>96</v>
      </c>
      <c r="AY1135" s="16" t="s">
        <v>180</v>
      </c>
      <c r="BE1135" s="258">
        <f>IF(N1135="základní",J1135,0)</f>
        <v>0</v>
      </c>
      <c r="BF1135" s="258">
        <f>IF(N1135="snížená",J1135,0)</f>
        <v>0</v>
      </c>
      <c r="BG1135" s="258">
        <f>IF(N1135="zákl. přenesená",J1135,0)</f>
        <v>0</v>
      </c>
      <c r="BH1135" s="258">
        <f>IF(N1135="sníž. přenesená",J1135,0)</f>
        <v>0</v>
      </c>
      <c r="BI1135" s="258">
        <f>IF(N1135="nulová",J1135,0)</f>
        <v>0</v>
      </c>
      <c r="BJ1135" s="16" t="s">
        <v>93</v>
      </c>
      <c r="BK1135" s="258">
        <f>ROUND(I1135*H1135,2)</f>
        <v>0</v>
      </c>
      <c r="BL1135" s="16" t="s">
        <v>198</v>
      </c>
      <c r="BM1135" s="257" t="s">
        <v>2406</v>
      </c>
    </row>
    <row r="1136" s="2" customFormat="1">
      <c r="A1136" s="38"/>
      <c r="B1136" s="39"/>
      <c r="C1136" s="40"/>
      <c r="D1136" s="259" t="s">
        <v>187</v>
      </c>
      <c r="E1136" s="40"/>
      <c r="F1136" s="260" t="s">
        <v>2407</v>
      </c>
      <c r="G1136" s="40"/>
      <c r="H1136" s="40"/>
      <c r="I1136" s="154"/>
      <c r="J1136" s="40"/>
      <c r="K1136" s="40"/>
      <c r="L1136" s="44"/>
      <c r="M1136" s="261"/>
      <c r="N1136" s="262"/>
      <c r="O1136" s="91"/>
      <c r="P1136" s="91"/>
      <c r="Q1136" s="91"/>
      <c r="R1136" s="91"/>
      <c r="S1136" s="91"/>
      <c r="T1136" s="92"/>
      <c r="U1136" s="38"/>
      <c r="V1136" s="38"/>
      <c r="W1136" s="38"/>
      <c r="X1136" s="38"/>
      <c r="Y1136" s="38"/>
      <c r="Z1136" s="38"/>
      <c r="AA1136" s="38"/>
      <c r="AB1136" s="38"/>
      <c r="AC1136" s="38"/>
      <c r="AD1136" s="38"/>
      <c r="AE1136" s="38"/>
      <c r="AT1136" s="16" t="s">
        <v>187</v>
      </c>
      <c r="AU1136" s="16" t="s">
        <v>96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2408</v>
      </c>
      <c r="G1137" s="268"/>
      <c r="H1137" s="271">
        <v>40.5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93</v>
      </c>
      <c r="AY1137" s="277" t="s">
        <v>180</v>
      </c>
    </row>
    <row r="1138" s="2" customFormat="1" ht="24" customHeight="1">
      <c r="A1138" s="38"/>
      <c r="B1138" s="39"/>
      <c r="C1138" s="278" t="s">
        <v>866</v>
      </c>
      <c r="D1138" s="278" t="s">
        <v>334</v>
      </c>
      <c r="E1138" s="279" t="s">
        <v>2409</v>
      </c>
      <c r="F1138" s="280" t="s">
        <v>2410</v>
      </c>
      <c r="G1138" s="281" t="s">
        <v>342</v>
      </c>
      <c r="H1138" s="282">
        <v>22</v>
      </c>
      <c r="I1138" s="283"/>
      <c r="J1138" s="284">
        <f>ROUND(I1138*H1138,2)</f>
        <v>0</v>
      </c>
      <c r="K1138" s="280" t="s">
        <v>1</v>
      </c>
      <c r="L1138" s="285"/>
      <c r="M1138" s="286" t="s">
        <v>1</v>
      </c>
      <c r="N1138" s="287" t="s">
        <v>50</v>
      </c>
      <c r="O1138" s="91"/>
      <c r="P1138" s="255">
        <f>O1138*H1138</f>
        <v>0</v>
      </c>
      <c r="Q1138" s="255">
        <v>0.00010000000000000001</v>
      </c>
      <c r="R1138" s="255">
        <f>Q1138*H1138</f>
        <v>0.0022000000000000001</v>
      </c>
      <c r="S1138" s="255">
        <v>0</v>
      </c>
      <c r="T1138" s="256">
        <f>S1138*H1138</f>
        <v>0</v>
      </c>
      <c r="U1138" s="38"/>
      <c r="V1138" s="38"/>
      <c r="W1138" s="38"/>
      <c r="X1138" s="38"/>
      <c r="Y1138" s="38"/>
      <c r="Z1138" s="38"/>
      <c r="AA1138" s="38"/>
      <c r="AB1138" s="38"/>
      <c r="AC1138" s="38"/>
      <c r="AD1138" s="38"/>
      <c r="AE1138" s="38"/>
      <c r="AR1138" s="257" t="s">
        <v>215</v>
      </c>
      <c r="AT1138" s="257" t="s">
        <v>334</v>
      </c>
      <c r="AU1138" s="257" t="s">
        <v>96</v>
      </c>
      <c r="AY1138" s="16" t="s">
        <v>180</v>
      </c>
      <c r="BE1138" s="258">
        <f>IF(N1138="základní",J1138,0)</f>
        <v>0</v>
      </c>
      <c r="BF1138" s="258">
        <f>IF(N1138="snížená",J1138,0)</f>
        <v>0</v>
      </c>
      <c r="BG1138" s="258">
        <f>IF(N1138="zákl. přenesená",J1138,0)</f>
        <v>0</v>
      </c>
      <c r="BH1138" s="258">
        <f>IF(N1138="sníž. přenesená",J1138,0)</f>
        <v>0</v>
      </c>
      <c r="BI1138" s="258">
        <f>IF(N1138="nulová",J1138,0)</f>
        <v>0</v>
      </c>
      <c r="BJ1138" s="16" t="s">
        <v>93</v>
      </c>
      <c r="BK1138" s="258">
        <f>ROUND(I1138*H1138,2)</f>
        <v>0</v>
      </c>
      <c r="BL1138" s="16" t="s">
        <v>198</v>
      </c>
      <c r="BM1138" s="257" t="s">
        <v>2411</v>
      </c>
    </row>
    <row r="1139" s="2" customFormat="1">
      <c r="A1139" s="38"/>
      <c r="B1139" s="39"/>
      <c r="C1139" s="40"/>
      <c r="D1139" s="259" t="s">
        <v>187</v>
      </c>
      <c r="E1139" s="40"/>
      <c r="F1139" s="260" t="s">
        <v>2412</v>
      </c>
      <c r="G1139" s="40"/>
      <c r="H1139" s="40"/>
      <c r="I1139" s="154"/>
      <c r="J1139" s="40"/>
      <c r="K1139" s="40"/>
      <c r="L1139" s="44"/>
      <c r="M1139" s="261"/>
      <c r="N1139" s="262"/>
      <c r="O1139" s="91"/>
      <c r="P1139" s="91"/>
      <c r="Q1139" s="91"/>
      <c r="R1139" s="91"/>
      <c r="S1139" s="91"/>
      <c r="T1139" s="92"/>
      <c r="U1139" s="38"/>
      <c r="V1139" s="38"/>
      <c r="W1139" s="38"/>
      <c r="X1139" s="38"/>
      <c r="Y1139" s="38"/>
      <c r="Z1139" s="38"/>
      <c r="AA1139" s="38"/>
      <c r="AB1139" s="38"/>
      <c r="AC1139" s="38"/>
      <c r="AD1139" s="38"/>
      <c r="AE1139" s="38"/>
      <c r="AT1139" s="16" t="s">
        <v>187</v>
      </c>
      <c r="AU1139" s="16" t="s">
        <v>96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399</v>
      </c>
      <c r="G1140" s="268"/>
      <c r="H1140" s="271">
        <v>22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93</v>
      </c>
      <c r="AY1140" s="277" t="s">
        <v>180</v>
      </c>
    </row>
    <row r="1141" s="2" customFormat="1" ht="16.5" customHeight="1">
      <c r="A1141" s="38"/>
      <c r="B1141" s="39"/>
      <c r="C1141" s="246" t="s">
        <v>873</v>
      </c>
      <c r="D1141" s="246" t="s">
        <v>181</v>
      </c>
      <c r="E1141" s="247" t="s">
        <v>2413</v>
      </c>
      <c r="F1141" s="248" t="s">
        <v>2414</v>
      </c>
      <c r="G1141" s="249" t="s">
        <v>483</v>
      </c>
      <c r="H1141" s="250">
        <v>16</v>
      </c>
      <c r="I1141" s="251"/>
      <c r="J1141" s="252">
        <f>ROUND(I1141*H1141,2)</f>
        <v>0</v>
      </c>
      <c r="K1141" s="248" t="s">
        <v>1</v>
      </c>
      <c r="L1141" s="44"/>
      <c r="M1141" s="253" t="s">
        <v>1</v>
      </c>
      <c r="N1141" s="254" t="s">
        <v>50</v>
      </c>
      <c r="O1141" s="91"/>
      <c r="P1141" s="255">
        <f>O1141*H1141</f>
        <v>0</v>
      </c>
      <c r="Q1141" s="255">
        <v>0.0048599999999999997</v>
      </c>
      <c r="R1141" s="255">
        <f>Q1141*H1141</f>
        <v>0.077759999999999996</v>
      </c>
      <c r="S1141" s="255">
        <v>0</v>
      </c>
      <c r="T1141" s="256">
        <f>S1141*H1141</f>
        <v>0</v>
      </c>
      <c r="U1141" s="38"/>
      <c r="V1141" s="38"/>
      <c r="W1141" s="38"/>
      <c r="X1141" s="38"/>
      <c r="Y1141" s="38"/>
      <c r="Z1141" s="38"/>
      <c r="AA1141" s="38"/>
      <c r="AB1141" s="38"/>
      <c r="AC1141" s="38"/>
      <c r="AD1141" s="38"/>
      <c r="AE1141" s="38"/>
      <c r="AR1141" s="257" t="s">
        <v>632</v>
      </c>
      <c r="AT1141" s="257" t="s">
        <v>181</v>
      </c>
      <c r="AU1141" s="257" t="s">
        <v>96</v>
      </c>
      <c r="AY1141" s="16" t="s">
        <v>180</v>
      </c>
      <c r="BE1141" s="258">
        <f>IF(N1141="základní",J1141,0)</f>
        <v>0</v>
      </c>
      <c r="BF1141" s="258">
        <f>IF(N1141="snížená",J1141,0)</f>
        <v>0</v>
      </c>
      <c r="BG1141" s="258">
        <f>IF(N1141="zákl. přenesená",J1141,0)</f>
        <v>0</v>
      </c>
      <c r="BH1141" s="258">
        <f>IF(N1141="sníž. přenesená",J1141,0)</f>
        <v>0</v>
      </c>
      <c r="BI1141" s="258">
        <f>IF(N1141="nulová",J1141,0)</f>
        <v>0</v>
      </c>
      <c r="BJ1141" s="16" t="s">
        <v>93</v>
      </c>
      <c r="BK1141" s="258">
        <f>ROUND(I1141*H1141,2)</f>
        <v>0</v>
      </c>
      <c r="BL1141" s="16" t="s">
        <v>632</v>
      </c>
      <c r="BM1141" s="257" t="s">
        <v>2415</v>
      </c>
    </row>
    <row r="1142" s="2" customFormat="1">
      <c r="A1142" s="38"/>
      <c r="B1142" s="39"/>
      <c r="C1142" s="40"/>
      <c r="D1142" s="259" t="s">
        <v>187</v>
      </c>
      <c r="E1142" s="40"/>
      <c r="F1142" s="260" t="s">
        <v>2416</v>
      </c>
      <c r="G1142" s="40"/>
      <c r="H1142" s="40"/>
      <c r="I1142" s="154"/>
      <c r="J1142" s="40"/>
      <c r="K1142" s="40"/>
      <c r="L1142" s="44"/>
      <c r="M1142" s="261"/>
      <c r="N1142" s="262"/>
      <c r="O1142" s="91"/>
      <c r="P1142" s="91"/>
      <c r="Q1142" s="91"/>
      <c r="R1142" s="91"/>
      <c r="S1142" s="91"/>
      <c r="T1142" s="92"/>
      <c r="U1142" s="38"/>
      <c r="V1142" s="38"/>
      <c r="W1142" s="38"/>
      <c r="X1142" s="38"/>
      <c r="Y1142" s="38"/>
      <c r="Z1142" s="38"/>
      <c r="AA1142" s="38"/>
      <c r="AB1142" s="38"/>
      <c r="AC1142" s="38"/>
      <c r="AD1142" s="38"/>
      <c r="AE1142" s="38"/>
      <c r="AT1142" s="16" t="s">
        <v>187</v>
      </c>
      <c r="AU1142" s="16" t="s">
        <v>96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2417</v>
      </c>
      <c r="G1143" s="268"/>
      <c r="H1143" s="271">
        <v>16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93</v>
      </c>
      <c r="AY1143" s="277" t="s">
        <v>180</v>
      </c>
    </row>
    <row r="1144" s="2" customFormat="1" ht="16.5" customHeight="1">
      <c r="A1144" s="38"/>
      <c r="B1144" s="39"/>
      <c r="C1144" s="246" t="s">
        <v>879</v>
      </c>
      <c r="D1144" s="246" t="s">
        <v>181</v>
      </c>
      <c r="E1144" s="247" t="s">
        <v>2418</v>
      </c>
      <c r="F1144" s="248" t="s">
        <v>2419</v>
      </c>
      <c r="G1144" s="249" t="s">
        <v>483</v>
      </c>
      <c r="H1144" s="250">
        <v>24.5</v>
      </c>
      <c r="I1144" s="251"/>
      <c r="J1144" s="252">
        <f>ROUND(I1144*H1144,2)</f>
        <v>0</v>
      </c>
      <c r="K1144" s="248" t="s">
        <v>280</v>
      </c>
      <c r="L1144" s="44"/>
      <c r="M1144" s="253" t="s">
        <v>1</v>
      </c>
      <c r="N1144" s="254" t="s">
        <v>50</v>
      </c>
      <c r="O1144" s="91"/>
      <c r="P1144" s="255">
        <f>O1144*H1144</f>
        <v>0</v>
      </c>
      <c r="Q1144" s="255">
        <v>0.0049199999999999999</v>
      </c>
      <c r="R1144" s="255">
        <f>Q1144*H1144</f>
        <v>0.12053999999999999</v>
      </c>
      <c r="S1144" s="255">
        <v>0</v>
      </c>
      <c r="T1144" s="256">
        <f>S1144*H1144</f>
        <v>0</v>
      </c>
      <c r="U1144" s="38"/>
      <c r="V1144" s="38"/>
      <c r="W1144" s="38"/>
      <c r="X1144" s="38"/>
      <c r="Y1144" s="38"/>
      <c r="Z1144" s="38"/>
      <c r="AA1144" s="38"/>
      <c r="AB1144" s="38"/>
      <c r="AC1144" s="38"/>
      <c r="AD1144" s="38"/>
      <c r="AE1144" s="38"/>
      <c r="AR1144" s="257" t="s">
        <v>632</v>
      </c>
      <c r="AT1144" s="257" t="s">
        <v>181</v>
      </c>
      <c r="AU1144" s="257" t="s">
        <v>96</v>
      </c>
      <c r="AY1144" s="16" t="s">
        <v>180</v>
      </c>
      <c r="BE1144" s="258">
        <f>IF(N1144="základní",J1144,0)</f>
        <v>0</v>
      </c>
      <c r="BF1144" s="258">
        <f>IF(N1144="snížená",J1144,0)</f>
        <v>0</v>
      </c>
      <c r="BG1144" s="258">
        <f>IF(N1144="zákl. přenesená",J1144,0)</f>
        <v>0</v>
      </c>
      <c r="BH1144" s="258">
        <f>IF(N1144="sníž. přenesená",J1144,0)</f>
        <v>0</v>
      </c>
      <c r="BI1144" s="258">
        <f>IF(N1144="nulová",J1144,0)</f>
        <v>0</v>
      </c>
      <c r="BJ1144" s="16" t="s">
        <v>93</v>
      </c>
      <c r="BK1144" s="258">
        <f>ROUND(I1144*H1144,2)</f>
        <v>0</v>
      </c>
      <c r="BL1144" s="16" t="s">
        <v>632</v>
      </c>
      <c r="BM1144" s="257" t="s">
        <v>2420</v>
      </c>
    </row>
    <row r="1145" s="2" customFormat="1">
      <c r="A1145" s="38"/>
      <c r="B1145" s="39"/>
      <c r="C1145" s="40"/>
      <c r="D1145" s="259" t="s">
        <v>187</v>
      </c>
      <c r="E1145" s="40"/>
      <c r="F1145" s="260" t="s">
        <v>2421</v>
      </c>
      <c r="G1145" s="40"/>
      <c r="H1145" s="40"/>
      <c r="I1145" s="154"/>
      <c r="J1145" s="40"/>
      <c r="K1145" s="40"/>
      <c r="L1145" s="44"/>
      <c r="M1145" s="261"/>
      <c r="N1145" s="262"/>
      <c r="O1145" s="91"/>
      <c r="P1145" s="91"/>
      <c r="Q1145" s="91"/>
      <c r="R1145" s="91"/>
      <c r="S1145" s="91"/>
      <c r="T1145" s="92"/>
      <c r="U1145" s="38"/>
      <c r="V1145" s="38"/>
      <c r="W1145" s="38"/>
      <c r="X1145" s="38"/>
      <c r="Y1145" s="38"/>
      <c r="Z1145" s="38"/>
      <c r="AA1145" s="38"/>
      <c r="AB1145" s="38"/>
      <c r="AC1145" s="38"/>
      <c r="AD1145" s="38"/>
      <c r="AE1145" s="38"/>
      <c r="AT1145" s="16" t="s">
        <v>187</v>
      </c>
      <c r="AU1145" s="16" t="s">
        <v>96</v>
      </c>
    </row>
    <row r="1146" s="13" customFormat="1">
      <c r="A1146" s="13"/>
      <c r="B1146" s="267"/>
      <c r="C1146" s="268"/>
      <c r="D1146" s="259" t="s">
        <v>293</v>
      </c>
      <c r="E1146" s="269" t="s">
        <v>1</v>
      </c>
      <c r="F1146" s="270" t="s">
        <v>2422</v>
      </c>
      <c r="G1146" s="268"/>
      <c r="H1146" s="271">
        <v>24.5</v>
      </c>
      <c r="I1146" s="272"/>
      <c r="J1146" s="268"/>
      <c r="K1146" s="268"/>
      <c r="L1146" s="273"/>
      <c r="M1146" s="274"/>
      <c r="N1146" s="275"/>
      <c r="O1146" s="275"/>
      <c r="P1146" s="275"/>
      <c r="Q1146" s="275"/>
      <c r="R1146" s="275"/>
      <c r="S1146" s="275"/>
      <c r="T1146" s="27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77" t="s">
        <v>293</v>
      </c>
      <c r="AU1146" s="277" t="s">
        <v>96</v>
      </c>
      <c r="AV1146" s="13" t="s">
        <v>96</v>
      </c>
      <c r="AW1146" s="13" t="s">
        <v>40</v>
      </c>
      <c r="AX1146" s="13" t="s">
        <v>93</v>
      </c>
      <c r="AY1146" s="277" t="s">
        <v>180</v>
      </c>
    </row>
    <row r="1147" s="2" customFormat="1" ht="24" customHeight="1">
      <c r="A1147" s="38"/>
      <c r="B1147" s="39"/>
      <c r="C1147" s="278" t="s">
        <v>886</v>
      </c>
      <c r="D1147" s="278" t="s">
        <v>334</v>
      </c>
      <c r="E1147" s="279" t="s">
        <v>2423</v>
      </c>
      <c r="F1147" s="280" t="s">
        <v>2424</v>
      </c>
      <c r="G1147" s="281" t="s">
        <v>342</v>
      </c>
      <c r="H1147" s="282">
        <v>6</v>
      </c>
      <c r="I1147" s="283"/>
      <c r="J1147" s="284">
        <f>ROUND(I1147*H1147,2)</f>
        <v>0</v>
      </c>
      <c r="K1147" s="280" t="s">
        <v>1</v>
      </c>
      <c r="L1147" s="285"/>
      <c r="M1147" s="286" t="s">
        <v>1</v>
      </c>
      <c r="N1147" s="287" t="s">
        <v>50</v>
      </c>
      <c r="O1147" s="91"/>
      <c r="P1147" s="255">
        <f>O1147*H1147</f>
        <v>0</v>
      </c>
      <c r="Q1147" s="255">
        <v>0.00010000000000000001</v>
      </c>
      <c r="R1147" s="255">
        <f>Q1147*H1147</f>
        <v>0.00060000000000000006</v>
      </c>
      <c r="S1147" s="255">
        <v>0</v>
      </c>
      <c r="T1147" s="256">
        <f>S1147*H1147</f>
        <v>0</v>
      </c>
      <c r="U1147" s="38"/>
      <c r="V1147" s="38"/>
      <c r="W1147" s="38"/>
      <c r="X1147" s="38"/>
      <c r="Y1147" s="38"/>
      <c r="Z1147" s="38"/>
      <c r="AA1147" s="38"/>
      <c r="AB1147" s="38"/>
      <c r="AC1147" s="38"/>
      <c r="AD1147" s="38"/>
      <c r="AE1147" s="38"/>
      <c r="AR1147" s="257" t="s">
        <v>215</v>
      </c>
      <c r="AT1147" s="257" t="s">
        <v>334</v>
      </c>
      <c r="AU1147" s="257" t="s">
        <v>96</v>
      </c>
      <c r="AY1147" s="16" t="s">
        <v>180</v>
      </c>
      <c r="BE1147" s="258">
        <f>IF(N1147="základní",J1147,0)</f>
        <v>0</v>
      </c>
      <c r="BF1147" s="258">
        <f>IF(N1147="snížená",J1147,0)</f>
        <v>0</v>
      </c>
      <c r="BG1147" s="258">
        <f>IF(N1147="zákl. přenesená",J1147,0)</f>
        <v>0</v>
      </c>
      <c r="BH1147" s="258">
        <f>IF(N1147="sníž. přenesená",J1147,0)</f>
        <v>0</v>
      </c>
      <c r="BI1147" s="258">
        <f>IF(N1147="nulová",J1147,0)</f>
        <v>0</v>
      </c>
      <c r="BJ1147" s="16" t="s">
        <v>93</v>
      </c>
      <c r="BK1147" s="258">
        <f>ROUND(I1147*H1147,2)</f>
        <v>0</v>
      </c>
      <c r="BL1147" s="16" t="s">
        <v>198</v>
      </c>
      <c r="BM1147" s="257" t="s">
        <v>2425</v>
      </c>
    </row>
    <row r="1148" s="2" customFormat="1">
      <c r="A1148" s="38"/>
      <c r="B1148" s="39"/>
      <c r="C1148" s="40"/>
      <c r="D1148" s="259" t="s">
        <v>187</v>
      </c>
      <c r="E1148" s="40"/>
      <c r="F1148" s="260" t="s">
        <v>2424</v>
      </c>
      <c r="G1148" s="40"/>
      <c r="H1148" s="40"/>
      <c r="I1148" s="154"/>
      <c r="J1148" s="40"/>
      <c r="K1148" s="40"/>
      <c r="L1148" s="44"/>
      <c r="M1148" s="261"/>
      <c r="N1148" s="262"/>
      <c r="O1148" s="91"/>
      <c r="P1148" s="91"/>
      <c r="Q1148" s="91"/>
      <c r="R1148" s="91"/>
      <c r="S1148" s="91"/>
      <c r="T1148" s="92"/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T1148" s="16" t="s">
        <v>187</v>
      </c>
      <c r="AU1148" s="16" t="s">
        <v>96</v>
      </c>
    </row>
    <row r="1149" s="13" customFormat="1">
      <c r="A1149" s="13"/>
      <c r="B1149" s="267"/>
      <c r="C1149" s="268"/>
      <c r="D1149" s="259" t="s">
        <v>293</v>
      </c>
      <c r="E1149" s="269" t="s">
        <v>1</v>
      </c>
      <c r="F1149" s="270" t="s">
        <v>206</v>
      </c>
      <c r="G1149" s="268"/>
      <c r="H1149" s="271">
        <v>6</v>
      </c>
      <c r="I1149" s="272"/>
      <c r="J1149" s="268"/>
      <c r="K1149" s="268"/>
      <c r="L1149" s="273"/>
      <c r="M1149" s="274"/>
      <c r="N1149" s="275"/>
      <c r="O1149" s="275"/>
      <c r="P1149" s="275"/>
      <c r="Q1149" s="275"/>
      <c r="R1149" s="275"/>
      <c r="S1149" s="275"/>
      <c r="T1149" s="276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77" t="s">
        <v>293</v>
      </c>
      <c r="AU1149" s="277" t="s">
        <v>96</v>
      </c>
      <c r="AV1149" s="13" t="s">
        <v>96</v>
      </c>
      <c r="AW1149" s="13" t="s">
        <v>40</v>
      </c>
      <c r="AX1149" s="13" t="s">
        <v>93</v>
      </c>
      <c r="AY1149" s="277" t="s">
        <v>180</v>
      </c>
    </row>
    <row r="1150" s="2" customFormat="1" ht="24" customHeight="1">
      <c r="A1150" s="38"/>
      <c r="B1150" s="39"/>
      <c r="C1150" s="278" t="s">
        <v>892</v>
      </c>
      <c r="D1150" s="278" t="s">
        <v>334</v>
      </c>
      <c r="E1150" s="279" t="s">
        <v>2426</v>
      </c>
      <c r="F1150" s="280" t="s">
        <v>2427</v>
      </c>
      <c r="G1150" s="281" t="s">
        <v>342</v>
      </c>
      <c r="H1150" s="282">
        <v>18</v>
      </c>
      <c r="I1150" s="283"/>
      <c r="J1150" s="284">
        <f>ROUND(I1150*H1150,2)</f>
        <v>0</v>
      </c>
      <c r="K1150" s="280" t="s">
        <v>280</v>
      </c>
      <c r="L1150" s="285"/>
      <c r="M1150" s="286" t="s">
        <v>1</v>
      </c>
      <c r="N1150" s="287" t="s">
        <v>50</v>
      </c>
      <c r="O1150" s="91"/>
      <c r="P1150" s="255">
        <f>O1150*H1150</f>
        <v>0</v>
      </c>
      <c r="Q1150" s="255">
        <v>0.00010000000000000001</v>
      </c>
      <c r="R1150" s="255">
        <f>Q1150*H1150</f>
        <v>0.0018000000000000002</v>
      </c>
      <c r="S1150" s="255">
        <v>0</v>
      </c>
      <c r="T1150" s="256">
        <f>S1150*H1150</f>
        <v>0</v>
      </c>
      <c r="U1150" s="38"/>
      <c r="V1150" s="38"/>
      <c r="W1150" s="38"/>
      <c r="X1150" s="38"/>
      <c r="Y1150" s="38"/>
      <c r="Z1150" s="38"/>
      <c r="AA1150" s="38"/>
      <c r="AB1150" s="38"/>
      <c r="AC1150" s="38"/>
      <c r="AD1150" s="38"/>
      <c r="AE1150" s="38"/>
      <c r="AR1150" s="257" t="s">
        <v>215</v>
      </c>
      <c r="AT1150" s="257" t="s">
        <v>334</v>
      </c>
      <c r="AU1150" s="257" t="s">
        <v>96</v>
      </c>
      <c r="AY1150" s="16" t="s">
        <v>180</v>
      </c>
      <c r="BE1150" s="258">
        <f>IF(N1150="základní",J1150,0)</f>
        <v>0</v>
      </c>
      <c r="BF1150" s="258">
        <f>IF(N1150="snížená",J1150,0)</f>
        <v>0</v>
      </c>
      <c r="BG1150" s="258">
        <f>IF(N1150="zákl. přenesená",J1150,0)</f>
        <v>0</v>
      </c>
      <c r="BH1150" s="258">
        <f>IF(N1150="sníž. přenesená",J1150,0)</f>
        <v>0</v>
      </c>
      <c r="BI1150" s="258">
        <f>IF(N1150="nulová",J1150,0)</f>
        <v>0</v>
      </c>
      <c r="BJ1150" s="16" t="s">
        <v>93</v>
      </c>
      <c r="BK1150" s="258">
        <f>ROUND(I1150*H1150,2)</f>
        <v>0</v>
      </c>
      <c r="BL1150" s="16" t="s">
        <v>198</v>
      </c>
      <c r="BM1150" s="257" t="s">
        <v>2428</v>
      </c>
    </row>
    <row r="1151" s="2" customFormat="1">
      <c r="A1151" s="38"/>
      <c r="B1151" s="39"/>
      <c r="C1151" s="40"/>
      <c r="D1151" s="259" t="s">
        <v>187</v>
      </c>
      <c r="E1151" s="40"/>
      <c r="F1151" s="260" t="s">
        <v>2427</v>
      </c>
      <c r="G1151" s="40"/>
      <c r="H1151" s="40"/>
      <c r="I1151" s="154"/>
      <c r="J1151" s="40"/>
      <c r="K1151" s="40"/>
      <c r="L1151" s="44"/>
      <c r="M1151" s="261"/>
      <c r="N1151" s="262"/>
      <c r="O1151" s="91"/>
      <c r="P1151" s="91"/>
      <c r="Q1151" s="91"/>
      <c r="R1151" s="91"/>
      <c r="S1151" s="91"/>
      <c r="T1151" s="92"/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T1151" s="16" t="s">
        <v>187</v>
      </c>
      <c r="AU1151" s="16" t="s">
        <v>96</v>
      </c>
    </row>
    <row r="1152" s="13" customFormat="1">
      <c r="A1152" s="13"/>
      <c r="B1152" s="267"/>
      <c r="C1152" s="268"/>
      <c r="D1152" s="259" t="s">
        <v>293</v>
      </c>
      <c r="E1152" s="269" t="s">
        <v>1</v>
      </c>
      <c r="F1152" s="270" t="s">
        <v>2429</v>
      </c>
      <c r="G1152" s="268"/>
      <c r="H1152" s="271">
        <v>18</v>
      </c>
      <c r="I1152" s="272"/>
      <c r="J1152" s="268"/>
      <c r="K1152" s="268"/>
      <c r="L1152" s="273"/>
      <c r="M1152" s="274"/>
      <c r="N1152" s="275"/>
      <c r="O1152" s="275"/>
      <c r="P1152" s="275"/>
      <c r="Q1152" s="275"/>
      <c r="R1152" s="275"/>
      <c r="S1152" s="275"/>
      <c r="T1152" s="276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77" t="s">
        <v>293</v>
      </c>
      <c r="AU1152" s="277" t="s">
        <v>96</v>
      </c>
      <c r="AV1152" s="13" t="s">
        <v>96</v>
      </c>
      <c r="AW1152" s="13" t="s">
        <v>40</v>
      </c>
      <c r="AX1152" s="13" t="s">
        <v>93</v>
      </c>
      <c r="AY1152" s="277" t="s">
        <v>180</v>
      </c>
    </row>
    <row r="1153" s="12" customFormat="1" ht="22.8" customHeight="1">
      <c r="A1153" s="12"/>
      <c r="B1153" s="230"/>
      <c r="C1153" s="231"/>
      <c r="D1153" s="232" t="s">
        <v>84</v>
      </c>
      <c r="E1153" s="244" t="s">
        <v>219</v>
      </c>
      <c r="F1153" s="244" t="s">
        <v>503</v>
      </c>
      <c r="G1153" s="231"/>
      <c r="H1153" s="231"/>
      <c r="I1153" s="234"/>
      <c r="J1153" s="245">
        <f>BK1153</f>
        <v>0</v>
      </c>
      <c r="K1153" s="231"/>
      <c r="L1153" s="236"/>
      <c r="M1153" s="237"/>
      <c r="N1153" s="238"/>
      <c r="O1153" s="238"/>
      <c r="P1153" s="239">
        <f>P1154+SUM(P1155:P1196)</f>
        <v>0</v>
      </c>
      <c r="Q1153" s="238"/>
      <c r="R1153" s="239">
        <f>R1154+SUM(R1155:R1196)</f>
        <v>0</v>
      </c>
      <c r="S1153" s="238"/>
      <c r="T1153" s="240">
        <f>T1154+SUM(T1155:T1196)</f>
        <v>0</v>
      </c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R1153" s="241" t="s">
        <v>93</v>
      </c>
      <c r="AT1153" s="242" t="s">
        <v>84</v>
      </c>
      <c r="AU1153" s="242" t="s">
        <v>93</v>
      </c>
      <c r="AY1153" s="241" t="s">
        <v>180</v>
      </c>
      <c r="BK1153" s="243">
        <f>BK1154+SUM(BK1155:BK1196)</f>
        <v>0</v>
      </c>
    </row>
    <row r="1154" s="2" customFormat="1" ht="16.5" customHeight="1">
      <c r="A1154" s="38"/>
      <c r="B1154" s="39"/>
      <c r="C1154" s="246" t="s">
        <v>898</v>
      </c>
      <c r="D1154" s="246" t="s">
        <v>181</v>
      </c>
      <c r="E1154" s="247" t="s">
        <v>2430</v>
      </c>
      <c r="F1154" s="248" t="s">
        <v>2431</v>
      </c>
      <c r="G1154" s="249" t="s">
        <v>483</v>
      </c>
      <c r="H1154" s="250">
        <v>4836.3999999999996</v>
      </c>
      <c r="I1154" s="251"/>
      <c r="J1154" s="252">
        <f>ROUND(I1154*H1154,2)</f>
        <v>0</v>
      </c>
      <c r="K1154" s="248" t="s">
        <v>280</v>
      </c>
      <c r="L1154" s="44"/>
      <c r="M1154" s="253" t="s">
        <v>1</v>
      </c>
      <c r="N1154" s="254" t="s">
        <v>50</v>
      </c>
      <c r="O1154" s="91"/>
      <c r="P1154" s="255">
        <f>O1154*H1154</f>
        <v>0</v>
      </c>
      <c r="Q1154" s="255">
        <v>0</v>
      </c>
      <c r="R1154" s="255">
        <f>Q1154*H1154</f>
        <v>0</v>
      </c>
      <c r="S1154" s="255">
        <v>0</v>
      </c>
      <c r="T1154" s="256">
        <f>S1154*H1154</f>
        <v>0</v>
      </c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R1154" s="257" t="s">
        <v>198</v>
      </c>
      <c r="AT1154" s="257" t="s">
        <v>181</v>
      </c>
      <c r="AU1154" s="257" t="s">
        <v>96</v>
      </c>
      <c r="AY1154" s="16" t="s">
        <v>180</v>
      </c>
      <c r="BE1154" s="258">
        <f>IF(N1154="základní",J1154,0)</f>
        <v>0</v>
      </c>
      <c r="BF1154" s="258">
        <f>IF(N1154="snížená",J1154,0)</f>
        <v>0</v>
      </c>
      <c r="BG1154" s="258">
        <f>IF(N1154="zákl. přenesená",J1154,0)</f>
        <v>0</v>
      </c>
      <c r="BH1154" s="258">
        <f>IF(N1154="sníž. přenesená",J1154,0)</f>
        <v>0</v>
      </c>
      <c r="BI1154" s="258">
        <f>IF(N1154="nulová",J1154,0)</f>
        <v>0</v>
      </c>
      <c r="BJ1154" s="16" t="s">
        <v>93</v>
      </c>
      <c r="BK1154" s="258">
        <f>ROUND(I1154*H1154,2)</f>
        <v>0</v>
      </c>
      <c r="BL1154" s="16" t="s">
        <v>198</v>
      </c>
      <c r="BM1154" s="257" t="s">
        <v>2432</v>
      </c>
    </row>
    <row r="1155" s="2" customFormat="1">
      <c r="A1155" s="38"/>
      <c r="B1155" s="39"/>
      <c r="C1155" s="40"/>
      <c r="D1155" s="259" t="s">
        <v>187</v>
      </c>
      <c r="E1155" s="40"/>
      <c r="F1155" s="260" t="s">
        <v>2431</v>
      </c>
      <c r="G1155" s="40"/>
      <c r="H1155" s="40"/>
      <c r="I1155" s="154"/>
      <c r="J1155" s="40"/>
      <c r="K1155" s="40"/>
      <c r="L1155" s="44"/>
      <c r="M1155" s="261"/>
      <c r="N1155" s="262"/>
      <c r="O1155" s="91"/>
      <c r="P1155" s="91"/>
      <c r="Q1155" s="91"/>
      <c r="R1155" s="91"/>
      <c r="S1155" s="91"/>
      <c r="T1155" s="92"/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T1155" s="16" t="s">
        <v>187</v>
      </c>
      <c r="AU1155" s="16" t="s">
        <v>96</v>
      </c>
    </row>
    <row r="1156" s="13" customFormat="1">
      <c r="A1156" s="13"/>
      <c r="B1156" s="267"/>
      <c r="C1156" s="268"/>
      <c r="D1156" s="259" t="s">
        <v>293</v>
      </c>
      <c r="E1156" s="269" t="s">
        <v>1</v>
      </c>
      <c r="F1156" s="270" t="s">
        <v>1904</v>
      </c>
      <c r="G1156" s="268"/>
      <c r="H1156" s="271">
        <v>1858</v>
      </c>
      <c r="I1156" s="272"/>
      <c r="J1156" s="268"/>
      <c r="K1156" s="268"/>
      <c r="L1156" s="273"/>
      <c r="M1156" s="274"/>
      <c r="N1156" s="275"/>
      <c r="O1156" s="275"/>
      <c r="P1156" s="275"/>
      <c r="Q1156" s="275"/>
      <c r="R1156" s="275"/>
      <c r="S1156" s="275"/>
      <c r="T1156" s="276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77" t="s">
        <v>293</v>
      </c>
      <c r="AU1156" s="277" t="s">
        <v>96</v>
      </c>
      <c r="AV1156" s="13" t="s">
        <v>96</v>
      </c>
      <c r="AW1156" s="13" t="s">
        <v>40</v>
      </c>
      <c r="AX1156" s="13" t="s">
        <v>85</v>
      </c>
      <c r="AY1156" s="277" t="s">
        <v>180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1905</v>
      </c>
      <c r="G1157" s="268"/>
      <c r="H1157" s="271">
        <v>82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85</v>
      </c>
      <c r="AY1157" s="277" t="s">
        <v>180</v>
      </c>
    </row>
    <row r="1158" s="13" customFormat="1">
      <c r="A1158" s="13"/>
      <c r="B1158" s="267"/>
      <c r="C1158" s="268"/>
      <c r="D1158" s="259" t="s">
        <v>293</v>
      </c>
      <c r="E1158" s="269" t="s">
        <v>1</v>
      </c>
      <c r="F1158" s="270" t="s">
        <v>1906</v>
      </c>
      <c r="G1158" s="268"/>
      <c r="H1158" s="271">
        <v>20</v>
      </c>
      <c r="I1158" s="272"/>
      <c r="J1158" s="268"/>
      <c r="K1158" s="268"/>
      <c r="L1158" s="273"/>
      <c r="M1158" s="274"/>
      <c r="N1158" s="275"/>
      <c r="O1158" s="275"/>
      <c r="P1158" s="275"/>
      <c r="Q1158" s="275"/>
      <c r="R1158" s="275"/>
      <c r="S1158" s="275"/>
      <c r="T1158" s="27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77" t="s">
        <v>293</v>
      </c>
      <c r="AU1158" s="277" t="s">
        <v>96</v>
      </c>
      <c r="AV1158" s="13" t="s">
        <v>96</v>
      </c>
      <c r="AW1158" s="13" t="s">
        <v>40</v>
      </c>
      <c r="AX1158" s="13" t="s">
        <v>85</v>
      </c>
      <c r="AY1158" s="277" t="s">
        <v>180</v>
      </c>
    </row>
    <row r="1159" s="13" customFormat="1">
      <c r="A1159" s="13"/>
      <c r="B1159" s="267"/>
      <c r="C1159" s="268"/>
      <c r="D1159" s="259" t="s">
        <v>293</v>
      </c>
      <c r="E1159" s="269" t="s">
        <v>1</v>
      </c>
      <c r="F1159" s="270" t="s">
        <v>1907</v>
      </c>
      <c r="G1159" s="268"/>
      <c r="H1159" s="271">
        <v>216</v>
      </c>
      <c r="I1159" s="272"/>
      <c r="J1159" s="268"/>
      <c r="K1159" s="268"/>
      <c r="L1159" s="273"/>
      <c r="M1159" s="274"/>
      <c r="N1159" s="275"/>
      <c r="O1159" s="275"/>
      <c r="P1159" s="275"/>
      <c r="Q1159" s="275"/>
      <c r="R1159" s="275"/>
      <c r="S1159" s="275"/>
      <c r="T1159" s="276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77" t="s">
        <v>293</v>
      </c>
      <c r="AU1159" s="277" t="s">
        <v>96</v>
      </c>
      <c r="AV1159" s="13" t="s">
        <v>96</v>
      </c>
      <c r="AW1159" s="13" t="s">
        <v>40</v>
      </c>
      <c r="AX1159" s="13" t="s">
        <v>85</v>
      </c>
      <c r="AY1159" s="277" t="s">
        <v>180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1908</v>
      </c>
      <c r="G1160" s="268"/>
      <c r="H1160" s="271">
        <v>280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85</v>
      </c>
      <c r="AY1160" s="277" t="s">
        <v>180</v>
      </c>
    </row>
    <row r="1161" s="13" customFormat="1">
      <c r="A1161" s="13"/>
      <c r="B1161" s="267"/>
      <c r="C1161" s="268"/>
      <c r="D1161" s="259" t="s">
        <v>293</v>
      </c>
      <c r="E1161" s="269" t="s">
        <v>1</v>
      </c>
      <c r="F1161" s="270" t="s">
        <v>1909</v>
      </c>
      <c r="G1161" s="268"/>
      <c r="H1161" s="271">
        <v>152</v>
      </c>
      <c r="I1161" s="272"/>
      <c r="J1161" s="268"/>
      <c r="K1161" s="268"/>
      <c r="L1161" s="273"/>
      <c r="M1161" s="274"/>
      <c r="N1161" s="275"/>
      <c r="O1161" s="275"/>
      <c r="P1161" s="275"/>
      <c r="Q1161" s="275"/>
      <c r="R1161" s="275"/>
      <c r="S1161" s="275"/>
      <c r="T1161" s="276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77" t="s">
        <v>293</v>
      </c>
      <c r="AU1161" s="277" t="s">
        <v>96</v>
      </c>
      <c r="AV1161" s="13" t="s">
        <v>96</v>
      </c>
      <c r="AW1161" s="13" t="s">
        <v>40</v>
      </c>
      <c r="AX1161" s="13" t="s">
        <v>85</v>
      </c>
      <c r="AY1161" s="277" t="s">
        <v>180</v>
      </c>
    </row>
    <row r="1162" s="13" customFormat="1">
      <c r="A1162" s="13"/>
      <c r="B1162" s="267"/>
      <c r="C1162" s="268"/>
      <c r="D1162" s="259" t="s">
        <v>293</v>
      </c>
      <c r="E1162" s="269" t="s">
        <v>1</v>
      </c>
      <c r="F1162" s="270" t="s">
        <v>1910</v>
      </c>
      <c r="G1162" s="268"/>
      <c r="H1162" s="271">
        <v>100</v>
      </c>
      <c r="I1162" s="272"/>
      <c r="J1162" s="268"/>
      <c r="K1162" s="268"/>
      <c r="L1162" s="273"/>
      <c r="M1162" s="274"/>
      <c r="N1162" s="275"/>
      <c r="O1162" s="275"/>
      <c r="P1162" s="275"/>
      <c r="Q1162" s="275"/>
      <c r="R1162" s="275"/>
      <c r="S1162" s="275"/>
      <c r="T1162" s="27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77" t="s">
        <v>293</v>
      </c>
      <c r="AU1162" s="277" t="s">
        <v>96</v>
      </c>
      <c r="AV1162" s="13" t="s">
        <v>96</v>
      </c>
      <c r="AW1162" s="13" t="s">
        <v>40</v>
      </c>
      <c r="AX1162" s="13" t="s">
        <v>85</v>
      </c>
      <c r="AY1162" s="277" t="s">
        <v>180</v>
      </c>
    </row>
    <row r="1163" s="13" customFormat="1">
      <c r="A1163" s="13"/>
      <c r="B1163" s="267"/>
      <c r="C1163" s="268"/>
      <c r="D1163" s="259" t="s">
        <v>293</v>
      </c>
      <c r="E1163" s="269" t="s">
        <v>1</v>
      </c>
      <c r="F1163" s="270" t="s">
        <v>1911</v>
      </c>
      <c r="G1163" s="268"/>
      <c r="H1163" s="271">
        <v>66</v>
      </c>
      <c r="I1163" s="272"/>
      <c r="J1163" s="268"/>
      <c r="K1163" s="268"/>
      <c r="L1163" s="273"/>
      <c r="M1163" s="274"/>
      <c r="N1163" s="275"/>
      <c r="O1163" s="275"/>
      <c r="P1163" s="275"/>
      <c r="Q1163" s="275"/>
      <c r="R1163" s="275"/>
      <c r="S1163" s="275"/>
      <c r="T1163" s="276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77" t="s">
        <v>293</v>
      </c>
      <c r="AU1163" s="277" t="s">
        <v>96</v>
      </c>
      <c r="AV1163" s="13" t="s">
        <v>96</v>
      </c>
      <c r="AW1163" s="13" t="s">
        <v>40</v>
      </c>
      <c r="AX1163" s="13" t="s">
        <v>85</v>
      </c>
      <c r="AY1163" s="277" t="s">
        <v>180</v>
      </c>
    </row>
    <row r="1164" s="13" customFormat="1">
      <c r="A1164" s="13"/>
      <c r="B1164" s="267"/>
      <c r="C1164" s="268"/>
      <c r="D1164" s="259" t="s">
        <v>293</v>
      </c>
      <c r="E1164" s="269" t="s">
        <v>1</v>
      </c>
      <c r="F1164" s="270" t="s">
        <v>1912</v>
      </c>
      <c r="G1164" s="268"/>
      <c r="H1164" s="271">
        <v>206</v>
      </c>
      <c r="I1164" s="272"/>
      <c r="J1164" s="268"/>
      <c r="K1164" s="268"/>
      <c r="L1164" s="273"/>
      <c r="M1164" s="274"/>
      <c r="N1164" s="275"/>
      <c r="O1164" s="275"/>
      <c r="P1164" s="275"/>
      <c r="Q1164" s="275"/>
      <c r="R1164" s="275"/>
      <c r="S1164" s="275"/>
      <c r="T1164" s="276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77" t="s">
        <v>293</v>
      </c>
      <c r="AU1164" s="277" t="s">
        <v>96</v>
      </c>
      <c r="AV1164" s="13" t="s">
        <v>96</v>
      </c>
      <c r="AW1164" s="13" t="s">
        <v>40</v>
      </c>
      <c r="AX1164" s="13" t="s">
        <v>85</v>
      </c>
      <c r="AY1164" s="277" t="s">
        <v>180</v>
      </c>
    </row>
    <row r="1165" s="13" customFormat="1">
      <c r="A1165" s="13"/>
      <c r="B1165" s="267"/>
      <c r="C1165" s="268"/>
      <c r="D1165" s="259" t="s">
        <v>293</v>
      </c>
      <c r="E1165" s="269" t="s">
        <v>1</v>
      </c>
      <c r="F1165" s="270" t="s">
        <v>1913</v>
      </c>
      <c r="G1165" s="268"/>
      <c r="H1165" s="271">
        <v>460</v>
      </c>
      <c r="I1165" s="272"/>
      <c r="J1165" s="268"/>
      <c r="K1165" s="268"/>
      <c r="L1165" s="273"/>
      <c r="M1165" s="274"/>
      <c r="N1165" s="275"/>
      <c r="O1165" s="275"/>
      <c r="P1165" s="275"/>
      <c r="Q1165" s="275"/>
      <c r="R1165" s="275"/>
      <c r="S1165" s="275"/>
      <c r="T1165" s="276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77" t="s">
        <v>293</v>
      </c>
      <c r="AU1165" s="277" t="s">
        <v>96</v>
      </c>
      <c r="AV1165" s="13" t="s">
        <v>96</v>
      </c>
      <c r="AW1165" s="13" t="s">
        <v>40</v>
      </c>
      <c r="AX1165" s="13" t="s">
        <v>85</v>
      </c>
      <c r="AY1165" s="277" t="s">
        <v>180</v>
      </c>
    </row>
    <row r="1166" s="13" customFormat="1">
      <c r="A1166" s="13"/>
      <c r="B1166" s="267"/>
      <c r="C1166" s="268"/>
      <c r="D1166" s="259" t="s">
        <v>293</v>
      </c>
      <c r="E1166" s="269" t="s">
        <v>1</v>
      </c>
      <c r="F1166" s="270" t="s">
        <v>1914</v>
      </c>
      <c r="G1166" s="268"/>
      <c r="H1166" s="271">
        <v>86</v>
      </c>
      <c r="I1166" s="272"/>
      <c r="J1166" s="268"/>
      <c r="K1166" s="268"/>
      <c r="L1166" s="273"/>
      <c r="M1166" s="274"/>
      <c r="N1166" s="275"/>
      <c r="O1166" s="275"/>
      <c r="P1166" s="275"/>
      <c r="Q1166" s="275"/>
      <c r="R1166" s="275"/>
      <c r="S1166" s="275"/>
      <c r="T1166" s="276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T1166" s="277" t="s">
        <v>293</v>
      </c>
      <c r="AU1166" s="277" t="s">
        <v>96</v>
      </c>
      <c r="AV1166" s="13" t="s">
        <v>96</v>
      </c>
      <c r="AW1166" s="13" t="s">
        <v>40</v>
      </c>
      <c r="AX1166" s="13" t="s">
        <v>85</v>
      </c>
      <c r="AY1166" s="277" t="s">
        <v>180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1915</v>
      </c>
      <c r="G1167" s="268"/>
      <c r="H1167" s="271">
        <v>1310.4000000000001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85</v>
      </c>
      <c r="AY1167" s="277" t="s">
        <v>180</v>
      </c>
    </row>
    <row r="1168" s="2" customFormat="1" ht="24" customHeight="1">
      <c r="A1168" s="38"/>
      <c r="B1168" s="39"/>
      <c r="C1168" s="246" t="s">
        <v>904</v>
      </c>
      <c r="D1168" s="246" t="s">
        <v>181</v>
      </c>
      <c r="E1168" s="247" t="s">
        <v>2433</v>
      </c>
      <c r="F1168" s="248" t="s">
        <v>2434</v>
      </c>
      <c r="G1168" s="249" t="s">
        <v>483</v>
      </c>
      <c r="H1168" s="250">
        <v>6148.3999999999996</v>
      </c>
      <c r="I1168" s="251"/>
      <c r="J1168" s="252">
        <f>ROUND(I1168*H1168,2)</f>
        <v>0</v>
      </c>
      <c r="K1168" s="248" t="s">
        <v>280</v>
      </c>
      <c r="L1168" s="44"/>
      <c r="M1168" s="253" t="s">
        <v>1</v>
      </c>
      <c r="N1168" s="254" t="s">
        <v>50</v>
      </c>
      <c r="O1168" s="91"/>
      <c r="P1168" s="255">
        <f>O1168*H1168</f>
        <v>0</v>
      </c>
      <c r="Q1168" s="255">
        <v>0</v>
      </c>
      <c r="R1168" s="255">
        <f>Q1168*H1168</f>
        <v>0</v>
      </c>
      <c r="S1168" s="255">
        <v>0</v>
      </c>
      <c r="T1168" s="256">
        <f>S1168*H1168</f>
        <v>0</v>
      </c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R1168" s="257" t="s">
        <v>198</v>
      </c>
      <c r="AT1168" s="257" t="s">
        <v>181</v>
      </c>
      <c r="AU1168" s="257" t="s">
        <v>96</v>
      </c>
      <c r="AY1168" s="16" t="s">
        <v>180</v>
      </c>
      <c r="BE1168" s="258">
        <f>IF(N1168="základní",J1168,0)</f>
        <v>0</v>
      </c>
      <c r="BF1168" s="258">
        <f>IF(N1168="snížená",J1168,0)</f>
        <v>0</v>
      </c>
      <c r="BG1168" s="258">
        <f>IF(N1168="zákl. přenesená",J1168,0)</f>
        <v>0</v>
      </c>
      <c r="BH1168" s="258">
        <f>IF(N1168="sníž. přenesená",J1168,0)</f>
        <v>0</v>
      </c>
      <c r="BI1168" s="258">
        <f>IF(N1168="nulová",J1168,0)</f>
        <v>0</v>
      </c>
      <c r="BJ1168" s="16" t="s">
        <v>93</v>
      </c>
      <c r="BK1168" s="258">
        <f>ROUND(I1168*H1168,2)</f>
        <v>0</v>
      </c>
      <c r="BL1168" s="16" t="s">
        <v>198</v>
      </c>
      <c r="BM1168" s="257" t="s">
        <v>2435</v>
      </c>
    </row>
    <row r="1169" s="2" customFormat="1">
      <c r="A1169" s="38"/>
      <c r="B1169" s="39"/>
      <c r="C1169" s="40"/>
      <c r="D1169" s="259" t="s">
        <v>187</v>
      </c>
      <c r="E1169" s="40"/>
      <c r="F1169" s="260" t="s">
        <v>2434</v>
      </c>
      <c r="G1169" s="40"/>
      <c r="H1169" s="40"/>
      <c r="I1169" s="154"/>
      <c r="J1169" s="40"/>
      <c r="K1169" s="40"/>
      <c r="L1169" s="44"/>
      <c r="M1169" s="261"/>
      <c r="N1169" s="262"/>
      <c r="O1169" s="91"/>
      <c r="P1169" s="91"/>
      <c r="Q1169" s="91"/>
      <c r="R1169" s="91"/>
      <c r="S1169" s="91"/>
      <c r="T1169" s="92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T1169" s="16" t="s">
        <v>187</v>
      </c>
      <c r="AU1169" s="16" t="s">
        <v>96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2436</v>
      </c>
      <c r="G1170" s="268"/>
      <c r="H1170" s="271">
        <v>2076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85</v>
      </c>
      <c r="AY1170" s="277" t="s">
        <v>180</v>
      </c>
    </row>
    <row r="1171" s="13" customFormat="1">
      <c r="A1171" s="13"/>
      <c r="B1171" s="267"/>
      <c r="C1171" s="268"/>
      <c r="D1171" s="259" t="s">
        <v>293</v>
      </c>
      <c r="E1171" s="269" t="s">
        <v>1</v>
      </c>
      <c r="F1171" s="270" t="s">
        <v>1940</v>
      </c>
      <c r="G1171" s="268"/>
      <c r="H1171" s="271">
        <v>94</v>
      </c>
      <c r="I1171" s="272"/>
      <c r="J1171" s="268"/>
      <c r="K1171" s="268"/>
      <c r="L1171" s="273"/>
      <c r="M1171" s="274"/>
      <c r="N1171" s="275"/>
      <c r="O1171" s="275"/>
      <c r="P1171" s="275"/>
      <c r="Q1171" s="275"/>
      <c r="R1171" s="275"/>
      <c r="S1171" s="275"/>
      <c r="T1171" s="27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77" t="s">
        <v>293</v>
      </c>
      <c r="AU1171" s="277" t="s">
        <v>96</v>
      </c>
      <c r="AV1171" s="13" t="s">
        <v>96</v>
      </c>
      <c r="AW1171" s="13" t="s">
        <v>40</v>
      </c>
      <c r="AX1171" s="13" t="s">
        <v>85</v>
      </c>
      <c r="AY1171" s="277" t="s">
        <v>180</v>
      </c>
    </row>
    <row r="1172" s="13" customFormat="1">
      <c r="A1172" s="13"/>
      <c r="B1172" s="267"/>
      <c r="C1172" s="268"/>
      <c r="D1172" s="259" t="s">
        <v>293</v>
      </c>
      <c r="E1172" s="269" t="s">
        <v>1</v>
      </c>
      <c r="F1172" s="270" t="s">
        <v>1906</v>
      </c>
      <c r="G1172" s="268"/>
      <c r="H1172" s="271">
        <v>20</v>
      </c>
      <c r="I1172" s="272"/>
      <c r="J1172" s="268"/>
      <c r="K1172" s="268"/>
      <c r="L1172" s="273"/>
      <c r="M1172" s="274"/>
      <c r="N1172" s="275"/>
      <c r="O1172" s="275"/>
      <c r="P1172" s="275"/>
      <c r="Q1172" s="275"/>
      <c r="R1172" s="275"/>
      <c r="S1172" s="275"/>
      <c r="T1172" s="276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77" t="s">
        <v>293</v>
      </c>
      <c r="AU1172" s="277" t="s">
        <v>96</v>
      </c>
      <c r="AV1172" s="13" t="s">
        <v>96</v>
      </c>
      <c r="AW1172" s="13" t="s">
        <v>40</v>
      </c>
      <c r="AX1172" s="13" t="s">
        <v>85</v>
      </c>
      <c r="AY1172" s="277" t="s">
        <v>180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1941</v>
      </c>
      <c r="G1173" s="268"/>
      <c r="H1173" s="271">
        <v>320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85</v>
      </c>
      <c r="AY1173" s="277" t="s">
        <v>180</v>
      </c>
    </row>
    <row r="1174" s="13" customFormat="1">
      <c r="A1174" s="13"/>
      <c r="B1174" s="267"/>
      <c r="C1174" s="268"/>
      <c r="D1174" s="259" t="s">
        <v>293</v>
      </c>
      <c r="E1174" s="269" t="s">
        <v>1</v>
      </c>
      <c r="F1174" s="270" t="s">
        <v>1942</v>
      </c>
      <c r="G1174" s="268"/>
      <c r="H1174" s="271">
        <v>338</v>
      </c>
      <c r="I1174" s="272"/>
      <c r="J1174" s="268"/>
      <c r="K1174" s="268"/>
      <c r="L1174" s="273"/>
      <c r="M1174" s="274"/>
      <c r="N1174" s="275"/>
      <c r="O1174" s="275"/>
      <c r="P1174" s="275"/>
      <c r="Q1174" s="275"/>
      <c r="R1174" s="275"/>
      <c r="S1174" s="275"/>
      <c r="T1174" s="276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77" t="s">
        <v>293</v>
      </c>
      <c r="AU1174" s="277" t="s">
        <v>96</v>
      </c>
      <c r="AV1174" s="13" t="s">
        <v>96</v>
      </c>
      <c r="AW1174" s="13" t="s">
        <v>40</v>
      </c>
      <c r="AX1174" s="13" t="s">
        <v>85</v>
      </c>
      <c r="AY1174" s="277" t="s">
        <v>180</v>
      </c>
    </row>
    <row r="1175" s="13" customFormat="1">
      <c r="A1175" s="13"/>
      <c r="B1175" s="267"/>
      <c r="C1175" s="268"/>
      <c r="D1175" s="259" t="s">
        <v>293</v>
      </c>
      <c r="E1175" s="269" t="s">
        <v>1</v>
      </c>
      <c r="F1175" s="270" t="s">
        <v>1943</v>
      </c>
      <c r="G1175" s="268"/>
      <c r="H1175" s="271">
        <v>416</v>
      </c>
      <c r="I1175" s="272"/>
      <c r="J1175" s="268"/>
      <c r="K1175" s="268"/>
      <c r="L1175" s="273"/>
      <c r="M1175" s="274"/>
      <c r="N1175" s="275"/>
      <c r="O1175" s="275"/>
      <c r="P1175" s="275"/>
      <c r="Q1175" s="275"/>
      <c r="R1175" s="275"/>
      <c r="S1175" s="275"/>
      <c r="T1175" s="276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77" t="s">
        <v>293</v>
      </c>
      <c r="AU1175" s="277" t="s">
        <v>96</v>
      </c>
      <c r="AV1175" s="13" t="s">
        <v>96</v>
      </c>
      <c r="AW1175" s="13" t="s">
        <v>40</v>
      </c>
      <c r="AX1175" s="13" t="s">
        <v>85</v>
      </c>
      <c r="AY1175" s="277" t="s">
        <v>180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1944</v>
      </c>
      <c r="G1176" s="268"/>
      <c r="H1176" s="271">
        <v>102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85</v>
      </c>
      <c r="AY1176" s="277" t="s">
        <v>180</v>
      </c>
    </row>
    <row r="1177" s="13" customFormat="1">
      <c r="A1177" s="13"/>
      <c r="B1177" s="267"/>
      <c r="C1177" s="268"/>
      <c r="D1177" s="259" t="s">
        <v>293</v>
      </c>
      <c r="E1177" s="269" t="s">
        <v>1</v>
      </c>
      <c r="F1177" s="270" t="s">
        <v>1945</v>
      </c>
      <c r="G1177" s="268"/>
      <c r="H1177" s="271">
        <v>142</v>
      </c>
      <c r="I1177" s="272"/>
      <c r="J1177" s="268"/>
      <c r="K1177" s="268"/>
      <c r="L1177" s="273"/>
      <c r="M1177" s="274"/>
      <c r="N1177" s="275"/>
      <c r="O1177" s="275"/>
      <c r="P1177" s="275"/>
      <c r="Q1177" s="275"/>
      <c r="R1177" s="275"/>
      <c r="S1177" s="275"/>
      <c r="T1177" s="276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77" t="s">
        <v>293</v>
      </c>
      <c r="AU1177" s="277" t="s">
        <v>96</v>
      </c>
      <c r="AV1177" s="13" t="s">
        <v>96</v>
      </c>
      <c r="AW1177" s="13" t="s">
        <v>40</v>
      </c>
      <c r="AX1177" s="13" t="s">
        <v>85</v>
      </c>
      <c r="AY1177" s="277" t="s">
        <v>180</v>
      </c>
    </row>
    <row r="1178" s="13" customFormat="1">
      <c r="A1178" s="13"/>
      <c r="B1178" s="267"/>
      <c r="C1178" s="268"/>
      <c r="D1178" s="259" t="s">
        <v>293</v>
      </c>
      <c r="E1178" s="269" t="s">
        <v>1</v>
      </c>
      <c r="F1178" s="270" t="s">
        <v>2437</v>
      </c>
      <c r="G1178" s="268"/>
      <c r="H1178" s="271">
        <v>236</v>
      </c>
      <c r="I1178" s="272"/>
      <c r="J1178" s="268"/>
      <c r="K1178" s="268"/>
      <c r="L1178" s="273"/>
      <c r="M1178" s="274"/>
      <c r="N1178" s="275"/>
      <c r="O1178" s="275"/>
      <c r="P1178" s="275"/>
      <c r="Q1178" s="275"/>
      <c r="R1178" s="275"/>
      <c r="S1178" s="275"/>
      <c r="T1178" s="276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77" t="s">
        <v>293</v>
      </c>
      <c r="AU1178" s="277" t="s">
        <v>96</v>
      </c>
      <c r="AV1178" s="13" t="s">
        <v>96</v>
      </c>
      <c r="AW1178" s="13" t="s">
        <v>40</v>
      </c>
      <c r="AX1178" s="13" t="s">
        <v>85</v>
      </c>
      <c r="AY1178" s="277" t="s">
        <v>180</v>
      </c>
    </row>
    <row r="1179" s="13" customFormat="1">
      <c r="A1179" s="13"/>
      <c r="B1179" s="267"/>
      <c r="C1179" s="268"/>
      <c r="D1179" s="259" t="s">
        <v>293</v>
      </c>
      <c r="E1179" s="269" t="s">
        <v>1</v>
      </c>
      <c r="F1179" s="270" t="s">
        <v>2438</v>
      </c>
      <c r="G1179" s="268"/>
      <c r="H1179" s="271">
        <v>972</v>
      </c>
      <c r="I1179" s="272"/>
      <c r="J1179" s="268"/>
      <c r="K1179" s="268"/>
      <c r="L1179" s="273"/>
      <c r="M1179" s="274"/>
      <c r="N1179" s="275"/>
      <c r="O1179" s="275"/>
      <c r="P1179" s="275"/>
      <c r="Q1179" s="275"/>
      <c r="R1179" s="275"/>
      <c r="S1179" s="275"/>
      <c r="T1179" s="27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77" t="s">
        <v>293</v>
      </c>
      <c r="AU1179" s="277" t="s">
        <v>96</v>
      </c>
      <c r="AV1179" s="13" t="s">
        <v>96</v>
      </c>
      <c r="AW1179" s="13" t="s">
        <v>40</v>
      </c>
      <c r="AX1179" s="13" t="s">
        <v>85</v>
      </c>
      <c r="AY1179" s="277" t="s">
        <v>180</v>
      </c>
    </row>
    <row r="1180" s="13" customFormat="1">
      <c r="A1180" s="13"/>
      <c r="B1180" s="267"/>
      <c r="C1180" s="268"/>
      <c r="D1180" s="259" t="s">
        <v>293</v>
      </c>
      <c r="E1180" s="269" t="s">
        <v>1</v>
      </c>
      <c r="F1180" s="270" t="s">
        <v>1914</v>
      </c>
      <c r="G1180" s="268"/>
      <c r="H1180" s="271">
        <v>86</v>
      </c>
      <c r="I1180" s="272"/>
      <c r="J1180" s="268"/>
      <c r="K1180" s="268"/>
      <c r="L1180" s="273"/>
      <c r="M1180" s="274"/>
      <c r="N1180" s="275"/>
      <c r="O1180" s="275"/>
      <c r="P1180" s="275"/>
      <c r="Q1180" s="275"/>
      <c r="R1180" s="275"/>
      <c r="S1180" s="275"/>
      <c r="T1180" s="276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77" t="s">
        <v>293</v>
      </c>
      <c r="AU1180" s="277" t="s">
        <v>96</v>
      </c>
      <c r="AV1180" s="13" t="s">
        <v>96</v>
      </c>
      <c r="AW1180" s="13" t="s">
        <v>40</v>
      </c>
      <c r="AX1180" s="13" t="s">
        <v>85</v>
      </c>
      <c r="AY1180" s="277" t="s">
        <v>180</v>
      </c>
    </row>
    <row r="1181" s="13" customFormat="1">
      <c r="A1181" s="13"/>
      <c r="B1181" s="267"/>
      <c r="C1181" s="268"/>
      <c r="D1181" s="259" t="s">
        <v>293</v>
      </c>
      <c r="E1181" s="269" t="s">
        <v>1</v>
      </c>
      <c r="F1181" s="270" t="s">
        <v>2439</v>
      </c>
      <c r="G1181" s="268"/>
      <c r="H1181" s="271">
        <v>1346.4000000000001</v>
      </c>
      <c r="I1181" s="272"/>
      <c r="J1181" s="268"/>
      <c r="K1181" s="268"/>
      <c r="L1181" s="273"/>
      <c r="M1181" s="274"/>
      <c r="N1181" s="275"/>
      <c r="O1181" s="275"/>
      <c r="P1181" s="275"/>
      <c r="Q1181" s="275"/>
      <c r="R1181" s="275"/>
      <c r="S1181" s="275"/>
      <c r="T1181" s="276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77" t="s">
        <v>293</v>
      </c>
      <c r="AU1181" s="277" t="s">
        <v>96</v>
      </c>
      <c r="AV1181" s="13" t="s">
        <v>96</v>
      </c>
      <c r="AW1181" s="13" t="s">
        <v>40</v>
      </c>
      <c r="AX1181" s="13" t="s">
        <v>85</v>
      </c>
      <c r="AY1181" s="277" t="s">
        <v>180</v>
      </c>
    </row>
    <row r="1182" s="2" customFormat="1" ht="24" customHeight="1">
      <c r="A1182" s="38"/>
      <c r="B1182" s="39"/>
      <c r="C1182" s="246" t="s">
        <v>309</v>
      </c>
      <c r="D1182" s="246" t="s">
        <v>181</v>
      </c>
      <c r="E1182" s="247" t="s">
        <v>2440</v>
      </c>
      <c r="F1182" s="248" t="s">
        <v>2441</v>
      </c>
      <c r="G1182" s="249" t="s">
        <v>483</v>
      </c>
      <c r="H1182" s="250">
        <v>6148.3999999999996</v>
      </c>
      <c r="I1182" s="251"/>
      <c r="J1182" s="252">
        <f>ROUND(I1182*H1182,2)</f>
        <v>0</v>
      </c>
      <c r="K1182" s="248" t="s">
        <v>280</v>
      </c>
      <c r="L1182" s="44"/>
      <c r="M1182" s="253" t="s">
        <v>1</v>
      </c>
      <c r="N1182" s="254" t="s">
        <v>50</v>
      </c>
      <c r="O1182" s="91"/>
      <c r="P1182" s="255">
        <f>O1182*H1182</f>
        <v>0</v>
      </c>
      <c r="Q1182" s="255">
        <v>0</v>
      </c>
      <c r="R1182" s="255">
        <f>Q1182*H1182</f>
        <v>0</v>
      </c>
      <c r="S1182" s="255">
        <v>0</v>
      </c>
      <c r="T1182" s="256">
        <f>S1182*H1182</f>
        <v>0</v>
      </c>
      <c r="U1182" s="38"/>
      <c r="V1182" s="38"/>
      <c r="W1182" s="38"/>
      <c r="X1182" s="38"/>
      <c r="Y1182" s="38"/>
      <c r="Z1182" s="38"/>
      <c r="AA1182" s="38"/>
      <c r="AB1182" s="38"/>
      <c r="AC1182" s="38"/>
      <c r="AD1182" s="38"/>
      <c r="AE1182" s="38"/>
      <c r="AR1182" s="257" t="s">
        <v>198</v>
      </c>
      <c r="AT1182" s="257" t="s">
        <v>181</v>
      </c>
      <c r="AU1182" s="257" t="s">
        <v>96</v>
      </c>
      <c r="AY1182" s="16" t="s">
        <v>180</v>
      </c>
      <c r="BE1182" s="258">
        <f>IF(N1182="základní",J1182,0)</f>
        <v>0</v>
      </c>
      <c r="BF1182" s="258">
        <f>IF(N1182="snížená",J1182,0)</f>
        <v>0</v>
      </c>
      <c r="BG1182" s="258">
        <f>IF(N1182="zákl. přenesená",J1182,0)</f>
        <v>0</v>
      </c>
      <c r="BH1182" s="258">
        <f>IF(N1182="sníž. přenesená",J1182,0)</f>
        <v>0</v>
      </c>
      <c r="BI1182" s="258">
        <f>IF(N1182="nulová",J1182,0)</f>
        <v>0</v>
      </c>
      <c r="BJ1182" s="16" t="s">
        <v>93</v>
      </c>
      <c r="BK1182" s="258">
        <f>ROUND(I1182*H1182,2)</f>
        <v>0</v>
      </c>
      <c r="BL1182" s="16" t="s">
        <v>198</v>
      </c>
      <c r="BM1182" s="257" t="s">
        <v>2442</v>
      </c>
    </row>
    <row r="1183" s="2" customFormat="1">
      <c r="A1183" s="38"/>
      <c r="B1183" s="39"/>
      <c r="C1183" s="40"/>
      <c r="D1183" s="259" t="s">
        <v>187</v>
      </c>
      <c r="E1183" s="40"/>
      <c r="F1183" s="260" t="s">
        <v>2441</v>
      </c>
      <c r="G1183" s="40"/>
      <c r="H1183" s="40"/>
      <c r="I1183" s="154"/>
      <c r="J1183" s="40"/>
      <c r="K1183" s="40"/>
      <c r="L1183" s="44"/>
      <c r="M1183" s="261"/>
      <c r="N1183" s="262"/>
      <c r="O1183" s="91"/>
      <c r="P1183" s="91"/>
      <c r="Q1183" s="91"/>
      <c r="R1183" s="91"/>
      <c r="S1183" s="91"/>
      <c r="T1183" s="92"/>
      <c r="U1183" s="38"/>
      <c r="V1183" s="38"/>
      <c r="W1183" s="38"/>
      <c r="X1183" s="38"/>
      <c r="Y1183" s="38"/>
      <c r="Z1183" s="38"/>
      <c r="AA1183" s="38"/>
      <c r="AB1183" s="38"/>
      <c r="AC1183" s="38"/>
      <c r="AD1183" s="38"/>
      <c r="AE1183" s="38"/>
      <c r="AT1183" s="16" t="s">
        <v>187</v>
      </c>
      <c r="AU1183" s="16" t="s">
        <v>96</v>
      </c>
    </row>
    <row r="1184" s="13" customFormat="1">
      <c r="A1184" s="13"/>
      <c r="B1184" s="267"/>
      <c r="C1184" s="268"/>
      <c r="D1184" s="259" t="s">
        <v>293</v>
      </c>
      <c r="E1184" s="269" t="s">
        <v>1</v>
      </c>
      <c r="F1184" s="270" t="s">
        <v>2436</v>
      </c>
      <c r="G1184" s="268"/>
      <c r="H1184" s="271">
        <v>2076</v>
      </c>
      <c r="I1184" s="272"/>
      <c r="J1184" s="268"/>
      <c r="K1184" s="268"/>
      <c r="L1184" s="273"/>
      <c r="M1184" s="274"/>
      <c r="N1184" s="275"/>
      <c r="O1184" s="275"/>
      <c r="P1184" s="275"/>
      <c r="Q1184" s="275"/>
      <c r="R1184" s="275"/>
      <c r="S1184" s="275"/>
      <c r="T1184" s="27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77" t="s">
        <v>293</v>
      </c>
      <c r="AU1184" s="277" t="s">
        <v>96</v>
      </c>
      <c r="AV1184" s="13" t="s">
        <v>96</v>
      </c>
      <c r="AW1184" s="13" t="s">
        <v>40</v>
      </c>
      <c r="AX1184" s="13" t="s">
        <v>85</v>
      </c>
      <c r="AY1184" s="277" t="s">
        <v>180</v>
      </c>
    </row>
    <row r="1185" s="13" customFormat="1">
      <c r="A1185" s="13"/>
      <c r="B1185" s="267"/>
      <c r="C1185" s="268"/>
      <c r="D1185" s="259" t="s">
        <v>293</v>
      </c>
      <c r="E1185" s="269" t="s">
        <v>1</v>
      </c>
      <c r="F1185" s="270" t="s">
        <v>1940</v>
      </c>
      <c r="G1185" s="268"/>
      <c r="H1185" s="271">
        <v>94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77" t="s">
        <v>293</v>
      </c>
      <c r="AU1185" s="277" t="s">
        <v>96</v>
      </c>
      <c r="AV1185" s="13" t="s">
        <v>96</v>
      </c>
      <c r="AW1185" s="13" t="s">
        <v>40</v>
      </c>
      <c r="AX1185" s="13" t="s">
        <v>85</v>
      </c>
      <c r="AY1185" s="277" t="s">
        <v>180</v>
      </c>
    </row>
    <row r="1186" s="13" customFormat="1">
      <c r="A1186" s="13"/>
      <c r="B1186" s="267"/>
      <c r="C1186" s="268"/>
      <c r="D1186" s="259" t="s">
        <v>293</v>
      </c>
      <c r="E1186" s="269" t="s">
        <v>1</v>
      </c>
      <c r="F1186" s="270" t="s">
        <v>1906</v>
      </c>
      <c r="G1186" s="268"/>
      <c r="H1186" s="271">
        <v>20</v>
      </c>
      <c r="I1186" s="272"/>
      <c r="J1186" s="268"/>
      <c r="K1186" s="268"/>
      <c r="L1186" s="273"/>
      <c r="M1186" s="274"/>
      <c r="N1186" s="275"/>
      <c r="O1186" s="275"/>
      <c r="P1186" s="275"/>
      <c r="Q1186" s="275"/>
      <c r="R1186" s="275"/>
      <c r="S1186" s="275"/>
      <c r="T1186" s="27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77" t="s">
        <v>293</v>
      </c>
      <c r="AU1186" s="277" t="s">
        <v>96</v>
      </c>
      <c r="AV1186" s="13" t="s">
        <v>96</v>
      </c>
      <c r="AW1186" s="13" t="s">
        <v>40</v>
      </c>
      <c r="AX1186" s="13" t="s">
        <v>85</v>
      </c>
      <c r="AY1186" s="277" t="s">
        <v>180</v>
      </c>
    </row>
    <row r="1187" s="13" customFormat="1">
      <c r="A1187" s="13"/>
      <c r="B1187" s="267"/>
      <c r="C1187" s="268"/>
      <c r="D1187" s="259" t="s">
        <v>293</v>
      </c>
      <c r="E1187" s="269" t="s">
        <v>1</v>
      </c>
      <c r="F1187" s="270" t="s">
        <v>1941</v>
      </c>
      <c r="G1187" s="268"/>
      <c r="H1187" s="271">
        <v>320</v>
      </c>
      <c r="I1187" s="272"/>
      <c r="J1187" s="268"/>
      <c r="K1187" s="268"/>
      <c r="L1187" s="273"/>
      <c r="M1187" s="274"/>
      <c r="N1187" s="275"/>
      <c r="O1187" s="275"/>
      <c r="P1187" s="275"/>
      <c r="Q1187" s="275"/>
      <c r="R1187" s="275"/>
      <c r="S1187" s="275"/>
      <c r="T1187" s="276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77" t="s">
        <v>293</v>
      </c>
      <c r="AU1187" s="277" t="s">
        <v>96</v>
      </c>
      <c r="AV1187" s="13" t="s">
        <v>96</v>
      </c>
      <c r="AW1187" s="13" t="s">
        <v>40</v>
      </c>
      <c r="AX1187" s="13" t="s">
        <v>85</v>
      </c>
      <c r="AY1187" s="277" t="s">
        <v>180</v>
      </c>
    </row>
    <row r="1188" s="13" customFormat="1">
      <c r="A1188" s="13"/>
      <c r="B1188" s="267"/>
      <c r="C1188" s="268"/>
      <c r="D1188" s="259" t="s">
        <v>293</v>
      </c>
      <c r="E1188" s="269" t="s">
        <v>1</v>
      </c>
      <c r="F1188" s="270" t="s">
        <v>1942</v>
      </c>
      <c r="G1188" s="268"/>
      <c r="H1188" s="271">
        <v>338</v>
      </c>
      <c r="I1188" s="272"/>
      <c r="J1188" s="268"/>
      <c r="K1188" s="268"/>
      <c r="L1188" s="273"/>
      <c r="M1188" s="274"/>
      <c r="N1188" s="275"/>
      <c r="O1188" s="275"/>
      <c r="P1188" s="275"/>
      <c r="Q1188" s="275"/>
      <c r="R1188" s="275"/>
      <c r="S1188" s="275"/>
      <c r="T1188" s="27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77" t="s">
        <v>293</v>
      </c>
      <c r="AU1188" s="277" t="s">
        <v>96</v>
      </c>
      <c r="AV1188" s="13" t="s">
        <v>96</v>
      </c>
      <c r="AW1188" s="13" t="s">
        <v>40</v>
      </c>
      <c r="AX1188" s="13" t="s">
        <v>85</v>
      </c>
      <c r="AY1188" s="277" t="s">
        <v>180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1943</v>
      </c>
      <c r="G1189" s="268"/>
      <c r="H1189" s="271">
        <v>416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13" customFormat="1">
      <c r="A1190" s="13"/>
      <c r="B1190" s="267"/>
      <c r="C1190" s="268"/>
      <c r="D1190" s="259" t="s">
        <v>293</v>
      </c>
      <c r="E1190" s="269" t="s">
        <v>1</v>
      </c>
      <c r="F1190" s="270" t="s">
        <v>1944</v>
      </c>
      <c r="G1190" s="268"/>
      <c r="H1190" s="271">
        <v>102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77" t="s">
        <v>293</v>
      </c>
      <c r="AU1190" s="277" t="s">
        <v>96</v>
      </c>
      <c r="AV1190" s="13" t="s">
        <v>96</v>
      </c>
      <c r="AW1190" s="13" t="s">
        <v>40</v>
      </c>
      <c r="AX1190" s="13" t="s">
        <v>85</v>
      </c>
      <c r="AY1190" s="277" t="s">
        <v>180</v>
      </c>
    </row>
    <row r="1191" s="13" customFormat="1">
      <c r="A1191" s="13"/>
      <c r="B1191" s="267"/>
      <c r="C1191" s="268"/>
      <c r="D1191" s="259" t="s">
        <v>293</v>
      </c>
      <c r="E1191" s="269" t="s">
        <v>1</v>
      </c>
      <c r="F1191" s="270" t="s">
        <v>1945</v>
      </c>
      <c r="G1191" s="268"/>
      <c r="H1191" s="271">
        <v>142</v>
      </c>
      <c r="I1191" s="272"/>
      <c r="J1191" s="268"/>
      <c r="K1191" s="268"/>
      <c r="L1191" s="273"/>
      <c r="M1191" s="274"/>
      <c r="N1191" s="275"/>
      <c r="O1191" s="275"/>
      <c r="P1191" s="275"/>
      <c r="Q1191" s="275"/>
      <c r="R1191" s="275"/>
      <c r="S1191" s="275"/>
      <c r="T1191" s="27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77" t="s">
        <v>293</v>
      </c>
      <c r="AU1191" s="277" t="s">
        <v>96</v>
      </c>
      <c r="AV1191" s="13" t="s">
        <v>96</v>
      </c>
      <c r="AW1191" s="13" t="s">
        <v>40</v>
      </c>
      <c r="AX1191" s="13" t="s">
        <v>85</v>
      </c>
      <c r="AY1191" s="277" t="s">
        <v>180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2437</v>
      </c>
      <c r="G1192" s="268"/>
      <c r="H1192" s="271">
        <v>236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13" customFormat="1">
      <c r="A1193" s="13"/>
      <c r="B1193" s="267"/>
      <c r="C1193" s="268"/>
      <c r="D1193" s="259" t="s">
        <v>293</v>
      </c>
      <c r="E1193" s="269" t="s">
        <v>1</v>
      </c>
      <c r="F1193" s="270" t="s">
        <v>2438</v>
      </c>
      <c r="G1193" s="268"/>
      <c r="H1193" s="271">
        <v>972</v>
      </c>
      <c r="I1193" s="272"/>
      <c r="J1193" s="268"/>
      <c r="K1193" s="268"/>
      <c r="L1193" s="273"/>
      <c r="M1193" s="274"/>
      <c r="N1193" s="275"/>
      <c r="O1193" s="275"/>
      <c r="P1193" s="275"/>
      <c r="Q1193" s="275"/>
      <c r="R1193" s="275"/>
      <c r="S1193" s="275"/>
      <c r="T1193" s="276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77" t="s">
        <v>293</v>
      </c>
      <c r="AU1193" s="277" t="s">
        <v>96</v>
      </c>
      <c r="AV1193" s="13" t="s">
        <v>96</v>
      </c>
      <c r="AW1193" s="13" t="s">
        <v>40</v>
      </c>
      <c r="AX1193" s="13" t="s">
        <v>85</v>
      </c>
      <c r="AY1193" s="277" t="s">
        <v>180</v>
      </c>
    </row>
    <row r="1194" s="13" customFormat="1">
      <c r="A1194" s="13"/>
      <c r="B1194" s="267"/>
      <c r="C1194" s="268"/>
      <c r="D1194" s="259" t="s">
        <v>293</v>
      </c>
      <c r="E1194" s="269" t="s">
        <v>1</v>
      </c>
      <c r="F1194" s="270" t="s">
        <v>1914</v>
      </c>
      <c r="G1194" s="268"/>
      <c r="H1194" s="271">
        <v>86</v>
      </c>
      <c r="I1194" s="272"/>
      <c r="J1194" s="268"/>
      <c r="K1194" s="268"/>
      <c r="L1194" s="273"/>
      <c r="M1194" s="274"/>
      <c r="N1194" s="275"/>
      <c r="O1194" s="275"/>
      <c r="P1194" s="275"/>
      <c r="Q1194" s="275"/>
      <c r="R1194" s="275"/>
      <c r="S1194" s="275"/>
      <c r="T1194" s="276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77" t="s">
        <v>293</v>
      </c>
      <c r="AU1194" s="277" t="s">
        <v>96</v>
      </c>
      <c r="AV1194" s="13" t="s">
        <v>96</v>
      </c>
      <c r="AW1194" s="13" t="s">
        <v>40</v>
      </c>
      <c r="AX1194" s="13" t="s">
        <v>85</v>
      </c>
      <c r="AY1194" s="277" t="s">
        <v>180</v>
      </c>
    </row>
    <row r="1195" s="13" customFormat="1">
      <c r="A1195" s="13"/>
      <c r="B1195" s="267"/>
      <c r="C1195" s="268"/>
      <c r="D1195" s="259" t="s">
        <v>293</v>
      </c>
      <c r="E1195" s="269" t="s">
        <v>1</v>
      </c>
      <c r="F1195" s="270" t="s">
        <v>2439</v>
      </c>
      <c r="G1195" s="268"/>
      <c r="H1195" s="271">
        <v>1346.4000000000001</v>
      </c>
      <c r="I1195" s="272"/>
      <c r="J1195" s="268"/>
      <c r="K1195" s="268"/>
      <c r="L1195" s="273"/>
      <c r="M1195" s="274"/>
      <c r="N1195" s="275"/>
      <c r="O1195" s="275"/>
      <c r="P1195" s="275"/>
      <c r="Q1195" s="275"/>
      <c r="R1195" s="275"/>
      <c r="S1195" s="275"/>
      <c r="T1195" s="27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77" t="s">
        <v>293</v>
      </c>
      <c r="AU1195" s="277" t="s">
        <v>96</v>
      </c>
      <c r="AV1195" s="13" t="s">
        <v>96</v>
      </c>
      <c r="AW1195" s="13" t="s">
        <v>40</v>
      </c>
      <c r="AX1195" s="13" t="s">
        <v>85</v>
      </c>
      <c r="AY1195" s="277" t="s">
        <v>180</v>
      </c>
    </row>
    <row r="1196" s="12" customFormat="1" ht="20.88" customHeight="1">
      <c r="A1196" s="12"/>
      <c r="B1196" s="230"/>
      <c r="C1196" s="231"/>
      <c r="D1196" s="232" t="s">
        <v>84</v>
      </c>
      <c r="E1196" s="244" t="s">
        <v>819</v>
      </c>
      <c r="F1196" s="244" t="s">
        <v>955</v>
      </c>
      <c r="G1196" s="231"/>
      <c r="H1196" s="231"/>
      <c r="I1196" s="234"/>
      <c r="J1196" s="245">
        <f>BK1196</f>
        <v>0</v>
      </c>
      <c r="K1196" s="231"/>
      <c r="L1196" s="236"/>
      <c r="M1196" s="237"/>
      <c r="N1196" s="238"/>
      <c r="O1196" s="238"/>
      <c r="P1196" s="239">
        <f>SUM(P1197:P1200)</f>
        <v>0</v>
      </c>
      <c r="Q1196" s="238"/>
      <c r="R1196" s="239">
        <f>SUM(R1197:R1200)</f>
        <v>0</v>
      </c>
      <c r="S1196" s="238"/>
      <c r="T1196" s="240">
        <f>SUM(T1197:T1200)</f>
        <v>0</v>
      </c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R1196" s="241" t="s">
        <v>93</v>
      </c>
      <c r="AT1196" s="242" t="s">
        <v>84</v>
      </c>
      <c r="AU1196" s="242" t="s">
        <v>96</v>
      </c>
      <c r="AY1196" s="241" t="s">
        <v>180</v>
      </c>
      <c r="BK1196" s="243">
        <f>SUM(BK1197:BK1200)</f>
        <v>0</v>
      </c>
    </row>
    <row r="1197" s="2" customFormat="1" ht="24" customHeight="1">
      <c r="A1197" s="38"/>
      <c r="B1197" s="39"/>
      <c r="C1197" s="246" t="s">
        <v>315</v>
      </c>
      <c r="D1197" s="246" t="s">
        <v>181</v>
      </c>
      <c r="E1197" s="247" t="s">
        <v>2443</v>
      </c>
      <c r="F1197" s="248" t="s">
        <v>2444</v>
      </c>
      <c r="G1197" s="249" t="s">
        <v>322</v>
      </c>
      <c r="H1197" s="250">
        <v>1798.1700000000001</v>
      </c>
      <c r="I1197" s="251"/>
      <c r="J1197" s="252">
        <f>ROUND(I1197*H1197,2)</f>
        <v>0</v>
      </c>
      <c r="K1197" s="248" t="s">
        <v>280</v>
      </c>
      <c r="L1197" s="44"/>
      <c r="M1197" s="253" t="s">
        <v>1</v>
      </c>
      <c r="N1197" s="254" t="s">
        <v>50</v>
      </c>
      <c r="O1197" s="91"/>
      <c r="P1197" s="255">
        <f>O1197*H1197</f>
        <v>0</v>
      </c>
      <c r="Q1197" s="255">
        <v>0</v>
      </c>
      <c r="R1197" s="255">
        <f>Q1197*H1197</f>
        <v>0</v>
      </c>
      <c r="S1197" s="255">
        <v>0</v>
      </c>
      <c r="T1197" s="256">
        <f>S1197*H1197</f>
        <v>0</v>
      </c>
      <c r="U1197" s="38"/>
      <c r="V1197" s="38"/>
      <c r="W1197" s="38"/>
      <c r="X1197" s="38"/>
      <c r="Y1197" s="38"/>
      <c r="Z1197" s="38"/>
      <c r="AA1197" s="38"/>
      <c r="AB1197" s="38"/>
      <c r="AC1197" s="38"/>
      <c r="AD1197" s="38"/>
      <c r="AE1197" s="38"/>
      <c r="AR1197" s="257" t="s">
        <v>198</v>
      </c>
      <c r="AT1197" s="257" t="s">
        <v>181</v>
      </c>
      <c r="AU1197" s="257" t="s">
        <v>193</v>
      </c>
      <c r="AY1197" s="16" t="s">
        <v>180</v>
      </c>
      <c r="BE1197" s="258">
        <f>IF(N1197="základní",J1197,0)</f>
        <v>0</v>
      </c>
      <c r="BF1197" s="258">
        <f>IF(N1197="snížená",J1197,0)</f>
        <v>0</v>
      </c>
      <c r="BG1197" s="258">
        <f>IF(N1197="zákl. přenesená",J1197,0)</f>
        <v>0</v>
      </c>
      <c r="BH1197" s="258">
        <f>IF(N1197="sníž. přenesená",J1197,0)</f>
        <v>0</v>
      </c>
      <c r="BI1197" s="258">
        <f>IF(N1197="nulová",J1197,0)</f>
        <v>0</v>
      </c>
      <c r="BJ1197" s="16" t="s">
        <v>93</v>
      </c>
      <c r="BK1197" s="258">
        <f>ROUND(I1197*H1197,2)</f>
        <v>0</v>
      </c>
      <c r="BL1197" s="16" t="s">
        <v>198</v>
      </c>
      <c r="BM1197" s="257" t="s">
        <v>2445</v>
      </c>
    </row>
    <row r="1198" s="2" customFormat="1">
      <c r="A1198" s="38"/>
      <c r="B1198" s="39"/>
      <c r="C1198" s="40"/>
      <c r="D1198" s="259" t="s">
        <v>187</v>
      </c>
      <c r="E1198" s="40"/>
      <c r="F1198" s="260" t="s">
        <v>2446</v>
      </c>
      <c r="G1198" s="40"/>
      <c r="H1198" s="40"/>
      <c r="I1198" s="154"/>
      <c r="J1198" s="40"/>
      <c r="K1198" s="40"/>
      <c r="L1198" s="44"/>
      <c r="M1198" s="261"/>
      <c r="N1198" s="262"/>
      <c r="O1198" s="91"/>
      <c r="P1198" s="91"/>
      <c r="Q1198" s="91"/>
      <c r="R1198" s="91"/>
      <c r="S1198" s="91"/>
      <c r="T1198" s="92"/>
      <c r="U1198" s="38"/>
      <c r="V1198" s="38"/>
      <c r="W1198" s="38"/>
      <c r="X1198" s="38"/>
      <c r="Y1198" s="38"/>
      <c r="Z1198" s="38"/>
      <c r="AA1198" s="38"/>
      <c r="AB1198" s="38"/>
      <c r="AC1198" s="38"/>
      <c r="AD1198" s="38"/>
      <c r="AE1198" s="38"/>
      <c r="AT1198" s="16" t="s">
        <v>187</v>
      </c>
      <c r="AU1198" s="16" t="s">
        <v>193</v>
      </c>
    </row>
    <row r="1199" s="13" customFormat="1">
      <c r="A1199" s="13"/>
      <c r="B1199" s="267"/>
      <c r="C1199" s="268"/>
      <c r="D1199" s="259" t="s">
        <v>293</v>
      </c>
      <c r="E1199" s="269" t="s">
        <v>1</v>
      </c>
      <c r="F1199" s="270" t="s">
        <v>2447</v>
      </c>
      <c r="G1199" s="268"/>
      <c r="H1199" s="271">
        <v>899.57000000000005</v>
      </c>
      <c r="I1199" s="272"/>
      <c r="J1199" s="268"/>
      <c r="K1199" s="268"/>
      <c r="L1199" s="273"/>
      <c r="M1199" s="274"/>
      <c r="N1199" s="275"/>
      <c r="O1199" s="275"/>
      <c r="P1199" s="275"/>
      <c r="Q1199" s="275"/>
      <c r="R1199" s="275"/>
      <c r="S1199" s="275"/>
      <c r="T1199" s="27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77" t="s">
        <v>293</v>
      </c>
      <c r="AU1199" s="277" t="s">
        <v>193</v>
      </c>
      <c r="AV1199" s="13" t="s">
        <v>96</v>
      </c>
      <c r="AW1199" s="13" t="s">
        <v>40</v>
      </c>
      <c r="AX1199" s="13" t="s">
        <v>85</v>
      </c>
      <c r="AY1199" s="277" t="s">
        <v>180</v>
      </c>
    </row>
    <row r="1200" s="13" customFormat="1">
      <c r="A1200" s="13"/>
      <c r="B1200" s="267"/>
      <c r="C1200" s="268"/>
      <c r="D1200" s="259" t="s">
        <v>293</v>
      </c>
      <c r="E1200" s="269" t="s">
        <v>1</v>
      </c>
      <c r="F1200" s="270" t="s">
        <v>2448</v>
      </c>
      <c r="G1200" s="268"/>
      <c r="H1200" s="271">
        <v>898.60000000000002</v>
      </c>
      <c r="I1200" s="272"/>
      <c r="J1200" s="268"/>
      <c r="K1200" s="268"/>
      <c r="L1200" s="273"/>
      <c r="M1200" s="274"/>
      <c r="N1200" s="275"/>
      <c r="O1200" s="275"/>
      <c r="P1200" s="275"/>
      <c r="Q1200" s="275"/>
      <c r="R1200" s="275"/>
      <c r="S1200" s="275"/>
      <c r="T1200" s="27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77" t="s">
        <v>293</v>
      </c>
      <c r="AU1200" s="277" t="s">
        <v>193</v>
      </c>
      <c r="AV1200" s="13" t="s">
        <v>96</v>
      </c>
      <c r="AW1200" s="13" t="s">
        <v>40</v>
      </c>
      <c r="AX1200" s="13" t="s">
        <v>85</v>
      </c>
      <c r="AY1200" s="277" t="s">
        <v>180</v>
      </c>
    </row>
    <row r="1201" s="12" customFormat="1" ht="22.8" customHeight="1">
      <c r="A1201" s="12"/>
      <c r="B1201" s="230"/>
      <c r="C1201" s="231"/>
      <c r="D1201" s="232" t="s">
        <v>84</v>
      </c>
      <c r="E1201" s="244" t="s">
        <v>1112</v>
      </c>
      <c r="F1201" s="244" t="s">
        <v>1113</v>
      </c>
      <c r="G1201" s="231"/>
      <c r="H1201" s="231"/>
      <c r="I1201" s="234"/>
      <c r="J1201" s="245">
        <f>BK1201</f>
        <v>0</v>
      </c>
      <c r="K1201" s="231"/>
      <c r="L1201" s="236"/>
      <c r="M1201" s="237"/>
      <c r="N1201" s="238"/>
      <c r="O1201" s="238"/>
      <c r="P1201" s="239">
        <f>SUM(P1202:P1216)</f>
        <v>0</v>
      </c>
      <c r="Q1201" s="238"/>
      <c r="R1201" s="239">
        <f>SUM(R1202:R1216)</f>
        <v>0</v>
      </c>
      <c r="S1201" s="238"/>
      <c r="T1201" s="240">
        <f>SUM(T1202:T1216)</f>
        <v>0</v>
      </c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R1201" s="241" t="s">
        <v>93</v>
      </c>
      <c r="AT1201" s="242" t="s">
        <v>84</v>
      </c>
      <c r="AU1201" s="242" t="s">
        <v>93</v>
      </c>
      <c r="AY1201" s="241" t="s">
        <v>180</v>
      </c>
      <c r="BK1201" s="243">
        <f>SUM(BK1202:BK1216)</f>
        <v>0</v>
      </c>
    </row>
    <row r="1202" s="2" customFormat="1" ht="16.5" customHeight="1">
      <c r="A1202" s="38"/>
      <c r="B1202" s="39"/>
      <c r="C1202" s="246" t="s">
        <v>319</v>
      </c>
      <c r="D1202" s="246" t="s">
        <v>181</v>
      </c>
      <c r="E1202" s="247" t="s">
        <v>1118</v>
      </c>
      <c r="F1202" s="248" t="s">
        <v>1119</v>
      </c>
      <c r="G1202" s="249" t="s">
        <v>322</v>
      </c>
      <c r="H1202" s="250">
        <v>1798.1700000000001</v>
      </c>
      <c r="I1202" s="251"/>
      <c r="J1202" s="252">
        <f>ROUND(I1202*H1202,2)</f>
        <v>0</v>
      </c>
      <c r="K1202" s="248" t="s">
        <v>280</v>
      </c>
      <c r="L1202" s="44"/>
      <c r="M1202" s="253" t="s">
        <v>1</v>
      </c>
      <c r="N1202" s="254" t="s">
        <v>50</v>
      </c>
      <c r="O1202" s="91"/>
      <c r="P1202" s="255">
        <f>O1202*H1202</f>
        <v>0</v>
      </c>
      <c r="Q1202" s="255">
        <v>0</v>
      </c>
      <c r="R1202" s="255">
        <f>Q1202*H1202</f>
        <v>0</v>
      </c>
      <c r="S1202" s="255">
        <v>0</v>
      </c>
      <c r="T1202" s="256">
        <f>S1202*H1202</f>
        <v>0</v>
      </c>
      <c r="U1202" s="38"/>
      <c r="V1202" s="38"/>
      <c r="W1202" s="38"/>
      <c r="X1202" s="38"/>
      <c r="Y1202" s="38"/>
      <c r="Z1202" s="38"/>
      <c r="AA1202" s="38"/>
      <c r="AB1202" s="38"/>
      <c r="AC1202" s="38"/>
      <c r="AD1202" s="38"/>
      <c r="AE1202" s="38"/>
      <c r="AR1202" s="257" t="s">
        <v>198</v>
      </c>
      <c r="AT1202" s="257" t="s">
        <v>181</v>
      </c>
      <c r="AU1202" s="257" t="s">
        <v>96</v>
      </c>
      <c r="AY1202" s="16" t="s">
        <v>180</v>
      </c>
      <c r="BE1202" s="258">
        <f>IF(N1202="základní",J1202,0)</f>
        <v>0</v>
      </c>
      <c r="BF1202" s="258">
        <f>IF(N1202="snížená",J1202,0)</f>
        <v>0</v>
      </c>
      <c r="BG1202" s="258">
        <f>IF(N1202="zákl. přenesená",J1202,0)</f>
        <v>0</v>
      </c>
      <c r="BH1202" s="258">
        <f>IF(N1202="sníž. přenesená",J1202,0)</f>
        <v>0</v>
      </c>
      <c r="BI1202" s="258">
        <f>IF(N1202="nulová",J1202,0)</f>
        <v>0</v>
      </c>
      <c r="BJ1202" s="16" t="s">
        <v>93</v>
      </c>
      <c r="BK1202" s="258">
        <f>ROUND(I1202*H1202,2)</f>
        <v>0</v>
      </c>
      <c r="BL1202" s="16" t="s">
        <v>198</v>
      </c>
      <c r="BM1202" s="257" t="s">
        <v>2449</v>
      </c>
    </row>
    <row r="1203" s="2" customFormat="1">
      <c r="A1203" s="38"/>
      <c r="B1203" s="39"/>
      <c r="C1203" s="40"/>
      <c r="D1203" s="259" t="s">
        <v>187</v>
      </c>
      <c r="E1203" s="40"/>
      <c r="F1203" s="260" t="s">
        <v>1119</v>
      </c>
      <c r="G1203" s="40"/>
      <c r="H1203" s="40"/>
      <c r="I1203" s="154"/>
      <c r="J1203" s="40"/>
      <c r="K1203" s="40"/>
      <c r="L1203" s="44"/>
      <c r="M1203" s="261"/>
      <c r="N1203" s="262"/>
      <c r="O1203" s="91"/>
      <c r="P1203" s="91"/>
      <c r="Q1203" s="91"/>
      <c r="R1203" s="91"/>
      <c r="S1203" s="91"/>
      <c r="T1203" s="92"/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T1203" s="16" t="s">
        <v>187</v>
      </c>
      <c r="AU1203" s="16" t="s">
        <v>96</v>
      </c>
    </row>
    <row r="1204" s="13" customFormat="1">
      <c r="A1204" s="13"/>
      <c r="B1204" s="267"/>
      <c r="C1204" s="268"/>
      <c r="D1204" s="259" t="s">
        <v>293</v>
      </c>
      <c r="E1204" s="269" t="s">
        <v>1</v>
      </c>
      <c r="F1204" s="270" t="s">
        <v>2447</v>
      </c>
      <c r="G1204" s="268"/>
      <c r="H1204" s="271">
        <v>899.57000000000005</v>
      </c>
      <c r="I1204" s="272"/>
      <c r="J1204" s="268"/>
      <c r="K1204" s="268"/>
      <c r="L1204" s="273"/>
      <c r="M1204" s="274"/>
      <c r="N1204" s="275"/>
      <c r="O1204" s="275"/>
      <c r="P1204" s="275"/>
      <c r="Q1204" s="275"/>
      <c r="R1204" s="275"/>
      <c r="S1204" s="275"/>
      <c r="T1204" s="27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77" t="s">
        <v>293</v>
      </c>
      <c r="AU1204" s="277" t="s">
        <v>96</v>
      </c>
      <c r="AV1204" s="13" t="s">
        <v>96</v>
      </c>
      <c r="AW1204" s="13" t="s">
        <v>40</v>
      </c>
      <c r="AX1204" s="13" t="s">
        <v>85</v>
      </c>
      <c r="AY1204" s="277" t="s">
        <v>180</v>
      </c>
    </row>
    <row r="1205" s="13" customFormat="1">
      <c r="A1205" s="13"/>
      <c r="B1205" s="267"/>
      <c r="C1205" s="268"/>
      <c r="D1205" s="259" t="s">
        <v>293</v>
      </c>
      <c r="E1205" s="269" t="s">
        <v>1</v>
      </c>
      <c r="F1205" s="270" t="s">
        <v>2448</v>
      </c>
      <c r="G1205" s="268"/>
      <c r="H1205" s="271">
        <v>898.60000000000002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40</v>
      </c>
      <c r="AX1205" s="13" t="s">
        <v>85</v>
      </c>
      <c r="AY1205" s="277" t="s">
        <v>180</v>
      </c>
    </row>
    <row r="1206" s="2" customFormat="1" ht="24" customHeight="1">
      <c r="A1206" s="38"/>
      <c r="B1206" s="39"/>
      <c r="C1206" s="246" t="s">
        <v>2450</v>
      </c>
      <c r="D1206" s="246" t="s">
        <v>181</v>
      </c>
      <c r="E1206" s="247" t="s">
        <v>1122</v>
      </c>
      <c r="F1206" s="248" t="s">
        <v>1123</v>
      </c>
      <c r="G1206" s="249" t="s">
        <v>322</v>
      </c>
      <c r="H1206" s="250">
        <v>19779.869999999999</v>
      </c>
      <c r="I1206" s="251"/>
      <c r="J1206" s="252">
        <f>ROUND(I1206*H1206,2)</f>
        <v>0</v>
      </c>
      <c r="K1206" s="248" t="s">
        <v>280</v>
      </c>
      <c r="L1206" s="44"/>
      <c r="M1206" s="253" t="s">
        <v>1</v>
      </c>
      <c r="N1206" s="254" t="s">
        <v>50</v>
      </c>
      <c r="O1206" s="91"/>
      <c r="P1206" s="255">
        <f>O1206*H1206</f>
        <v>0</v>
      </c>
      <c r="Q1206" s="255">
        <v>0</v>
      </c>
      <c r="R1206" s="255">
        <f>Q1206*H1206</f>
        <v>0</v>
      </c>
      <c r="S1206" s="255">
        <v>0</v>
      </c>
      <c r="T1206" s="256">
        <f>S1206*H1206</f>
        <v>0</v>
      </c>
      <c r="U1206" s="38"/>
      <c r="V1206" s="38"/>
      <c r="W1206" s="38"/>
      <c r="X1206" s="38"/>
      <c r="Y1206" s="38"/>
      <c r="Z1206" s="38"/>
      <c r="AA1206" s="38"/>
      <c r="AB1206" s="38"/>
      <c r="AC1206" s="38"/>
      <c r="AD1206" s="38"/>
      <c r="AE1206" s="38"/>
      <c r="AR1206" s="257" t="s">
        <v>198</v>
      </c>
      <c r="AT1206" s="257" t="s">
        <v>181</v>
      </c>
      <c r="AU1206" s="257" t="s">
        <v>96</v>
      </c>
      <c r="AY1206" s="16" t="s">
        <v>180</v>
      </c>
      <c r="BE1206" s="258">
        <f>IF(N1206="základní",J1206,0)</f>
        <v>0</v>
      </c>
      <c r="BF1206" s="258">
        <f>IF(N1206="snížená",J1206,0)</f>
        <v>0</v>
      </c>
      <c r="BG1206" s="258">
        <f>IF(N1206="zákl. přenesená",J1206,0)</f>
        <v>0</v>
      </c>
      <c r="BH1206" s="258">
        <f>IF(N1206="sníž. přenesená",J1206,0)</f>
        <v>0</v>
      </c>
      <c r="BI1206" s="258">
        <f>IF(N1206="nulová",J1206,0)</f>
        <v>0</v>
      </c>
      <c r="BJ1206" s="16" t="s">
        <v>93</v>
      </c>
      <c r="BK1206" s="258">
        <f>ROUND(I1206*H1206,2)</f>
        <v>0</v>
      </c>
      <c r="BL1206" s="16" t="s">
        <v>198</v>
      </c>
      <c r="BM1206" s="257" t="s">
        <v>2451</v>
      </c>
    </row>
    <row r="1207" s="2" customFormat="1">
      <c r="A1207" s="38"/>
      <c r="B1207" s="39"/>
      <c r="C1207" s="40"/>
      <c r="D1207" s="259" t="s">
        <v>187</v>
      </c>
      <c r="E1207" s="40"/>
      <c r="F1207" s="260" t="s">
        <v>1123</v>
      </c>
      <c r="G1207" s="40"/>
      <c r="H1207" s="40"/>
      <c r="I1207" s="154"/>
      <c r="J1207" s="40"/>
      <c r="K1207" s="40"/>
      <c r="L1207" s="44"/>
      <c r="M1207" s="261"/>
      <c r="N1207" s="262"/>
      <c r="O1207" s="91"/>
      <c r="P1207" s="91"/>
      <c r="Q1207" s="91"/>
      <c r="R1207" s="91"/>
      <c r="S1207" s="91"/>
      <c r="T1207" s="92"/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T1207" s="16" t="s">
        <v>187</v>
      </c>
      <c r="AU1207" s="16" t="s">
        <v>96</v>
      </c>
    </row>
    <row r="1208" s="13" customFormat="1">
      <c r="A1208" s="13"/>
      <c r="B1208" s="267"/>
      <c r="C1208" s="268"/>
      <c r="D1208" s="259" t="s">
        <v>293</v>
      </c>
      <c r="E1208" s="268"/>
      <c r="F1208" s="270" t="s">
        <v>2452</v>
      </c>
      <c r="G1208" s="268"/>
      <c r="H1208" s="271">
        <v>19779.869999999999</v>
      </c>
      <c r="I1208" s="272"/>
      <c r="J1208" s="268"/>
      <c r="K1208" s="268"/>
      <c r="L1208" s="273"/>
      <c r="M1208" s="274"/>
      <c r="N1208" s="275"/>
      <c r="O1208" s="275"/>
      <c r="P1208" s="275"/>
      <c r="Q1208" s="275"/>
      <c r="R1208" s="275"/>
      <c r="S1208" s="275"/>
      <c r="T1208" s="276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77" t="s">
        <v>293</v>
      </c>
      <c r="AU1208" s="277" t="s">
        <v>96</v>
      </c>
      <c r="AV1208" s="13" t="s">
        <v>96</v>
      </c>
      <c r="AW1208" s="13" t="s">
        <v>4</v>
      </c>
      <c r="AX1208" s="13" t="s">
        <v>93</v>
      </c>
      <c r="AY1208" s="277" t="s">
        <v>180</v>
      </c>
    </row>
    <row r="1209" s="2" customFormat="1" ht="24" customHeight="1">
      <c r="A1209" s="38"/>
      <c r="B1209" s="39"/>
      <c r="C1209" s="246" t="s">
        <v>2453</v>
      </c>
      <c r="D1209" s="246" t="s">
        <v>181</v>
      </c>
      <c r="E1209" s="247" t="s">
        <v>2454</v>
      </c>
      <c r="F1209" s="248" t="s">
        <v>2455</v>
      </c>
      <c r="G1209" s="249" t="s">
        <v>322</v>
      </c>
      <c r="H1209" s="250">
        <v>74.950000000000003</v>
      </c>
      <c r="I1209" s="251"/>
      <c r="J1209" s="252">
        <f>ROUND(I1209*H1209,2)</f>
        <v>0</v>
      </c>
      <c r="K1209" s="248" t="s">
        <v>280</v>
      </c>
      <c r="L1209" s="44"/>
      <c r="M1209" s="253" t="s">
        <v>1</v>
      </c>
      <c r="N1209" s="254" t="s">
        <v>50</v>
      </c>
      <c r="O1209" s="91"/>
      <c r="P1209" s="255">
        <f>O1209*H1209</f>
        <v>0</v>
      </c>
      <c r="Q1209" s="255">
        <v>0</v>
      </c>
      <c r="R1209" s="255">
        <f>Q1209*H1209</f>
        <v>0</v>
      </c>
      <c r="S1209" s="255">
        <v>0</v>
      </c>
      <c r="T1209" s="256">
        <f>S1209*H1209</f>
        <v>0</v>
      </c>
      <c r="U1209" s="38"/>
      <c r="V1209" s="38"/>
      <c r="W1209" s="38"/>
      <c r="X1209" s="38"/>
      <c r="Y1209" s="38"/>
      <c r="Z1209" s="38"/>
      <c r="AA1209" s="38"/>
      <c r="AB1209" s="38"/>
      <c r="AC1209" s="38"/>
      <c r="AD1209" s="38"/>
      <c r="AE1209" s="38"/>
      <c r="AR1209" s="257" t="s">
        <v>198</v>
      </c>
      <c r="AT1209" s="257" t="s">
        <v>181</v>
      </c>
      <c r="AU1209" s="257" t="s">
        <v>96</v>
      </c>
      <c r="AY1209" s="16" t="s">
        <v>180</v>
      </c>
      <c r="BE1209" s="258">
        <f>IF(N1209="základní",J1209,0)</f>
        <v>0</v>
      </c>
      <c r="BF1209" s="258">
        <f>IF(N1209="snížená",J1209,0)</f>
        <v>0</v>
      </c>
      <c r="BG1209" s="258">
        <f>IF(N1209="zákl. přenesená",J1209,0)</f>
        <v>0</v>
      </c>
      <c r="BH1209" s="258">
        <f>IF(N1209="sníž. přenesená",J1209,0)</f>
        <v>0</v>
      </c>
      <c r="BI1209" s="258">
        <f>IF(N1209="nulová",J1209,0)</f>
        <v>0</v>
      </c>
      <c r="BJ1209" s="16" t="s">
        <v>93</v>
      </c>
      <c r="BK1209" s="258">
        <f>ROUND(I1209*H1209,2)</f>
        <v>0</v>
      </c>
      <c r="BL1209" s="16" t="s">
        <v>198</v>
      </c>
      <c r="BM1209" s="257" t="s">
        <v>2456</v>
      </c>
    </row>
    <row r="1210" s="2" customFormat="1">
      <c r="A1210" s="38"/>
      <c r="B1210" s="39"/>
      <c r="C1210" s="40"/>
      <c r="D1210" s="259" t="s">
        <v>187</v>
      </c>
      <c r="E1210" s="40"/>
      <c r="F1210" s="260" t="s">
        <v>2455</v>
      </c>
      <c r="G1210" s="40"/>
      <c r="H1210" s="40"/>
      <c r="I1210" s="154"/>
      <c r="J1210" s="40"/>
      <c r="K1210" s="40"/>
      <c r="L1210" s="44"/>
      <c r="M1210" s="261"/>
      <c r="N1210" s="262"/>
      <c r="O1210" s="91"/>
      <c r="P1210" s="91"/>
      <c r="Q1210" s="91"/>
      <c r="R1210" s="91"/>
      <c r="S1210" s="91"/>
      <c r="T1210" s="92"/>
      <c r="U1210" s="38"/>
      <c r="V1210" s="38"/>
      <c r="W1210" s="38"/>
      <c r="X1210" s="38"/>
      <c r="Y1210" s="38"/>
      <c r="Z1210" s="38"/>
      <c r="AA1210" s="38"/>
      <c r="AB1210" s="38"/>
      <c r="AC1210" s="38"/>
      <c r="AD1210" s="38"/>
      <c r="AE1210" s="38"/>
      <c r="AT1210" s="16" t="s">
        <v>187</v>
      </c>
      <c r="AU1210" s="16" t="s">
        <v>96</v>
      </c>
    </row>
    <row r="1211" s="2" customFormat="1" ht="24" customHeight="1">
      <c r="A1211" s="38"/>
      <c r="B1211" s="39"/>
      <c r="C1211" s="246" t="s">
        <v>2457</v>
      </c>
      <c r="D1211" s="246" t="s">
        <v>181</v>
      </c>
      <c r="E1211" s="247" t="s">
        <v>2458</v>
      </c>
      <c r="F1211" s="248" t="s">
        <v>2459</v>
      </c>
      <c r="G1211" s="249" t="s">
        <v>322</v>
      </c>
      <c r="H1211" s="250">
        <v>899.57000000000005</v>
      </c>
      <c r="I1211" s="251"/>
      <c r="J1211" s="252">
        <f>ROUND(I1211*H1211,2)</f>
        <v>0</v>
      </c>
      <c r="K1211" s="248" t="s">
        <v>280</v>
      </c>
      <c r="L1211" s="44"/>
      <c r="M1211" s="253" t="s">
        <v>1</v>
      </c>
      <c r="N1211" s="254" t="s">
        <v>50</v>
      </c>
      <c r="O1211" s="91"/>
      <c r="P1211" s="255">
        <f>O1211*H1211</f>
        <v>0</v>
      </c>
      <c r="Q1211" s="255">
        <v>0</v>
      </c>
      <c r="R1211" s="255">
        <f>Q1211*H1211</f>
        <v>0</v>
      </c>
      <c r="S1211" s="255">
        <v>0</v>
      </c>
      <c r="T1211" s="256">
        <f>S1211*H1211</f>
        <v>0</v>
      </c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R1211" s="257" t="s">
        <v>198</v>
      </c>
      <c r="AT1211" s="257" t="s">
        <v>181</v>
      </c>
      <c r="AU1211" s="257" t="s">
        <v>96</v>
      </c>
      <c r="AY1211" s="16" t="s">
        <v>180</v>
      </c>
      <c r="BE1211" s="258">
        <f>IF(N1211="základní",J1211,0)</f>
        <v>0</v>
      </c>
      <c r="BF1211" s="258">
        <f>IF(N1211="snížená",J1211,0)</f>
        <v>0</v>
      </c>
      <c r="BG1211" s="258">
        <f>IF(N1211="zákl. přenesená",J1211,0)</f>
        <v>0</v>
      </c>
      <c r="BH1211" s="258">
        <f>IF(N1211="sníž. přenesená",J1211,0)</f>
        <v>0</v>
      </c>
      <c r="BI1211" s="258">
        <f>IF(N1211="nulová",J1211,0)</f>
        <v>0</v>
      </c>
      <c r="BJ1211" s="16" t="s">
        <v>93</v>
      </c>
      <c r="BK1211" s="258">
        <f>ROUND(I1211*H1211,2)</f>
        <v>0</v>
      </c>
      <c r="BL1211" s="16" t="s">
        <v>198</v>
      </c>
      <c r="BM1211" s="257" t="s">
        <v>2460</v>
      </c>
    </row>
    <row r="1212" s="2" customFormat="1">
      <c r="A1212" s="38"/>
      <c r="B1212" s="39"/>
      <c r="C1212" s="40"/>
      <c r="D1212" s="259" t="s">
        <v>187</v>
      </c>
      <c r="E1212" s="40"/>
      <c r="F1212" s="260" t="s">
        <v>2459</v>
      </c>
      <c r="G1212" s="40"/>
      <c r="H1212" s="40"/>
      <c r="I1212" s="154"/>
      <c r="J1212" s="40"/>
      <c r="K1212" s="40"/>
      <c r="L1212" s="44"/>
      <c r="M1212" s="261"/>
      <c r="N1212" s="262"/>
      <c r="O1212" s="91"/>
      <c r="P1212" s="91"/>
      <c r="Q1212" s="91"/>
      <c r="R1212" s="91"/>
      <c r="S1212" s="91"/>
      <c r="T1212" s="92"/>
      <c r="U1212" s="38"/>
      <c r="V1212" s="38"/>
      <c r="W1212" s="38"/>
      <c r="X1212" s="38"/>
      <c r="Y1212" s="38"/>
      <c r="Z1212" s="38"/>
      <c r="AA1212" s="38"/>
      <c r="AB1212" s="38"/>
      <c r="AC1212" s="38"/>
      <c r="AD1212" s="38"/>
      <c r="AE1212" s="38"/>
      <c r="AT1212" s="16" t="s">
        <v>187</v>
      </c>
      <c r="AU1212" s="16" t="s">
        <v>96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2447</v>
      </c>
      <c r="G1213" s="268"/>
      <c r="H1213" s="271">
        <v>899.57000000000005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93</v>
      </c>
      <c r="AY1213" s="277" t="s">
        <v>180</v>
      </c>
    </row>
    <row r="1214" s="2" customFormat="1" ht="24" customHeight="1">
      <c r="A1214" s="38"/>
      <c r="B1214" s="39"/>
      <c r="C1214" s="246" t="s">
        <v>2461</v>
      </c>
      <c r="D1214" s="246" t="s">
        <v>181</v>
      </c>
      <c r="E1214" s="247" t="s">
        <v>2462</v>
      </c>
      <c r="F1214" s="248" t="s">
        <v>2463</v>
      </c>
      <c r="G1214" s="249" t="s">
        <v>322</v>
      </c>
      <c r="H1214" s="250">
        <v>898.60000000000002</v>
      </c>
      <c r="I1214" s="251"/>
      <c r="J1214" s="252">
        <f>ROUND(I1214*H1214,2)</f>
        <v>0</v>
      </c>
      <c r="K1214" s="248" t="s">
        <v>280</v>
      </c>
      <c r="L1214" s="44"/>
      <c r="M1214" s="253" t="s">
        <v>1</v>
      </c>
      <c r="N1214" s="254" t="s">
        <v>50</v>
      </c>
      <c r="O1214" s="91"/>
      <c r="P1214" s="255">
        <f>O1214*H1214</f>
        <v>0</v>
      </c>
      <c r="Q1214" s="255">
        <v>0</v>
      </c>
      <c r="R1214" s="255">
        <f>Q1214*H1214</f>
        <v>0</v>
      </c>
      <c r="S1214" s="255">
        <v>0</v>
      </c>
      <c r="T1214" s="256">
        <f>S1214*H1214</f>
        <v>0</v>
      </c>
      <c r="U1214" s="38"/>
      <c r="V1214" s="38"/>
      <c r="W1214" s="38"/>
      <c r="X1214" s="38"/>
      <c r="Y1214" s="38"/>
      <c r="Z1214" s="38"/>
      <c r="AA1214" s="38"/>
      <c r="AB1214" s="38"/>
      <c r="AC1214" s="38"/>
      <c r="AD1214" s="38"/>
      <c r="AE1214" s="38"/>
      <c r="AR1214" s="257" t="s">
        <v>198</v>
      </c>
      <c r="AT1214" s="257" t="s">
        <v>181</v>
      </c>
      <c r="AU1214" s="257" t="s">
        <v>96</v>
      </c>
      <c r="AY1214" s="16" t="s">
        <v>180</v>
      </c>
      <c r="BE1214" s="258">
        <f>IF(N1214="základní",J1214,0)</f>
        <v>0</v>
      </c>
      <c r="BF1214" s="258">
        <f>IF(N1214="snížená",J1214,0)</f>
        <v>0</v>
      </c>
      <c r="BG1214" s="258">
        <f>IF(N1214="zákl. přenesená",J1214,0)</f>
        <v>0</v>
      </c>
      <c r="BH1214" s="258">
        <f>IF(N1214="sníž. přenesená",J1214,0)</f>
        <v>0</v>
      </c>
      <c r="BI1214" s="258">
        <f>IF(N1214="nulová",J1214,0)</f>
        <v>0</v>
      </c>
      <c r="BJ1214" s="16" t="s">
        <v>93</v>
      </c>
      <c r="BK1214" s="258">
        <f>ROUND(I1214*H1214,2)</f>
        <v>0</v>
      </c>
      <c r="BL1214" s="16" t="s">
        <v>198</v>
      </c>
      <c r="BM1214" s="257" t="s">
        <v>2464</v>
      </c>
    </row>
    <row r="1215" s="2" customFormat="1">
      <c r="A1215" s="38"/>
      <c r="B1215" s="39"/>
      <c r="C1215" s="40"/>
      <c r="D1215" s="259" t="s">
        <v>187</v>
      </c>
      <c r="E1215" s="40"/>
      <c r="F1215" s="260" t="s">
        <v>2463</v>
      </c>
      <c r="G1215" s="40"/>
      <c r="H1215" s="40"/>
      <c r="I1215" s="154"/>
      <c r="J1215" s="40"/>
      <c r="K1215" s="40"/>
      <c r="L1215" s="44"/>
      <c r="M1215" s="261"/>
      <c r="N1215" s="262"/>
      <c r="O1215" s="91"/>
      <c r="P1215" s="91"/>
      <c r="Q1215" s="91"/>
      <c r="R1215" s="91"/>
      <c r="S1215" s="91"/>
      <c r="T1215" s="92"/>
      <c r="U1215" s="38"/>
      <c r="V1215" s="38"/>
      <c r="W1215" s="38"/>
      <c r="X1215" s="38"/>
      <c r="Y1215" s="38"/>
      <c r="Z1215" s="38"/>
      <c r="AA1215" s="38"/>
      <c r="AB1215" s="38"/>
      <c r="AC1215" s="38"/>
      <c r="AD1215" s="38"/>
      <c r="AE1215" s="38"/>
      <c r="AT1215" s="16" t="s">
        <v>187</v>
      </c>
      <c r="AU1215" s="16" t="s">
        <v>96</v>
      </c>
    </row>
    <row r="1216" s="13" customFormat="1">
      <c r="A1216" s="13"/>
      <c r="B1216" s="267"/>
      <c r="C1216" s="268"/>
      <c r="D1216" s="259" t="s">
        <v>293</v>
      </c>
      <c r="E1216" s="269" t="s">
        <v>1</v>
      </c>
      <c r="F1216" s="270" t="s">
        <v>2448</v>
      </c>
      <c r="G1216" s="268"/>
      <c r="H1216" s="271">
        <v>898.60000000000002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77" t="s">
        <v>293</v>
      </c>
      <c r="AU1216" s="277" t="s">
        <v>96</v>
      </c>
      <c r="AV1216" s="13" t="s">
        <v>96</v>
      </c>
      <c r="AW1216" s="13" t="s">
        <v>40</v>
      </c>
      <c r="AX1216" s="13" t="s">
        <v>93</v>
      </c>
      <c r="AY1216" s="277" t="s">
        <v>180</v>
      </c>
    </row>
    <row r="1217" s="12" customFormat="1" ht="22.8" customHeight="1">
      <c r="A1217" s="12"/>
      <c r="B1217" s="230"/>
      <c r="C1217" s="231"/>
      <c r="D1217" s="232" t="s">
        <v>84</v>
      </c>
      <c r="E1217" s="244" t="s">
        <v>1244</v>
      </c>
      <c r="F1217" s="244" t="s">
        <v>955</v>
      </c>
      <c r="G1217" s="231"/>
      <c r="H1217" s="231"/>
      <c r="I1217" s="234"/>
      <c r="J1217" s="245">
        <f>BK1217</f>
        <v>0</v>
      </c>
      <c r="K1217" s="231"/>
      <c r="L1217" s="236"/>
      <c r="M1217" s="237"/>
      <c r="N1217" s="238"/>
      <c r="O1217" s="238"/>
      <c r="P1217" s="239">
        <f>SUM(P1218:P1220)</f>
        <v>0</v>
      </c>
      <c r="Q1217" s="238"/>
      <c r="R1217" s="239">
        <f>SUM(R1218:R1220)</f>
        <v>0</v>
      </c>
      <c r="S1217" s="238"/>
      <c r="T1217" s="240">
        <f>SUM(T1218:T1220)</f>
        <v>0</v>
      </c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R1217" s="241" t="s">
        <v>93</v>
      </c>
      <c r="AT1217" s="242" t="s">
        <v>84</v>
      </c>
      <c r="AU1217" s="242" t="s">
        <v>93</v>
      </c>
      <c r="AY1217" s="241" t="s">
        <v>180</v>
      </c>
      <c r="BK1217" s="243">
        <f>SUM(BK1218:BK1220)</f>
        <v>0</v>
      </c>
    </row>
    <row r="1218" s="2" customFormat="1" ht="24" customHeight="1">
      <c r="A1218" s="38"/>
      <c r="B1218" s="39"/>
      <c r="C1218" s="246" t="s">
        <v>2465</v>
      </c>
      <c r="D1218" s="246" t="s">
        <v>181</v>
      </c>
      <c r="E1218" s="247" t="s">
        <v>2466</v>
      </c>
      <c r="F1218" s="248" t="s">
        <v>2467</v>
      </c>
      <c r="G1218" s="249" t="s">
        <v>322</v>
      </c>
      <c r="H1218" s="250">
        <v>1455.0750000000001</v>
      </c>
      <c r="I1218" s="251"/>
      <c r="J1218" s="252">
        <f>ROUND(I1218*H1218,2)</f>
        <v>0</v>
      </c>
      <c r="K1218" s="248" t="s">
        <v>280</v>
      </c>
      <c r="L1218" s="44"/>
      <c r="M1218" s="253" t="s">
        <v>1</v>
      </c>
      <c r="N1218" s="254" t="s">
        <v>50</v>
      </c>
      <c r="O1218" s="91"/>
      <c r="P1218" s="255">
        <f>O1218*H1218</f>
        <v>0</v>
      </c>
      <c r="Q1218" s="255">
        <v>0</v>
      </c>
      <c r="R1218" s="255">
        <f>Q1218*H1218</f>
        <v>0</v>
      </c>
      <c r="S1218" s="255">
        <v>0</v>
      </c>
      <c r="T1218" s="256">
        <f>S1218*H1218</f>
        <v>0</v>
      </c>
      <c r="U1218" s="38"/>
      <c r="V1218" s="38"/>
      <c r="W1218" s="38"/>
      <c r="X1218" s="38"/>
      <c r="Y1218" s="38"/>
      <c r="Z1218" s="38"/>
      <c r="AA1218" s="38"/>
      <c r="AB1218" s="38"/>
      <c r="AC1218" s="38"/>
      <c r="AD1218" s="38"/>
      <c r="AE1218" s="38"/>
      <c r="AR1218" s="257" t="s">
        <v>198</v>
      </c>
      <c r="AT1218" s="257" t="s">
        <v>181</v>
      </c>
      <c r="AU1218" s="257" t="s">
        <v>96</v>
      </c>
      <c r="AY1218" s="16" t="s">
        <v>180</v>
      </c>
      <c r="BE1218" s="258">
        <f>IF(N1218="základní",J1218,0)</f>
        <v>0</v>
      </c>
      <c r="BF1218" s="258">
        <f>IF(N1218="snížená",J1218,0)</f>
        <v>0</v>
      </c>
      <c r="BG1218" s="258">
        <f>IF(N1218="zákl. přenesená",J1218,0)</f>
        <v>0</v>
      </c>
      <c r="BH1218" s="258">
        <f>IF(N1218="sníž. přenesená",J1218,0)</f>
        <v>0</v>
      </c>
      <c r="BI1218" s="258">
        <f>IF(N1218="nulová",J1218,0)</f>
        <v>0</v>
      </c>
      <c r="BJ1218" s="16" t="s">
        <v>93</v>
      </c>
      <c r="BK1218" s="258">
        <f>ROUND(I1218*H1218,2)</f>
        <v>0</v>
      </c>
      <c r="BL1218" s="16" t="s">
        <v>198</v>
      </c>
      <c r="BM1218" s="257" t="s">
        <v>2468</v>
      </c>
    </row>
    <row r="1219" s="2" customFormat="1">
      <c r="A1219" s="38"/>
      <c r="B1219" s="39"/>
      <c r="C1219" s="40"/>
      <c r="D1219" s="259" t="s">
        <v>187</v>
      </c>
      <c r="E1219" s="40"/>
      <c r="F1219" s="260" t="s">
        <v>2469</v>
      </c>
      <c r="G1219" s="40"/>
      <c r="H1219" s="40"/>
      <c r="I1219" s="154"/>
      <c r="J1219" s="40"/>
      <c r="K1219" s="40"/>
      <c r="L1219" s="44"/>
      <c r="M1219" s="261"/>
      <c r="N1219" s="262"/>
      <c r="O1219" s="91"/>
      <c r="P1219" s="91"/>
      <c r="Q1219" s="91"/>
      <c r="R1219" s="91"/>
      <c r="S1219" s="91"/>
      <c r="T1219" s="92"/>
      <c r="U1219" s="38"/>
      <c r="V1219" s="38"/>
      <c r="W1219" s="38"/>
      <c r="X1219" s="38"/>
      <c r="Y1219" s="38"/>
      <c r="Z1219" s="38"/>
      <c r="AA1219" s="38"/>
      <c r="AB1219" s="38"/>
      <c r="AC1219" s="38"/>
      <c r="AD1219" s="38"/>
      <c r="AE1219" s="38"/>
      <c r="AT1219" s="16" t="s">
        <v>187</v>
      </c>
      <c r="AU1219" s="16" t="s">
        <v>96</v>
      </c>
    </row>
    <row r="1220" s="13" customFormat="1">
      <c r="A1220" s="13"/>
      <c r="B1220" s="267"/>
      <c r="C1220" s="268"/>
      <c r="D1220" s="259" t="s">
        <v>293</v>
      </c>
      <c r="E1220" s="268"/>
      <c r="F1220" s="270" t="s">
        <v>2470</v>
      </c>
      <c r="G1220" s="268"/>
      <c r="H1220" s="271">
        <v>1455.0750000000001</v>
      </c>
      <c r="I1220" s="272"/>
      <c r="J1220" s="268"/>
      <c r="K1220" s="268"/>
      <c r="L1220" s="273"/>
      <c r="M1220" s="274"/>
      <c r="N1220" s="275"/>
      <c r="O1220" s="275"/>
      <c r="P1220" s="275"/>
      <c r="Q1220" s="275"/>
      <c r="R1220" s="275"/>
      <c r="S1220" s="275"/>
      <c r="T1220" s="276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77" t="s">
        <v>293</v>
      </c>
      <c r="AU1220" s="277" t="s">
        <v>96</v>
      </c>
      <c r="AV1220" s="13" t="s">
        <v>96</v>
      </c>
      <c r="AW1220" s="13" t="s">
        <v>4</v>
      </c>
      <c r="AX1220" s="13" t="s">
        <v>93</v>
      </c>
      <c r="AY1220" s="277" t="s">
        <v>180</v>
      </c>
    </row>
    <row r="1221" s="12" customFormat="1" ht="25.92" customHeight="1">
      <c r="A1221" s="12"/>
      <c r="B1221" s="230"/>
      <c r="C1221" s="231"/>
      <c r="D1221" s="232" t="s">
        <v>84</v>
      </c>
      <c r="E1221" s="233" t="s">
        <v>540</v>
      </c>
      <c r="F1221" s="233" t="s">
        <v>541</v>
      </c>
      <c r="G1221" s="231"/>
      <c r="H1221" s="231"/>
      <c r="I1221" s="234"/>
      <c r="J1221" s="235">
        <f>BK1221</f>
        <v>0</v>
      </c>
      <c r="K1221" s="231"/>
      <c r="L1221" s="236"/>
      <c r="M1221" s="237"/>
      <c r="N1221" s="238"/>
      <c r="O1221" s="238"/>
      <c r="P1221" s="239">
        <f>P1222</f>
        <v>0</v>
      </c>
      <c r="Q1221" s="238"/>
      <c r="R1221" s="239">
        <f>R1222</f>
        <v>25.359000000000002</v>
      </c>
      <c r="S1221" s="238"/>
      <c r="T1221" s="240">
        <f>T1222</f>
        <v>0</v>
      </c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R1221" s="241" t="s">
        <v>96</v>
      </c>
      <c r="AT1221" s="242" t="s">
        <v>84</v>
      </c>
      <c r="AU1221" s="242" t="s">
        <v>85</v>
      </c>
      <c r="AY1221" s="241" t="s">
        <v>180</v>
      </c>
      <c r="BK1221" s="243">
        <f>BK1222</f>
        <v>0</v>
      </c>
    </row>
    <row r="1222" s="12" customFormat="1" ht="22.8" customHeight="1">
      <c r="A1222" s="12"/>
      <c r="B1222" s="230"/>
      <c r="C1222" s="231"/>
      <c r="D1222" s="232" t="s">
        <v>84</v>
      </c>
      <c r="E1222" s="244" t="s">
        <v>2471</v>
      </c>
      <c r="F1222" s="244" t="s">
        <v>2472</v>
      </c>
      <c r="G1222" s="231"/>
      <c r="H1222" s="231"/>
      <c r="I1222" s="234"/>
      <c r="J1222" s="245">
        <f>BK1222</f>
        <v>0</v>
      </c>
      <c r="K1222" s="231"/>
      <c r="L1222" s="236"/>
      <c r="M1222" s="237"/>
      <c r="N1222" s="238"/>
      <c r="O1222" s="238"/>
      <c r="P1222" s="239">
        <f>SUM(P1223:P1225)</f>
        <v>0</v>
      </c>
      <c r="Q1222" s="238"/>
      <c r="R1222" s="239">
        <f>SUM(R1223:R1225)</f>
        <v>25.359000000000002</v>
      </c>
      <c r="S1222" s="238"/>
      <c r="T1222" s="240">
        <f>SUM(T1223:T1225)</f>
        <v>0</v>
      </c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R1222" s="241" t="s">
        <v>96</v>
      </c>
      <c r="AT1222" s="242" t="s">
        <v>84</v>
      </c>
      <c r="AU1222" s="242" t="s">
        <v>93</v>
      </c>
      <c r="AY1222" s="241" t="s">
        <v>180</v>
      </c>
      <c r="BK1222" s="243">
        <f>SUM(BK1223:BK1225)</f>
        <v>0</v>
      </c>
    </row>
    <row r="1223" s="2" customFormat="1" ht="16.5" customHeight="1">
      <c r="A1223" s="38"/>
      <c r="B1223" s="39"/>
      <c r="C1223" s="278" t="s">
        <v>2473</v>
      </c>
      <c r="D1223" s="278" t="s">
        <v>334</v>
      </c>
      <c r="E1223" s="279" t="s">
        <v>2474</v>
      </c>
      <c r="F1223" s="280" t="s">
        <v>2475</v>
      </c>
      <c r="G1223" s="281" t="s">
        <v>290</v>
      </c>
      <c r="H1223" s="282">
        <v>25.359000000000002</v>
      </c>
      <c r="I1223" s="283"/>
      <c r="J1223" s="284">
        <f>ROUND(I1223*H1223,2)</f>
        <v>0</v>
      </c>
      <c r="K1223" s="280" t="s">
        <v>280</v>
      </c>
      <c r="L1223" s="285"/>
      <c r="M1223" s="286" t="s">
        <v>1</v>
      </c>
      <c r="N1223" s="287" t="s">
        <v>50</v>
      </c>
      <c r="O1223" s="91"/>
      <c r="P1223" s="255">
        <f>O1223*H1223</f>
        <v>0</v>
      </c>
      <c r="Q1223" s="255">
        <v>1</v>
      </c>
      <c r="R1223" s="255">
        <f>Q1223*H1223</f>
        <v>25.359000000000002</v>
      </c>
      <c r="S1223" s="255">
        <v>0</v>
      </c>
      <c r="T1223" s="256">
        <f>S1223*H1223</f>
        <v>0</v>
      </c>
      <c r="U1223" s="38"/>
      <c r="V1223" s="38"/>
      <c r="W1223" s="38"/>
      <c r="X1223" s="38"/>
      <c r="Y1223" s="38"/>
      <c r="Z1223" s="38"/>
      <c r="AA1223" s="38"/>
      <c r="AB1223" s="38"/>
      <c r="AC1223" s="38"/>
      <c r="AD1223" s="38"/>
      <c r="AE1223" s="38"/>
      <c r="AR1223" s="257" t="s">
        <v>215</v>
      </c>
      <c r="AT1223" s="257" t="s">
        <v>334</v>
      </c>
      <c r="AU1223" s="257" t="s">
        <v>96</v>
      </c>
      <c r="AY1223" s="16" t="s">
        <v>180</v>
      </c>
      <c r="BE1223" s="258">
        <f>IF(N1223="základní",J1223,0)</f>
        <v>0</v>
      </c>
      <c r="BF1223" s="258">
        <f>IF(N1223="snížená",J1223,0)</f>
        <v>0</v>
      </c>
      <c r="BG1223" s="258">
        <f>IF(N1223="zákl. přenesená",J1223,0)</f>
        <v>0</v>
      </c>
      <c r="BH1223" s="258">
        <f>IF(N1223="sníž. přenesená",J1223,0)</f>
        <v>0</v>
      </c>
      <c r="BI1223" s="258">
        <f>IF(N1223="nulová",J1223,0)</f>
        <v>0</v>
      </c>
      <c r="BJ1223" s="16" t="s">
        <v>93</v>
      </c>
      <c r="BK1223" s="258">
        <f>ROUND(I1223*H1223,2)</f>
        <v>0</v>
      </c>
      <c r="BL1223" s="16" t="s">
        <v>198</v>
      </c>
      <c r="BM1223" s="257" t="s">
        <v>2476</v>
      </c>
    </row>
    <row r="1224" s="2" customFormat="1">
      <c r="A1224" s="38"/>
      <c r="B1224" s="39"/>
      <c r="C1224" s="40"/>
      <c r="D1224" s="259" t="s">
        <v>187</v>
      </c>
      <c r="E1224" s="40"/>
      <c r="F1224" s="260" t="s">
        <v>2477</v>
      </c>
      <c r="G1224" s="40"/>
      <c r="H1224" s="40"/>
      <c r="I1224" s="154"/>
      <c r="J1224" s="40"/>
      <c r="K1224" s="40"/>
      <c r="L1224" s="44"/>
      <c r="M1224" s="261"/>
      <c r="N1224" s="262"/>
      <c r="O1224" s="91"/>
      <c r="P1224" s="91"/>
      <c r="Q1224" s="91"/>
      <c r="R1224" s="91"/>
      <c r="S1224" s="91"/>
      <c r="T1224" s="92"/>
      <c r="U1224" s="38"/>
      <c r="V1224" s="38"/>
      <c r="W1224" s="38"/>
      <c r="X1224" s="38"/>
      <c r="Y1224" s="38"/>
      <c r="Z1224" s="38"/>
      <c r="AA1224" s="38"/>
      <c r="AB1224" s="38"/>
      <c r="AC1224" s="38"/>
      <c r="AD1224" s="38"/>
      <c r="AE1224" s="38"/>
      <c r="AT1224" s="16" t="s">
        <v>187</v>
      </c>
      <c r="AU1224" s="16" t="s">
        <v>96</v>
      </c>
    </row>
    <row r="1225" s="13" customFormat="1">
      <c r="A1225" s="13"/>
      <c r="B1225" s="267"/>
      <c r="C1225" s="268"/>
      <c r="D1225" s="259" t="s">
        <v>293</v>
      </c>
      <c r="E1225" s="269" t="s">
        <v>1</v>
      </c>
      <c r="F1225" s="270" t="s">
        <v>2478</v>
      </c>
      <c r="G1225" s="268"/>
      <c r="H1225" s="271">
        <v>25.359000000000002</v>
      </c>
      <c r="I1225" s="272"/>
      <c r="J1225" s="268"/>
      <c r="K1225" s="268"/>
      <c r="L1225" s="273"/>
      <c r="M1225" s="274"/>
      <c r="N1225" s="275"/>
      <c r="O1225" s="275"/>
      <c r="P1225" s="275"/>
      <c r="Q1225" s="275"/>
      <c r="R1225" s="275"/>
      <c r="S1225" s="275"/>
      <c r="T1225" s="276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77" t="s">
        <v>293</v>
      </c>
      <c r="AU1225" s="277" t="s">
        <v>96</v>
      </c>
      <c r="AV1225" s="13" t="s">
        <v>96</v>
      </c>
      <c r="AW1225" s="13" t="s">
        <v>40</v>
      </c>
      <c r="AX1225" s="13" t="s">
        <v>93</v>
      </c>
      <c r="AY1225" s="277" t="s">
        <v>180</v>
      </c>
    </row>
    <row r="1226" s="12" customFormat="1" ht="25.92" customHeight="1">
      <c r="A1226" s="12"/>
      <c r="B1226" s="230"/>
      <c r="C1226" s="231"/>
      <c r="D1226" s="232" t="s">
        <v>84</v>
      </c>
      <c r="E1226" s="233" t="s">
        <v>334</v>
      </c>
      <c r="F1226" s="233" t="s">
        <v>1150</v>
      </c>
      <c r="G1226" s="231"/>
      <c r="H1226" s="231"/>
      <c r="I1226" s="234"/>
      <c r="J1226" s="235">
        <f>BK1226</f>
        <v>0</v>
      </c>
      <c r="K1226" s="231"/>
      <c r="L1226" s="236"/>
      <c r="M1226" s="237"/>
      <c r="N1226" s="238"/>
      <c r="O1226" s="238"/>
      <c r="P1226" s="239">
        <f>P1227</f>
        <v>0</v>
      </c>
      <c r="Q1226" s="238"/>
      <c r="R1226" s="239">
        <f>R1227</f>
        <v>0</v>
      </c>
      <c r="S1226" s="238"/>
      <c r="T1226" s="240">
        <f>T1227</f>
        <v>0</v>
      </c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R1226" s="241" t="s">
        <v>193</v>
      </c>
      <c r="AT1226" s="242" t="s">
        <v>84</v>
      </c>
      <c r="AU1226" s="242" t="s">
        <v>85</v>
      </c>
      <c r="AY1226" s="241" t="s">
        <v>180</v>
      </c>
      <c r="BK1226" s="243">
        <f>BK1227</f>
        <v>0</v>
      </c>
    </row>
    <row r="1227" s="12" customFormat="1" ht="22.8" customHeight="1">
      <c r="A1227" s="12"/>
      <c r="B1227" s="230"/>
      <c r="C1227" s="231"/>
      <c r="D1227" s="232" t="s">
        <v>84</v>
      </c>
      <c r="E1227" s="244" t="s">
        <v>2479</v>
      </c>
      <c r="F1227" s="244" t="s">
        <v>2480</v>
      </c>
      <c r="G1227" s="231"/>
      <c r="H1227" s="231"/>
      <c r="I1227" s="234"/>
      <c r="J1227" s="245">
        <f>BK1227</f>
        <v>0</v>
      </c>
      <c r="K1227" s="231"/>
      <c r="L1227" s="236"/>
      <c r="M1227" s="237"/>
      <c r="N1227" s="238"/>
      <c r="O1227" s="238"/>
      <c r="P1227" s="239">
        <f>SUM(P1228:P1241)</f>
        <v>0</v>
      </c>
      <c r="Q1227" s="238"/>
      <c r="R1227" s="239">
        <f>SUM(R1228:R1241)</f>
        <v>0</v>
      </c>
      <c r="S1227" s="238"/>
      <c r="T1227" s="240">
        <f>SUM(T1228:T1241)</f>
        <v>0</v>
      </c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R1227" s="241" t="s">
        <v>193</v>
      </c>
      <c r="AT1227" s="242" t="s">
        <v>84</v>
      </c>
      <c r="AU1227" s="242" t="s">
        <v>93</v>
      </c>
      <c r="AY1227" s="241" t="s">
        <v>180</v>
      </c>
      <c r="BK1227" s="243">
        <f>SUM(BK1228:BK1241)</f>
        <v>0</v>
      </c>
    </row>
    <row r="1228" s="2" customFormat="1" ht="16.5" customHeight="1">
      <c r="A1228" s="38"/>
      <c r="B1228" s="39"/>
      <c r="C1228" s="246" t="s">
        <v>2481</v>
      </c>
      <c r="D1228" s="246" t="s">
        <v>181</v>
      </c>
      <c r="E1228" s="247" t="s">
        <v>2482</v>
      </c>
      <c r="F1228" s="248" t="s">
        <v>2483</v>
      </c>
      <c r="G1228" s="249" t="s">
        <v>483</v>
      </c>
      <c r="H1228" s="250">
        <v>3103.1999999999998</v>
      </c>
      <c r="I1228" s="251"/>
      <c r="J1228" s="252">
        <f>ROUND(I1228*H1228,2)</f>
        <v>0</v>
      </c>
      <c r="K1228" s="248" t="s">
        <v>280</v>
      </c>
      <c r="L1228" s="44"/>
      <c r="M1228" s="253" t="s">
        <v>1</v>
      </c>
      <c r="N1228" s="254" t="s">
        <v>50</v>
      </c>
      <c r="O1228" s="91"/>
      <c r="P1228" s="255">
        <f>O1228*H1228</f>
        <v>0</v>
      </c>
      <c r="Q1228" s="255">
        <v>0</v>
      </c>
      <c r="R1228" s="255">
        <f>Q1228*H1228</f>
        <v>0</v>
      </c>
      <c r="S1228" s="255">
        <v>0</v>
      </c>
      <c r="T1228" s="256">
        <f>S1228*H1228</f>
        <v>0</v>
      </c>
      <c r="U1228" s="38"/>
      <c r="V1228" s="38"/>
      <c r="W1228" s="38"/>
      <c r="X1228" s="38"/>
      <c r="Y1228" s="38"/>
      <c r="Z1228" s="38"/>
      <c r="AA1228" s="38"/>
      <c r="AB1228" s="38"/>
      <c r="AC1228" s="38"/>
      <c r="AD1228" s="38"/>
      <c r="AE1228" s="38"/>
      <c r="AR1228" s="257" t="s">
        <v>632</v>
      </c>
      <c r="AT1228" s="257" t="s">
        <v>181</v>
      </c>
      <c r="AU1228" s="257" t="s">
        <v>96</v>
      </c>
      <c r="AY1228" s="16" t="s">
        <v>180</v>
      </c>
      <c r="BE1228" s="258">
        <f>IF(N1228="základní",J1228,0)</f>
        <v>0</v>
      </c>
      <c r="BF1228" s="258">
        <f>IF(N1228="snížená",J1228,0)</f>
        <v>0</v>
      </c>
      <c r="BG1228" s="258">
        <f>IF(N1228="zákl. přenesená",J1228,0)</f>
        <v>0</v>
      </c>
      <c r="BH1228" s="258">
        <f>IF(N1228="sníž. přenesená",J1228,0)</f>
        <v>0</v>
      </c>
      <c r="BI1228" s="258">
        <f>IF(N1228="nulová",J1228,0)</f>
        <v>0</v>
      </c>
      <c r="BJ1228" s="16" t="s">
        <v>93</v>
      </c>
      <c r="BK1228" s="258">
        <f>ROUND(I1228*H1228,2)</f>
        <v>0</v>
      </c>
      <c r="BL1228" s="16" t="s">
        <v>632</v>
      </c>
      <c r="BM1228" s="257" t="s">
        <v>2484</v>
      </c>
    </row>
    <row r="1229" s="2" customFormat="1">
      <c r="A1229" s="38"/>
      <c r="B1229" s="39"/>
      <c r="C1229" s="40"/>
      <c r="D1229" s="259" t="s">
        <v>187</v>
      </c>
      <c r="E1229" s="40"/>
      <c r="F1229" s="260" t="s">
        <v>2485</v>
      </c>
      <c r="G1229" s="40"/>
      <c r="H1229" s="40"/>
      <c r="I1229" s="154"/>
      <c r="J1229" s="40"/>
      <c r="K1229" s="40"/>
      <c r="L1229" s="44"/>
      <c r="M1229" s="261"/>
      <c r="N1229" s="262"/>
      <c r="O1229" s="91"/>
      <c r="P1229" s="91"/>
      <c r="Q1229" s="91"/>
      <c r="R1229" s="91"/>
      <c r="S1229" s="91"/>
      <c r="T1229" s="92"/>
      <c r="U1229" s="38"/>
      <c r="V1229" s="38"/>
      <c r="W1229" s="38"/>
      <c r="X1229" s="38"/>
      <c r="Y1229" s="38"/>
      <c r="Z1229" s="38"/>
      <c r="AA1229" s="38"/>
      <c r="AB1229" s="38"/>
      <c r="AC1229" s="38"/>
      <c r="AD1229" s="38"/>
      <c r="AE1229" s="38"/>
      <c r="AT1229" s="16" t="s">
        <v>187</v>
      </c>
      <c r="AU1229" s="16" t="s">
        <v>96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1923</v>
      </c>
      <c r="G1230" s="268"/>
      <c r="H1230" s="271">
        <v>1038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96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1924</v>
      </c>
      <c r="G1231" s="268"/>
      <c r="H1231" s="271">
        <v>47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96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1925</v>
      </c>
      <c r="G1232" s="268"/>
      <c r="H1232" s="271">
        <v>10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96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3" customFormat="1">
      <c r="A1233" s="13"/>
      <c r="B1233" s="267"/>
      <c r="C1233" s="268"/>
      <c r="D1233" s="259" t="s">
        <v>293</v>
      </c>
      <c r="E1233" s="269" t="s">
        <v>1</v>
      </c>
      <c r="F1233" s="270" t="s">
        <v>1926</v>
      </c>
      <c r="G1233" s="268"/>
      <c r="H1233" s="271">
        <v>160</v>
      </c>
      <c r="I1233" s="272"/>
      <c r="J1233" s="268"/>
      <c r="K1233" s="268"/>
      <c r="L1233" s="273"/>
      <c r="M1233" s="274"/>
      <c r="N1233" s="275"/>
      <c r="O1233" s="275"/>
      <c r="P1233" s="275"/>
      <c r="Q1233" s="275"/>
      <c r="R1233" s="275"/>
      <c r="S1233" s="275"/>
      <c r="T1233" s="27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77" t="s">
        <v>293</v>
      </c>
      <c r="AU1233" s="277" t="s">
        <v>96</v>
      </c>
      <c r="AV1233" s="13" t="s">
        <v>96</v>
      </c>
      <c r="AW1233" s="13" t="s">
        <v>40</v>
      </c>
      <c r="AX1233" s="13" t="s">
        <v>85</v>
      </c>
      <c r="AY1233" s="277" t="s">
        <v>180</v>
      </c>
    </row>
    <row r="1234" s="13" customFormat="1">
      <c r="A1234" s="13"/>
      <c r="B1234" s="267"/>
      <c r="C1234" s="268"/>
      <c r="D1234" s="259" t="s">
        <v>293</v>
      </c>
      <c r="E1234" s="269" t="s">
        <v>1</v>
      </c>
      <c r="F1234" s="270" t="s">
        <v>1927</v>
      </c>
      <c r="G1234" s="268"/>
      <c r="H1234" s="271">
        <v>169</v>
      </c>
      <c r="I1234" s="272"/>
      <c r="J1234" s="268"/>
      <c r="K1234" s="268"/>
      <c r="L1234" s="273"/>
      <c r="M1234" s="274"/>
      <c r="N1234" s="275"/>
      <c r="O1234" s="275"/>
      <c r="P1234" s="275"/>
      <c r="Q1234" s="275"/>
      <c r="R1234" s="275"/>
      <c r="S1234" s="275"/>
      <c r="T1234" s="27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77" t="s">
        <v>293</v>
      </c>
      <c r="AU1234" s="277" t="s">
        <v>96</v>
      </c>
      <c r="AV1234" s="13" t="s">
        <v>96</v>
      </c>
      <c r="AW1234" s="13" t="s">
        <v>40</v>
      </c>
      <c r="AX1234" s="13" t="s">
        <v>85</v>
      </c>
      <c r="AY1234" s="277" t="s">
        <v>180</v>
      </c>
    </row>
    <row r="1235" s="13" customFormat="1">
      <c r="A1235" s="13"/>
      <c r="B1235" s="267"/>
      <c r="C1235" s="268"/>
      <c r="D1235" s="259" t="s">
        <v>293</v>
      </c>
      <c r="E1235" s="269" t="s">
        <v>1</v>
      </c>
      <c r="F1235" s="270" t="s">
        <v>1928</v>
      </c>
      <c r="G1235" s="268"/>
      <c r="H1235" s="271">
        <v>208</v>
      </c>
      <c r="I1235" s="272"/>
      <c r="J1235" s="268"/>
      <c r="K1235" s="268"/>
      <c r="L1235" s="273"/>
      <c r="M1235" s="274"/>
      <c r="N1235" s="275"/>
      <c r="O1235" s="275"/>
      <c r="P1235" s="275"/>
      <c r="Q1235" s="275"/>
      <c r="R1235" s="275"/>
      <c r="S1235" s="275"/>
      <c r="T1235" s="27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77" t="s">
        <v>293</v>
      </c>
      <c r="AU1235" s="277" t="s">
        <v>96</v>
      </c>
      <c r="AV1235" s="13" t="s">
        <v>96</v>
      </c>
      <c r="AW1235" s="13" t="s">
        <v>40</v>
      </c>
      <c r="AX1235" s="13" t="s">
        <v>85</v>
      </c>
      <c r="AY1235" s="277" t="s">
        <v>180</v>
      </c>
    </row>
    <row r="1236" s="13" customFormat="1">
      <c r="A1236" s="13"/>
      <c r="B1236" s="267"/>
      <c r="C1236" s="268"/>
      <c r="D1236" s="259" t="s">
        <v>293</v>
      </c>
      <c r="E1236" s="269" t="s">
        <v>1</v>
      </c>
      <c r="F1236" s="270" t="s">
        <v>1929</v>
      </c>
      <c r="G1236" s="268"/>
      <c r="H1236" s="271">
        <v>51</v>
      </c>
      <c r="I1236" s="272"/>
      <c r="J1236" s="268"/>
      <c r="K1236" s="268"/>
      <c r="L1236" s="273"/>
      <c r="M1236" s="274"/>
      <c r="N1236" s="275"/>
      <c r="O1236" s="275"/>
      <c r="P1236" s="275"/>
      <c r="Q1236" s="275"/>
      <c r="R1236" s="275"/>
      <c r="S1236" s="275"/>
      <c r="T1236" s="27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77" t="s">
        <v>293</v>
      </c>
      <c r="AU1236" s="277" t="s">
        <v>96</v>
      </c>
      <c r="AV1236" s="13" t="s">
        <v>96</v>
      </c>
      <c r="AW1236" s="13" t="s">
        <v>40</v>
      </c>
      <c r="AX1236" s="13" t="s">
        <v>85</v>
      </c>
      <c r="AY1236" s="277" t="s">
        <v>180</v>
      </c>
    </row>
    <row r="1237" s="13" customFormat="1">
      <c r="A1237" s="13"/>
      <c r="B1237" s="267"/>
      <c r="C1237" s="268"/>
      <c r="D1237" s="259" t="s">
        <v>293</v>
      </c>
      <c r="E1237" s="269" t="s">
        <v>1</v>
      </c>
      <c r="F1237" s="270" t="s">
        <v>1930</v>
      </c>
      <c r="G1237" s="268"/>
      <c r="H1237" s="271">
        <v>71</v>
      </c>
      <c r="I1237" s="272"/>
      <c r="J1237" s="268"/>
      <c r="K1237" s="268"/>
      <c r="L1237" s="273"/>
      <c r="M1237" s="274"/>
      <c r="N1237" s="275"/>
      <c r="O1237" s="275"/>
      <c r="P1237" s="275"/>
      <c r="Q1237" s="275"/>
      <c r="R1237" s="275"/>
      <c r="S1237" s="275"/>
      <c r="T1237" s="27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77" t="s">
        <v>293</v>
      </c>
      <c r="AU1237" s="277" t="s">
        <v>96</v>
      </c>
      <c r="AV1237" s="13" t="s">
        <v>96</v>
      </c>
      <c r="AW1237" s="13" t="s">
        <v>40</v>
      </c>
      <c r="AX1237" s="13" t="s">
        <v>85</v>
      </c>
      <c r="AY1237" s="277" t="s">
        <v>180</v>
      </c>
    </row>
    <row r="1238" s="13" customFormat="1">
      <c r="A1238" s="13"/>
      <c r="B1238" s="267"/>
      <c r="C1238" s="268"/>
      <c r="D1238" s="259" t="s">
        <v>293</v>
      </c>
      <c r="E1238" s="269" t="s">
        <v>1</v>
      </c>
      <c r="F1238" s="270" t="s">
        <v>1931</v>
      </c>
      <c r="G1238" s="268"/>
      <c r="H1238" s="271">
        <v>129</v>
      </c>
      <c r="I1238" s="272"/>
      <c r="J1238" s="268"/>
      <c r="K1238" s="268"/>
      <c r="L1238" s="273"/>
      <c r="M1238" s="274"/>
      <c r="N1238" s="275"/>
      <c r="O1238" s="275"/>
      <c r="P1238" s="275"/>
      <c r="Q1238" s="275"/>
      <c r="R1238" s="275"/>
      <c r="S1238" s="275"/>
      <c r="T1238" s="276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77" t="s">
        <v>293</v>
      </c>
      <c r="AU1238" s="277" t="s">
        <v>96</v>
      </c>
      <c r="AV1238" s="13" t="s">
        <v>96</v>
      </c>
      <c r="AW1238" s="13" t="s">
        <v>40</v>
      </c>
      <c r="AX1238" s="13" t="s">
        <v>85</v>
      </c>
      <c r="AY1238" s="277" t="s">
        <v>180</v>
      </c>
    </row>
    <row r="1239" s="13" customFormat="1">
      <c r="A1239" s="13"/>
      <c r="B1239" s="267"/>
      <c r="C1239" s="268"/>
      <c r="D1239" s="259" t="s">
        <v>293</v>
      </c>
      <c r="E1239" s="269" t="s">
        <v>1</v>
      </c>
      <c r="F1239" s="270" t="s">
        <v>1932</v>
      </c>
      <c r="G1239" s="268"/>
      <c r="H1239" s="271">
        <v>492</v>
      </c>
      <c r="I1239" s="272"/>
      <c r="J1239" s="268"/>
      <c r="K1239" s="268"/>
      <c r="L1239" s="273"/>
      <c r="M1239" s="274"/>
      <c r="N1239" s="275"/>
      <c r="O1239" s="275"/>
      <c r="P1239" s="275"/>
      <c r="Q1239" s="275"/>
      <c r="R1239" s="275"/>
      <c r="S1239" s="275"/>
      <c r="T1239" s="27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77" t="s">
        <v>293</v>
      </c>
      <c r="AU1239" s="277" t="s">
        <v>96</v>
      </c>
      <c r="AV1239" s="13" t="s">
        <v>96</v>
      </c>
      <c r="AW1239" s="13" t="s">
        <v>40</v>
      </c>
      <c r="AX1239" s="13" t="s">
        <v>85</v>
      </c>
      <c r="AY1239" s="277" t="s">
        <v>180</v>
      </c>
    </row>
    <row r="1240" s="13" customFormat="1">
      <c r="A1240" s="13"/>
      <c r="B1240" s="267"/>
      <c r="C1240" s="268"/>
      <c r="D1240" s="259" t="s">
        <v>293</v>
      </c>
      <c r="E1240" s="269" t="s">
        <v>1</v>
      </c>
      <c r="F1240" s="270" t="s">
        <v>1933</v>
      </c>
      <c r="G1240" s="268"/>
      <c r="H1240" s="271">
        <v>43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77" t="s">
        <v>293</v>
      </c>
      <c r="AU1240" s="277" t="s">
        <v>96</v>
      </c>
      <c r="AV1240" s="13" t="s">
        <v>96</v>
      </c>
      <c r="AW1240" s="13" t="s">
        <v>40</v>
      </c>
      <c r="AX1240" s="13" t="s">
        <v>85</v>
      </c>
      <c r="AY1240" s="277" t="s">
        <v>180</v>
      </c>
    </row>
    <row r="1241" s="13" customFormat="1">
      <c r="A1241" s="13"/>
      <c r="B1241" s="267"/>
      <c r="C1241" s="268"/>
      <c r="D1241" s="259" t="s">
        <v>293</v>
      </c>
      <c r="E1241" s="269" t="s">
        <v>1</v>
      </c>
      <c r="F1241" s="270" t="s">
        <v>1959</v>
      </c>
      <c r="G1241" s="268"/>
      <c r="H1241" s="271">
        <v>685.20000000000005</v>
      </c>
      <c r="I1241" s="272"/>
      <c r="J1241" s="268"/>
      <c r="K1241" s="268"/>
      <c r="L1241" s="273"/>
      <c r="M1241" s="288"/>
      <c r="N1241" s="289"/>
      <c r="O1241" s="289"/>
      <c r="P1241" s="289"/>
      <c r="Q1241" s="289"/>
      <c r="R1241" s="289"/>
      <c r="S1241" s="289"/>
      <c r="T1241" s="290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77" t="s">
        <v>293</v>
      </c>
      <c r="AU1241" s="277" t="s">
        <v>96</v>
      </c>
      <c r="AV1241" s="13" t="s">
        <v>96</v>
      </c>
      <c r="AW1241" s="13" t="s">
        <v>40</v>
      </c>
      <c r="AX1241" s="13" t="s">
        <v>85</v>
      </c>
      <c r="AY1241" s="277" t="s">
        <v>180</v>
      </c>
    </row>
    <row r="1242" s="2" customFormat="1" ht="6.96" customHeight="1">
      <c r="A1242" s="38"/>
      <c r="B1242" s="66"/>
      <c r="C1242" s="67"/>
      <c r="D1242" s="67"/>
      <c r="E1242" s="67"/>
      <c r="F1242" s="67"/>
      <c r="G1242" s="67"/>
      <c r="H1242" s="67"/>
      <c r="I1242" s="195"/>
      <c r="J1242" s="67"/>
      <c r="K1242" s="67"/>
      <c r="L1242" s="44"/>
      <c r="M1242" s="38"/>
      <c r="O1242" s="38"/>
      <c r="P1242" s="38"/>
      <c r="Q1242" s="38"/>
      <c r="R1242" s="38"/>
      <c r="S1242" s="38"/>
      <c r="T1242" s="38"/>
      <c r="U1242" s="38"/>
      <c r="V1242" s="38"/>
      <c r="W1242" s="38"/>
      <c r="X1242" s="38"/>
      <c r="Y1242" s="38"/>
      <c r="Z1242" s="38"/>
      <c r="AA1242" s="38"/>
      <c r="AB1242" s="38"/>
      <c r="AC1242" s="38"/>
      <c r="AD1242" s="38"/>
      <c r="AE1242" s="38"/>
    </row>
  </sheetData>
  <sheetProtection sheet="1" autoFilter="0" formatColumns="0" formatRows="0" objects="1" scenarios="1" spinCount="100000" saltValue="3uv0vqZuBvummZXAhu4s8vPxt1AQHy/mI/p1eMdvmBgjH+bfnGrGZdggSYxSifvfTgSjlaMVcVVIbHsTrhC/9w==" hashValue="Qy1GGqil5MHjNOY0f1GsrDw/mbNMO7prtOVS+/SsF6daAJnFzXlGVb2L7iHZwbMohaj2TJ8Sj4jgsBUAiUz0JQ==" algorithmName="SHA-512" password="CC35"/>
  <autoFilter ref="C133:K124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DESKTOP-S576JH1\Dvorakp</dc:creator>
  <cp:lastModifiedBy>DESKTOP-S576JH1\Dvorakp</cp:lastModifiedBy>
  <dcterms:created xsi:type="dcterms:W3CDTF">2019-11-26T11:24:43Z</dcterms:created>
  <dcterms:modified xsi:type="dcterms:W3CDTF">2019-11-26T11:25:16Z</dcterms:modified>
</cp:coreProperties>
</file>