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JIRKA\2024\02_Statické zajištění komunikace nad p.č. 613\VŘ\3\"/>
    </mc:Choice>
  </mc:AlternateContent>
  <xr:revisionPtr revIDLastSave="0" documentId="13_ncr:1_{6ABB7C93-89D1-4D58-A267-97E955E61CD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  <sheet name="01 03 Pol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_xlnm.Print_Titles" localSheetId="5">'01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Pol'!$A$1:$Y$64</definedName>
    <definedName name="_xlnm.Print_Area" localSheetId="4">'01 02 Pol'!$A$1:$Y$114</definedName>
    <definedName name="_xlnm.Print_Area" localSheetId="5">'01 03 Pol'!$A$1:$Y$70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O100" i="13" l="1"/>
  <c r="O101" i="13"/>
  <c r="M101" i="13"/>
  <c r="G31" i="13"/>
  <c r="G100" i="13"/>
  <c r="M100" i="13" s="1"/>
  <c r="G101" i="13"/>
  <c r="G102" i="13"/>
  <c r="I100" i="13"/>
  <c r="K100" i="13"/>
  <c r="I63" i="1"/>
  <c r="I62" i="1"/>
  <c r="I58" i="1"/>
  <c r="I55" i="1"/>
  <c r="G43" i="1"/>
  <c r="F43" i="1"/>
  <c r="G41" i="1"/>
  <c r="F41" i="1"/>
  <c r="G60" i="14"/>
  <c r="G9" i="14"/>
  <c r="G8" i="14" s="1"/>
  <c r="I9" i="14"/>
  <c r="I8" i="14" s="1"/>
  <c r="K9" i="14"/>
  <c r="O9" i="14"/>
  <c r="Q9" i="14"/>
  <c r="V9" i="14"/>
  <c r="G11" i="14"/>
  <c r="I11" i="14"/>
  <c r="K11" i="14"/>
  <c r="K8" i="14" s="1"/>
  <c r="M11" i="14"/>
  <c r="O11" i="14"/>
  <c r="O8" i="14" s="1"/>
  <c r="Q11" i="14"/>
  <c r="Q8" i="14" s="1"/>
  <c r="V11" i="14"/>
  <c r="G14" i="14"/>
  <c r="M14" i="14" s="1"/>
  <c r="I14" i="14"/>
  <c r="K14" i="14"/>
  <c r="O14" i="14"/>
  <c r="Q14" i="14"/>
  <c r="V14" i="14"/>
  <c r="G15" i="14"/>
  <c r="I15" i="14"/>
  <c r="K15" i="14"/>
  <c r="M15" i="14"/>
  <c r="O15" i="14"/>
  <c r="Q15" i="14"/>
  <c r="V15" i="14"/>
  <c r="G17" i="14"/>
  <c r="M17" i="14" s="1"/>
  <c r="I17" i="14"/>
  <c r="K17" i="14"/>
  <c r="O17" i="14"/>
  <c r="Q17" i="14"/>
  <c r="V17" i="14"/>
  <c r="V8" i="14" s="1"/>
  <c r="G19" i="14"/>
  <c r="M19" i="14" s="1"/>
  <c r="I19" i="14"/>
  <c r="K19" i="14"/>
  <c r="O19" i="14"/>
  <c r="Q19" i="14"/>
  <c r="V19" i="14"/>
  <c r="G21" i="14"/>
  <c r="I21" i="14"/>
  <c r="K21" i="14"/>
  <c r="M21" i="14"/>
  <c r="O21" i="14"/>
  <c r="Q21" i="14"/>
  <c r="V21" i="14"/>
  <c r="G24" i="14"/>
  <c r="M24" i="14" s="1"/>
  <c r="I24" i="14"/>
  <c r="K24" i="14"/>
  <c r="O24" i="14"/>
  <c r="Q24" i="14"/>
  <c r="V24" i="14"/>
  <c r="G26" i="14"/>
  <c r="I26" i="14"/>
  <c r="K26" i="14"/>
  <c r="M26" i="14"/>
  <c r="O26" i="14"/>
  <c r="Q26" i="14"/>
  <c r="V26" i="14"/>
  <c r="G28" i="14"/>
  <c r="M28" i="14" s="1"/>
  <c r="I28" i="14"/>
  <c r="K28" i="14"/>
  <c r="O28" i="14"/>
  <c r="Q28" i="14"/>
  <c r="V28" i="14"/>
  <c r="G30" i="14"/>
  <c r="M30" i="14" s="1"/>
  <c r="I30" i="14"/>
  <c r="K30" i="14"/>
  <c r="O30" i="14"/>
  <c r="Q30" i="14"/>
  <c r="V30" i="14"/>
  <c r="G31" i="14"/>
  <c r="I31" i="14"/>
  <c r="K31" i="14"/>
  <c r="M31" i="14"/>
  <c r="O31" i="14"/>
  <c r="Q31" i="14"/>
  <c r="V31" i="14"/>
  <c r="G33" i="14"/>
  <c r="M33" i="14" s="1"/>
  <c r="I33" i="14"/>
  <c r="K33" i="14"/>
  <c r="O33" i="14"/>
  <c r="Q33" i="14"/>
  <c r="V33" i="14"/>
  <c r="G34" i="14"/>
  <c r="I34" i="14"/>
  <c r="K34" i="14"/>
  <c r="M34" i="14"/>
  <c r="O34" i="14"/>
  <c r="Q34" i="14"/>
  <c r="V34" i="14"/>
  <c r="G36" i="14"/>
  <c r="G35" i="14" s="1"/>
  <c r="I36" i="14"/>
  <c r="I35" i="14" s="1"/>
  <c r="K36" i="14"/>
  <c r="K35" i="14" s="1"/>
  <c r="M36" i="14"/>
  <c r="O36" i="14"/>
  <c r="O35" i="14" s="1"/>
  <c r="Q36" i="14"/>
  <c r="V36" i="14"/>
  <c r="G37" i="14"/>
  <c r="M37" i="14" s="1"/>
  <c r="I37" i="14"/>
  <c r="K37" i="14"/>
  <c r="O37" i="14"/>
  <c r="Q37" i="14"/>
  <c r="Q35" i="14" s="1"/>
  <c r="V37" i="14"/>
  <c r="V35" i="14" s="1"/>
  <c r="G38" i="14"/>
  <c r="M38" i="14" s="1"/>
  <c r="I38" i="14"/>
  <c r="K38" i="14"/>
  <c r="O38" i="14"/>
  <c r="Q38" i="14"/>
  <c r="V38" i="14"/>
  <c r="G39" i="14"/>
  <c r="I39" i="14"/>
  <c r="K39" i="14"/>
  <c r="M39" i="14"/>
  <c r="O39" i="14"/>
  <c r="Q39" i="14"/>
  <c r="V39" i="14"/>
  <c r="G40" i="14"/>
  <c r="M40" i="14" s="1"/>
  <c r="I40" i="14"/>
  <c r="K40" i="14"/>
  <c r="O40" i="14"/>
  <c r="Q40" i="14"/>
  <c r="V40" i="14"/>
  <c r="G41" i="14"/>
  <c r="I41" i="14"/>
  <c r="K41" i="14"/>
  <c r="M41" i="14"/>
  <c r="O41" i="14"/>
  <c r="Q41" i="14"/>
  <c r="V41" i="14"/>
  <c r="G42" i="14"/>
  <c r="M42" i="14" s="1"/>
  <c r="I42" i="14"/>
  <c r="K42" i="14"/>
  <c r="O42" i="14"/>
  <c r="Q42" i="14"/>
  <c r="V42" i="14"/>
  <c r="G43" i="14"/>
  <c r="M43" i="14" s="1"/>
  <c r="I43" i="14"/>
  <c r="K43" i="14"/>
  <c r="O43" i="14"/>
  <c r="Q43" i="14"/>
  <c r="V43" i="14"/>
  <c r="G44" i="14"/>
  <c r="I44" i="14"/>
  <c r="K44" i="14"/>
  <c r="M44" i="14"/>
  <c r="O44" i="14"/>
  <c r="Q44" i="14"/>
  <c r="V44" i="14"/>
  <c r="G45" i="14"/>
  <c r="M45" i="14" s="1"/>
  <c r="I45" i="14"/>
  <c r="K45" i="14"/>
  <c r="O45" i="14"/>
  <c r="Q45" i="14"/>
  <c r="V45" i="14"/>
  <c r="G46" i="14"/>
  <c r="I46" i="14"/>
  <c r="K46" i="14"/>
  <c r="M46" i="14"/>
  <c r="O46" i="14"/>
  <c r="Q46" i="14"/>
  <c r="V46" i="14"/>
  <c r="G47" i="14"/>
  <c r="M47" i="14" s="1"/>
  <c r="I47" i="14"/>
  <c r="K47" i="14"/>
  <c r="O47" i="14"/>
  <c r="Q47" i="14"/>
  <c r="V47" i="14"/>
  <c r="G48" i="14"/>
  <c r="I48" i="14"/>
  <c r="K48" i="14"/>
  <c r="M48" i="14"/>
  <c r="O48" i="14"/>
  <c r="Q48" i="14"/>
  <c r="V48" i="14"/>
  <c r="O51" i="14"/>
  <c r="Q51" i="14"/>
  <c r="V51" i="14"/>
  <c r="G52" i="14"/>
  <c r="M52" i="14" s="1"/>
  <c r="M51" i="14" s="1"/>
  <c r="I52" i="14"/>
  <c r="I51" i="14" s="1"/>
  <c r="K52" i="14"/>
  <c r="K51" i="14" s="1"/>
  <c r="O52" i="14"/>
  <c r="Q52" i="14"/>
  <c r="V52" i="14"/>
  <c r="I53" i="14"/>
  <c r="K53" i="14"/>
  <c r="O53" i="14"/>
  <c r="Q53" i="14"/>
  <c r="V53" i="14"/>
  <c r="G54" i="14"/>
  <c r="G53" i="14" s="1"/>
  <c r="I54" i="14"/>
  <c r="K54" i="14"/>
  <c r="O54" i="14"/>
  <c r="Q54" i="14"/>
  <c r="V54" i="14"/>
  <c r="O55" i="14"/>
  <c r="G56" i="14"/>
  <c r="M56" i="14" s="1"/>
  <c r="I56" i="14"/>
  <c r="K56" i="14"/>
  <c r="O56" i="14"/>
  <c r="Q56" i="14"/>
  <c r="V56" i="14"/>
  <c r="V55" i="14" s="1"/>
  <c r="G57" i="14"/>
  <c r="G55" i="14" s="1"/>
  <c r="I57" i="14"/>
  <c r="I55" i="14" s="1"/>
  <c r="K57" i="14"/>
  <c r="K55" i="14" s="1"/>
  <c r="O57" i="14"/>
  <c r="Q57" i="14"/>
  <c r="V57" i="14"/>
  <c r="G58" i="14"/>
  <c r="I58" i="14"/>
  <c r="K58" i="14"/>
  <c r="M58" i="14"/>
  <c r="O58" i="14"/>
  <c r="Q58" i="14"/>
  <c r="Q55" i="14" s="1"/>
  <c r="V58" i="14"/>
  <c r="AE60" i="14"/>
  <c r="G9" i="13"/>
  <c r="I9" i="13"/>
  <c r="K9" i="13"/>
  <c r="O9" i="13"/>
  <c r="Q9" i="13"/>
  <c r="V9" i="13"/>
  <c r="G11" i="13"/>
  <c r="M11" i="13" s="1"/>
  <c r="I11" i="13"/>
  <c r="K11" i="13"/>
  <c r="O11" i="13"/>
  <c r="Q11" i="13"/>
  <c r="V11" i="13"/>
  <c r="G18" i="13"/>
  <c r="M18" i="13" s="1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4" i="13"/>
  <c r="M24" i="13" s="1"/>
  <c r="I24" i="13"/>
  <c r="K24" i="13"/>
  <c r="O24" i="13"/>
  <c r="Q24" i="13"/>
  <c r="V24" i="13"/>
  <c r="G27" i="13"/>
  <c r="M27" i="13" s="1"/>
  <c r="I27" i="13"/>
  <c r="K27" i="13"/>
  <c r="O27" i="13"/>
  <c r="Q27" i="13"/>
  <c r="V27" i="13"/>
  <c r="G29" i="13"/>
  <c r="I29" i="13"/>
  <c r="K29" i="13"/>
  <c r="M29" i="13"/>
  <c r="O29" i="13"/>
  <c r="Q29" i="13"/>
  <c r="V29" i="13"/>
  <c r="M31" i="13"/>
  <c r="I31" i="13"/>
  <c r="K31" i="13"/>
  <c r="O31" i="13"/>
  <c r="Q31" i="13"/>
  <c r="V31" i="13"/>
  <c r="G33" i="13"/>
  <c r="M33" i="13" s="1"/>
  <c r="I33" i="13"/>
  <c r="K33" i="13"/>
  <c r="O33" i="13"/>
  <c r="Q33" i="13"/>
  <c r="V33" i="13"/>
  <c r="G34" i="13"/>
  <c r="M34" i="13" s="1"/>
  <c r="I34" i="13"/>
  <c r="K34" i="13"/>
  <c r="O34" i="13"/>
  <c r="Q34" i="13"/>
  <c r="V34" i="13"/>
  <c r="G36" i="13"/>
  <c r="M36" i="13" s="1"/>
  <c r="I36" i="13"/>
  <c r="K36" i="13"/>
  <c r="O36" i="13"/>
  <c r="Q36" i="13"/>
  <c r="V36" i="13"/>
  <c r="G37" i="13"/>
  <c r="I37" i="13"/>
  <c r="K37" i="13"/>
  <c r="M37" i="13"/>
  <c r="O37" i="13"/>
  <c r="Q37" i="13"/>
  <c r="V37" i="13"/>
  <c r="G39" i="13"/>
  <c r="I39" i="13"/>
  <c r="K39" i="13"/>
  <c r="M39" i="13"/>
  <c r="O39" i="13"/>
  <c r="Q39" i="13"/>
  <c r="V39" i="13"/>
  <c r="G41" i="13"/>
  <c r="M41" i="13" s="1"/>
  <c r="I41" i="13"/>
  <c r="K41" i="13"/>
  <c r="O41" i="13"/>
  <c r="Q41" i="13"/>
  <c r="V41" i="13"/>
  <c r="G43" i="13"/>
  <c r="M43" i="13" s="1"/>
  <c r="I43" i="13"/>
  <c r="K43" i="13"/>
  <c r="O43" i="13"/>
  <c r="Q43" i="13"/>
  <c r="V43" i="13"/>
  <c r="G45" i="13"/>
  <c r="M45" i="13" s="1"/>
  <c r="I45" i="13"/>
  <c r="K45" i="13"/>
  <c r="O45" i="13"/>
  <c r="Q45" i="13"/>
  <c r="V45" i="13"/>
  <c r="G47" i="13"/>
  <c r="M47" i="13" s="1"/>
  <c r="I47" i="13"/>
  <c r="K47" i="13"/>
  <c r="O47" i="13"/>
  <c r="Q47" i="13"/>
  <c r="V47" i="13"/>
  <c r="G49" i="13"/>
  <c r="M49" i="13" s="1"/>
  <c r="I49" i="13"/>
  <c r="K49" i="13"/>
  <c r="O49" i="13"/>
  <c r="Q49" i="13"/>
  <c r="V49" i="13"/>
  <c r="G51" i="13"/>
  <c r="M51" i="13" s="1"/>
  <c r="I51" i="13"/>
  <c r="K51" i="13"/>
  <c r="O51" i="13"/>
  <c r="Q51" i="13"/>
  <c r="V51" i="13"/>
  <c r="G53" i="13"/>
  <c r="M53" i="13" s="1"/>
  <c r="I53" i="13"/>
  <c r="K53" i="13"/>
  <c r="O53" i="13"/>
  <c r="Q53" i="13"/>
  <c r="V53" i="13"/>
  <c r="G54" i="13"/>
  <c r="M54" i="13" s="1"/>
  <c r="I54" i="13"/>
  <c r="K54" i="13"/>
  <c r="O54" i="13"/>
  <c r="Q54" i="13"/>
  <c r="V54" i="13"/>
  <c r="G55" i="13"/>
  <c r="M55" i="13" s="1"/>
  <c r="I55" i="13"/>
  <c r="K55" i="13"/>
  <c r="O55" i="13"/>
  <c r="Q55" i="13"/>
  <c r="V55" i="13"/>
  <c r="G57" i="13"/>
  <c r="I57" i="13"/>
  <c r="K57" i="13"/>
  <c r="O57" i="13"/>
  <c r="Q57" i="13"/>
  <c r="V57" i="13"/>
  <c r="G59" i="13"/>
  <c r="M59" i="13" s="1"/>
  <c r="I59" i="13"/>
  <c r="K59" i="13"/>
  <c r="O59" i="13"/>
  <c r="Q59" i="13"/>
  <c r="V59" i="13"/>
  <c r="G61" i="13"/>
  <c r="M61" i="13" s="1"/>
  <c r="I61" i="13"/>
  <c r="K61" i="13"/>
  <c r="O61" i="13"/>
  <c r="Q61" i="13"/>
  <c r="V61" i="13"/>
  <c r="G62" i="13"/>
  <c r="M62" i="13" s="1"/>
  <c r="I62" i="13"/>
  <c r="K62" i="13"/>
  <c r="O62" i="13"/>
  <c r="Q62" i="13"/>
  <c r="V62" i="13"/>
  <c r="G63" i="13"/>
  <c r="M63" i="13" s="1"/>
  <c r="I63" i="13"/>
  <c r="K63" i="13"/>
  <c r="O63" i="13"/>
  <c r="Q63" i="13"/>
  <c r="V63" i="13"/>
  <c r="G66" i="13"/>
  <c r="M66" i="13" s="1"/>
  <c r="I66" i="13"/>
  <c r="K66" i="13"/>
  <c r="O66" i="13"/>
  <c r="Q66" i="13"/>
  <c r="V66" i="13"/>
  <c r="G69" i="13"/>
  <c r="I69" i="13"/>
  <c r="K69" i="13"/>
  <c r="O69" i="13"/>
  <c r="O68" i="13" s="1"/>
  <c r="Q69" i="13"/>
  <c r="V69" i="13"/>
  <c r="G71" i="13"/>
  <c r="I71" i="13"/>
  <c r="I68" i="13" s="1"/>
  <c r="K71" i="13"/>
  <c r="K68" i="13" s="1"/>
  <c r="M71" i="13"/>
  <c r="O71" i="13"/>
  <c r="Q71" i="13"/>
  <c r="Q68" i="13" s="1"/>
  <c r="V71" i="13"/>
  <c r="G73" i="13"/>
  <c r="I73" i="13"/>
  <c r="K73" i="13"/>
  <c r="K72" i="13" s="1"/>
  <c r="O73" i="13"/>
  <c r="Q73" i="13"/>
  <c r="V73" i="13"/>
  <c r="G77" i="13"/>
  <c r="M77" i="13" s="1"/>
  <c r="I77" i="13"/>
  <c r="K77" i="13"/>
  <c r="O77" i="13"/>
  <c r="O72" i="13" s="1"/>
  <c r="Q77" i="13"/>
  <c r="V77" i="13"/>
  <c r="G79" i="13"/>
  <c r="I79" i="13"/>
  <c r="I78" i="13" s="1"/>
  <c r="K79" i="13"/>
  <c r="M79" i="13"/>
  <c r="O79" i="13"/>
  <c r="O78" i="13" s="1"/>
  <c r="Q79" i="13"/>
  <c r="V79" i="13"/>
  <c r="G81" i="13"/>
  <c r="M81" i="13" s="1"/>
  <c r="I81" i="13"/>
  <c r="K81" i="13"/>
  <c r="O81" i="13"/>
  <c r="Q81" i="13"/>
  <c r="V81" i="13"/>
  <c r="I83" i="13"/>
  <c r="O83" i="13"/>
  <c r="G84" i="13"/>
  <c r="M84" i="13" s="1"/>
  <c r="M83" i="13" s="1"/>
  <c r="I84" i="13"/>
  <c r="K84" i="13"/>
  <c r="K83" i="13" s="1"/>
  <c r="O84" i="13"/>
  <c r="Q84" i="13"/>
  <c r="Q83" i="13" s="1"/>
  <c r="V84" i="13"/>
  <c r="V83" i="13" s="1"/>
  <c r="G86" i="13"/>
  <c r="I86" i="13"/>
  <c r="K86" i="13"/>
  <c r="O86" i="13"/>
  <c r="Q86" i="13"/>
  <c r="V86" i="13"/>
  <c r="G87" i="13"/>
  <c r="M87" i="13" s="1"/>
  <c r="I87" i="13"/>
  <c r="K87" i="13"/>
  <c r="O87" i="13"/>
  <c r="Q87" i="13"/>
  <c r="V87" i="13"/>
  <c r="G89" i="13"/>
  <c r="M89" i="13" s="1"/>
  <c r="I89" i="13"/>
  <c r="K89" i="13"/>
  <c r="O89" i="13"/>
  <c r="Q89" i="13"/>
  <c r="V89" i="13"/>
  <c r="G91" i="13"/>
  <c r="I91" i="13"/>
  <c r="K91" i="13"/>
  <c r="O91" i="13"/>
  <c r="Q91" i="13"/>
  <c r="V91" i="13"/>
  <c r="G92" i="13"/>
  <c r="M92" i="13" s="1"/>
  <c r="I92" i="13"/>
  <c r="K92" i="13"/>
  <c r="O92" i="13"/>
  <c r="Q92" i="13"/>
  <c r="V92" i="13"/>
  <c r="G94" i="13"/>
  <c r="M94" i="13" s="1"/>
  <c r="I94" i="13"/>
  <c r="K94" i="13"/>
  <c r="O94" i="13"/>
  <c r="Q94" i="13"/>
  <c r="V94" i="13"/>
  <c r="G95" i="13"/>
  <c r="I95" i="13"/>
  <c r="K95" i="13"/>
  <c r="M95" i="13"/>
  <c r="O95" i="13"/>
  <c r="Q95" i="13"/>
  <c r="V95" i="13"/>
  <c r="G96" i="13"/>
  <c r="M96" i="13" s="1"/>
  <c r="I96" i="13"/>
  <c r="K96" i="13"/>
  <c r="O96" i="13"/>
  <c r="Q96" i="13"/>
  <c r="V96" i="13"/>
  <c r="G97" i="13"/>
  <c r="M97" i="13" s="1"/>
  <c r="I97" i="13"/>
  <c r="K97" i="13"/>
  <c r="O97" i="13"/>
  <c r="Q97" i="13"/>
  <c r="V97" i="13"/>
  <c r="G98" i="13"/>
  <c r="M98" i="13" s="1"/>
  <c r="I98" i="13"/>
  <c r="K98" i="13"/>
  <c r="O98" i="13"/>
  <c r="Q98" i="13"/>
  <c r="V98" i="13"/>
  <c r="G99" i="13"/>
  <c r="M99" i="13" s="1"/>
  <c r="I99" i="13"/>
  <c r="K99" i="13"/>
  <c r="O99" i="13"/>
  <c r="Q99" i="13"/>
  <c r="V99" i="13"/>
  <c r="M102" i="13"/>
  <c r="I102" i="13"/>
  <c r="K102" i="13"/>
  <c r="O102" i="13"/>
  <c r="Q102" i="13"/>
  <c r="V102" i="13"/>
  <c r="AE104" i="13"/>
  <c r="F40" i="1" s="1"/>
  <c r="G54" i="12"/>
  <c r="G8" i="12"/>
  <c r="V8" i="12"/>
  <c r="G9" i="12"/>
  <c r="I9" i="12"/>
  <c r="K9" i="12"/>
  <c r="M9" i="12"/>
  <c r="O9" i="12"/>
  <c r="Q9" i="12"/>
  <c r="V9" i="12"/>
  <c r="G20" i="12"/>
  <c r="I20" i="12"/>
  <c r="I8" i="12" s="1"/>
  <c r="K20" i="12"/>
  <c r="K8" i="12" s="1"/>
  <c r="M20" i="12"/>
  <c r="O20" i="12"/>
  <c r="O8" i="12" s="1"/>
  <c r="Q20" i="12"/>
  <c r="V20" i="12"/>
  <c r="G27" i="12"/>
  <c r="I27" i="12"/>
  <c r="K27" i="12"/>
  <c r="M27" i="12"/>
  <c r="O27" i="12"/>
  <c r="Q27" i="12"/>
  <c r="V27" i="12"/>
  <c r="G30" i="12"/>
  <c r="M30" i="12" s="1"/>
  <c r="I30" i="12"/>
  <c r="K30" i="12"/>
  <c r="O30" i="12"/>
  <c r="Q30" i="12"/>
  <c r="V30" i="12"/>
  <c r="G34" i="12"/>
  <c r="I34" i="12"/>
  <c r="K34" i="12"/>
  <c r="M34" i="12"/>
  <c r="O34" i="12"/>
  <c r="Q34" i="12"/>
  <c r="Q8" i="12" s="1"/>
  <c r="V34" i="12"/>
  <c r="G38" i="12"/>
  <c r="M38" i="12" s="1"/>
  <c r="I38" i="12"/>
  <c r="K38" i="12"/>
  <c r="O38" i="12"/>
  <c r="Q38" i="12"/>
  <c r="V38" i="12"/>
  <c r="G39" i="12"/>
  <c r="I39" i="12"/>
  <c r="K39" i="12"/>
  <c r="M39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8" i="12"/>
  <c r="I48" i="12"/>
  <c r="K48" i="12"/>
  <c r="M48" i="12"/>
  <c r="O48" i="12"/>
  <c r="Q48" i="12"/>
  <c r="V48" i="12"/>
  <c r="AE54" i="12"/>
  <c r="AF54" i="12"/>
  <c r="I20" i="1"/>
  <c r="I19" i="1"/>
  <c r="I18" i="1"/>
  <c r="H44" i="1"/>
  <c r="I43" i="1"/>
  <c r="I41" i="1"/>
  <c r="J28" i="1"/>
  <c r="J26" i="1"/>
  <c r="G38" i="1"/>
  <c r="F38" i="1"/>
  <c r="J23" i="1"/>
  <c r="J24" i="1"/>
  <c r="J25" i="1"/>
  <c r="J27" i="1"/>
  <c r="E24" i="1"/>
  <c r="G24" i="1"/>
  <c r="E26" i="1"/>
  <c r="G26" i="1"/>
  <c r="I85" i="13" l="1"/>
  <c r="G90" i="13"/>
  <c r="I61" i="1" s="1"/>
  <c r="G85" i="13"/>
  <c r="I60" i="1" s="1"/>
  <c r="G78" i="13"/>
  <c r="I57" i="1" s="1"/>
  <c r="G72" i="13"/>
  <c r="I56" i="1" s="1"/>
  <c r="V90" i="13"/>
  <c r="K85" i="13"/>
  <c r="V72" i="13"/>
  <c r="V68" i="13"/>
  <c r="K78" i="13"/>
  <c r="Q56" i="13"/>
  <c r="I38" i="13"/>
  <c r="K38" i="13"/>
  <c r="O90" i="13"/>
  <c r="Q90" i="13"/>
  <c r="M78" i="13"/>
  <c r="I72" i="13"/>
  <c r="I56" i="13"/>
  <c r="G38" i="13"/>
  <c r="I52" i="1" s="1"/>
  <c r="G56" i="13"/>
  <c r="I53" i="1" s="1"/>
  <c r="V38" i="13"/>
  <c r="F39" i="1"/>
  <c r="F42" i="1"/>
  <c r="V85" i="13"/>
  <c r="V56" i="13"/>
  <c r="M91" i="13"/>
  <c r="Q85" i="13"/>
  <c r="Q72" i="13"/>
  <c r="G68" i="13"/>
  <c r="I54" i="1" s="1"/>
  <c r="O38" i="13"/>
  <c r="Q38" i="13"/>
  <c r="O8" i="13"/>
  <c r="K90" i="13"/>
  <c r="O85" i="13"/>
  <c r="V78" i="13"/>
  <c r="Q8" i="13"/>
  <c r="K8" i="13"/>
  <c r="I90" i="13"/>
  <c r="M86" i="13"/>
  <c r="M85" i="13" s="1"/>
  <c r="Q78" i="13"/>
  <c r="M73" i="13"/>
  <c r="M72" i="13" s="1"/>
  <c r="O56" i="13"/>
  <c r="I8" i="13"/>
  <c r="K56" i="13"/>
  <c r="V8" i="13"/>
  <c r="G8" i="13"/>
  <c r="J40" i="1"/>
  <c r="J43" i="1"/>
  <c r="J42" i="1"/>
  <c r="M35" i="14"/>
  <c r="M54" i="14"/>
  <c r="M53" i="14" s="1"/>
  <c r="G51" i="14"/>
  <c r="M9" i="14"/>
  <c r="M8" i="14" s="1"/>
  <c r="AF60" i="14"/>
  <c r="M57" i="14"/>
  <c r="M55" i="14" s="1"/>
  <c r="M90" i="13"/>
  <c r="M38" i="13"/>
  <c r="M69" i="13"/>
  <c r="M68" i="13" s="1"/>
  <c r="M57" i="13"/>
  <c r="M56" i="13" s="1"/>
  <c r="M9" i="13"/>
  <c r="M8" i="13" s="1"/>
  <c r="AF104" i="13"/>
  <c r="G83" i="13"/>
  <c r="I59" i="1" s="1"/>
  <c r="M8" i="12"/>
  <c r="J39" i="1"/>
  <c r="J44" i="1" s="1"/>
  <c r="J41" i="1"/>
  <c r="I17" i="1" l="1"/>
  <c r="I51" i="1"/>
  <c r="G104" i="13"/>
  <c r="F44" i="1"/>
  <c r="G23" i="1" s="1"/>
  <c r="G40" i="1"/>
  <c r="I40" i="1" s="1"/>
  <c r="G42" i="1"/>
  <c r="I42" i="1" s="1"/>
  <c r="G39" i="1"/>
  <c r="G44" i="1" s="1"/>
  <c r="G25" i="1" s="1"/>
  <c r="A27" i="1" l="1"/>
  <c r="I39" i="1"/>
  <c r="I44" i="1" s="1"/>
  <c r="I64" i="1"/>
  <c r="I16" i="1"/>
  <c r="I21" i="1" s="1"/>
  <c r="J58" i="1" l="1"/>
  <c r="J63" i="1"/>
  <c r="J51" i="1"/>
  <c r="J54" i="1"/>
  <c r="J53" i="1"/>
  <c r="J55" i="1"/>
  <c r="J57" i="1"/>
  <c r="J61" i="1"/>
  <c r="J60" i="1"/>
  <c r="J56" i="1"/>
  <c r="J52" i="1"/>
  <c r="J62" i="1"/>
  <c r="J59" i="1"/>
  <c r="G28" i="1"/>
  <c r="G27" i="1" s="1"/>
  <c r="G29" i="1" s="1"/>
  <c r="A28" i="1"/>
  <c r="J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Machycek</author>
  </authors>
  <commentList>
    <comment ref="S6" authorId="0" shapeId="0" xr:uid="{24D15AC7-AEB3-49A2-A0B9-32968FC59A2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89162E7-5901-4663-8671-B7C411B603A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Machycek</author>
  </authors>
  <commentList>
    <comment ref="S6" authorId="0" shapeId="0" xr:uid="{7BFA7010-73F2-41D5-98E2-8B48D7C5A23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D7FC043-14E4-4771-A366-B5504987C90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Machycek</author>
  </authors>
  <commentList>
    <comment ref="S6" authorId="0" shapeId="0" xr:uid="{EF3D2254-DD2C-472E-88FB-E596C84F363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AF497F6-20DA-489E-B4D6-7F4BD3C182B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<sst xmlns="http://schemas.openxmlformats.org/spreadsheetml/2006/main" count="1213" uniqueCount="376">
  <si>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</si>
  <si>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</si>
  <si>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</si>
  <si>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</si>
  <si>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</si>
  <si>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</si>
  <si>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</si>
  <si>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</si>
  <si>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</si>
  <si>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</si>
  <si>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</si>
  <si>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</si>
  <si>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</si>
  <si>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</si>
  <si>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</si>
  <si>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</si>
  <si>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</si>
  <si>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</si>
  <si>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</si>
  <si>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</si>
  <si>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</si>
  <si>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</si>
  <si>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</si>
  <si>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</si>
  <si>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</si>
  <si>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</si>
  <si>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</si>
  <si>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</si>
  <si>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</si>
  <si>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</si>
  <si>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</si>
  <si>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</si>
  <si>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</si>
  <si>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</si>
  <si>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</si>
  <si>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</si>
  <si>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</si>
  <si>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</si>
  <si>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</si>
  <si>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</si>
  <si>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</si>
  <si>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</si>
  <si>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</si>
  <si>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Machýček</t>
  </si>
  <si>
    <t>LM1248</t>
  </si>
  <si>
    <t>Zajištění svahu nad domem č.p.613, K.Ú. Štramberk</t>
  </si>
  <si>
    <t>Stavba</t>
  </si>
  <si>
    <t>01</t>
  </si>
  <si>
    <t>Stavební objekt</t>
  </si>
  <si>
    <t>Ostatní a vedlejší náklady</t>
  </si>
  <si>
    <t>02</t>
  </si>
  <si>
    <t>Opěrná zeď</t>
  </si>
  <si>
    <t>03</t>
  </si>
  <si>
    <t>Přeložka vodovodu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</si>
  <si>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</si>
  <si>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</si>
  <si>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</si>
  <si>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</si>
  <si>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</si>
  <si>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</si>
  <si>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</si>
  <si>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</si>
  <si>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</si>
  <si>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</si>
  <si>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</si>
  <si>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</si>
  <si>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8</t>
  </si>
  <si>
    <t>Trubní vedení</t>
  </si>
  <si>
    <t>9</t>
  </si>
  <si>
    <t>Ostatní konstrukce, bourání</t>
  </si>
  <si>
    <t>93</t>
  </si>
  <si>
    <t>Dokončovací práce inženýrských staveb</t>
  </si>
  <si>
    <t>96</t>
  </si>
  <si>
    <t>Bourání konstrukcí</t>
  </si>
  <si>
    <t>99</t>
  </si>
  <si>
    <t>Staveništní přesun hmot</t>
  </si>
  <si>
    <t>711</t>
  </si>
  <si>
    <t>Izolace proti vodě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</si>
  <si>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</si>
  <si>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</si>
  <si>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</si>
  <si>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</si>
  <si>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</si>
  <si>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</si>
  <si>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</si>
  <si>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</si>
  <si>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</si>
  <si>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</si>
  <si>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</si>
  <si>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</si>
  <si>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</si>
  <si>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</si>
  <si>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</si>
  <si>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</si>
  <si>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</si>
  <si>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</si>
  <si>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</si>
  <si>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</si>
  <si>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</si>
  <si>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</si>
  <si>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</si>
  <si>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</si>
  <si>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</si>
  <si>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</si>
  <si>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</si>
  <si>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</si>
  <si>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</si>
  <si>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</si>
  <si>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</si>
  <si>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</si>
  <si>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</si>
  <si>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</si>
  <si>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</si>
  <si>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VRN001</t>
  </si>
  <si>
    <t>Vybudování zařízení staveniště</t>
  </si>
  <si>
    <t>Soubor</t>
  </si>
  <si>
    <t>Vlastní</t>
  </si>
  <si>
    <t>Indiv</t>
  </si>
  <si>
    <t>Práce</t>
  </si>
  <si>
    <t>Běžná</t>
  </si>
  <si>
    <t>POL1_0</t>
  </si>
  <si>
    <t xml:space="preserve">Náklady zhotovitele související se zajištěním provozů nutných pro pro vádění díla : </t>
  </si>
  <si>
    <t>VV</t>
  </si>
  <si>
    <t xml:space="preserve">- kanceláře řídících pracovníků : </t>
  </si>
  <si>
    <t xml:space="preserve">- sociální objekty pro pracovníky stavby : </t>
  </si>
  <si>
    <t xml:space="preserve">- buňka s koupelnou : </t>
  </si>
  <si>
    <t xml:space="preserve">- mobilní WC : </t>
  </si>
  <si>
    <t xml:space="preserve">- oplocení stavby : </t>
  </si>
  <si>
    <t xml:space="preserve">- ostraha staveniště : </t>
  </si>
  <si>
    <t xml:space="preserve">- vnitrostaveništní rozvody všech potřebných energií vč. jejich poplatků : </t>
  </si>
  <si>
    <t xml:space="preserve">- zajištění podružných měření spotřeby : </t>
  </si>
  <si>
    <t>1,0</t>
  </si>
  <si>
    <t>VRN002</t>
  </si>
  <si>
    <t>Provoz zařízení staveniště</t>
  </si>
  <si>
    <t xml:space="preserve">- zřízení trvalé, dočasné deponie a mezideponie : </t>
  </si>
  <si>
    <t xml:space="preserve">- příjezdy a přístupy na staveniště : </t>
  </si>
  <si>
    <t xml:space="preserve">- úpravy staveniště z hlediska bezpečnosti a ochrany zdraví třetích osob, vč. nutných úprav pro osoby s omezenou schopností pohybu a orientace, uspořádání a bezpečnost staveniště z hlediska ochrany veřejných zájmů, dodržení podmínek pro provádění staveb : </t>
  </si>
  <si>
    <t xml:space="preserve">z hlediska BOZP, dodržování podmínek pro ochranu životního prostředí při výstavbě, dodržení podmínek - možnosti nakládání s odpady, splnění zvláštních požadavků na provádění stavby, které vyžadují bezpečnostní opatření : </t>
  </si>
  <si>
    <t xml:space="preserve">- provozní náklady na energie,náklady na vybavení, objektů, náklady na údržbu objektu, náklady na úklid ploch využívaných pro objekt : </t>
  </si>
  <si>
    <t>VRN003</t>
  </si>
  <si>
    <t>Odstranění zařízení staveniště</t>
  </si>
  <si>
    <t xml:space="preserve">Náklady zhotovitele spojené s kompletní likvidací zařízení staveniště vč. uvedení všech dotčených ploch a zařízení do bezvadného stavu : </t>
  </si>
  <si>
    <t>VRN004</t>
  </si>
  <si>
    <t>Provozní a územní vlivy</t>
  </si>
  <si>
    <t xml:space="preserve">Náklady související se ztíženými podmínkami při provádění díla v závislosti na okolním provozu ( pro práce prováděné za nepřerušeného nebo omezeného provozu v dotčených objektech nebo samotném areálu) : </t>
  </si>
  <si>
    <t xml:space="preserve">Náklady spojené s mimostaveništní dopravou, územní vlivy ( území se ztíženými výrobními podmínkami, se ztíženými dopravními podmínkami) : </t>
  </si>
  <si>
    <t>VRN006</t>
  </si>
  <si>
    <t>Dokumentace skutečného provedení , předání a převzetí díla</t>
  </si>
  <si>
    <t xml:space="preserve">- Vypracování projektu skutečného provedení díla : </t>
  </si>
  <si>
    <t xml:space="preserve">- Předání dokumentace objednateli ve třech písemných vyhotoveních a digitálně v jednom vyhotovení na CD ve formátu pdf : </t>
  </si>
  <si>
    <t>VRN008</t>
  </si>
  <si>
    <t>Náklady spojené s pravidelným úklidem kolem stavby</t>
  </si>
  <si>
    <t>soubor</t>
  </si>
  <si>
    <t>POL1_</t>
  </si>
  <si>
    <t>VRN011</t>
  </si>
  <si>
    <t>Vytyčení stavby a inž.sítí</t>
  </si>
  <si>
    <t>kpl</t>
  </si>
  <si>
    <t>VRN012</t>
  </si>
  <si>
    <t>Geodetické práce</t>
  </si>
  <si>
    <t>VRN013</t>
  </si>
  <si>
    <t>Geometrický plán</t>
  </si>
  <si>
    <t xml:space="preserve">- příprava podkladů, vyhotovení žádosti pro vklad na katastrální úřad : </t>
  </si>
  <si>
    <t xml:space="preserve">- polní práce spojené s vyhotovením geometrického plánu : </t>
  </si>
  <si>
    <t xml:space="preserve">- výpočetní a grafické kancelářské práce : </t>
  </si>
  <si>
    <t xml:space="preserve">- úřední ověření výsledného elaborátu : </t>
  </si>
  <si>
    <t xml:space="preserve">- schválení návrhu vkladu do katastru nemovistostí příslušným katastrálním úřadem : </t>
  </si>
  <si>
    <t>VRN014</t>
  </si>
  <si>
    <t>Dočasné dopravní značení</t>
  </si>
  <si>
    <t xml:space="preserve">- doprava, montáž a demontáž dočasného dopravního značení : </t>
  </si>
  <si>
    <t xml:space="preserve">- celkem 4 značek na dvou sloupcích po dobu 60 dní : </t>
  </si>
  <si>
    <t xml:space="preserve">- celkem 1 závora Z2 p odobu 60 dní : </t>
  </si>
  <si>
    <t>SUM</t>
  </si>
  <si>
    <t>Poznámky uchazeče k zadání</t>
  </si>
  <si>
    <t>POPUZIV</t>
  </si>
  <si>
    <t>END</t>
  </si>
  <si>
    <t>121101101R00</t>
  </si>
  <si>
    <t>Sejmutí ornice s přemístěním do 50 m</t>
  </si>
  <si>
    <t>m3</t>
  </si>
  <si>
    <t>RTS 23/ II</t>
  </si>
  <si>
    <t>(6,93+7,21+9,0)*1,3*0,1</t>
  </si>
  <si>
    <t>132201210R00</t>
  </si>
  <si>
    <t>Hloubení rýh š.do 200 cm hor.3 do 50 m3,STROJNĚ</t>
  </si>
  <si>
    <t xml:space="preserve">Pro opěrnou zeď : </t>
  </si>
  <si>
    <t>6,93*1,3*(0,4+1,2)/2</t>
  </si>
  <si>
    <t>7,21*1,3*(0,7+1,5)/2</t>
  </si>
  <si>
    <t>9,00*1,3*(0,9+1,7)/2</t>
  </si>
  <si>
    <t xml:space="preserve">Pro vyustění drenáže : </t>
  </si>
  <si>
    <t>0,5*1,0*0,3</t>
  </si>
  <si>
    <t>132201219R00</t>
  </si>
  <si>
    <t>Přípl.za lepivost,hloubení rýh 200cm,hor.3,STROJNĚ</t>
  </si>
  <si>
    <t>174101101R00</t>
  </si>
  <si>
    <t>Zásyp jam, rýh, šachet se zhutněním</t>
  </si>
  <si>
    <t>0,8*0,2*6,93</t>
  </si>
  <si>
    <t>0,8*0,5*7,21</t>
  </si>
  <si>
    <t>0,8*0,7*9,00</t>
  </si>
  <si>
    <t>0,3*0,1*(9,0+7,21+6,93-0,5)</t>
  </si>
  <si>
    <t>162301102R00</t>
  </si>
  <si>
    <t>Vodorovné přemístění výkopku z hor.1-4 do 1000 m</t>
  </si>
  <si>
    <t>Odvoz zeminy pro zpětný zásyp na meziskládku : 9,712</t>
  </si>
  <si>
    <t>Odvoz zeminy pro zpětný zásyp zpět na stavbu : 9,712</t>
  </si>
  <si>
    <t>167101101R00</t>
  </si>
  <si>
    <t>Nakládání výkopku z hor. 1 ÷ 4 v množství do 100 m3</t>
  </si>
  <si>
    <t>162701105R00</t>
  </si>
  <si>
    <t>Vodorovné přemístění výkopku z hor.1-4 do 10000 m</t>
  </si>
  <si>
    <t>32,8775-9,712</t>
  </si>
  <si>
    <t>162701109R00</t>
  </si>
  <si>
    <t>Příplatek k vod. přemístění hor.1-4 za další 1 km</t>
  </si>
  <si>
    <t>23,1655*5</t>
  </si>
  <si>
    <t>171201201R00</t>
  </si>
  <si>
    <t>Uložení sypaniny na skládku</t>
  </si>
  <si>
    <t>199000005R00</t>
  </si>
  <si>
    <t>Poplatek za skládku zeminy 1- 4, č. dle katal. odpadů 17 05 04</t>
  </si>
  <si>
    <t>t</t>
  </si>
  <si>
    <t>23,1655*1,7</t>
  </si>
  <si>
    <t>182301122R00</t>
  </si>
  <si>
    <t>Rozprostření ornice, svah, tl. 10-15 cm, do 500 m2</t>
  </si>
  <si>
    <t>m2</t>
  </si>
  <si>
    <t>180400021RA0</t>
  </si>
  <si>
    <t>Založení trávníku parkového, svah, s dodáním osiva</t>
  </si>
  <si>
    <t>Agregovaná položka</t>
  </si>
  <si>
    <t>POL2_</t>
  </si>
  <si>
    <t>2125721RR</t>
  </si>
  <si>
    <t>Lože trativodu z nepropustného materiálu</t>
  </si>
  <si>
    <t>0,4*0,3*(9,0+7,21+6,93)</t>
  </si>
  <si>
    <t>212561111R00</t>
  </si>
  <si>
    <t>Výplň odvodňov. trativodů kam. hrubě drcen. 8/16 mm</t>
  </si>
  <si>
    <t>0,6*0,45*(9,0+7,21+6,93)</t>
  </si>
  <si>
    <t>871318111R00</t>
  </si>
  <si>
    <t>Kladení drenážního potrubí z plastických hmot</t>
  </si>
  <si>
    <t>m</t>
  </si>
  <si>
    <t>9,0+7,21+6,93-1,0+2,0</t>
  </si>
  <si>
    <t>28611223.AR</t>
  </si>
  <si>
    <t>Trubka PVC drenážní flexibilní d 100 mm</t>
  </si>
  <si>
    <t>SPCM</t>
  </si>
  <si>
    <t>Specifikace</t>
  </si>
  <si>
    <t>POL3_</t>
  </si>
  <si>
    <t>24,14*1,05</t>
  </si>
  <si>
    <t>289971231R00</t>
  </si>
  <si>
    <t>Zřízení vrstvy z geotext. sklon do 1:1 š.do 3 m</t>
  </si>
  <si>
    <t>1,2*6,93+1,5*7,21+1,7*9,0</t>
  </si>
  <si>
    <t>69366198R</t>
  </si>
  <si>
    <t>Geotextilie 300 g/m2 ze 100% PP</t>
  </si>
  <si>
    <t>34,431*1,2</t>
  </si>
  <si>
    <t>229942112R00</t>
  </si>
  <si>
    <t>Trubkové mikropiloty z oc.11 523, hladké D přes 80 do 105 mm vč.vrtání</t>
  </si>
  <si>
    <t>tr 89/10 - délka 3,0-3,5 m : (3,0+3,5)/2*22,0</t>
  </si>
  <si>
    <t>229946122R00</t>
  </si>
  <si>
    <t>Hlavy mikropilot tlakových/tahových D přes 80 do 105 mm</t>
  </si>
  <si>
    <t>kus</t>
  </si>
  <si>
    <t>282602112R00</t>
  </si>
  <si>
    <t>Injektáž mikropilot/kotev s 2obturátor,do 2,0 MPa</t>
  </si>
  <si>
    <t>h</t>
  </si>
  <si>
    <t>282611116R00</t>
  </si>
  <si>
    <t>Hmoty pro injektáž vysokotlak., cement</t>
  </si>
  <si>
    <t>327323129R01</t>
  </si>
  <si>
    <t>Zdi a valy z betonu želez. C 30/37-XF4</t>
  </si>
  <si>
    <t>6,93*0,8*1,2+7,21*0,8*1,5+9,0*0,8*1,7</t>
  </si>
  <si>
    <t>327351211R00</t>
  </si>
  <si>
    <t>Bednění zdí a valů - zřízení</t>
  </si>
  <si>
    <t>6,93*1,2*2+7,21*1,5*2+9,0*1,7*2+0,8*1,7</t>
  </si>
  <si>
    <t>327351219R00</t>
  </si>
  <si>
    <t>Bednění zdí a valů příplatek za zakřivení</t>
  </si>
  <si>
    <t>327351221R00</t>
  </si>
  <si>
    <t>Bednění zdí a valů - odbednění</t>
  </si>
  <si>
    <t>327361007R00</t>
  </si>
  <si>
    <t>Výztuž zdí a valů z oceli B500B (10 505), D do 12 mm</t>
  </si>
  <si>
    <t>((3,6*4+3,75*4+4,65*4)*0,617*1,2)/1000</t>
  </si>
  <si>
    <t>(0,55*420*0,222*1,2)/1000</t>
  </si>
  <si>
    <t>327361040R00</t>
  </si>
  <si>
    <t>Výztuž zdí a valů ze svařovaných sítí</t>
  </si>
  <si>
    <t>((2,0*1,5)*60,0*5,4)/1000</t>
  </si>
  <si>
    <t>465511511R00</t>
  </si>
  <si>
    <t>Dlažba z lom. kam. do MC do 20 m2 vysp. MCs, 20 cm</t>
  </si>
  <si>
    <t>1,0*0,5</t>
  </si>
  <si>
    <t>451313521R00</t>
  </si>
  <si>
    <t>Podklad betonový pod dlažbu tl. od 100 do 150 mm</t>
  </si>
  <si>
    <t>900RR01</t>
  </si>
  <si>
    <t>Ochranná konstrukce proti sesuvu zeminy a padajícím kamenům</t>
  </si>
  <si>
    <t xml:space="preserve">Před zahájením výkopových prací bude zřízena nad domem č.p.613 ochranná bariéra proti sesuvu zeminy a padajícím kamenům v předpokládané délce 20 m : </t>
  </si>
  <si>
    <t xml:space="preserve">Ochrannou konstrukci včetně ukotvení navrhne zhotovitel : </t>
  </si>
  <si>
    <t>900RR02</t>
  </si>
  <si>
    <t>Demontáž měřících bodů</t>
  </si>
  <si>
    <t>931961114R00</t>
  </si>
  <si>
    <t>Vložky do dilatačních spár, polystyren, tl 20 mm</t>
  </si>
  <si>
    <t>0,8*(1,1+1,0)</t>
  </si>
  <si>
    <t>919721211R00</t>
  </si>
  <si>
    <t>Dilatační spáry vyplněné asfalt. zálivkou</t>
  </si>
  <si>
    <t>0,8*2</t>
  </si>
  <si>
    <t>998153131R00</t>
  </si>
  <si>
    <t>Přesun hmot, zdi a valy samostatné zděné</t>
  </si>
  <si>
    <t>Přesun hmot</t>
  </si>
  <si>
    <t>POL7_</t>
  </si>
  <si>
    <t>711212000R00</t>
  </si>
  <si>
    <t>Penetrace podkladu pod hydroizolační hmoty, včetně dodávky</t>
  </si>
  <si>
    <t>711212001R00</t>
  </si>
  <si>
    <t>Nátěr hydroizolační, vč. dodávky HI hmoty</t>
  </si>
  <si>
    <t>998711101R00</t>
  </si>
  <si>
    <t>Přesun hmot pro izolace proti vodě, výšky do 6 m</t>
  </si>
  <si>
    <t>767914830R00</t>
  </si>
  <si>
    <t>Demontáž oplocení rámového H do 2 m</t>
  </si>
  <si>
    <t>767996801R00</t>
  </si>
  <si>
    <t>Demontáž atypických ocelových konstr. do 50 kg</t>
  </si>
  <si>
    <t>kg</t>
  </si>
  <si>
    <t>Sloupky : 28,5</t>
  </si>
  <si>
    <t>338171122R01</t>
  </si>
  <si>
    <t>Osazení sloupků plot.ocel. do 2,6 m, zabet. vč.patek nebo chem. kotev</t>
  </si>
  <si>
    <t>553462014R</t>
  </si>
  <si>
    <t>Sloupek plotový d 48 mm, výška 2500 mm</t>
  </si>
  <si>
    <t>767911120R00</t>
  </si>
  <si>
    <t>Montáž oplocení z pletiva v.do 1,6 m,napínací drát</t>
  </si>
  <si>
    <t>31327513R</t>
  </si>
  <si>
    <t>Pletivo 4hr. Zn+PVC, v. 1600 mm, bez napínacího drátu</t>
  </si>
  <si>
    <t>31478152R</t>
  </si>
  <si>
    <t>Drát napínací PVC pr. drátu 2,4 mm</t>
  </si>
  <si>
    <t>31479012R</t>
  </si>
  <si>
    <t>Strojek napínací - PVC</t>
  </si>
  <si>
    <t>998767101R00</t>
  </si>
  <si>
    <t>Přesun hmot pro zámečnické konstr., výšky do 6 m</t>
  </si>
  <si>
    <t>0,1*0,8*10,0</t>
  </si>
  <si>
    <t xml:space="preserve">Přeložka vodovodu : </t>
  </si>
  <si>
    <t>(1,4+4,2)/2*0,8*10,0</t>
  </si>
  <si>
    <t>451572111R00</t>
  </si>
  <si>
    <t>Lože pod potrubí z kameniva těženého 0 - 4 mm</t>
  </si>
  <si>
    <t>175101101RT2</t>
  </si>
  <si>
    <t>Obsyp potrubí bez prohození sypaniny s dodáním štěrkopísku frakce 0 - 22 mm</t>
  </si>
  <si>
    <t>0,4*0,8*10,0</t>
  </si>
  <si>
    <t>22,4-0,8-3,2</t>
  </si>
  <si>
    <t>Odvoz zeminy pro zpětný zásyp na meziskládku : 18,40</t>
  </si>
  <si>
    <t>Odvoz zeminy pro zpětný zásyp zpět na stavbu : 18,40</t>
  </si>
  <si>
    <t>22,4-18,4</t>
  </si>
  <si>
    <t>4,0*5</t>
  </si>
  <si>
    <t>4,0*1,7</t>
  </si>
  <si>
    <t>851601102R00</t>
  </si>
  <si>
    <t>Montáž potrubí tlakového, tvárná litina DN 100</t>
  </si>
  <si>
    <t>5525112821R</t>
  </si>
  <si>
    <t>Trouba vodovodní litinová tlaková DN 100 mm</t>
  </si>
  <si>
    <t>857262121R00</t>
  </si>
  <si>
    <t>Montáž tvarovek litin. jednoos. přír. výkop DN 100</t>
  </si>
  <si>
    <t>55259412R</t>
  </si>
  <si>
    <t>Koleno hrdlové MMK DN 100-11 1/4°</t>
  </si>
  <si>
    <t>55259471R</t>
  </si>
  <si>
    <t>Koleno hrdlové MMK DN 100/45°</t>
  </si>
  <si>
    <t>422935304R</t>
  </si>
  <si>
    <t>Spojka Synoflex, DN 100, PN 16</t>
  </si>
  <si>
    <t>871251121R00</t>
  </si>
  <si>
    <t>Montáž trubek polyetylenových ve výkopu d 110 mm</t>
  </si>
  <si>
    <t>286134133R</t>
  </si>
  <si>
    <t>Trubka tlaková vodovodní PE100 110x10 mm PN16</t>
  </si>
  <si>
    <t>877252121R00</t>
  </si>
  <si>
    <t>Přirážka za 1 spoj elektrotvarovky d 110 mm</t>
  </si>
  <si>
    <t>28653327.AR</t>
  </si>
  <si>
    <t>Koleno 90° elektrosvařovací d 110 mm</t>
  </si>
  <si>
    <t>892271111R00</t>
  </si>
  <si>
    <t>Tlaková zkouška vodovodního potrubí DN 125</t>
  </si>
  <si>
    <t>892273111R00</t>
  </si>
  <si>
    <t>Desinfekce vodovodního potrubí DN 125</t>
  </si>
  <si>
    <t>800RR01</t>
  </si>
  <si>
    <t>Napojení na stávající vodovod</t>
  </si>
  <si>
    <t>Dočasná přeložka : 2,0</t>
  </si>
  <si>
    <t>Nová přeložka : 2,0</t>
  </si>
  <si>
    <t>969011131R00</t>
  </si>
  <si>
    <t>Vybourání vodovod. vedení DN do 125 mm</t>
  </si>
  <si>
    <t>998276101R00</t>
  </si>
  <si>
    <t>Přesun hmot, trubní vedení plastová, otevř. výkop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</si>
  <si>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</si>
  <si>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</si>
  <si>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</si>
  <si>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</si>
  <si>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</si>
  <si>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</si>
  <si>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979990100R00</t>
  </si>
  <si>
    <t>Poplatek za uložení suti</t>
  </si>
  <si>
    <t>348101210</t>
  </si>
  <si>
    <t>Osazení vrat a vrátek k oplocení na ocelové sloupky do 2 m2</t>
  </si>
  <si>
    <t>Vstupní branka š. 800 m, v. 1,6 m, vyplněná pletivem</t>
  </si>
  <si>
    <t>R00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</si>
</sst>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 shrinkToFit="1"/>
    </xf>
    <xf numFmtId="4" fontId="5" fillId="0" borderId="34" xfId="0" applyNumberFormat="1" applyFont="1" applyBorder="1" applyAlignment="1">
      <alignment vertical="center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8" xfId="0" applyNumberFormat="1" applyFont="1" applyFill="1" applyBorder="1" applyAlignment="1">
      <alignment horizontal="center" vertical="center"/>
    </xf>
    <xf numFmtId="4" fontId="3" fillId="3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5" fillId="3" borderId="0" xfId="0" applyNumberFormat="1" applyFont="1" applyFill="1" applyAlignment="1">
      <alignment vertical="top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9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4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4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3" t="s">
        <v>41</v>
      </c>
      <c r="B2" s="193"/>
      <c r="C2" s="193"/>
      <c r="D2" s="193"/>
      <c r="E2" s="193"/>
      <c r="F2" s="193"/>
      <c r="G2" s="19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11" zoomScaleNormal="100" zoomScaleSheetLayoutView="75" workbookViewId="0">
      <selection activeCell="L7" sqref="L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4" t="s">
        <v>4</v>
      </c>
      <c r="C1" s="195"/>
      <c r="D1" s="195"/>
      <c r="E1" s="195"/>
      <c r="F1" s="195"/>
      <c r="G1" s="195"/>
      <c r="H1" s="195"/>
      <c r="I1" s="195"/>
      <c r="J1" s="196"/>
    </row>
    <row r="2" spans="1:15" ht="36" customHeight="1" x14ac:dyDescent="0.2">
      <c r="A2" s="2"/>
      <c r="B2" s="76" t="s">
        <v>24</v>
      </c>
      <c r="C2" s="77"/>
      <c r="D2" s="78" t="s">
        <v>44</v>
      </c>
      <c r="E2" s="203" t="s">
        <v>45</v>
      </c>
      <c r="F2" s="204"/>
      <c r="G2" s="204"/>
      <c r="H2" s="204"/>
      <c r="I2" s="204"/>
      <c r="J2" s="205"/>
      <c r="O2" s="1"/>
    </row>
    <row r="3" spans="1:15" ht="27" hidden="1" customHeight="1" x14ac:dyDescent="0.2">
      <c r="A3" s="2"/>
      <c r="B3" s="79"/>
      <c r="C3" s="77"/>
      <c r="D3" s="80"/>
      <c r="E3" s="206"/>
      <c r="F3" s="207"/>
      <c r="G3" s="207"/>
      <c r="H3" s="207"/>
      <c r="I3" s="207"/>
      <c r="J3" s="208"/>
    </row>
    <row r="4" spans="1:15" ht="23.25" customHeight="1" x14ac:dyDescent="0.2">
      <c r="A4" s="2"/>
      <c r="B4" s="81"/>
      <c r="C4" s="82"/>
      <c r="D4" s="83"/>
      <c r="E4" s="216"/>
      <c r="F4" s="216"/>
      <c r="G4" s="216"/>
      <c r="H4" s="216"/>
      <c r="I4" s="216"/>
      <c r="J4" s="217"/>
    </row>
    <row r="5" spans="1:15" ht="24" customHeight="1" x14ac:dyDescent="0.2">
      <c r="A5" s="2"/>
      <c r="B5" s="31" t="s">
        <v>23</v>
      </c>
      <c r="D5" s="220"/>
      <c r="E5" s="221"/>
      <c r="F5" s="221"/>
      <c r="G5" s="221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2"/>
      <c r="E6" s="223"/>
      <c r="F6" s="223"/>
      <c r="G6" s="223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4"/>
      <c r="F7" s="225"/>
      <c r="G7" s="225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0"/>
      <c r="E11" s="210"/>
      <c r="F11" s="210"/>
      <c r="G11" s="210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215"/>
      <c r="E12" s="215"/>
      <c r="F12" s="215"/>
      <c r="G12" s="215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8"/>
      <c r="F13" s="219"/>
      <c r="G13" s="219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43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9"/>
      <c r="F15" s="209"/>
      <c r="G15" s="211"/>
      <c r="H15" s="211"/>
      <c r="I15" s="211" t="s">
        <v>31</v>
      </c>
      <c r="J15" s="212"/>
    </row>
    <row r="16" spans="1:15" ht="23.25" customHeight="1" x14ac:dyDescent="0.2">
      <c r="A16" s="142" t="s">
        <v>26</v>
      </c>
      <c r="B16" s="38" t="s">
        <v>26</v>
      </c>
      <c r="C16" s="62"/>
      <c r="D16" s="63"/>
      <c r="E16" s="200"/>
      <c r="F16" s="201"/>
      <c r="G16" s="200"/>
      <c r="H16" s="201"/>
      <c r="I16" s="200">
        <f>SUMIF(F51:F63,A16,I51:I63)+SUMIF(F51:F63,"PSU",I51:I63)</f>
        <v>0</v>
      </c>
      <c r="J16" s="202"/>
    </row>
    <row r="17" spans="1:10" ht="23.25" customHeight="1" x14ac:dyDescent="0.2">
      <c r="A17" s="142" t="s">
        <v>27</v>
      </c>
      <c r="B17" s="38" t="s">
        <v>27</v>
      </c>
      <c r="C17" s="62"/>
      <c r="D17" s="63"/>
      <c r="E17" s="200"/>
      <c r="F17" s="201"/>
      <c r="G17" s="200"/>
      <c r="H17" s="201"/>
      <c r="I17" s="200">
        <f>SUMIF(F51:F63,A17,I51:I63)</f>
        <v>0</v>
      </c>
      <c r="J17" s="202"/>
    </row>
    <row r="18" spans="1:10" ht="23.25" customHeight="1" x14ac:dyDescent="0.2">
      <c r="A18" s="142" t="s">
        <v>28</v>
      </c>
      <c r="B18" s="38" t="s">
        <v>28</v>
      </c>
      <c r="C18" s="62"/>
      <c r="D18" s="63"/>
      <c r="E18" s="200"/>
      <c r="F18" s="201"/>
      <c r="G18" s="200"/>
      <c r="H18" s="201"/>
      <c r="I18" s="200">
        <f>SUMIF(F51:F63,A18,I51:I63)</f>
        <v>0</v>
      </c>
      <c r="J18" s="202"/>
    </row>
    <row r="19" spans="1:10" ht="23.25" customHeight="1" x14ac:dyDescent="0.2">
      <c r="A19" s="142" t="s">
        <v>83</v>
      </c>
      <c r="B19" s="38" t="s">
        <v>29</v>
      </c>
      <c r="C19" s="62"/>
      <c r="D19" s="63"/>
      <c r="E19" s="200"/>
      <c r="F19" s="201"/>
      <c r="G19" s="200"/>
      <c r="H19" s="201"/>
      <c r="I19" s="200">
        <f>SUMIF(F51:F63,A19,I51:I63)</f>
        <v>0</v>
      </c>
      <c r="J19" s="202"/>
    </row>
    <row r="20" spans="1:10" ht="23.25" customHeight="1" x14ac:dyDescent="0.2">
      <c r="A20" s="142" t="s">
        <v>84</v>
      </c>
      <c r="B20" s="38" t="s">
        <v>30</v>
      </c>
      <c r="C20" s="62"/>
      <c r="D20" s="63"/>
      <c r="E20" s="200"/>
      <c r="F20" s="201"/>
      <c r="G20" s="200"/>
      <c r="H20" s="201"/>
      <c r="I20" s="200">
        <f>SUMIF(F51:F63,A20,I51:I63)</f>
        <v>0</v>
      </c>
      <c r="J20" s="202"/>
    </row>
    <row r="21" spans="1:10" ht="23.25" customHeight="1" x14ac:dyDescent="0.2">
      <c r="A21" s="2"/>
      <c r="B21" s="48" t="s">
        <v>31</v>
      </c>
      <c r="C21" s="64"/>
      <c r="D21" s="65"/>
      <c r="E21" s="213"/>
      <c r="F21" s="214"/>
      <c r="G21" s="213"/>
      <c r="H21" s="214"/>
      <c r="I21" s="213">
        <f>SUM(I16:J20)</f>
        <v>0</v>
      </c>
      <c r="J21" s="23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229">
        <f>ZakladDPHSniVypocet</f>
        <v>0</v>
      </c>
      <c r="H23" s="230"/>
      <c r="I23" s="230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27">
        <f>I23*E23/100</f>
        <v>0</v>
      </c>
      <c r="H24" s="228"/>
      <c r="I24" s="228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29">
        <f>ZakladDPHZaklVypocet</f>
        <v>0</v>
      </c>
      <c r="H25" s="230"/>
      <c r="I25" s="230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97">
        <f>I25*E25/100</f>
        <v>0</v>
      </c>
      <c r="H26" s="198"/>
      <c r="I26" s="198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199">
        <f>CenaCelkemBezDPH-(ZakladDPHSni+ZakladDPHZakl)</f>
        <v>0</v>
      </c>
      <c r="H27" s="199"/>
      <c r="I27" s="199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5" t="s">
        <v>25</v>
      </c>
      <c r="C28" s="116"/>
      <c r="D28" s="116"/>
      <c r="E28" s="117"/>
      <c r="F28" s="118"/>
      <c r="G28" s="233">
        <f>A27</f>
        <v>0</v>
      </c>
      <c r="H28" s="233"/>
      <c r="I28" s="233"/>
      <c r="J28" s="119" t="str">
        <f t="shared" si="0"/>
        <v>CZK</v>
      </c>
    </row>
    <row r="29" spans="1:10" ht="27.75" hidden="1" customHeight="1" thickBot="1" x14ac:dyDescent="0.25">
      <c r="A29" s="2"/>
      <c r="B29" s="115" t="s">
        <v>37</v>
      </c>
      <c r="C29" s="120"/>
      <c r="D29" s="120"/>
      <c r="E29" s="120"/>
      <c r="F29" s="121"/>
      <c r="G29" s="232">
        <f>ZakladDPHSni+DPHSni+ZakladDPHZakl+DPHZakl+Zaokrouhleni</f>
        <v>0</v>
      </c>
      <c r="H29" s="232"/>
      <c r="I29" s="232"/>
      <c r="J29" s="122" t="s">
        <v>55</v>
      </c>
    </row>
    <row r="30" spans="1:10" ht="12.75" customHeight="1" x14ac:dyDescent="0.2">
      <c r="A30" s="2"/>
      <c r="B30" s="2"/>
      <c r="J30" s="9"/>
    </row>
    <row r="31" spans="1:10" ht="30.2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4"/>
      <c r="E34" s="235"/>
      <c r="G34" s="236"/>
      <c r="H34" s="237"/>
      <c r="I34" s="237"/>
      <c r="J34" s="25"/>
    </row>
    <row r="35" spans="1:10" ht="12.75" customHeight="1" x14ac:dyDescent="0.2">
      <c r="A35" s="2"/>
      <c r="B35" s="2"/>
      <c r="D35" s="226" t="s">
        <v>2</v>
      </c>
      <c r="E35" s="226"/>
      <c r="H35" s="10" t="s">
        <v>3</v>
      </c>
      <c r="J35" s="9"/>
    </row>
    <row r="36" spans="1:10" ht="13.7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6" t="s">
        <v>1</v>
      </c>
      <c r="J38" s="97" t="s">
        <v>0</v>
      </c>
    </row>
    <row r="39" spans="1:10" ht="25.5" hidden="1" customHeight="1" x14ac:dyDescent="0.2">
      <c r="A39" s="87">
        <v>1</v>
      </c>
      <c r="B39" s="98" t="s">
        <v>46</v>
      </c>
      <c r="C39" s="238"/>
      <c r="D39" s="238"/>
      <c r="E39" s="238"/>
      <c r="F39" s="99">
        <f>'01 01 Pol'!AE54+'01 02 Pol'!AE104+'01 03 Pol'!AE60</f>
        <v>0</v>
      </c>
      <c r="G39" s="100">
        <f>'01 01 Pol'!AF54+'01 02 Pol'!AF104+'01 03 Pol'!AF60</f>
        <v>0</v>
      </c>
      <c r="H39" s="101"/>
      <c r="I39" s="102">
        <f>F39+G39+H39</f>
        <v>0</v>
      </c>
      <c r="J39" s="103" t="e">
        <f ca="1">IF(_xlfn.SINGLE(CenaCelkemVypocet)=0,"",I39/_xlfn.SINGLE(CenaCelkemVypocet)*100)</f>
        <v>#NAME?</v>
      </c>
    </row>
    <row r="40" spans="1:10" ht="25.5" customHeight="1" x14ac:dyDescent="0.2">
      <c r="A40" s="87">
        <v>2</v>
      </c>
      <c r="B40" s="104" t="s">
        <v>47</v>
      </c>
      <c r="C40" s="239" t="s">
        <v>48</v>
      </c>
      <c r="D40" s="239"/>
      <c r="E40" s="239"/>
      <c r="F40" s="105">
        <f>'01 01 Pol'!AE54+'01 02 Pol'!AE104+'01 03 Pol'!AE60</f>
        <v>0</v>
      </c>
      <c r="G40" s="106">
        <f>'01 01 Pol'!AF54+'01 02 Pol'!AF104+'01 03 Pol'!AF60</f>
        <v>0</v>
      </c>
      <c r="H40" s="106"/>
      <c r="I40" s="107">
        <f>F40+G40+H40</f>
        <v>0</v>
      </c>
      <c r="J40" s="108" t="e">
        <f ca="1">IF(_xlfn.SINGLE(CenaCelkemVypocet)=0,"",I40/_xlfn.SINGLE(CenaCelkemVypocet)*100)</f>
        <v>#NAME?</v>
      </c>
    </row>
    <row r="41" spans="1:10" ht="25.5" customHeight="1" x14ac:dyDescent="0.2">
      <c r="A41" s="87">
        <v>3</v>
      </c>
      <c r="B41" s="109" t="s">
        <v>47</v>
      </c>
      <c r="C41" s="238" t="s">
        <v>49</v>
      </c>
      <c r="D41" s="238"/>
      <c r="E41" s="238"/>
      <c r="F41" s="110">
        <f>'01 01 Pol'!AE54</f>
        <v>0</v>
      </c>
      <c r="G41" s="101">
        <f>'01 01 Pol'!AF54</f>
        <v>0</v>
      </c>
      <c r="H41" s="101"/>
      <c r="I41" s="102">
        <f>F41+G41+H41</f>
        <v>0</v>
      </c>
      <c r="J41" s="103" t="e">
        <f ca="1">IF(_xlfn.SINGLE(CenaCelkemVypocet)=0,"",I41/_xlfn.SINGLE(CenaCelkemVypocet)*100)</f>
        <v>#NAME?</v>
      </c>
    </row>
    <row r="42" spans="1:10" ht="25.5" customHeight="1" x14ac:dyDescent="0.2">
      <c r="A42" s="87">
        <v>3</v>
      </c>
      <c r="B42" s="109" t="s">
        <v>50</v>
      </c>
      <c r="C42" s="238" t="s">
        <v>51</v>
      </c>
      <c r="D42" s="238"/>
      <c r="E42" s="238"/>
      <c r="F42" s="110">
        <f>'01 02 Pol'!AE104</f>
        <v>0</v>
      </c>
      <c r="G42" s="101">
        <f>'01 02 Pol'!AF104</f>
        <v>0</v>
      </c>
      <c r="H42" s="101"/>
      <c r="I42" s="102">
        <f>F42+G42+H42</f>
        <v>0</v>
      </c>
      <c r="J42" s="103" t="e">
        <f ca="1">IF(_xlfn.SINGLE(CenaCelkemVypocet)=0,"",I42/_xlfn.SINGLE(CenaCelkemVypocet)*100)</f>
        <v>#NAME?</v>
      </c>
    </row>
    <row r="43" spans="1:10" ht="25.5" customHeight="1" x14ac:dyDescent="0.2">
      <c r="A43" s="87">
        <v>3</v>
      </c>
      <c r="B43" s="109" t="s">
        <v>52</v>
      </c>
      <c r="C43" s="238" t="s">
        <v>53</v>
      </c>
      <c r="D43" s="238"/>
      <c r="E43" s="238"/>
      <c r="F43" s="110">
        <f>'01 03 Pol'!AE60</f>
        <v>0</v>
      </c>
      <c r="G43" s="101">
        <f>'01 03 Pol'!AF60</f>
        <v>0</v>
      </c>
      <c r="H43" s="101"/>
      <c r="I43" s="102">
        <f>F43+G43+H43</f>
        <v>0</v>
      </c>
      <c r="J43" s="103" t="e">
        <f ca="1">IF(_xlfn.SINGLE(CenaCelkemVypocet)=0,"",I43/_xlfn.SINGLE(CenaCelkemVypocet)*100)</f>
        <v>#NAME?</v>
      </c>
    </row>
    <row r="44" spans="1:10" ht="25.5" customHeight="1" x14ac:dyDescent="0.2">
      <c r="A44" s="87"/>
      <c r="B44" s="240" t="s">
        <v>54</v>
      </c>
      <c r="C44" s="241"/>
      <c r="D44" s="241"/>
      <c r="E44" s="241"/>
      <c r="F44" s="111">
        <f>SUMIF(A39:A43,"=1",F39:F43)</f>
        <v>0</v>
      </c>
      <c r="G44" s="112">
        <f>SUMIF(A39:A43,"=1",G39:G43)</f>
        <v>0</v>
      </c>
      <c r="H44" s="112">
        <f>SUMIF(A39:A43,"=1",H39:H43)</f>
        <v>0</v>
      </c>
      <c r="I44" s="113">
        <f>SUMIF(A39:A43,"=1",I39:I43)</f>
        <v>0</v>
      </c>
      <c r="J44" s="114" t="e">
        <f ca="1">SUMIF(A39:A43,"=1",J39:J43)</f>
        <v>#NAME?</v>
      </c>
    </row>
    <row r="48" spans="1:10" ht="15.75" x14ac:dyDescent="0.25">
      <c r="B48" s="123" t="s">
        <v>56</v>
      </c>
    </row>
    <row r="50" spans="1:10" ht="25.5" customHeight="1" x14ac:dyDescent="0.2">
      <c r="A50" s="125"/>
      <c r="B50" s="128" t="s">
        <v>18</v>
      </c>
      <c r="C50" s="128" t="s">
        <v>6</v>
      </c>
      <c r="D50" s="129"/>
      <c r="E50" s="129"/>
      <c r="F50" s="130" t="s">
        <v>57</v>
      </c>
      <c r="G50" s="130"/>
      <c r="H50" s="130"/>
      <c r="I50" s="130" t="s">
        <v>31</v>
      </c>
      <c r="J50" s="130" t="s">
        <v>0</v>
      </c>
    </row>
    <row r="51" spans="1:10" ht="36.75" customHeight="1" x14ac:dyDescent="0.2">
      <c r="A51" s="126"/>
      <c r="B51" s="131" t="s">
        <v>58</v>
      </c>
      <c r="C51" s="242" t="s">
        <v>59</v>
      </c>
      <c r="D51" s="243"/>
      <c r="E51" s="243"/>
      <c r="F51" s="138" t="s">
        <v>26</v>
      </c>
      <c r="G51" s="139"/>
      <c r="H51" s="139"/>
      <c r="I51" s="139">
        <f>'01 02 Pol'!G8+'01 03 Pol'!G8</f>
        <v>0</v>
      </c>
      <c r="J51" s="135" t="str">
        <f>IF(I64=0,"",I51/I64*100)</f>
        <v/>
      </c>
    </row>
    <row r="52" spans="1:10" ht="36.75" customHeight="1" x14ac:dyDescent="0.2">
      <c r="A52" s="126"/>
      <c r="B52" s="131" t="s">
        <v>60</v>
      </c>
      <c r="C52" s="242" t="s">
        <v>61</v>
      </c>
      <c r="D52" s="243"/>
      <c r="E52" s="243"/>
      <c r="F52" s="138" t="s">
        <v>26</v>
      </c>
      <c r="G52" s="139"/>
      <c r="H52" s="139"/>
      <c r="I52" s="139">
        <f>'01 02 Pol'!G38</f>
        <v>0</v>
      </c>
      <c r="J52" s="135" t="str">
        <f>IF(I64=0,"",I52/I64*100)</f>
        <v/>
      </c>
    </row>
    <row r="53" spans="1:10" ht="36.75" customHeight="1" x14ac:dyDescent="0.2">
      <c r="A53" s="126"/>
      <c r="B53" s="131" t="s">
        <v>62</v>
      </c>
      <c r="C53" s="242" t="s">
        <v>63</v>
      </c>
      <c r="D53" s="243"/>
      <c r="E53" s="243"/>
      <c r="F53" s="138" t="s">
        <v>26</v>
      </c>
      <c r="G53" s="139"/>
      <c r="H53" s="139"/>
      <c r="I53" s="139">
        <f>'01 02 Pol'!G56</f>
        <v>0</v>
      </c>
      <c r="J53" s="135" t="str">
        <f>IF(I64=0,"",I53/I64*100)</f>
        <v/>
      </c>
    </row>
    <row r="54" spans="1:10" ht="36.75" customHeight="1" x14ac:dyDescent="0.2">
      <c r="A54" s="126"/>
      <c r="B54" s="131" t="s">
        <v>64</v>
      </c>
      <c r="C54" s="242" t="s">
        <v>65</v>
      </c>
      <c r="D54" s="243"/>
      <c r="E54" s="243"/>
      <c r="F54" s="138" t="s">
        <v>26</v>
      </c>
      <c r="G54" s="139"/>
      <c r="H54" s="139"/>
      <c r="I54" s="139">
        <f>'01 02 Pol'!G68</f>
        <v>0</v>
      </c>
      <c r="J54" s="135" t="str">
        <f>IF(I64=0,"",I54/I64*100)</f>
        <v/>
      </c>
    </row>
    <row r="55" spans="1:10" ht="36.75" customHeight="1" x14ac:dyDescent="0.2">
      <c r="A55" s="126"/>
      <c r="B55" s="131" t="s">
        <v>66</v>
      </c>
      <c r="C55" s="242" t="s">
        <v>67</v>
      </c>
      <c r="D55" s="243"/>
      <c r="E55" s="243"/>
      <c r="F55" s="138" t="s">
        <v>26</v>
      </c>
      <c r="G55" s="139"/>
      <c r="H55" s="139"/>
      <c r="I55" s="139">
        <f>'01 03 Pol'!G35</f>
        <v>0</v>
      </c>
      <c r="J55" s="135" t="str">
        <f>IF(I64=0,"",I55/I64*100)</f>
        <v/>
      </c>
    </row>
    <row r="56" spans="1:10" ht="36.75" customHeight="1" x14ac:dyDescent="0.2">
      <c r="A56" s="126"/>
      <c r="B56" s="131" t="s">
        <v>68</v>
      </c>
      <c r="C56" s="242" t="s">
        <v>69</v>
      </c>
      <c r="D56" s="243"/>
      <c r="E56" s="243"/>
      <c r="F56" s="138" t="s">
        <v>26</v>
      </c>
      <c r="G56" s="139"/>
      <c r="H56" s="139"/>
      <c r="I56" s="139">
        <f>'01 02 Pol'!G72</f>
        <v>0</v>
      </c>
      <c r="J56" s="135" t="str">
        <f>IF(I64=0,"",I56/I64*100)</f>
        <v/>
      </c>
    </row>
    <row r="57" spans="1:10" ht="36.75" customHeight="1" x14ac:dyDescent="0.2">
      <c r="A57" s="126"/>
      <c r="B57" s="131" t="s">
        <v>70</v>
      </c>
      <c r="C57" s="242" t="s">
        <v>71</v>
      </c>
      <c r="D57" s="243"/>
      <c r="E57" s="243"/>
      <c r="F57" s="138" t="s">
        <v>26</v>
      </c>
      <c r="G57" s="139"/>
      <c r="H57" s="139"/>
      <c r="I57" s="139">
        <f>'01 02 Pol'!G78</f>
        <v>0</v>
      </c>
      <c r="J57" s="135" t="str">
        <f>IF(I64=0,"",I57/I64*100)</f>
        <v/>
      </c>
    </row>
    <row r="58" spans="1:10" ht="36.75" customHeight="1" x14ac:dyDescent="0.2">
      <c r="A58" s="126"/>
      <c r="B58" s="131" t="s">
        <v>72</v>
      </c>
      <c r="C58" s="242" t="s">
        <v>73</v>
      </c>
      <c r="D58" s="243"/>
      <c r="E58" s="243"/>
      <c r="F58" s="138" t="s">
        <v>26</v>
      </c>
      <c r="G58" s="139"/>
      <c r="H58" s="139"/>
      <c r="I58" s="139">
        <f>'01 03 Pol'!G51</f>
        <v>0</v>
      </c>
      <c r="J58" s="135" t="str">
        <f>IF(I64=0,"",I58/I64*100)</f>
        <v/>
      </c>
    </row>
    <row r="59" spans="1:10" ht="36.75" customHeight="1" x14ac:dyDescent="0.2">
      <c r="A59" s="126"/>
      <c r="B59" s="131" t="s">
        <v>74</v>
      </c>
      <c r="C59" s="242" t="s">
        <v>75</v>
      </c>
      <c r="D59" s="243"/>
      <c r="E59" s="243"/>
      <c r="F59" s="138" t="s">
        <v>26</v>
      </c>
      <c r="G59" s="139"/>
      <c r="H59" s="139"/>
      <c r="I59" s="139">
        <f>'01 02 Pol'!G83+'01 03 Pol'!G53</f>
        <v>0</v>
      </c>
      <c r="J59" s="135" t="str">
        <f>IF(I64=0,"",I59/I64*100)</f>
        <v/>
      </c>
    </row>
    <row r="60" spans="1:10" ht="36.75" customHeight="1" x14ac:dyDescent="0.2">
      <c r="A60" s="126"/>
      <c r="B60" s="131" t="s">
        <v>76</v>
      </c>
      <c r="C60" s="242" t="s">
        <v>77</v>
      </c>
      <c r="D60" s="243"/>
      <c r="E60" s="243"/>
      <c r="F60" s="138" t="s">
        <v>27</v>
      </c>
      <c r="G60" s="139"/>
      <c r="H60" s="139"/>
      <c r="I60" s="139">
        <f>'01 02 Pol'!G85</f>
        <v>0</v>
      </c>
      <c r="J60" s="135" t="str">
        <f>IF(I64=0,"",I60/I64*100)</f>
        <v/>
      </c>
    </row>
    <row r="61" spans="1:10" ht="36.75" customHeight="1" x14ac:dyDescent="0.2">
      <c r="A61" s="126"/>
      <c r="B61" s="131" t="s">
        <v>78</v>
      </c>
      <c r="C61" s="242" t="s">
        <v>79</v>
      </c>
      <c r="D61" s="243"/>
      <c r="E61" s="243"/>
      <c r="F61" s="138" t="s">
        <v>27</v>
      </c>
      <c r="G61" s="139"/>
      <c r="H61" s="139"/>
      <c r="I61" s="139">
        <f>'01 02 Pol'!G90</f>
        <v>0</v>
      </c>
      <c r="J61" s="135" t="str">
        <f>IF(I64=0,"",I61/I64*100)</f>
        <v/>
      </c>
    </row>
    <row r="62" spans="1:10" ht="36.75" customHeight="1" x14ac:dyDescent="0.2">
      <c r="A62" s="126"/>
      <c r="B62" s="131" t="s">
        <v>80</v>
      </c>
      <c r="C62" s="242" t="s">
        <v>81</v>
      </c>
      <c r="D62" s="243"/>
      <c r="E62" s="243"/>
      <c r="F62" s="138" t="s">
        <v>82</v>
      </c>
      <c r="G62" s="139"/>
      <c r="H62" s="139"/>
      <c r="I62" s="139">
        <f>'01 03 Pol'!G55</f>
        <v>0</v>
      </c>
      <c r="J62" s="135" t="str">
        <f>IF(I64=0,"",I62/I64*100)</f>
        <v/>
      </c>
    </row>
    <row r="63" spans="1:10" ht="36.75" customHeight="1" x14ac:dyDescent="0.2">
      <c r="A63" s="126"/>
      <c r="B63" s="131" t="s">
        <v>83</v>
      </c>
      <c r="C63" s="242" t="s">
        <v>29</v>
      </c>
      <c r="D63" s="243"/>
      <c r="E63" s="243"/>
      <c r="F63" s="138" t="s">
        <v>83</v>
      </c>
      <c r="G63" s="139"/>
      <c r="H63" s="139"/>
      <c r="I63" s="139">
        <f>'01 01 Pol'!G8</f>
        <v>0</v>
      </c>
      <c r="J63" s="135" t="str">
        <f>IF(I64=0,"",I63/I64*100)</f>
        <v/>
      </c>
    </row>
    <row r="64" spans="1:10" ht="25.5" customHeight="1" x14ac:dyDescent="0.2">
      <c r="A64" s="127"/>
      <c r="B64" s="132" t="s">
        <v>1</v>
      </c>
      <c r="C64" s="133"/>
      <c r="D64" s="134"/>
      <c r="E64" s="134"/>
      <c r="F64" s="140"/>
      <c r="G64" s="141"/>
      <c r="H64" s="141"/>
      <c r="I64" s="141">
        <f>SUM(I51:I63)</f>
        <v>0</v>
      </c>
      <c r="J64" s="136">
        <f>SUM(J51:J63)</f>
        <v>0</v>
      </c>
    </row>
    <row r="65" spans="6:10" x14ac:dyDescent="0.2">
      <c r="F65" s="86"/>
      <c r="G65" s="86"/>
      <c r="H65" s="86"/>
      <c r="I65" s="86"/>
      <c r="J65" s="137"/>
    </row>
    <row r="66" spans="6:10" x14ac:dyDescent="0.2">
      <c r="F66" s="86"/>
      <c r="G66" s="86"/>
      <c r="H66" s="86"/>
      <c r="I66" s="86"/>
      <c r="J66" s="137"/>
    </row>
    <row r="67" spans="6:10" x14ac:dyDescent="0.2">
      <c r="F67" s="86"/>
      <c r="G67" s="86"/>
      <c r="H67" s="86"/>
      <c r="I67" s="86"/>
      <c r="J67" s="137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7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8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9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10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F529-9910-44E2-A4BC-58EB47B05A0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42578125" style="124" customWidth="1"/>
    <col min="3" max="3" width="38.28515625" style="124" customWidth="1"/>
    <col min="4" max="4" width="4.7109375" customWidth="1"/>
    <col min="5" max="5" width="10.42578125" customWidth="1"/>
    <col min="6" max="6" width="9.7109375" customWidth="1"/>
    <col min="7" max="7" width="12.57031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0" t="s">
        <v>7</v>
      </c>
      <c r="B1" s="260"/>
      <c r="C1" s="260"/>
      <c r="D1" s="260"/>
      <c r="E1" s="260"/>
      <c r="F1" s="260"/>
      <c r="G1" s="260"/>
      <c r="AG1" t="s">
        <v>85</v>
      </c>
    </row>
    <row r="2" spans="1:60" ht="24.95" customHeight="1" x14ac:dyDescent="0.2">
      <c r="A2" s="143" t="s">
        <v>8</v>
      </c>
      <c r="B2" s="49" t="s">
        <v>44</v>
      </c>
      <c r="C2" s="261" t="s">
        <v>45</v>
      </c>
      <c r="D2" s="262"/>
      <c r="E2" s="262"/>
      <c r="F2" s="262"/>
      <c r="G2" s="263"/>
      <c r="AG2" t="s">
        <v>86</v>
      </c>
    </row>
    <row r="3" spans="1:60" ht="24.95" customHeight="1" x14ac:dyDescent="0.2">
      <c r="A3" s="143" t="s">
        <v>9</v>
      </c>
      <c r="B3" s="49" t="s">
        <v>47</v>
      </c>
      <c r="C3" s="261" t="s">
        <v>48</v>
      </c>
      <c r="D3" s="262"/>
      <c r="E3" s="262"/>
      <c r="F3" s="262"/>
      <c r="G3" s="263"/>
      <c r="AC3" s="124" t="s">
        <v>86</v>
      </c>
      <c r="AG3" t="s">
        <v>87</v>
      </c>
    </row>
    <row r="4" spans="1:60" ht="24.95" customHeight="1" x14ac:dyDescent="0.2">
      <c r="A4" s="144" t="s">
        <v>10</v>
      </c>
      <c r="B4" s="145" t="s">
        <v>47</v>
      </c>
      <c r="C4" s="264" t="s">
        <v>49</v>
      </c>
      <c r="D4" s="265"/>
      <c r="E4" s="265"/>
      <c r="F4" s="265"/>
      <c r="G4" s="266"/>
      <c r="AG4" t="s">
        <v>88</v>
      </c>
    </row>
    <row r="5" spans="1:60" x14ac:dyDescent="0.2">
      <c r="D5" s="10"/>
    </row>
    <row r="6" spans="1:60" ht="38.25" x14ac:dyDescent="0.2">
      <c r="A6" s="147" t="s">
        <v>89</v>
      </c>
      <c r="B6" s="149" t="s">
        <v>90</v>
      </c>
      <c r="C6" s="149" t="s">
        <v>91</v>
      </c>
      <c r="D6" s="148" t="s">
        <v>92</v>
      </c>
      <c r="E6" s="147" t="s">
        <v>93</v>
      </c>
      <c r="F6" s="146" t="s">
        <v>94</v>
      </c>
      <c r="G6" s="147" t="s">
        <v>31</v>
      </c>
      <c r="H6" s="150" t="s">
        <v>32</v>
      </c>
      <c r="I6" s="150" t="s">
        <v>95</v>
      </c>
      <c r="J6" s="150" t="s">
        <v>33</v>
      </c>
      <c r="K6" s="150" t="s">
        <v>96</v>
      </c>
      <c r="L6" s="150" t="s">
        <v>97</v>
      </c>
      <c r="M6" s="150" t="s">
        <v>98</v>
      </c>
      <c r="N6" s="150" t="s">
        <v>99</v>
      </c>
      <c r="O6" s="150" t="s">
        <v>100</v>
      </c>
      <c r="P6" s="150" t="s">
        <v>101</v>
      </c>
      <c r="Q6" s="150" t="s">
        <v>102</v>
      </c>
      <c r="R6" s="150" t="s">
        <v>103</v>
      </c>
      <c r="S6" s="150" t="s">
        <v>104</v>
      </c>
      <c r="T6" s="150" t="s">
        <v>105</v>
      </c>
      <c r="U6" s="150" t="s">
        <v>106</v>
      </c>
      <c r="V6" s="150" t="s">
        <v>107</v>
      </c>
      <c r="W6" s="150" t="s">
        <v>108</v>
      </c>
      <c r="X6" s="150" t="s">
        <v>109</v>
      </c>
      <c r="Y6" s="150" t="s">
        <v>110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7" t="s">
        <v>111</v>
      </c>
      <c r="B8" s="168" t="s">
        <v>83</v>
      </c>
      <c r="C8" s="186" t="s">
        <v>29</v>
      </c>
      <c r="D8" s="169"/>
      <c r="E8" s="170"/>
      <c r="F8" s="171"/>
      <c r="G8" s="172">
        <f>SUMIF(AG9:AG52,"&lt;&gt;NOR",G9:G52)</f>
        <v>0</v>
      </c>
      <c r="H8" s="166"/>
      <c r="I8" s="166">
        <f>SUM(I9:I52)</f>
        <v>0</v>
      </c>
      <c r="J8" s="166"/>
      <c r="K8" s="166">
        <f>SUM(K9:K52)</f>
        <v>0</v>
      </c>
      <c r="L8" s="166"/>
      <c r="M8" s="166">
        <f>SUM(M9:M52)</f>
        <v>0</v>
      </c>
      <c r="N8" s="165"/>
      <c r="O8" s="165">
        <f>SUM(O9:O52)</f>
        <v>0</v>
      </c>
      <c r="P8" s="165"/>
      <c r="Q8" s="165">
        <f>SUM(Q9:Q52)</f>
        <v>0</v>
      </c>
      <c r="R8" s="166"/>
      <c r="S8" s="166"/>
      <c r="T8" s="166"/>
      <c r="U8" s="166"/>
      <c r="V8" s="166">
        <f>SUM(V9:V52)</f>
        <v>0</v>
      </c>
      <c r="W8" s="166"/>
      <c r="X8" s="166"/>
      <c r="Y8" s="166"/>
      <c r="AG8" t="s">
        <v>112</v>
      </c>
    </row>
    <row r="9" spans="1:60" outlineLevel="1" x14ac:dyDescent="0.2">
      <c r="A9" s="174">
        <v>1</v>
      </c>
      <c r="B9" s="175" t="s">
        <v>113</v>
      </c>
      <c r="C9" s="187" t="s">
        <v>114</v>
      </c>
      <c r="D9" s="176" t="s">
        <v>115</v>
      </c>
      <c r="E9" s="177">
        <v>1</v>
      </c>
      <c r="F9" s="178"/>
      <c r="G9" s="179">
        <f>ROUND(E9*F9,2)</f>
        <v>0</v>
      </c>
      <c r="H9" s="162"/>
      <c r="I9" s="161">
        <f>ROUND(E9*H9,2)</f>
        <v>0</v>
      </c>
      <c r="J9" s="162"/>
      <c r="K9" s="161">
        <f>ROUND(E9*J9,2)</f>
        <v>0</v>
      </c>
      <c r="L9" s="161">
        <v>21</v>
      </c>
      <c r="M9" s="161">
        <f>G9*(1+L9/100)</f>
        <v>0</v>
      </c>
      <c r="N9" s="160">
        <v>0</v>
      </c>
      <c r="O9" s="160">
        <f>ROUND(E9*N9,2)</f>
        <v>0</v>
      </c>
      <c r="P9" s="160">
        <v>0</v>
      </c>
      <c r="Q9" s="160">
        <f>ROUND(E9*P9,2)</f>
        <v>0</v>
      </c>
      <c r="R9" s="161"/>
      <c r="S9" s="161" t="s">
        <v>116</v>
      </c>
      <c r="T9" s="161" t="s">
        <v>117</v>
      </c>
      <c r="U9" s="161">
        <v>0</v>
      </c>
      <c r="V9" s="161">
        <f>ROUND(E9*U9,2)</f>
        <v>0</v>
      </c>
      <c r="W9" s="161"/>
      <c r="X9" s="161" t="s">
        <v>118</v>
      </c>
      <c r="Y9" s="161" t="s">
        <v>119</v>
      </c>
      <c r="Z9" s="151"/>
      <c r="AA9" s="151"/>
      <c r="AB9" s="151"/>
      <c r="AC9" s="151"/>
      <c r="AD9" s="151"/>
      <c r="AE9" s="151"/>
      <c r="AF9" s="151"/>
      <c r="AG9" s="151" t="s">
        <v>120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22.5" outlineLevel="2" x14ac:dyDescent="0.2">
      <c r="A10" s="158"/>
      <c r="B10" s="159"/>
      <c r="C10" s="188" t="s">
        <v>121</v>
      </c>
      <c r="D10" s="163"/>
      <c r="E10" s="164"/>
      <c r="F10" s="161"/>
      <c r="G10" s="161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61"/>
      <c r="Z10" s="151"/>
      <c r="AA10" s="151"/>
      <c r="AB10" s="151"/>
      <c r="AC10" s="151"/>
      <c r="AD10" s="151"/>
      <c r="AE10" s="151"/>
      <c r="AF10" s="151"/>
      <c r="AG10" s="151" t="s">
        <v>122</v>
      </c>
      <c r="AH10" s="151">
        <v>0</v>
      </c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3" x14ac:dyDescent="0.2">
      <c r="A11" s="158"/>
      <c r="B11" s="159"/>
      <c r="C11" s="188" t="s">
        <v>123</v>
      </c>
      <c r="D11" s="163"/>
      <c r="E11" s="164"/>
      <c r="F11" s="161"/>
      <c r="G11" s="161"/>
      <c r="H11" s="161"/>
      <c r="I11" s="161"/>
      <c r="J11" s="161"/>
      <c r="K11" s="161"/>
      <c r="L11" s="161"/>
      <c r="M11" s="161"/>
      <c r="N11" s="160"/>
      <c r="O11" s="160"/>
      <c r="P11" s="160"/>
      <c r="Q11" s="160"/>
      <c r="R11" s="161"/>
      <c r="S11" s="161"/>
      <c r="T11" s="161"/>
      <c r="U11" s="161"/>
      <c r="V11" s="161"/>
      <c r="W11" s="161"/>
      <c r="X11" s="161"/>
      <c r="Y11" s="161"/>
      <c r="Z11" s="151"/>
      <c r="AA11" s="151"/>
      <c r="AB11" s="151"/>
      <c r="AC11" s="151"/>
      <c r="AD11" s="151"/>
      <c r="AE11" s="151"/>
      <c r="AF11" s="151"/>
      <c r="AG11" s="151" t="s">
        <v>122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3" x14ac:dyDescent="0.2">
      <c r="A12" s="158"/>
      <c r="B12" s="159"/>
      <c r="C12" s="188" t="s">
        <v>124</v>
      </c>
      <c r="D12" s="163"/>
      <c r="E12" s="164"/>
      <c r="F12" s="161"/>
      <c r="G12" s="161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61"/>
      <c r="Z12" s="151"/>
      <c r="AA12" s="151"/>
      <c r="AB12" s="151"/>
      <c r="AC12" s="151"/>
      <c r="AD12" s="151"/>
      <c r="AE12" s="151"/>
      <c r="AF12" s="151"/>
      <c r="AG12" s="151" t="s">
        <v>122</v>
      </c>
      <c r="AH12" s="151">
        <v>0</v>
      </c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3" x14ac:dyDescent="0.2">
      <c r="A13" s="158"/>
      <c r="B13" s="159"/>
      <c r="C13" s="188" t="s">
        <v>125</v>
      </c>
      <c r="D13" s="163"/>
      <c r="E13" s="164"/>
      <c r="F13" s="161"/>
      <c r="G13" s="161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61"/>
      <c r="Z13" s="151"/>
      <c r="AA13" s="151"/>
      <c r="AB13" s="151"/>
      <c r="AC13" s="151"/>
      <c r="AD13" s="151"/>
      <c r="AE13" s="151"/>
      <c r="AF13" s="151"/>
      <c r="AG13" s="151" t="s">
        <v>122</v>
      </c>
      <c r="AH13" s="151">
        <v>0</v>
      </c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3" x14ac:dyDescent="0.2">
      <c r="A14" s="158"/>
      <c r="B14" s="159"/>
      <c r="C14" s="188" t="s">
        <v>126</v>
      </c>
      <c r="D14" s="163"/>
      <c r="E14" s="164"/>
      <c r="F14" s="161"/>
      <c r="G14" s="161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61"/>
      <c r="Z14" s="151"/>
      <c r="AA14" s="151"/>
      <c r="AB14" s="151"/>
      <c r="AC14" s="151"/>
      <c r="AD14" s="151"/>
      <c r="AE14" s="151"/>
      <c r="AF14" s="151"/>
      <c r="AG14" s="151" t="s">
        <v>122</v>
      </c>
      <c r="AH14" s="151">
        <v>0</v>
      </c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3" x14ac:dyDescent="0.2">
      <c r="A15" s="158"/>
      <c r="B15" s="159"/>
      <c r="C15" s="188" t="s">
        <v>127</v>
      </c>
      <c r="D15" s="163"/>
      <c r="E15" s="164"/>
      <c r="F15" s="161"/>
      <c r="G15" s="161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61"/>
      <c r="Z15" s="151"/>
      <c r="AA15" s="151"/>
      <c r="AB15" s="151"/>
      <c r="AC15" s="151"/>
      <c r="AD15" s="151"/>
      <c r="AE15" s="151"/>
      <c r="AF15" s="151"/>
      <c r="AG15" s="151" t="s">
        <v>122</v>
      </c>
      <c r="AH15" s="151">
        <v>0</v>
      </c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3" x14ac:dyDescent="0.2">
      <c r="A16" s="158"/>
      <c r="B16" s="159"/>
      <c r="C16" s="188" t="s">
        <v>128</v>
      </c>
      <c r="D16" s="163"/>
      <c r="E16" s="164"/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61"/>
      <c r="Z16" s="151"/>
      <c r="AA16" s="151"/>
      <c r="AB16" s="151"/>
      <c r="AC16" s="151"/>
      <c r="AD16" s="151"/>
      <c r="AE16" s="151"/>
      <c r="AF16" s="151"/>
      <c r="AG16" s="151" t="s">
        <v>122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ht="22.5" outlineLevel="3" x14ac:dyDescent="0.2">
      <c r="A17" s="158"/>
      <c r="B17" s="159"/>
      <c r="C17" s="188" t="s">
        <v>129</v>
      </c>
      <c r="D17" s="163"/>
      <c r="E17" s="164"/>
      <c r="F17" s="161"/>
      <c r="G17" s="161"/>
      <c r="H17" s="161"/>
      <c r="I17" s="161"/>
      <c r="J17" s="161"/>
      <c r="K17" s="161"/>
      <c r="L17" s="161"/>
      <c r="M17" s="161"/>
      <c r="N17" s="160"/>
      <c r="O17" s="160"/>
      <c r="P17" s="160"/>
      <c r="Q17" s="160"/>
      <c r="R17" s="161"/>
      <c r="S17" s="161"/>
      <c r="T17" s="161"/>
      <c r="U17" s="161"/>
      <c r="V17" s="161"/>
      <c r="W17" s="161"/>
      <c r="X17" s="161"/>
      <c r="Y17" s="161"/>
      <c r="Z17" s="151"/>
      <c r="AA17" s="151"/>
      <c r="AB17" s="151"/>
      <c r="AC17" s="151"/>
      <c r="AD17" s="151"/>
      <c r="AE17" s="151"/>
      <c r="AF17" s="151"/>
      <c r="AG17" s="151" t="s">
        <v>122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3" x14ac:dyDescent="0.2">
      <c r="A18" s="158"/>
      <c r="B18" s="159"/>
      <c r="C18" s="188" t="s">
        <v>130</v>
      </c>
      <c r="D18" s="163"/>
      <c r="E18" s="164"/>
      <c r="F18" s="161"/>
      <c r="G18" s="161"/>
      <c r="H18" s="161"/>
      <c r="I18" s="161"/>
      <c r="J18" s="161"/>
      <c r="K18" s="161"/>
      <c r="L18" s="161"/>
      <c r="M18" s="161"/>
      <c r="N18" s="160"/>
      <c r="O18" s="160"/>
      <c r="P18" s="160"/>
      <c r="Q18" s="160"/>
      <c r="R18" s="161"/>
      <c r="S18" s="161"/>
      <c r="T18" s="161"/>
      <c r="U18" s="161"/>
      <c r="V18" s="161"/>
      <c r="W18" s="161"/>
      <c r="X18" s="161"/>
      <c r="Y18" s="161"/>
      <c r="Z18" s="151"/>
      <c r="AA18" s="151"/>
      <c r="AB18" s="151"/>
      <c r="AC18" s="151"/>
      <c r="AD18" s="151"/>
      <c r="AE18" s="151"/>
      <c r="AF18" s="151"/>
      <c r="AG18" s="151" t="s">
        <v>122</v>
      </c>
      <c r="AH18" s="151">
        <v>0</v>
      </c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3" x14ac:dyDescent="0.2">
      <c r="A19" s="158"/>
      <c r="B19" s="159"/>
      <c r="C19" s="188" t="s">
        <v>131</v>
      </c>
      <c r="D19" s="163"/>
      <c r="E19" s="164">
        <v>1</v>
      </c>
      <c r="F19" s="161"/>
      <c r="G19" s="161"/>
      <c r="H19" s="161"/>
      <c r="I19" s="161"/>
      <c r="J19" s="161"/>
      <c r="K19" s="161"/>
      <c r="L19" s="161"/>
      <c r="M19" s="161"/>
      <c r="N19" s="160"/>
      <c r="O19" s="160"/>
      <c r="P19" s="160"/>
      <c r="Q19" s="160"/>
      <c r="R19" s="161"/>
      <c r="S19" s="161"/>
      <c r="T19" s="161"/>
      <c r="U19" s="161"/>
      <c r="V19" s="161"/>
      <c r="W19" s="161"/>
      <c r="X19" s="161"/>
      <c r="Y19" s="161"/>
      <c r="Z19" s="151"/>
      <c r="AA19" s="151"/>
      <c r="AB19" s="151"/>
      <c r="AC19" s="151"/>
      <c r="AD19" s="151"/>
      <c r="AE19" s="151"/>
      <c r="AF19" s="151"/>
      <c r="AG19" s="151" t="s">
        <v>122</v>
      </c>
      <c r="AH19" s="151">
        <v>0</v>
      </c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74">
        <v>2</v>
      </c>
      <c r="B20" s="175" t="s">
        <v>132</v>
      </c>
      <c r="C20" s="187" t="s">
        <v>133</v>
      </c>
      <c r="D20" s="176" t="s">
        <v>115</v>
      </c>
      <c r="E20" s="177">
        <v>1</v>
      </c>
      <c r="F20" s="178"/>
      <c r="G20" s="179">
        <f>ROUND(E20*F20,2)</f>
        <v>0</v>
      </c>
      <c r="H20" s="162"/>
      <c r="I20" s="161">
        <f>ROUND(E20*H20,2)</f>
        <v>0</v>
      </c>
      <c r="J20" s="162"/>
      <c r="K20" s="161">
        <f>ROUND(E20*J20,2)</f>
        <v>0</v>
      </c>
      <c r="L20" s="161">
        <v>21</v>
      </c>
      <c r="M20" s="161">
        <f>G20*(1+L20/100)</f>
        <v>0</v>
      </c>
      <c r="N20" s="160">
        <v>0</v>
      </c>
      <c r="O20" s="160">
        <f>ROUND(E20*N20,2)</f>
        <v>0</v>
      </c>
      <c r="P20" s="160">
        <v>0</v>
      </c>
      <c r="Q20" s="160">
        <f>ROUND(E20*P20,2)</f>
        <v>0</v>
      </c>
      <c r="R20" s="161"/>
      <c r="S20" s="161" t="s">
        <v>116</v>
      </c>
      <c r="T20" s="161" t="s">
        <v>117</v>
      </c>
      <c r="U20" s="161">
        <v>0</v>
      </c>
      <c r="V20" s="161">
        <f>ROUND(E20*U20,2)</f>
        <v>0</v>
      </c>
      <c r="W20" s="161"/>
      <c r="X20" s="161" t="s">
        <v>118</v>
      </c>
      <c r="Y20" s="161" t="s">
        <v>119</v>
      </c>
      <c r="Z20" s="151"/>
      <c r="AA20" s="151"/>
      <c r="AB20" s="151"/>
      <c r="AC20" s="151"/>
      <c r="AD20" s="151"/>
      <c r="AE20" s="151"/>
      <c r="AF20" s="151"/>
      <c r="AG20" s="151" t="s">
        <v>120</v>
      </c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2" x14ac:dyDescent="0.2">
      <c r="A21" s="158"/>
      <c r="B21" s="159"/>
      <c r="C21" s="188" t="s">
        <v>134</v>
      </c>
      <c r="D21" s="163"/>
      <c r="E21" s="164"/>
      <c r="F21" s="161"/>
      <c r="G21" s="161"/>
      <c r="H21" s="161"/>
      <c r="I21" s="161"/>
      <c r="J21" s="161"/>
      <c r="K21" s="161"/>
      <c r="L21" s="161"/>
      <c r="M21" s="161"/>
      <c r="N21" s="160"/>
      <c r="O21" s="160"/>
      <c r="P21" s="160"/>
      <c r="Q21" s="160"/>
      <c r="R21" s="161"/>
      <c r="S21" s="161"/>
      <c r="T21" s="161"/>
      <c r="U21" s="161"/>
      <c r="V21" s="161"/>
      <c r="W21" s="161"/>
      <c r="X21" s="161"/>
      <c r="Y21" s="161"/>
      <c r="Z21" s="151"/>
      <c r="AA21" s="151"/>
      <c r="AB21" s="151"/>
      <c r="AC21" s="151"/>
      <c r="AD21" s="151"/>
      <c r="AE21" s="151"/>
      <c r="AF21" s="151"/>
      <c r="AG21" s="151" t="s">
        <v>122</v>
      </c>
      <c r="AH21" s="151">
        <v>0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3" x14ac:dyDescent="0.2">
      <c r="A22" s="158"/>
      <c r="B22" s="159"/>
      <c r="C22" s="188" t="s">
        <v>135</v>
      </c>
      <c r="D22" s="163"/>
      <c r="E22" s="164"/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61"/>
      <c r="Z22" s="151"/>
      <c r="AA22" s="151"/>
      <c r="AB22" s="151"/>
      <c r="AC22" s="151"/>
      <c r="AD22" s="151"/>
      <c r="AE22" s="151"/>
      <c r="AF22" s="151"/>
      <c r="AG22" s="151" t="s">
        <v>122</v>
      </c>
      <c r="AH22" s="151">
        <v>0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67.5" outlineLevel="3" x14ac:dyDescent="0.2">
      <c r="A23" s="158"/>
      <c r="B23" s="159"/>
      <c r="C23" s="188" t="s">
        <v>136</v>
      </c>
      <c r="D23" s="163"/>
      <c r="E23" s="164"/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61"/>
      <c r="Z23" s="151"/>
      <c r="AA23" s="151"/>
      <c r="AB23" s="151"/>
      <c r="AC23" s="151"/>
      <c r="AD23" s="151"/>
      <c r="AE23" s="151"/>
      <c r="AF23" s="151"/>
      <c r="AG23" s="151" t="s">
        <v>122</v>
      </c>
      <c r="AH23" s="151">
        <v>0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ht="56.25" outlineLevel="3" x14ac:dyDescent="0.2">
      <c r="A24" s="158"/>
      <c r="B24" s="159"/>
      <c r="C24" s="188" t="s">
        <v>137</v>
      </c>
      <c r="D24" s="163"/>
      <c r="E24" s="164"/>
      <c r="F24" s="161"/>
      <c r="G24" s="161"/>
      <c r="H24" s="161"/>
      <c r="I24" s="161"/>
      <c r="J24" s="161"/>
      <c r="K24" s="161"/>
      <c r="L24" s="161"/>
      <c r="M24" s="161"/>
      <c r="N24" s="160"/>
      <c r="O24" s="160"/>
      <c r="P24" s="160"/>
      <c r="Q24" s="160"/>
      <c r="R24" s="161"/>
      <c r="S24" s="161"/>
      <c r="T24" s="161"/>
      <c r="U24" s="161"/>
      <c r="V24" s="161"/>
      <c r="W24" s="161"/>
      <c r="X24" s="161"/>
      <c r="Y24" s="161"/>
      <c r="Z24" s="151"/>
      <c r="AA24" s="151"/>
      <c r="AB24" s="151"/>
      <c r="AC24" s="151"/>
      <c r="AD24" s="151"/>
      <c r="AE24" s="151"/>
      <c r="AF24" s="151"/>
      <c r="AG24" s="151" t="s">
        <v>122</v>
      </c>
      <c r="AH24" s="151">
        <v>0</v>
      </c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33.75" outlineLevel="3" x14ac:dyDescent="0.2">
      <c r="A25" s="158"/>
      <c r="B25" s="159"/>
      <c r="C25" s="188" t="s">
        <v>138</v>
      </c>
      <c r="D25" s="163"/>
      <c r="E25" s="164"/>
      <c r="F25" s="161"/>
      <c r="G25" s="161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61"/>
      <c r="Z25" s="151"/>
      <c r="AA25" s="151"/>
      <c r="AB25" s="151"/>
      <c r="AC25" s="151"/>
      <c r="AD25" s="151"/>
      <c r="AE25" s="151"/>
      <c r="AF25" s="151"/>
      <c r="AG25" s="151" t="s">
        <v>122</v>
      </c>
      <c r="AH25" s="151">
        <v>0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3" x14ac:dyDescent="0.2">
      <c r="A26" s="158"/>
      <c r="B26" s="159"/>
      <c r="C26" s="188" t="s">
        <v>131</v>
      </c>
      <c r="D26" s="163"/>
      <c r="E26" s="164">
        <v>1</v>
      </c>
      <c r="F26" s="161"/>
      <c r="G26" s="161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61"/>
      <c r="Z26" s="151"/>
      <c r="AA26" s="151"/>
      <c r="AB26" s="151"/>
      <c r="AC26" s="151"/>
      <c r="AD26" s="151"/>
      <c r="AE26" s="151"/>
      <c r="AF26" s="151"/>
      <c r="AG26" s="151" t="s">
        <v>122</v>
      </c>
      <c r="AH26" s="151">
        <v>0</v>
      </c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74">
        <v>3</v>
      </c>
      <c r="B27" s="175" t="s">
        <v>139</v>
      </c>
      <c r="C27" s="187" t="s">
        <v>140</v>
      </c>
      <c r="D27" s="176" t="s">
        <v>115</v>
      </c>
      <c r="E27" s="177">
        <v>1</v>
      </c>
      <c r="F27" s="178"/>
      <c r="G27" s="179">
        <f>ROUND(E27*F27,2)</f>
        <v>0</v>
      </c>
      <c r="H27" s="162"/>
      <c r="I27" s="161">
        <f>ROUND(E27*H27,2)</f>
        <v>0</v>
      </c>
      <c r="J27" s="162"/>
      <c r="K27" s="161">
        <f>ROUND(E27*J27,2)</f>
        <v>0</v>
      </c>
      <c r="L27" s="161">
        <v>21</v>
      </c>
      <c r="M27" s="161">
        <f>G27*(1+L27/100)</f>
        <v>0</v>
      </c>
      <c r="N27" s="160">
        <v>0</v>
      </c>
      <c r="O27" s="160">
        <f>ROUND(E27*N27,2)</f>
        <v>0</v>
      </c>
      <c r="P27" s="160">
        <v>0</v>
      </c>
      <c r="Q27" s="160">
        <f>ROUND(E27*P27,2)</f>
        <v>0</v>
      </c>
      <c r="R27" s="161"/>
      <c r="S27" s="161" t="s">
        <v>116</v>
      </c>
      <c r="T27" s="161" t="s">
        <v>117</v>
      </c>
      <c r="U27" s="161">
        <v>0</v>
      </c>
      <c r="V27" s="161">
        <f>ROUND(E27*U27,2)</f>
        <v>0</v>
      </c>
      <c r="W27" s="161"/>
      <c r="X27" s="161" t="s">
        <v>118</v>
      </c>
      <c r="Y27" s="161" t="s">
        <v>119</v>
      </c>
      <c r="Z27" s="151"/>
      <c r="AA27" s="151"/>
      <c r="AB27" s="151"/>
      <c r="AC27" s="151"/>
      <c r="AD27" s="151"/>
      <c r="AE27" s="151"/>
      <c r="AF27" s="151"/>
      <c r="AG27" s="151" t="s">
        <v>120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ht="33.75" outlineLevel="2" x14ac:dyDescent="0.2">
      <c r="A28" s="158"/>
      <c r="B28" s="159"/>
      <c r="C28" s="188" t="s">
        <v>141</v>
      </c>
      <c r="D28" s="163"/>
      <c r="E28" s="164"/>
      <c r="F28" s="161"/>
      <c r="G28" s="161"/>
      <c r="H28" s="161"/>
      <c r="I28" s="161"/>
      <c r="J28" s="161"/>
      <c r="K28" s="161"/>
      <c r="L28" s="161"/>
      <c r="M28" s="161"/>
      <c r="N28" s="160"/>
      <c r="O28" s="160"/>
      <c r="P28" s="160"/>
      <c r="Q28" s="160"/>
      <c r="R28" s="161"/>
      <c r="S28" s="161"/>
      <c r="T28" s="161"/>
      <c r="U28" s="161"/>
      <c r="V28" s="161"/>
      <c r="W28" s="161"/>
      <c r="X28" s="161"/>
      <c r="Y28" s="161"/>
      <c r="Z28" s="151"/>
      <c r="AA28" s="151"/>
      <c r="AB28" s="151"/>
      <c r="AC28" s="151"/>
      <c r="AD28" s="151"/>
      <c r="AE28" s="151"/>
      <c r="AF28" s="151"/>
      <c r="AG28" s="151" t="s">
        <v>122</v>
      </c>
      <c r="AH28" s="151">
        <v>0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3" x14ac:dyDescent="0.2">
      <c r="A29" s="158"/>
      <c r="B29" s="159"/>
      <c r="C29" s="188" t="s">
        <v>131</v>
      </c>
      <c r="D29" s="163"/>
      <c r="E29" s="164">
        <v>1</v>
      </c>
      <c r="F29" s="161"/>
      <c r="G29" s="161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1"/>
      <c r="S29" s="161"/>
      <c r="T29" s="161"/>
      <c r="U29" s="161"/>
      <c r="V29" s="161"/>
      <c r="W29" s="161"/>
      <c r="X29" s="161"/>
      <c r="Y29" s="161"/>
      <c r="Z29" s="151"/>
      <c r="AA29" s="151"/>
      <c r="AB29" s="151"/>
      <c r="AC29" s="151"/>
      <c r="AD29" s="151"/>
      <c r="AE29" s="151"/>
      <c r="AF29" s="151"/>
      <c r="AG29" s="151" t="s">
        <v>122</v>
      </c>
      <c r="AH29" s="151">
        <v>0</v>
      </c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74">
        <v>4</v>
      </c>
      <c r="B30" s="175" t="s">
        <v>142</v>
      </c>
      <c r="C30" s="187" t="s">
        <v>143</v>
      </c>
      <c r="D30" s="176" t="s">
        <v>115</v>
      </c>
      <c r="E30" s="177">
        <v>1</v>
      </c>
      <c r="F30" s="178"/>
      <c r="G30" s="179">
        <f>ROUND(E30*F30,2)</f>
        <v>0</v>
      </c>
      <c r="H30" s="162"/>
      <c r="I30" s="161">
        <f>ROUND(E30*H30,2)</f>
        <v>0</v>
      </c>
      <c r="J30" s="162"/>
      <c r="K30" s="161">
        <f>ROUND(E30*J30,2)</f>
        <v>0</v>
      </c>
      <c r="L30" s="161">
        <v>21</v>
      </c>
      <c r="M30" s="161">
        <f>G30*(1+L30/100)</f>
        <v>0</v>
      </c>
      <c r="N30" s="160">
        <v>0</v>
      </c>
      <c r="O30" s="160">
        <f>ROUND(E30*N30,2)</f>
        <v>0</v>
      </c>
      <c r="P30" s="160">
        <v>0</v>
      </c>
      <c r="Q30" s="160">
        <f>ROUND(E30*P30,2)</f>
        <v>0</v>
      </c>
      <c r="R30" s="161"/>
      <c r="S30" s="161" t="s">
        <v>116</v>
      </c>
      <c r="T30" s="161" t="s">
        <v>117</v>
      </c>
      <c r="U30" s="161">
        <v>0</v>
      </c>
      <c r="V30" s="161">
        <f>ROUND(E30*U30,2)</f>
        <v>0</v>
      </c>
      <c r="W30" s="161"/>
      <c r="X30" s="161" t="s">
        <v>118</v>
      </c>
      <c r="Y30" s="161" t="s">
        <v>119</v>
      </c>
      <c r="Z30" s="151"/>
      <c r="AA30" s="151"/>
      <c r="AB30" s="151"/>
      <c r="AC30" s="151"/>
      <c r="AD30" s="151"/>
      <c r="AE30" s="151"/>
      <c r="AF30" s="151"/>
      <c r="AG30" s="151" t="s">
        <v>120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ht="56.25" outlineLevel="2" x14ac:dyDescent="0.2">
      <c r="A31" s="158"/>
      <c r="B31" s="159"/>
      <c r="C31" s="188" t="s">
        <v>144</v>
      </c>
      <c r="D31" s="163"/>
      <c r="E31" s="164"/>
      <c r="F31" s="161"/>
      <c r="G31" s="161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61"/>
      <c r="Z31" s="151"/>
      <c r="AA31" s="151"/>
      <c r="AB31" s="151"/>
      <c r="AC31" s="151"/>
      <c r="AD31" s="151"/>
      <c r="AE31" s="151"/>
      <c r="AF31" s="151"/>
      <c r="AG31" s="151" t="s">
        <v>122</v>
      </c>
      <c r="AH31" s="151">
        <v>0</v>
      </c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ht="33.75" outlineLevel="3" x14ac:dyDescent="0.2">
      <c r="A32" s="158"/>
      <c r="B32" s="159"/>
      <c r="C32" s="188" t="s">
        <v>145</v>
      </c>
      <c r="D32" s="163"/>
      <c r="E32" s="164"/>
      <c r="F32" s="161"/>
      <c r="G32" s="161"/>
      <c r="H32" s="161"/>
      <c r="I32" s="161"/>
      <c r="J32" s="161"/>
      <c r="K32" s="161"/>
      <c r="L32" s="161"/>
      <c r="M32" s="161"/>
      <c r="N32" s="160"/>
      <c r="O32" s="160"/>
      <c r="P32" s="160"/>
      <c r="Q32" s="160"/>
      <c r="R32" s="161"/>
      <c r="S32" s="161"/>
      <c r="T32" s="161"/>
      <c r="U32" s="161"/>
      <c r="V32" s="161"/>
      <c r="W32" s="161"/>
      <c r="X32" s="161"/>
      <c r="Y32" s="161"/>
      <c r="Z32" s="151"/>
      <c r="AA32" s="151"/>
      <c r="AB32" s="151"/>
      <c r="AC32" s="151"/>
      <c r="AD32" s="151"/>
      <c r="AE32" s="151"/>
      <c r="AF32" s="151"/>
      <c r="AG32" s="151" t="s">
        <v>122</v>
      </c>
      <c r="AH32" s="151">
        <v>0</v>
      </c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3" x14ac:dyDescent="0.2">
      <c r="A33" s="158"/>
      <c r="B33" s="159"/>
      <c r="C33" s="188" t="s">
        <v>131</v>
      </c>
      <c r="D33" s="163"/>
      <c r="E33" s="164">
        <v>1</v>
      </c>
      <c r="F33" s="161"/>
      <c r="G33" s="161"/>
      <c r="H33" s="161"/>
      <c r="I33" s="161"/>
      <c r="J33" s="161"/>
      <c r="K33" s="161"/>
      <c r="L33" s="161"/>
      <c r="M33" s="161"/>
      <c r="N33" s="160"/>
      <c r="O33" s="160"/>
      <c r="P33" s="160"/>
      <c r="Q33" s="160"/>
      <c r="R33" s="161"/>
      <c r="S33" s="161"/>
      <c r="T33" s="161"/>
      <c r="U33" s="161"/>
      <c r="V33" s="161"/>
      <c r="W33" s="161"/>
      <c r="X33" s="161"/>
      <c r="Y33" s="161"/>
      <c r="Z33" s="151"/>
      <c r="AA33" s="151"/>
      <c r="AB33" s="151"/>
      <c r="AC33" s="151"/>
      <c r="AD33" s="151"/>
      <c r="AE33" s="151"/>
      <c r="AF33" s="151"/>
      <c r="AG33" s="151" t="s">
        <v>122</v>
      </c>
      <c r="AH33" s="151">
        <v>0</v>
      </c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ht="22.5" outlineLevel="1" x14ac:dyDescent="0.2">
      <c r="A34" s="174">
        <v>5</v>
      </c>
      <c r="B34" s="175" t="s">
        <v>146</v>
      </c>
      <c r="C34" s="187" t="s">
        <v>147</v>
      </c>
      <c r="D34" s="176" t="s">
        <v>115</v>
      </c>
      <c r="E34" s="177">
        <v>1</v>
      </c>
      <c r="F34" s="178"/>
      <c r="G34" s="179">
        <f>ROUND(E34*F34,2)</f>
        <v>0</v>
      </c>
      <c r="H34" s="162"/>
      <c r="I34" s="161">
        <f>ROUND(E34*H34,2)</f>
        <v>0</v>
      </c>
      <c r="J34" s="162"/>
      <c r="K34" s="161">
        <f>ROUND(E34*J34,2)</f>
        <v>0</v>
      </c>
      <c r="L34" s="161">
        <v>21</v>
      </c>
      <c r="M34" s="161">
        <f>G34*(1+L34/100)</f>
        <v>0</v>
      </c>
      <c r="N34" s="160">
        <v>0</v>
      </c>
      <c r="O34" s="160">
        <f>ROUND(E34*N34,2)</f>
        <v>0</v>
      </c>
      <c r="P34" s="160">
        <v>0</v>
      </c>
      <c r="Q34" s="160">
        <f>ROUND(E34*P34,2)</f>
        <v>0</v>
      </c>
      <c r="R34" s="161"/>
      <c r="S34" s="161" t="s">
        <v>116</v>
      </c>
      <c r="T34" s="161" t="s">
        <v>117</v>
      </c>
      <c r="U34" s="161">
        <v>0</v>
      </c>
      <c r="V34" s="161">
        <f>ROUND(E34*U34,2)</f>
        <v>0</v>
      </c>
      <c r="W34" s="161"/>
      <c r="X34" s="161" t="s">
        <v>118</v>
      </c>
      <c r="Y34" s="161" t="s">
        <v>119</v>
      </c>
      <c r="Z34" s="151"/>
      <c r="AA34" s="151"/>
      <c r="AB34" s="151"/>
      <c r="AC34" s="151"/>
      <c r="AD34" s="151"/>
      <c r="AE34" s="151"/>
      <c r="AF34" s="151"/>
      <c r="AG34" s="151" t="s">
        <v>120</v>
      </c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2" x14ac:dyDescent="0.2">
      <c r="A35" s="158"/>
      <c r="B35" s="159"/>
      <c r="C35" s="188" t="s">
        <v>148</v>
      </c>
      <c r="D35" s="163"/>
      <c r="E35" s="164"/>
      <c r="F35" s="161"/>
      <c r="G35" s="161"/>
      <c r="H35" s="161"/>
      <c r="I35" s="161"/>
      <c r="J35" s="161"/>
      <c r="K35" s="161"/>
      <c r="L35" s="161"/>
      <c r="M35" s="161"/>
      <c r="N35" s="160"/>
      <c r="O35" s="160"/>
      <c r="P35" s="160"/>
      <c r="Q35" s="160"/>
      <c r="R35" s="161"/>
      <c r="S35" s="161"/>
      <c r="T35" s="161"/>
      <c r="U35" s="161"/>
      <c r="V35" s="161"/>
      <c r="W35" s="161"/>
      <c r="X35" s="161"/>
      <c r="Y35" s="161"/>
      <c r="Z35" s="151"/>
      <c r="AA35" s="151"/>
      <c r="AB35" s="151"/>
      <c r="AC35" s="151"/>
      <c r="AD35" s="151"/>
      <c r="AE35" s="151"/>
      <c r="AF35" s="151"/>
      <c r="AG35" s="151" t="s">
        <v>122</v>
      </c>
      <c r="AH35" s="151">
        <v>0</v>
      </c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33.75" outlineLevel="3" x14ac:dyDescent="0.2">
      <c r="A36" s="158"/>
      <c r="B36" s="159"/>
      <c r="C36" s="188" t="s">
        <v>149</v>
      </c>
      <c r="D36" s="163"/>
      <c r="E36" s="164"/>
      <c r="F36" s="161"/>
      <c r="G36" s="161"/>
      <c r="H36" s="161"/>
      <c r="I36" s="161"/>
      <c r="J36" s="161"/>
      <c r="K36" s="161"/>
      <c r="L36" s="161"/>
      <c r="M36" s="161"/>
      <c r="N36" s="160"/>
      <c r="O36" s="160"/>
      <c r="P36" s="160"/>
      <c r="Q36" s="160"/>
      <c r="R36" s="161"/>
      <c r="S36" s="161"/>
      <c r="T36" s="161"/>
      <c r="U36" s="161"/>
      <c r="V36" s="161"/>
      <c r="W36" s="161"/>
      <c r="X36" s="161"/>
      <c r="Y36" s="161"/>
      <c r="Z36" s="151"/>
      <c r="AA36" s="151"/>
      <c r="AB36" s="151"/>
      <c r="AC36" s="151"/>
      <c r="AD36" s="151"/>
      <c r="AE36" s="151"/>
      <c r="AF36" s="151"/>
      <c r="AG36" s="151" t="s">
        <v>122</v>
      </c>
      <c r="AH36" s="151">
        <v>0</v>
      </c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3" x14ac:dyDescent="0.2">
      <c r="A37" s="158"/>
      <c r="B37" s="159"/>
      <c r="C37" s="188" t="s">
        <v>131</v>
      </c>
      <c r="D37" s="163"/>
      <c r="E37" s="164">
        <v>1</v>
      </c>
      <c r="F37" s="161"/>
      <c r="G37" s="161"/>
      <c r="H37" s="161"/>
      <c r="I37" s="161"/>
      <c r="J37" s="161"/>
      <c r="K37" s="161"/>
      <c r="L37" s="161"/>
      <c r="M37" s="161"/>
      <c r="N37" s="160"/>
      <c r="O37" s="160"/>
      <c r="P37" s="160"/>
      <c r="Q37" s="160"/>
      <c r="R37" s="161"/>
      <c r="S37" s="161"/>
      <c r="T37" s="161"/>
      <c r="U37" s="161"/>
      <c r="V37" s="161"/>
      <c r="W37" s="161"/>
      <c r="X37" s="161"/>
      <c r="Y37" s="161"/>
      <c r="Z37" s="151"/>
      <c r="AA37" s="151"/>
      <c r="AB37" s="151"/>
      <c r="AC37" s="151"/>
      <c r="AD37" s="151"/>
      <c r="AE37" s="151"/>
      <c r="AF37" s="151"/>
      <c r="AG37" s="151" t="s">
        <v>122</v>
      </c>
      <c r="AH37" s="151">
        <v>0</v>
      </c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80">
        <v>6</v>
      </c>
      <c r="B38" s="181" t="s">
        <v>150</v>
      </c>
      <c r="C38" s="189" t="s">
        <v>151</v>
      </c>
      <c r="D38" s="182" t="s">
        <v>152</v>
      </c>
      <c r="E38" s="183">
        <v>1</v>
      </c>
      <c r="F38" s="184"/>
      <c r="G38" s="185">
        <f>ROUND(E38*F38,2)</f>
        <v>0</v>
      </c>
      <c r="H38" s="162"/>
      <c r="I38" s="161">
        <f>ROUND(E38*H38,2)</f>
        <v>0</v>
      </c>
      <c r="J38" s="162"/>
      <c r="K38" s="161">
        <f>ROUND(E38*J38,2)</f>
        <v>0</v>
      </c>
      <c r="L38" s="161">
        <v>21</v>
      </c>
      <c r="M38" s="161">
        <f>G38*(1+L38/100)</f>
        <v>0</v>
      </c>
      <c r="N38" s="160">
        <v>0</v>
      </c>
      <c r="O38" s="160">
        <f>ROUND(E38*N38,2)</f>
        <v>0</v>
      </c>
      <c r="P38" s="160">
        <v>0</v>
      </c>
      <c r="Q38" s="160">
        <f>ROUND(E38*P38,2)</f>
        <v>0</v>
      </c>
      <c r="R38" s="161"/>
      <c r="S38" s="161" t="s">
        <v>116</v>
      </c>
      <c r="T38" s="161" t="s">
        <v>117</v>
      </c>
      <c r="U38" s="161">
        <v>0</v>
      </c>
      <c r="V38" s="161">
        <f>ROUND(E38*U38,2)</f>
        <v>0</v>
      </c>
      <c r="W38" s="161"/>
      <c r="X38" s="161" t="s">
        <v>118</v>
      </c>
      <c r="Y38" s="161" t="s">
        <v>119</v>
      </c>
      <c r="Z38" s="151"/>
      <c r="AA38" s="151"/>
      <c r="AB38" s="151"/>
      <c r="AC38" s="151"/>
      <c r="AD38" s="151"/>
      <c r="AE38" s="151"/>
      <c r="AF38" s="151"/>
      <c r="AG38" s="151" t="s">
        <v>153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80">
        <v>7</v>
      </c>
      <c r="B39" s="181" t="s">
        <v>154</v>
      </c>
      <c r="C39" s="189" t="s">
        <v>155</v>
      </c>
      <c r="D39" s="182" t="s">
        <v>156</v>
      </c>
      <c r="E39" s="183">
        <v>1</v>
      </c>
      <c r="F39" s="184"/>
      <c r="G39" s="185">
        <f>ROUND(E39*F39,2)</f>
        <v>0</v>
      </c>
      <c r="H39" s="162"/>
      <c r="I39" s="161">
        <f>ROUND(E39*H39,2)</f>
        <v>0</v>
      </c>
      <c r="J39" s="162"/>
      <c r="K39" s="161">
        <f>ROUND(E39*J39,2)</f>
        <v>0</v>
      </c>
      <c r="L39" s="161">
        <v>21</v>
      </c>
      <c r="M39" s="161">
        <f>G39*(1+L39/100)</f>
        <v>0</v>
      </c>
      <c r="N39" s="160">
        <v>0</v>
      </c>
      <c r="O39" s="160">
        <f>ROUND(E39*N39,2)</f>
        <v>0</v>
      </c>
      <c r="P39" s="160">
        <v>0</v>
      </c>
      <c r="Q39" s="160">
        <f>ROUND(E39*P39,2)</f>
        <v>0</v>
      </c>
      <c r="R39" s="161"/>
      <c r="S39" s="161" t="s">
        <v>116</v>
      </c>
      <c r="T39" s="161" t="s">
        <v>117</v>
      </c>
      <c r="U39" s="161">
        <v>0</v>
      </c>
      <c r="V39" s="161">
        <f>ROUND(E39*U39,2)</f>
        <v>0</v>
      </c>
      <c r="W39" s="161"/>
      <c r="X39" s="161" t="s">
        <v>118</v>
      </c>
      <c r="Y39" s="161" t="s">
        <v>119</v>
      </c>
      <c r="Z39" s="151"/>
      <c r="AA39" s="151"/>
      <c r="AB39" s="151"/>
      <c r="AC39" s="151"/>
      <c r="AD39" s="151"/>
      <c r="AE39" s="151"/>
      <c r="AF39" s="151"/>
      <c r="AG39" s="151" t="s">
        <v>153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80">
        <v>8</v>
      </c>
      <c r="B40" s="181" t="s">
        <v>157</v>
      </c>
      <c r="C40" s="189" t="s">
        <v>158</v>
      </c>
      <c r="D40" s="182" t="s">
        <v>156</v>
      </c>
      <c r="E40" s="183">
        <v>1</v>
      </c>
      <c r="F40" s="184"/>
      <c r="G40" s="185">
        <f>ROUND(E40*F40,2)</f>
        <v>0</v>
      </c>
      <c r="H40" s="162"/>
      <c r="I40" s="161">
        <f>ROUND(E40*H40,2)</f>
        <v>0</v>
      </c>
      <c r="J40" s="162"/>
      <c r="K40" s="161">
        <f>ROUND(E40*J40,2)</f>
        <v>0</v>
      </c>
      <c r="L40" s="161">
        <v>21</v>
      </c>
      <c r="M40" s="161">
        <f>G40*(1+L40/100)</f>
        <v>0</v>
      </c>
      <c r="N40" s="160">
        <v>0</v>
      </c>
      <c r="O40" s="160">
        <f>ROUND(E40*N40,2)</f>
        <v>0</v>
      </c>
      <c r="P40" s="160">
        <v>0</v>
      </c>
      <c r="Q40" s="160">
        <f>ROUND(E40*P40,2)</f>
        <v>0</v>
      </c>
      <c r="R40" s="161"/>
      <c r="S40" s="161" t="s">
        <v>116</v>
      </c>
      <c r="T40" s="161" t="s">
        <v>117</v>
      </c>
      <c r="U40" s="161">
        <v>0</v>
      </c>
      <c r="V40" s="161">
        <f>ROUND(E40*U40,2)</f>
        <v>0</v>
      </c>
      <c r="W40" s="161"/>
      <c r="X40" s="161" t="s">
        <v>118</v>
      </c>
      <c r="Y40" s="161" t="s">
        <v>119</v>
      </c>
      <c r="Z40" s="151"/>
      <c r="AA40" s="151"/>
      <c r="AB40" s="151"/>
      <c r="AC40" s="151"/>
      <c r="AD40" s="151"/>
      <c r="AE40" s="151"/>
      <c r="AF40" s="151"/>
      <c r="AG40" s="151" t="s">
        <v>153</v>
      </c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74">
        <v>9</v>
      </c>
      <c r="B41" s="175" t="s">
        <v>159</v>
      </c>
      <c r="C41" s="187" t="s">
        <v>160</v>
      </c>
      <c r="D41" s="176" t="s">
        <v>156</v>
      </c>
      <c r="E41" s="177">
        <v>1</v>
      </c>
      <c r="F41" s="178"/>
      <c r="G41" s="179">
        <f>ROUND(E41*F41,2)</f>
        <v>0</v>
      </c>
      <c r="H41" s="162"/>
      <c r="I41" s="161">
        <f>ROUND(E41*H41,2)</f>
        <v>0</v>
      </c>
      <c r="J41" s="162"/>
      <c r="K41" s="161">
        <f>ROUND(E41*J41,2)</f>
        <v>0</v>
      </c>
      <c r="L41" s="161">
        <v>21</v>
      </c>
      <c r="M41" s="161">
        <f>G41*(1+L41/100)</f>
        <v>0</v>
      </c>
      <c r="N41" s="160">
        <v>0</v>
      </c>
      <c r="O41" s="160">
        <f>ROUND(E41*N41,2)</f>
        <v>0</v>
      </c>
      <c r="P41" s="160">
        <v>0</v>
      </c>
      <c r="Q41" s="160">
        <f>ROUND(E41*P41,2)</f>
        <v>0</v>
      </c>
      <c r="R41" s="161"/>
      <c r="S41" s="161" t="s">
        <v>116</v>
      </c>
      <c r="T41" s="161" t="s">
        <v>117</v>
      </c>
      <c r="U41" s="161">
        <v>0</v>
      </c>
      <c r="V41" s="161">
        <f>ROUND(E41*U41,2)</f>
        <v>0</v>
      </c>
      <c r="W41" s="161"/>
      <c r="X41" s="161" t="s">
        <v>118</v>
      </c>
      <c r="Y41" s="161" t="s">
        <v>119</v>
      </c>
      <c r="Z41" s="151"/>
      <c r="AA41" s="151"/>
      <c r="AB41" s="151"/>
      <c r="AC41" s="151"/>
      <c r="AD41" s="151"/>
      <c r="AE41" s="151"/>
      <c r="AF41" s="151"/>
      <c r="AG41" s="151" t="s">
        <v>153</v>
      </c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ht="22.5" outlineLevel="2" x14ac:dyDescent="0.2">
      <c r="A42" s="158"/>
      <c r="B42" s="159"/>
      <c r="C42" s="188" t="s">
        <v>161</v>
      </c>
      <c r="D42" s="163"/>
      <c r="E42" s="164"/>
      <c r="F42" s="161"/>
      <c r="G42" s="161"/>
      <c r="H42" s="161"/>
      <c r="I42" s="161"/>
      <c r="J42" s="161"/>
      <c r="K42" s="161"/>
      <c r="L42" s="161"/>
      <c r="M42" s="161"/>
      <c r="N42" s="160"/>
      <c r="O42" s="160"/>
      <c r="P42" s="160"/>
      <c r="Q42" s="160"/>
      <c r="R42" s="161"/>
      <c r="S42" s="161"/>
      <c r="T42" s="161"/>
      <c r="U42" s="161"/>
      <c r="V42" s="161"/>
      <c r="W42" s="161"/>
      <c r="X42" s="161"/>
      <c r="Y42" s="161"/>
      <c r="Z42" s="151"/>
      <c r="AA42" s="151"/>
      <c r="AB42" s="151"/>
      <c r="AC42" s="151"/>
      <c r="AD42" s="151"/>
      <c r="AE42" s="151"/>
      <c r="AF42" s="151"/>
      <c r="AG42" s="151" t="s">
        <v>122</v>
      </c>
      <c r="AH42" s="151">
        <v>0</v>
      </c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ht="22.5" outlineLevel="3" x14ac:dyDescent="0.2">
      <c r="A43" s="158"/>
      <c r="B43" s="159"/>
      <c r="C43" s="188" t="s">
        <v>162</v>
      </c>
      <c r="D43" s="163"/>
      <c r="E43" s="164"/>
      <c r="F43" s="161"/>
      <c r="G43" s="161"/>
      <c r="H43" s="161"/>
      <c r="I43" s="161"/>
      <c r="J43" s="161"/>
      <c r="K43" s="161"/>
      <c r="L43" s="161"/>
      <c r="M43" s="161"/>
      <c r="N43" s="160"/>
      <c r="O43" s="160"/>
      <c r="P43" s="160"/>
      <c r="Q43" s="160"/>
      <c r="R43" s="161"/>
      <c r="S43" s="161"/>
      <c r="T43" s="161"/>
      <c r="U43" s="161"/>
      <c r="V43" s="161"/>
      <c r="W43" s="161"/>
      <c r="X43" s="161"/>
      <c r="Y43" s="161"/>
      <c r="Z43" s="151"/>
      <c r="AA43" s="151"/>
      <c r="AB43" s="151"/>
      <c r="AC43" s="151"/>
      <c r="AD43" s="151"/>
      <c r="AE43" s="151"/>
      <c r="AF43" s="151"/>
      <c r="AG43" s="151" t="s">
        <v>122</v>
      </c>
      <c r="AH43" s="151">
        <v>0</v>
      </c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3" x14ac:dyDescent="0.2">
      <c r="A44" s="158"/>
      <c r="B44" s="159"/>
      <c r="C44" s="188" t="s">
        <v>163</v>
      </c>
      <c r="D44" s="163"/>
      <c r="E44" s="164"/>
      <c r="F44" s="161"/>
      <c r="G44" s="161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61"/>
      <c r="Z44" s="151"/>
      <c r="AA44" s="151"/>
      <c r="AB44" s="151"/>
      <c r="AC44" s="151"/>
      <c r="AD44" s="151"/>
      <c r="AE44" s="151"/>
      <c r="AF44" s="151"/>
      <c r="AG44" s="151" t="s">
        <v>122</v>
      </c>
      <c r="AH44" s="151">
        <v>0</v>
      </c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3" x14ac:dyDescent="0.2">
      <c r="A45" s="158"/>
      <c r="B45" s="159"/>
      <c r="C45" s="188" t="s">
        <v>164</v>
      </c>
      <c r="D45" s="163"/>
      <c r="E45" s="164"/>
      <c r="F45" s="161"/>
      <c r="G45" s="161"/>
      <c r="H45" s="161"/>
      <c r="I45" s="161"/>
      <c r="J45" s="161"/>
      <c r="K45" s="161"/>
      <c r="L45" s="161"/>
      <c r="M45" s="161"/>
      <c r="N45" s="160"/>
      <c r="O45" s="160"/>
      <c r="P45" s="160"/>
      <c r="Q45" s="160"/>
      <c r="R45" s="161"/>
      <c r="S45" s="161"/>
      <c r="T45" s="161"/>
      <c r="U45" s="161"/>
      <c r="V45" s="161"/>
      <c r="W45" s="161"/>
      <c r="X45" s="161"/>
      <c r="Y45" s="161"/>
      <c r="Z45" s="151"/>
      <c r="AA45" s="151"/>
      <c r="AB45" s="151"/>
      <c r="AC45" s="151"/>
      <c r="AD45" s="151"/>
      <c r="AE45" s="151"/>
      <c r="AF45" s="151"/>
      <c r="AG45" s="151" t="s">
        <v>122</v>
      </c>
      <c r="AH45" s="151">
        <v>0</v>
      </c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ht="22.5" outlineLevel="3" x14ac:dyDescent="0.2">
      <c r="A46" s="158"/>
      <c r="B46" s="159"/>
      <c r="C46" s="188" t="s">
        <v>165</v>
      </c>
      <c r="D46" s="163"/>
      <c r="E46" s="164"/>
      <c r="F46" s="161"/>
      <c r="G46" s="161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61"/>
      <c r="Z46" s="151"/>
      <c r="AA46" s="151"/>
      <c r="AB46" s="151"/>
      <c r="AC46" s="151"/>
      <c r="AD46" s="151"/>
      <c r="AE46" s="151"/>
      <c r="AF46" s="151"/>
      <c r="AG46" s="151" t="s">
        <v>122</v>
      </c>
      <c r="AH46" s="151">
        <v>0</v>
      </c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3" x14ac:dyDescent="0.2">
      <c r="A47" s="158"/>
      <c r="B47" s="159"/>
      <c r="C47" s="188" t="s">
        <v>131</v>
      </c>
      <c r="D47" s="163"/>
      <c r="E47" s="164">
        <v>1</v>
      </c>
      <c r="F47" s="161"/>
      <c r="G47" s="161"/>
      <c r="H47" s="161"/>
      <c r="I47" s="161"/>
      <c r="J47" s="161"/>
      <c r="K47" s="161"/>
      <c r="L47" s="161"/>
      <c r="M47" s="161"/>
      <c r="N47" s="160"/>
      <c r="O47" s="160"/>
      <c r="P47" s="160"/>
      <c r="Q47" s="160"/>
      <c r="R47" s="161"/>
      <c r="S47" s="161"/>
      <c r="T47" s="161"/>
      <c r="U47" s="161"/>
      <c r="V47" s="161"/>
      <c r="W47" s="161"/>
      <c r="X47" s="161"/>
      <c r="Y47" s="161"/>
      <c r="Z47" s="151"/>
      <c r="AA47" s="151"/>
      <c r="AB47" s="151"/>
      <c r="AC47" s="151"/>
      <c r="AD47" s="151"/>
      <c r="AE47" s="151"/>
      <c r="AF47" s="151"/>
      <c r="AG47" s="151" t="s">
        <v>122</v>
      </c>
      <c r="AH47" s="151">
        <v>0</v>
      </c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74">
        <v>10</v>
      </c>
      <c r="B48" s="175" t="s">
        <v>166</v>
      </c>
      <c r="C48" s="187" t="s">
        <v>167</v>
      </c>
      <c r="D48" s="176" t="s">
        <v>156</v>
      </c>
      <c r="E48" s="177">
        <v>1</v>
      </c>
      <c r="F48" s="178"/>
      <c r="G48" s="179">
        <f>ROUND(E48*F48,2)</f>
        <v>0</v>
      </c>
      <c r="H48" s="162"/>
      <c r="I48" s="161">
        <f>ROUND(E48*H48,2)</f>
        <v>0</v>
      </c>
      <c r="J48" s="162"/>
      <c r="K48" s="161">
        <f>ROUND(E48*J48,2)</f>
        <v>0</v>
      </c>
      <c r="L48" s="161">
        <v>21</v>
      </c>
      <c r="M48" s="161">
        <f>G48*(1+L48/100)</f>
        <v>0</v>
      </c>
      <c r="N48" s="160">
        <v>0</v>
      </c>
      <c r="O48" s="160">
        <f>ROUND(E48*N48,2)</f>
        <v>0</v>
      </c>
      <c r="P48" s="160">
        <v>0</v>
      </c>
      <c r="Q48" s="160">
        <f>ROUND(E48*P48,2)</f>
        <v>0</v>
      </c>
      <c r="R48" s="161"/>
      <c r="S48" s="161" t="s">
        <v>116</v>
      </c>
      <c r="T48" s="161" t="s">
        <v>117</v>
      </c>
      <c r="U48" s="161">
        <v>0</v>
      </c>
      <c r="V48" s="161">
        <f>ROUND(E48*U48,2)</f>
        <v>0</v>
      </c>
      <c r="W48" s="161"/>
      <c r="X48" s="161" t="s">
        <v>118</v>
      </c>
      <c r="Y48" s="161" t="s">
        <v>119</v>
      </c>
      <c r="Z48" s="151"/>
      <c r="AA48" s="151"/>
      <c r="AB48" s="151"/>
      <c r="AC48" s="151"/>
      <c r="AD48" s="151"/>
      <c r="AE48" s="151"/>
      <c r="AF48" s="151"/>
      <c r="AG48" s="151" t="s">
        <v>153</v>
      </c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ht="22.5" outlineLevel="2" x14ac:dyDescent="0.2">
      <c r="A49" s="158"/>
      <c r="B49" s="159"/>
      <c r="C49" s="188" t="s">
        <v>168</v>
      </c>
      <c r="D49" s="163"/>
      <c r="E49" s="164"/>
      <c r="F49" s="161"/>
      <c r="G49" s="161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61"/>
      <c r="Z49" s="151"/>
      <c r="AA49" s="151"/>
      <c r="AB49" s="151"/>
      <c r="AC49" s="151"/>
      <c r="AD49" s="151"/>
      <c r="AE49" s="151"/>
      <c r="AF49" s="151"/>
      <c r="AG49" s="151" t="s">
        <v>122</v>
      </c>
      <c r="AH49" s="151">
        <v>0</v>
      </c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ht="22.5" outlineLevel="3" x14ac:dyDescent="0.2">
      <c r="A50" s="158"/>
      <c r="B50" s="159"/>
      <c r="C50" s="188" t="s">
        <v>169</v>
      </c>
      <c r="D50" s="163"/>
      <c r="E50" s="164"/>
      <c r="F50" s="161"/>
      <c r="G50" s="161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61"/>
      <c r="Z50" s="151"/>
      <c r="AA50" s="151"/>
      <c r="AB50" s="151"/>
      <c r="AC50" s="151"/>
      <c r="AD50" s="151"/>
      <c r="AE50" s="151"/>
      <c r="AF50" s="151"/>
      <c r="AG50" s="151" t="s">
        <v>122</v>
      </c>
      <c r="AH50" s="151">
        <v>0</v>
      </c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3" x14ac:dyDescent="0.2">
      <c r="A51" s="158"/>
      <c r="B51" s="159"/>
      <c r="C51" s="188" t="s">
        <v>170</v>
      </c>
      <c r="D51" s="163"/>
      <c r="E51" s="164"/>
      <c r="F51" s="161"/>
      <c r="G51" s="161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61"/>
      <c r="Z51" s="151"/>
      <c r="AA51" s="151"/>
      <c r="AB51" s="151"/>
      <c r="AC51" s="151"/>
      <c r="AD51" s="151"/>
      <c r="AE51" s="151"/>
      <c r="AF51" s="151"/>
      <c r="AG51" s="151" t="s">
        <v>122</v>
      </c>
      <c r="AH51" s="151">
        <v>0</v>
      </c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3" x14ac:dyDescent="0.2">
      <c r="A52" s="158"/>
      <c r="B52" s="159"/>
      <c r="C52" s="188" t="s">
        <v>131</v>
      </c>
      <c r="D52" s="163"/>
      <c r="E52" s="164">
        <v>1</v>
      </c>
      <c r="F52" s="161"/>
      <c r="G52" s="161"/>
      <c r="H52" s="161"/>
      <c r="I52" s="161"/>
      <c r="J52" s="161"/>
      <c r="K52" s="161"/>
      <c r="L52" s="161"/>
      <c r="M52" s="161"/>
      <c r="N52" s="160"/>
      <c r="O52" s="160"/>
      <c r="P52" s="160"/>
      <c r="Q52" s="160"/>
      <c r="R52" s="161"/>
      <c r="S52" s="161"/>
      <c r="T52" s="161"/>
      <c r="U52" s="161"/>
      <c r="V52" s="161"/>
      <c r="W52" s="161"/>
      <c r="X52" s="161"/>
      <c r="Y52" s="161"/>
      <c r="Z52" s="151"/>
      <c r="AA52" s="151"/>
      <c r="AB52" s="151"/>
      <c r="AC52" s="151"/>
      <c r="AD52" s="151"/>
      <c r="AE52" s="151"/>
      <c r="AF52" s="151"/>
      <c r="AG52" s="151" t="s">
        <v>122</v>
      </c>
      <c r="AH52" s="151">
        <v>0</v>
      </c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x14ac:dyDescent="0.2">
      <c r="A53" s="3"/>
      <c r="B53" s="4"/>
      <c r="C53" s="190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E53">
        <v>15</v>
      </c>
      <c r="AF53">
        <v>21</v>
      </c>
      <c r="AG53" t="s">
        <v>97</v>
      </c>
    </row>
    <row r="54" spans="1:60" x14ac:dyDescent="0.2">
      <c r="A54" s="154"/>
      <c r="B54" s="155" t="s">
        <v>31</v>
      </c>
      <c r="C54" s="191"/>
      <c r="D54" s="156"/>
      <c r="E54" s="157"/>
      <c r="F54" s="157"/>
      <c r="G54" s="173">
        <f>G8</f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E54">
        <f>SUMIF(L7:L52,AE53,G7:G52)</f>
        <v>0</v>
      </c>
      <c r="AF54">
        <f>SUMIF(L7:L52,AF53,G7:G52)</f>
        <v>0</v>
      </c>
      <c r="AG54" t="s">
        <v>171</v>
      </c>
    </row>
    <row r="55" spans="1:60" x14ac:dyDescent="0.2">
      <c r="A55" s="3"/>
      <c r="B55" s="4"/>
      <c r="C55" s="190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60" x14ac:dyDescent="0.2">
      <c r="A56" s="3"/>
      <c r="B56" s="4"/>
      <c r="C56" s="190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60" x14ac:dyDescent="0.2">
      <c r="A57" s="267" t="s">
        <v>172</v>
      </c>
      <c r="B57" s="267"/>
      <c r="C57" s="268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2">
      <c r="A58" s="248"/>
      <c r="B58" s="249"/>
      <c r="C58" s="250"/>
      <c r="D58" s="249"/>
      <c r="E58" s="249"/>
      <c r="F58" s="249"/>
      <c r="G58" s="25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G58" t="s">
        <v>173</v>
      </c>
    </row>
    <row r="59" spans="1:60" x14ac:dyDescent="0.2">
      <c r="A59" s="252"/>
      <c r="B59" s="253"/>
      <c r="C59" s="254"/>
      <c r="D59" s="253"/>
      <c r="E59" s="253"/>
      <c r="F59" s="253"/>
      <c r="G59" s="25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252"/>
      <c r="B60" s="253"/>
      <c r="C60" s="254"/>
      <c r="D60" s="253"/>
      <c r="E60" s="253"/>
      <c r="F60" s="253"/>
      <c r="G60" s="25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52"/>
      <c r="B61" s="253"/>
      <c r="C61" s="254"/>
      <c r="D61" s="253"/>
      <c r="E61" s="253"/>
      <c r="F61" s="253"/>
      <c r="G61" s="25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56"/>
      <c r="B62" s="257"/>
      <c r="C62" s="258"/>
      <c r="D62" s="257"/>
      <c r="E62" s="257"/>
      <c r="F62" s="257"/>
      <c r="G62" s="259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3"/>
      <c r="B63" s="4"/>
      <c r="C63" s="190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C64" s="192"/>
      <c r="D64" s="10"/>
      <c r="AG64" t="s">
        <v>174</v>
      </c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58:G62"/>
    <mergeCell ref="A1:G1"/>
    <mergeCell ref="C2:G2"/>
    <mergeCell ref="C3:G3"/>
    <mergeCell ref="C4:G4"/>
    <mergeCell ref="A57:C5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710B2-6405-4CFE-BEB9-3B6DDA5501CB}">
  <sheetPr>
    <outlinePr summaryBelow="0"/>
  </sheetPr>
  <dimension ref="A1:BH5002"/>
  <sheetViews>
    <sheetView tabSelected="1" workbookViewId="0">
      <pane ySplit="7" topLeftCell="A83" activePane="bottomLeft" state="frozen"/>
      <selection pane="bottomLeft" activeCell="G94" sqref="G94"/>
    </sheetView>
  </sheetViews>
  <sheetFormatPr defaultRowHeight="12.75" outlineLevelRow="3" x14ac:dyDescent="0.2"/>
  <cols>
    <col min="1" max="1" width="3.42578125" customWidth="1"/>
    <col min="2" max="2" width="12.42578125" style="124" customWidth="1"/>
    <col min="3" max="3" width="38.28515625" style="124" customWidth="1"/>
    <col min="4" max="4" width="4.7109375" customWidth="1"/>
    <col min="5" max="5" width="10.42578125" customWidth="1"/>
    <col min="6" max="6" width="9.7109375" customWidth="1"/>
    <col min="7" max="7" width="15.85546875" customWidth="1"/>
    <col min="8" max="9" width="0" hidden="1" customWidth="1"/>
    <col min="10" max="10" width="6.28515625" hidden="1" customWidth="1"/>
    <col min="11" max="11" width="12.140625" hidden="1" customWidth="1"/>
    <col min="12" max="12" width="9.140625" hidden="1" customWidth="1"/>
    <col min="13" max="13" width="8" hidden="1" customWidth="1"/>
    <col min="14" max="14" width="7.7109375" hidden="1" customWidth="1"/>
    <col min="15" max="15" width="9.5703125" hidden="1" customWidth="1"/>
    <col min="16" max="16" width="9.7109375" hidden="1" customWidth="1"/>
    <col min="17" max="17" width="8.28515625" hidden="1" customWidth="1"/>
    <col min="18" max="18" width="10.140625" hidden="1" customWidth="1"/>
    <col min="19" max="19" width="13.5703125" hidden="1" customWidth="1"/>
    <col min="20" max="20" width="16.85546875" hidden="1" customWidth="1"/>
    <col min="21" max="21" width="8.140625" hidden="1" customWidth="1"/>
    <col min="22" max="22" width="9.5703125" hidden="1" customWidth="1"/>
    <col min="23" max="23" width="16.140625" hidden="1" customWidth="1"/>
    <col min="24" max="24" width="19.28515625" hidden="1" customWidth="1"/>
    <col min="25" max="25" width="26.85546875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0" t="s">
        <v>7</v>
      </c>
      <c r="B1" s="260"/>
      <c r="C1" s="260"/>
      <c r="D1" s="260"/>
      <c r="E1" s="260"/>
      <c r="F1" s="260"/>
      <c r="G1" s="260"/>
      <c r="AG1" t="s">
        <v>85</v>
      </c>
    </row>
    <row r="2" spans="1:60" ht="24.95" customHeight="1" x14ac:dyDescent="0.2">
      <c r="A2" s="143" t="s">
        <v>8</v>
      </c>
      <c r="B2" s="49" t="s">
        <v>44</v>
      </c>
      <c r="C2" s="261" t="s">
        <v>45</v>
      </c>
      <c r="D2" s="262"/>
      <c r="E2" s="262"/>
      <c r="F2" s="262"/>
      <c r="G2" s="263"/>
      <c r="AG2" t="s">
        <v>86</v>
      </c>
    </row>
    <row r="3" spans="1:60" ht="24.95" customHeight="1" x14ac:dyDescent="0.2">
      <c r="A3" s="143" t="s">
        <v>9</v>
      </c>
      <c r="B3" s="49" t="s">
        <v>47</v>
      </c>
      <c r="C3" s="261" t="s">
        <v>48</v>
      </c>
      <c r="D3" s="262"/>
      <c r="E3" s="262"/>
      <c r="F3" s="262"/>
      <c r="G3" s="263"/>
      <c r="AC3" s="124" t="s">
        <v>86</v>
      </c>
      <c r="AG3" t="s">
        <v>87</v>
      </c>
    </row>
    <row r="4" spans="1:60" ht="24.95" customHeight="1" x14ac:dyDescent="0.2">
      <c r="A4" s="144" t="s">
        <v>10</v>
      </c>
      <c r="B4" s="145" t="s">
        <v>50</v>
      </c>
      <c r="C4" s="264" t="s">
        <v>51</v>
      </c>
      <c r="D4" s="265"/>
      <c r="E4" s="265"/>
      <c r="F4" s="265"/>
      <c r="G4" s="266"/>
      <c r="AG4" t="s">
        <v>88</v>
      </c>
    </row>
    <row r="5" spans="1:60" x14ac:dyDescent="0.2">
      <c r="D5" s="10"/>
    </row>
    <row r="6" spans="1:60" ht="38.25" x14ac:dyDescent="0.2">
      <c r="A6" s="147" t="s">
        <v>89</v>
      </c>
      <c r="B6" s="149" t="s">
        <v>90</v>
      </c>
      <c r="C6" s="149" t="s">
        <v>91</v>
      </c>
      <c r="D6" s="148" t="s">
        <v>92</v>
      </c>
      <c r="E6" s="147" t="s">
        <v>93</v>
      </c>
      <c r="F6" s="146" t="s">
        <v>94</v>
      </c>
      <c r="G6" s="147" t="s">
        <v>31</v>
      </c>
      <c r="H6" s="150" t="s">
        <v>32</v>
      </c>
      <c r="I6" s="150" t="s">
        <v>95</v>
      </c>
      <c r="J6" s="150" t="s">
        <v>33</v>
      </c>
      <c r="K6" s="150" t="s">
        <v>96</v>
      </c>
      <c r="L6" s="150" t="s">
        <v>97</v>
      </c>
      <c r="M6" s="150" t="s">
        <v>98</v>
      </c>
      <c r="N6" s="150" t="s">
        <v>99</v>
      </c>
      <c r="O6" s="150" t="s">
        <v>100</v>
      </c>
      <c r="P6" s="150" t="s">
        <v>101</v>
      </c>
      <c r="Q6" s="150" t="s">
        <v>102</v>
      </c>
      <c r="R6" s="150" t="s">
        <v>103</v>
      </c>
      <c r="S6" s="150" t="s">
        <v>104</v>
      </c>
      <c r="T6" s="150" t="s">
        <v>105</v>
      </c>
      <c r="U6" s="150" t="s">
        <v>106</v>
      </c>
      <c r="V6" s="150" t="s">
        <v>107</v>
      </c>
      <c r="W6" s="150" t="s">
        <v>108</v>
      </c>
      <c r="X6" s="150" t="s">
        <v>109</v>
      </c>
      <c r="Y6" s="150" t="s">
        <v>110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7" t="s">
        <v>111</v>
      </c>
      <c r="B8" s="168" t="s">
        <v>58</v>
      </c>
      <c r="C8" s="186" t="s">
        <v>59</v>
      </c>
      <c r="D8" s="169"/>
      <c r="E8" s="170"/>
      <c r="F8" s="171"/>
      <c r="G8" s="172">
        <f>SUMIF(AG9:AG37,"&lt;&gt;NOR",G9:G37)</f>
        <v>0</v>
      </c>
      <c r="H8" s="166"/>
      <c r="I8" s="166">
        <f>SUM(I9:I37)</f>
        <v>0</v>
      </c>
      <c r="J8" s="166"/>
      <c r="K8" s="166">
        <f>SUM(K9:K37)</f>
        <v>0</v>
      </c>
      <c r="L8" s="166"/>
      <c r="M8" s="166">
        <f>SUM(M9:M37)</f>
        <v>0</v>
      </c>
      <c r="N8" s="165"/>
      <c r="O8" s="165">
        <f>SUM(O9:O37)</f>
        <v>0</v>
      </c>
      <c r="P8" s="165"/>
      <c r="Q8" s="165">
        <f>SUM(Q9:Q37)</f>
        <v>0</v>
      </c>
      <c r="R8" s="166"/>
      <c r="S8" s="166"/>
      <c r="T8" s="166"/>
      <c r="U8" s="166"/>
      <c r="V8" s="166">
        <f>SUM(V9:V37)</f>
        <v>27.009999999999998</v>
      </c>
      <c r="W8" s="166"/>
      <c r="X8" s="166"/>
      <c r="Y8" s="166"/>
      <c r="AG8" t="s">
        <v>112</v>
      </c>
    </row>
    <row r="9" spans="1:60" outlineLevel="1" x14ac:dyDescent="0.2">
      <c r="A9" s="174">
        <v>1</v>
      </c>
      <c r="B9" s="175" t="s">
        <v>175</v>
      </c>
      <c r="C9" s="187" t="s">
        <v>176</v>
      </c>
      <c r="D9" s="176" t="s">
        <v>177</v>
      </c>
      <c r="E9" s="177">
        <v>3.0082</v>
      </c>
      <c r="F9" s="178"/>
      <c r="G9" s="179">
        <f>ROUND(E9*F9,2)</f>
        <v>0</v>
      </c>
      <c r="H9" s="162"/>
      <c r="I9" s="161">
        <f>ROUND(E9*H9,2)</f>
        <v>0</v>
      </c>
      <c r="J9" s="162"/>
      <c r="K9" s="161">
        <f>ROUND(E9*J9,2)</f>
        <v>0</v>
      </c>
      <c r="L9" s="161">
        <v>21</v>
      </c>
      <c r="M9" s="161">
        <f>G9*(1+L9/100)</f>
        <v>0</v>
      </c>
      <c r="N9" s="160">
        <v>0</v>
      </c>
      <c r="O9" s="160">
        <f>ROUND(E9*N9,2)</f>
        <v>0</v>
      </c>
      <c r="P9" s="160">
        <v>0</v>
      </c>
      <c r="Q9" s="160">
        <f>ROUND(E9*P9,2)</f>
        <v>0</v>
      </c>
      <c r="R9" s="161"/>
      <c r="S9" s="161" t="s">
        <v>178</v>
      </c>
      <c r="T9" s="161" t="s">
        <v>178</v>
      </c>
      <c r="U9" s="161">
        <v>9.7000000000000003E-2</v>
      </c>
      <c r="V9" s="161">
        <f>ROUND(E9*U9,2)</f>
        <v>0.28999999999999998</v>
      </c>
      <c r="W9" s="161"/>
      <c r="X9" s="161" t="s">
        <v>118</v>
      </c>
      <c r="Y9" s="161" t="s">
        <v>119</v>
      </c>
      <c r="Z9" s="151"/>
      <c r="AA9" s="151"/>
      <c r="AB9" s="151"/>
      <c r="AC9" s="151"/>
      <c r="AD9" s="151"/>
      <c r="AE9" s="151"/>
      <c r="AF9" s="151"/>
      <c r="AG9" s="151" t="s">
        <v>153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2" x14ac:dyDescent="0.2">
      <c r="A10" s="158"/>
      <c r="B10" s="159"/>
      <c r="C10" s="188" t="s">
        <v>179</v>
      </c>
      <c r="D10" s="163"/>
      <c r="E10" s="164">
        <v>3.0082</v>
      </c>
      <c r="F10" s="161"/>
      <c r="G10" s="161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61"/>
      <c r="Z10" s="151"/>
      <c r="AA10" s="151"/>
      <c r="AB10" s="151"/>
      <c r="AC10" s="151"/>
      <c r="AD10" s="151"/>
      <c r="AE10" s="151"/>
      <c r="AF10" s="151"/>
      <c r="AG10" s="151" t="s">
        <v>122</v>
      </c>
      <c r="AH10" s="151">
        <v>0</v>
      </c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74">
        <v>2</v>
      </c>
      <c r="B11" s="175" t="s">
        <v>180</v>
      </c>
      <c r="C11" s="187" t="s">
        <v>181</v>
      </c>
      <c r="D11" s="176" t="s">
        <v>177</v>
      </c>
      <c r="E11" s="177">
        <v>32.877499999999998</v>
      </c>
      <c r="F11" s="178"/>
      <c r="G11" s="179">
        <f>ROUND(E11*F11,2)</f>
        <v>0</v>
      </c>
      <c r="H11" s="162"/>
      <c r="I11" s="161">
        <f>ROUND(E11*H11,2)</f>
        <v>0</v>
      </c>
      <c r="J11" s="162"/>
      <c r="K11" s="161">
        <f>ROUND(E11*J11,2)</f>
        <v>0</v>
      </c>
      <c r="L11" s="161">
        <v>21</v>
      </c>
      <c r="M11" s="161">
        <f>G11*(1+L11/100)</f>
        <v>0</v>
      </c>
      <c r="N11" s="160">
        <v>0</v>
      </c>
      <c r="O11" s="160">
        <f>ROUND(E11*N11,2)</f>
        <v>0</v>
      </c>
      <c r="P11" s="160">
        <v>0</v>
      </c>
      <c r="Q11" s="160">
        <f>ROUND(E11*P11,2)</f>
        <v>0</v>
      </c>
      <c r="R11" s="161"/>
      <c r="S11" s="161" t="s">
        <v>178</v>
      </c>
      <c r="T11" s="161" t="s">
        <v>178</v>
      </c>
      <c r="U11" s="161">
        <v>0.36499999999999999</v>
      </c>
      <c r="V11" s="161">
        <f>ROUND(E11*U11,2)</f>
        <v>12</v>
      </c>
      <c r="W11" s="161"/>
      <c r="X11" s="161" t="s">
        <v>118</v>
      </c>
      <c r="Y11" s="161" t="s">
        <v>119</v>
      </c>
      <c r="Z11" s="151"/>
      <c r="AA11" s="151"/>
      <c r="AB11" s="151"/>
      <c r="AC11" s="151"/>
      <c r="AD11" s="151"/>
      <c r="AE11" s="151"/>
      <c r="AF11" s="151"/>
      <c r="AG11" s="151" t="s">
        <v>153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2" x14ac:dyDescent="0.2">
      <c r="A12" s="158"/>
      <c r="B12" s="159"/>
      <c r="C12" s="188" t="s">
        <v>182</v>
      </c>
      <c r="D12" s="163"/>
      <c r="E12" s="164"/>
      <c r="F12" s="161"/>
      <c r="G12" s="161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61"/>
      <c r="Z12" s="151"/>
      <c r="AA12" s="151"/>
      <c r="AB12" s="151"/>
      <c r="AC12" s="151"/>
      <c r="AD12" s="151"/>
      <c r="AE12" s="151"/>
      <c r="AF12" s="151"/>
      <c r="AG12" s="151" t="s">
        <v>122</v>
      </c>
      <c r="AH12" s="151">
        <v>0</v>
      </c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3" x14ac:dyDescent="0.2">
      <c r="A13" s="158"/>
      <c r="B13" s="159"/>
      <c r="C13" s="188" t="s">
        <v>183</v>
      </c>
      <c r="D13" s="163"/>
      <c r="E13" s="164">
        <v>7.2072000000000003</v>
      </c>
      <c r="F13" s="161"/>
      <c r="G13" s="161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61"/>
      <c r="Z13" s="151"/>
      <c r="AA13" s="151"/>
      <c r="AB13" s="151"/>
      <c r="AC13" s="151"/>
      <c r="AD13" s="151"/>
      <c r="AE13" s="151"/>
      <c r="AF13" s="151"/>
      <c r="AG13" s="151" t="s">
        <v>122</v>
      </c>
      <c r="AH13" s="151">
        <v>0</v>
      </c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3" x14ac:dyDescent="0.2">
      <c r="A14" s="158"/>
      <c r="B14" s="159"/>
      <c r="C14" s="188" t="s">
        <v>184</v>
      </c>
      <c r="D14" s="163"/>
      <c r="E14" s="164">
        <v>10.3103</v>
      </c>
      <c r="F14" s="161"/>
      <c r="G14" s="161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61"/>
      <c r="Z14" s="151"/>
      <c r="AA14" s="151"/>
      <c r="AB14" s="151"/>
      <c r="AC14" s="151"/>
      <c r="AD14" s="151"/>
      <c r="AE14" s="151"/>
      <c r="AF14" s="151"/>
      <c r="AG14" s="151" t="s">
        <v>122</v>
      </c>
      <c r="AH14" s="151">
        <v>0</v>
      </c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3" x14ac:dyDescent="0.2">
      <c r="A15" s="158"/>
      <c r="B15" s="159"/>
      <c r="C15" s="188" t="s">
        <v>185</v>
      </c>
      <c r="D15" s="163"/>
      <c r="E15" s="164">
        <v>15.21</v>
      </c>
      <c r="F15" s="161"/>
      <c r="G15" s="161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61"/>
      <c r="Z15" s="151"/>
      <c r="AA15" s="151"/>
      <c r="AB15" s="151"/>
      <c r="AC15" s="151"/>
      <c r="AD15" s="151"/>
      <c r="AE15" s="151"/>
      <c r="AF15" s="151"/>
      <c r="AG15" s="151" t="s">
        <v>122</v>
      </c>
      <c r="AH15" s="151">
        <v>0</v>
      </c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3" x14ac:dyDescent="0.2">
      <c r="A16" s="158"/>
      <c r="B16" s="159"/>
      <c r="C16" s="188" t="s">
        <v>186</v>
      </c>
      <c r="D16" s="163"/>
      <c r="E16" s="164"/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61"/>
      <c r="Z16" s="151"/>
      <c r="AA16" s="151"/>
      <c r="AB16" s="151"/>
      <c r="AC16" s="151"/>
      <c r="AD16" s="151"/>
      <c r="AE16" s="151"/>
      <c r="AF16" s="151"/>
      <c r="AG16" s="151" t="s">
        <v>122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3" x14ac:dyDescent="0.2">
      <c r="A17" s="158"/>
      <c r="B17" s="159"/>
      <c r="C17" s="188" t="s">
        <v>187</v>
      </c>
      <c r="D17" s="163"/>
      <c r="E17" s="164">
        <v>0.15</v>
      </c>
      <c r="F17" s="161"/>
      <c r="G17" s="161"/>
      <c r="H17" s="161"/>
      <c r="I17" s="161"/>
      <c r="J17" s="161"/>
      <c r="K17" s="161"/>
      <c r="L17" s="161"/>
      <c r="M17" s="161"/>
      <c r="N17" s="160"/>
      <c r="O17" s="160"/>
      <c r="P17" s="160"/>
      <c r="Q17" s="160"/>
      <c r="R17" s="161"/>
      <c r="S17" s="161"/>
      <c r="T17" s="161"/>
      <c r="U17" s="161"/>
      <c r="V17" s="161"/>
      <c r="W17" s="161"/>
      <c r="X17" s="161"/>
      <c r="Y17" s="161"/>
      <c r="Z17" s="151"/>
      <c r="AA17" s="151"/>
      <c r="AB17" s="151"/>
      <c r="AC17" s="151"/>
      <c r="AD17" s="151"/>
      <c r="AE17" s="151"/>
      <c r="AF17" s="151"/>
      <c r="AG17" s="151" t="s">
        <v>122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80">
        <v>3</v>
      </c>
      <c r="B18" s="181" t="s">
        <v>188</v>
      </c>
      <c r="C18" s="189" t="s">
        <v>189</v>
      </c>
      <c r="D18" s="182" t="s">
        <v>177</v>
      </c>
      <c r="E18" s="183">
        <v>32.877499999999998</v>
      </c>
      <c r="F18" s="184"/>
      <c r="G18" s="185">
        <f>ROUND(E18*F18,2)</f>
        <v>0</v>
      </c>
      <c r="H18" s="162"/>
      <c r="I18" s="161">
        <f>ROUND(E18*H18,2)</f>
        <v>0</v>
      </c>
      <c r="J18" s="162"/>
      <c r="K18" s="161">
        <f>ROUND(E18*J18,2)</f>
        <v>0</v>
      </c>
      <c r="L18" s="161">
        <v>21</v>
      </c>
      <c r="M18" s="161">
        <f>G18*(1+L18/100)</f>
        <v>0</v>
      </c>
      <c r="N18" s="160">
        <v>0</v>
      </c>
      <c r="O18" s="160">
        <f>ROUND(E18*N18,2)</f>
        <v>0</v>
      </c>
      <c r="P18" s="160">
        <v>0</v>
      </c>
      <c r="Q18" s="160">
        <f>ROUND(E18*P18,2)</f>
        <v>0</v>
      </c>
      <c r="R18" s="161"/>
      <c r="S18" s="161" t="s">
        <v>178</v>
      </c>
      <c r="T18" s="161" t="s">
        <v>178</v>
      </c>
      <c r="U18" s="161">
        <v>8.4000000000000005E-2</v>
      </c>
      <c r="V18" s="161">
        <f>ROUND(E18*U18,2)</f>
        <v>2.76</v>
      </c>
      <c r="W18" s="161"/>
      <c r="X18" s="161" t="s">
        <v>118</v>
      </c>
      <c r="Y18" s="161" t="s">
        <v>119</v>
      </c>
      <c r="Z18" s="151"/>
      <c r="AA18" s="151"/>
      <c r="AB18" s="151"/>
      <c r="AC18" s="151"/>
      <c r="AD18" s="151"/>
      <c r="AE18" s="151"/>
      <c r="AF18" s="151"/>
      <c r="AG18" s="151" t="s">
        <v>153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74">
        <v>4</v>
      </c>
      <c r="B19" s="175" t="s">
        <v>190</v>
      </c>
      <c r="C19" s="187" t="s">
        <v>191</v>
      </c>
      <c r="D19" s="176" t="s">
        <v>177</v>
      </c>
      <c r="E19" s="177">
        <v>9.7119999999999997</v>
      </c>
      <c r="F19" s="178"/>
      <c r="G19" s="179">
        <f>ROUND(E19*F19,2)</f>
        <v>0</v>
      </c>
      <c r="H19" s="162"/>
      <c r="I19" s="161">
        <f>ROUND(E19*H19,2)</f>
        <v>0</v>
      </c>
      <c r="J19" s="162"/>
      <c r="K19" s="161">
        <f>ROUND(E19*J19,2)</f>
        <v>0</v>
      </c>
      <c r="L19" s="161">
        <v>21</v>
      </c>
      <c r="M19" s="161">
        <f>G19*(1+L19/100)</f>
        <v>0</v>
      </c>
      <c r="N19" s="160">
        <v>0</v>
      </c>
      <c r="O19" s="160">
        <f>ROUND(E19*N19,2)</f>
        <v>0</v>
      </c>
      <c r="P19" s="160">
        <v>0</v>
      </c>
      <c r="Q19" s="160">
        <f>ROUND(E19*P19,2)</f>
        <v>0</v>
      </c>
      <c r="R19" s="161"/>
      <c r="S19" s="161" t="s">
        <v>178</v>
      </c>
      <c r="T19" s="161" t="s">
        <v>178</v>
      </c>
      <c r="U19" s="161">
        <v>0.20200000000000001</v>
      </c>
      <c r="V19" s="161">
        <f>ROUND(E19*U19,2)</f>
        <v>1.96</v>
      </c>
      <c r="W19" s="161"/>
      <c r="X19" s="161" t="s">
        <v>118</v>
      </c>
      <c r="Y19" s="161" t="s">
        <v>119</v>
      </c>
      <c r="Z19" s="151"/>
      <c r="AA19" s="151"/>
      <c r="AB19" s="151"/>
      <c r="AC19" s="151"/>
      <c r="AD19" s="151"/>
      <c r="AE19" s="151"/>
      <c r="AF19" s="151"/>
      <c r="AG19" s="151" t="s">
        <v>153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2" x14ac:dyDescent="0.2">
      <c r="A20" s="158"/>
      <c r="B20" s="159"/>
      <c r="C20" s="188" t="s">
        <v>192</v>
      </c>
      <c r="D20" s="163"/>
      <c r="E20" s="164">
        <v>1.1088</v>
      </c>
      <c r="F20" s="161"/>
      <c r="G20" s="161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61"/>
      <c r="Z20" s="151"/>
      <c r="AA20" s="151"/>
      <c r="AB20" s="151"/>
      <c r="AC20" s="151"/>
      <c r="AD20" s="151"/>
      <c r="AE20" s="151"/>
      <c r="AF20" s="151"/>
      <c r="AG20" s="151" t="s">
        <v>122</v>
      </c>
      <c r="AH20" s="151">
        <v>0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3" x14ac:dyDescent="0.2">
      <c r="A21" s="158"/>
      <c r="B21" s="159"/>
      <c r="C21" s="188" t="s">
        <v>193</v>
      </c>
      <c r="D21" s="163"/>
      <c r="E21" s="164">
        <v>2.8839999999999999</v>
      </c>
      <c r="F21" s="161"/>
      <c r="G21" s="161"/>
      <c r="H21" s="161"/>
      <c r="I21" s="161"/>
      <c r="J21" s="161"/>
      <c r="K21" s="161"/>
      <c r="L21" s="161"/>
      <c r="M21" s="161"/>
      <c r="N21" s="160"/>
      <c r="O21" s="160"/>
      <c r="P21" s="160"/>
      <c r="Q21" s="160"/>
      <c r="R21" s="161"/>
      <c r="S21" s="161"/>
      <c r="T21" s="161"/>
      <c r="U21" s="161"/>
      <c r="V21" s="161"/>
      <c r="W21" s="161"/>
      <c r="X21" s="161"/>
      <c r="Y21" s="161"/>
      <c r="Z21" s="151"/>
      <c r="AA21" s="151"/>
      <c r="AB21" s="151"/>
      <c r="AC21" s="151"/>
      <c r="AD21" s="151"/>
      <c r="AE21" s="151"/>
      <c r="AF21" s="151"/>
      <c r="AG21" s="151" t="s">
        <v>122</v>
      </c>
      <c r="AH21" s="151">
        <v>0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3" x14ac:dyDescent="0.2">
      <c r="A22" s="158"/>
      <c r="B22" s="159"/>
      <c r="C22" s="188" t="s">
        <v>194</v>
      </c>
      <c r="D22" s="163"/>
      <c r="E22" s="164">
        <v>5.04</v>
      </c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61"/>
      <c r="Z22" s="151"/>
      <c r="AA22" s="151"/>
      <c r="AB22" s="151"/>
      <c r="AC22" s="151"/>
      <c r="AD22" s="151"/>
      <c r="AE22" s="151"/>
      <c r="AF22" s="151"/>
      <c r="AG22" s="151" t="s">
        <v>122</v>
      </c>
      <c r="AH22" s="151">
        <v>0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3" x14ac:dyDescent="0.2">
      <c r="A23" s="158"/>
      <c r="B23" s="159"/>
      <c r="C23" s="188" t="s">
        <v>195</v>
      </c>
      <c r="D23" s="163"/>
      <c r="E23" s="164">
        <v>0.67920000000000003</v>
      </c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61"/>
      <c r="Z23" s="151"/>
      <c r="AA23" s="151"/>
      <c r="AB23" s="151"/>
      <c r="AC23" s="151"/>
      <c r="AD23" s="151"/>
      <c r="AE23" s="151"/>
      <c r="AF23" s="151"/>
      <c r="AG23" s="151" t="s">
        <v>122</v>
      </c>
      <c r="AH23" s="151">
        <v>0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74">
        <v>5</v>
      </c>
      <c r="B24" s="175" t="s">
        <v>196</v>
      </c>
      <c r="C24" s="187" t="s">
        <v>197</v>
      </c>
      <c r="D24" s="176" t="s">
        <v>177</v>
      </c>
      <c r="E24" s="177">
        <v>19.423999999999999</v>
      </c>
      <c r="F24" s="178"/>
      <c r="G24" s="179">
        <f>ROUND(E24*F24,2)</f>
        <v>0</v>
      </c>
      <c r="H24" s="162"/>
      <c r="I24" s="161">
        <f>ROUND(E24*H24,2)</f>
        <v>0</v>
      </c>
      <c r="J24" s="162"/>
      <c r="K24" s="161">
        <f>ROUND(E24*J24,2)</f>
        <v>0</v>
      </c>
      <c r="L24" s="161">
        <v>21</v>
      </c>
      <c r="M24" s="161">
        <f>G24*(1+L24/100)</f>
        <v>0</v>
      </c>
      <c r="N24" s="160">
        <v>0</v>
      </c>
      <c r="O24" s="160">
        <f>ROUND(E24*N24,2)</f>
        <v>0</v>
      </c>
      <c r="P24" s="160">
        <v>0</v>
      </c>
      <c r="Q24" s="160">
        <f>ROUND(E24*P24,2)</f>
        <v>0</v>
      </c>
      <c r="R24" s="161"/>
      <c r="S24" s="161" t="s">
        <v>178</v>
      </c>
      <c r="T24" s="161" t="s">
        <v>178</v>
      </c>
      <c r="U24" s="161">
        <v>1.0999999999999999E-2</v>
      </c>
      <c r="V24" s="161">
        <f>ROUND(E24*U24,2)</f>
        <v>0.21</v>
      </c>
      <c r="W24" s="161"/>
      <c r="X24" s="161" t="s">
        <v>118</v>
      </c>
      <c r="Y24" s="161" t="s">
        <v>119</v>
      </c>
      <c r="Z24" s="151"/>
      <c r="AA24" s="151"/>
      <c r="AB24" s="151"/>
      <c r="AC24" s="151"/>
      <c r="AD24" s="151"/>
      <c r="AE24" s="151"/>
      <c r="AF24" s="151"/>
      <c r="AG24" s="151" t="s">
        <v>153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22.5" outlineLevel="2" x14ac:dyDescent="0.2">
      <c r="A25" s="158"/>
      <c r="B25" s="159"/>
      <c r="C25" s="188" t="s">
        <v>198</v>
      </c>
      <c r="D25" s="163"/>
      <c r="E25" s="164">
        <v>9.7119999999999997</v>
      </c>
      <c r="F25" s="161"/>
      <c r="G25" s="161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61"/>
      <c r="Z25" s="151"/>
      <c r="AA25" s="151"/>
      <c r="AB25" s="151"/>
      <c r="AC25" s="151"/>
      <c r="AD25" s="151"/>
      <c r="AE25" s="151"/>
      <c r="AF25" s="151"/>
      <c r="AG25" s="151" t="s">
        <v>122</v>
      </c>
      <c r="AH25" s="151">
        <v>0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ht="22.5" outlineLevel="3" x14ac:dyDescent="0.2">
      <c r="A26" s="158"/>
      <c r="B26" s="159"/>
      <c r="C26" s="188" t="s">
        <v>199</v>
      </c>
      <c r="D26" s="163"/>
      <c r="E26" s="164">
        <v>9.7119999999999997</v>
      </c>
      <c r="F26" s="161"/>
      <c r="G26" s="161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61"/>
      <c r="Z26" s="151"/>
      <c r="AA26" s="151"/>
      <c r="AB26" s="151"/>
      <c r="AC26" s="151"/>
      <c r="AD26" s="151"/>
      <c r="AE26" s="151"/>
      <c r="AF26" s="151"/>
      <c r="AG26" s="151" t="s">
        <v>122</v>
      </c>
      <c r="AH26" s="151">
        <v>0</v>
      </c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ht="22.5" outlineLevel="1" x14ac:dyDescent="0.2">
      <c r="A27" s="174">
        <v>6</v>
      </c>
      <c r="B27" s="175" t="s">
        <v>200</v>
      </c>
      <c r="C27" s="187" t="s">
        <v>201</v>
      </c>
      <c r="D27" s="176" t="s">
        <v>177</v>
      </c>
      <c r="E27" s="177">
        <v>9.7119999999999997</v>
      </c>
      <c r="F27" s="178"/>
      <c r="G27" s="179">
        <f>ROUND(E27*F27,2)</f>
        <v>0</v>
      </c>
      <c r="H27" s="162"/>
      <c r="I27" s="161">
        <f>ROUND(E27*H27,2)</f>
        <v>0</v>
      </c>
      <c r="J27" s="162"/>
      <c r="K27" s="161">
        <f>ROUND(E27*J27,2)</f>
        <v>0</v>
      </c>
      <c r="L27" s="161">
        <v>21</v>
      </c>
      <c r="M27" s="161">
        <f>G27*(1+L27/100)</f>
        <v>0</v>
      </c>
      <c r="N27" s="160">
        <v>0</v>
      </c>
      <c r="O27" s="160">
        <f>ROUND(E27*N27,2)</f>
        <v>0</v>
      </c>
      <c r="P27" s="160">
        <v>0</v>
      </c>
      <c r="Q27" s="160">
        <f>ROUND(E27*P27,2)</f>
        <v>0</v>
      </c>
      <c r="R27" s="161"/>
      <c r="S27" s="161" t="s">
        <v>178</v>
      </c>
      <c r="T27" s="161" t="s">
        <v>178</v>
      </c>
      <c r="U27" s="161">
        <v>0.65200000000000002</v>
      </c>
      <c r="V27" s="161">
        <f>ROUND(E27*U27,2)</f>
        <v>6.33</v>
      </c>
      <c r="W27" s="161"/>
      <c r="X27" s="161" t="s">
        <v>118</v>
      </c>
      <c r="Y27" s="161" t="s">
        <v>119</v>
      </c>
      <c r="Z27" s="151"/>
      <c r="AA27" s="151"/>
      <c r="AB27" s="151"/>
      <c r="AC27" s="151"/>
      <c r="AD27" s="151"/>
      <c r="AE27" s="151"/>
      <c r="AF27" s="151"/>
      <c r="AG27" s="151" t="s">
        <v>153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ht="22.5" outlineLevel="2" x14ac:dyDescent="0.2">
      <c r="A28" s="158"/>
      <c r="B28" s="159"/>
      <c r="C28" s="188" t="s">
        <v>199</v>
      </c>
      <c r="D28" s="163"/>
      <c r="E28" s="164">
        <v>9.7119999999999997</v>
      </c>
      <c r="F28" s="161"/>
      <c r="G28" s="161"/>
      <c r="H28" s="161"/>
      <c r="I28" s="161"/>
      <c r="J28" s="161"/>
      <c r="K28" s="161"/>
      <c r="L28" s="161"/>
      <c r="M28" s="161"/>
      <c r="N28" s="160"/>
      <c r="O28" s="160"/>
      <c r="P28" s="160"/>
      <c r="Q28" s="160"/>
      <c r="R28" s="161"/>
      <c r="S28" s="161"/>
      <c r="T28" s="161"/>
      <c r="U28" s="161"/>
      <c r="V28" s="161"/>
      <c r="W28" s="161"/>
      <c r="X28" s="161"/>
      <c r="Y28" s="161"/>
      <c r="Z28" s="151"/>
      <c r="AA28" s="151"/>
      <c r="AB28" s="151"/>
      <c r="AC28" s="151"/>
      <c r="AD28" s="151"/>
      <c r="AE28" s="151"/>
      <c r="AF28" s="151"/>
      <c r="AG28" s="151" t="s">
        <v>122</v>
      </c>
      <c r="AH28" s="151">
        <v>0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ht="22.5" outlineLevel="1" x14ac:dyDescent="0.2">
      <c r="A29" s="174">
        <v>7</v>
      </c>
      <c r="B29" s="175" t="s">
        <v>202</v>
      </c>
      <c r="C29" s="187" t="s">
        <v>203</v>
      </c>
      <c r="D29" s="176" t="s">
        <v>177</v>
      </c>
      <c r="E29" s="177">
        <v>23.165500000000002</v>
      </c>
      <c r="F29" s="178"/>
      <c r="G29" s="179">
        <f>ROUND(E29*F29,2)</f>
        <v>0</v>
      </c>
      <c r="H29" s="162"/>
      <c r="I29" s="161">
        <f>ROUND(E29*H29,2)</f>
        <v>0</v>
      </c>
      <c r="J29" s="162"/>
      <c r="K29" s="161">
        <f>ROUND(E29*J29,2)</f>
        <v>0</v>
      </c>
      <c r="L29" s="161">
        <v>21</v>
      </c>
      <c r="M29" s="161">
        <f>G29*(1+L29/100)</f>
        <v>0</v>
      </c>
      <c r="N29" s="160">
        <v>0</v>
      </c>
      <c r="O29" s="160">
        <f>ROUND(E29*N29,2)</f>
        <v>0</v>
      </c>
      <c r="P29" s="160">
        <v>0</v>
      </c>
      <c r="Q29" s="160">
        <f>ROUND(E29*P29,2)</f>
        <v>0</v>
      </c>
      <c r="R29" s="161"/>
      <c r="S29" s="161" t="s">
        <v>178</v>
      </c>
      <c r="T29" s="161" t="s">
        <v>178</v>
      </c>
      <c r="U29" s="161">
        <v>1.0999999999999999E-2</v>
      </c>
      <c r="V29" s="161">
        <f>ROUND(E29*U29,2)</f>
        <v>0.25</v>
      </c>
      <c r="W29" s="161"/>
      <c r="X29" s="161" t="s">
        <v>118</v>
      </c>
      <c r="Y29" s="161" t="s">
        <v>119</v>
      </c>
      <c r="Z29" s="151"/>
      <c r="AA29" s="151"/>
      <c r="AB29" s="151"/>
      <c r="AC29" s="151"/>
      <c r="AD29" s="151"/>
      <c r="AE29" s="151"/>
      <c r="AF29" s="151"/>
      <c r="AG29" s="151" t="s">
        <v>153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2" x14ac:dyDescent="0.2">
      <c r="A30" s="158"/>
      <c r="B30" s="159"/>
      <c r="C30" s="188" t="s">
        <v>204</v>
      </c>
      <c r="D30" s="163"/>
      <c r="E30" s="164">
        <v>23.165500000000002</v>
      </c>
      <c r="F30" s="161"/>
      <c r="G30" s="161"/>
      <c r="H30" s="161"/>
      <c r="I30" s="161"/>
      <c r="J30" s="161"/>
      <c r="K30" s="161"/>
      <c r="L30" s="161"/>
      <c r="M30" s="161"/>
      <c r="N30" s="160"/>
      <c r="O30" s="160"/>
      <c r="P30" s="160"/>
      <c r="Q30" s="160"/>
      <c r="R30" s="161"/>
      <c r="S30" s="161"/>
      <c r="T30" s="161"/>
      <c r="U30" s="161"/>
      <c r="V30" s="161"/>
      <c r="W30" s="161"/>
      <c r="X30" s="161"/>
      <c r="Y30" s="161"/>
      <c r="Z30" s="151"/>
      <c r="AA30" s="151"/>
      <c r="AB30" s="151"/>
      <c r="AC30" s="151"/>
      <c r="AD30" s="151"/>
      <c r="AE30" s="151"/>
      <c r="AF30" s="151"/>
      <c r="AG30" s="151" t="s">
        <v>122</v>
      </c>
      <c r="AH30" s="151">
        <v>0</v>
      </c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74">
        <v>8</v>
      </c>
      <c r="B31" s="175" t="s">
        <v>205</v>
      </c>
      <c r="C31" s="187" t="s">
        <v>206</v>
      </c>
      <c r="D31" s="176" t="s">
        <v>177</v>
      </c>
      <c r="E31" s="177">
        <v>115.8275</v>
      </c>
      <c r="F31" s="178"/>
      <c r="G31" s="179">
        <f>ROUND(E31*F31,2)</f>
        <v>0</v>
      </c>
      <c r="H31" s="162"/>
      <c r="I31" s="161">
        <f>ROUND(E31*H31,2)</f>
        <v>0</v>
      </c>
      <c r="J31" s="162"/>
      <c r="K31" s="161">
        <f>ROUND(E31*J31,2)</f>
        <v>0</v>
      </c>
      <c r="L31" s="161">
        <v>21</v>
      </c>
      <c r="M31" s="161">
        <f>G31*(1+L31/100)</f>
        <v>0</v>
      </c>
      <c r="N31" s="160">
        <v>0</v>
      </c>
      <c r="O31" s="160">
        <f>ROUND(E31*N31,2)</f>
        <v>0</v>
      </c>
      <c r="P31" s="160">
        <v>0</v>
      </c>
      <c r="Q31" s="160">
        <f>ROUND(E31*P31,2)</f>
        <v>0</v>
      </c>
      <c r="R31" s="161"/>
      <c r="S31" s="161" t="s">
        <v>178</v>
      </c>
      <c r="T31" s="161" t="s">
        <v>178</v>
      </c>
      <c r="U31" s="161">
        <v>0</v>
      </c>
      <c r="V31" s="161">
        <f>ROUND(E31*U31,2)</f>
        <v>0</v>
      </c>
      <c r="W31" s="161"/>
      <c r="X31" s="161" t="s">
        <v>118</v>
      </c>
      <c r="Y31" s="161" t="s">
        <v>119</v>
      </c>
      <c r="Z31" s="151"/>
      <c r="AA31" s="151"/>
      <c r="AB31" s="151"/>
      <c r="AC31" s="151"/>
      <c r="AD31" s="151"/>
      <c r="AE31" s="151"/>
      <c r="AF31" s="151"/>
      <c r="AG31" s="151" t="s">
        <v>153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2" x14ac:dyDescent="0.2">
      <c r="A32" s="158"/>
      <c r="B32" s="159"/>
      <c r="C32" s="188" t="s">
        <v>207</v>
      </c>
      <c r="D32" s="163"/>
      <c r="E32" s="164">
        <v>115.8275</v>
      </c>
      <c r="F32" s="161"/>
      <c r="G32" s="161"/>
      <c r="H32" s="161"/>
      <c r="I32" s="161"/>
      <c r="J32" s="161"/>
      <c r="K32" s="161"/>
      <c r="L32" s="161"/>
      <c r="M32" s="161"/>
      <c r="N32" s="160"/>
      <c r="O32" s="160"/>
      <c r="P32" s="160"/>
      <c r="Q32" s="160"/>
      <c r="R32" s="161"/>
      <c r="S32" s="161"/>
      <c r="T32" s="161"/>
      <c r="U32" s="161"/>
      <c r="V32" s="161"/>
      <c r="W32" s="161"/>
      <c r="X32" s="161"/>
      <c r="Y32" s="161"/>
      <c r="Z32" s="151"/>
      <c r="AA32" s="151"/>
      <c r="AB32" s="151"/>
      <c r="AC32" s="151"/>
      <c r="AD32" s="151"/>
      <c r="AE32" s="151"/>
      <c r="AF32" s="151"/>
      <c r="AG32" s="151" t="s">
        <v>122</v>
      </c>
      <c r="AH32" s="151">
        <v>0</v>
      </c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80">
        <v>9</v>
      </c>
      <c r="B33" s="181" t="s">
        <v>208</v>
      </c>
      <c r="C33" s="189" t="s">
        <v>209</v>
      </c>
      <c r="D33" s="182" t="s">
        <v>177</v>
      </c>
      <c r="E33" s="183">
        <v>23.165500000000002</v>
      </c>
      <c r="F33" s="184"/>
      <c r="G33" s="185">
        <f>ROUND(E33*F33,2)</f>
        <v>0</v>
      </c>
      <c r="H33" s="162"/>
      <c r="I33" s="161">
        <f>ROUND(E33*H33,2)</f>
        <v>0</v>
      </c>
      <c r="J33" s="162"/>
      <c r="K33" s="161">
        <f>ROUND(E33*J33,2)</f>
        <v>0</v>
      </c>
      <c r="L33" s="161">
        <v>21</v>
      </c>
      <c r="M33" s="161">
        <f>G33*(1+L33/100)</f>
        <v>0</v>
      </c>
      <c r="N33" s="160">
        <v>0</v>
      </c>
      <c r="O33" s="160">
        <f>ROUND(E33*N33,2)</f>
        <v>0</v>
      </c>
      <c r="P33" s="160">
        <v>0</v>
      </c>
      <c r="Q33" s="160">
        <f>ROUND(E33*P33,2)</f>
        <v>0</v>
      </c>
      <c r="R33" s="161"/>
      <c r="S33" s="161" t="s">
        <v>178</v>
      </c>
      <c r="T33" s="161" t="s">
        <v>178</v>
      </c>
      <c r="U33" s="161">
        <v>8.9999999999999993E-3</v>
      </c>
      <c r="V33" s="161">
        <f>ROUND(E33*U33,2)</f>
        <v>0.21</v>
      </c>
      <c r="W33" s="161"/>
      <c r="X33" s="161" t="s">
        <v>118</v>
      </c>
      <c r="Y33" s="161" t="s">
        <v>119</v>
      </c>
      <c r="Z33" s="151"/>
      <c r="AA33" s="151"/>
      <c r="AB33" s="151"/>
      <c r="AC33" s="151"/>
      <c r="AD33" s="151"/>
      <c r="AE33" s="151"/>
      <c r="AF33" s="151"/>
      <c r="AG33" s="151" t="s">
        <v>153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ht="22.5" outlineLevel="1" x14ac:dyDescent="0.2">
      <c r="A34" s="174">
        <v>10</v>
      </c>
      <c r="B34" s="175" t="s">
        <v>210</v>
      </c>
      <c r="C34" s="187" t="s">
        <v>211</v>
      </c>
      <c r="D34" s="176" t="s">
        <v>212</v>
      </c>
      <c r="E34" s="177">
        <v>39.381349999999998</v>
      </c>
      <c r="F34" s="178"/>
      <c r="G34" s="179">
        <f>ROUND(E34*F34,2)</f>
        <v>0</v>
      </c>
      <c r="H34" s="162"/>
      <c r="I34" s="161">
        <f>ROUND(E34*H34,2)</f>
        <v>0</v>
      </c>
      <c r="J34" s="162"/>
      <c r="K34" s="161">
        <f>ROUND(E34*J34,2)</f>
        <v>0</v>
      </c>
      <c r="L34" s="161">
        <v>21</v>
      </c>
      <c r="M34" s="161">
        <f>G34*(1+L34/100)</f>
        <v>0</v>
      </c>
      <c r="N34" s="160">
        <v>0</v>
      </c>
      <c r="O34" s="160">
        <f>ROUND(E34*N34,2)</f>
        <v>0</v>
      </c>
      <c r="P34" s="160">
        <v>0</v>
      </c>
      <c r="Q34" s="160">
        <f>ROUND(E34*P34,2)</f>
        <v>0</v>
      </c>
      <c r="R34" s="161"/>
      <c r="S34" s="161" t="s">
        <v>178</v>
      </c>
      <c r="T34" s="161" t="s">
        <v>178</v>
      </c>
      <c r="U34" s="161">
        <v>0</v>
      </c>
      <c r="V34" s="161">
        <f>ROUND(E34*U34,2)</f>
        <v>0</v>
      </c>
      <c r="W34" s="161"/>
      <c r="X34" s="161" t="s">
        <v>118</v>
      </c>
      <c r="Y34" s="161" t="s">
        <v>119</v>
      </c>
      <c r="Z34" s="151"/>
      <c r="AA34" s="151"/>
      <c r="AB34" s="151"/>
      <c r="AC34" s="151"/>
      <c r="AD34" s="151"/>
      <c r="AE34" s="151"/>
      <c r="AF34" s="151"/>
      <c r="AG34" s="151" t="s">
        <v>153</v>
      </c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2" x14ac:dyDescent="0.2">
      <c r="A35" s="158"/>
      <c r="B35" s="159"/>
      <c r="C35" s="188" t="s">
        <v>213</v>
      </c>
      <c r="D35" s="163"/>
      <c r="E35" s="164">
        <v>39.381349999999998</v>
      </c>
      <c r="F35" s="161"/>
      <c r="G35" s="161"/>
      <c r="H35" s="161"/>
      <c r="I35" s="161"/>
      <c r="J35" s="161"/>
      <c r="K35" s="161"/>
      <c r="L35" s="161"/>
      <c r="M35" s="161"/>
      <c r="N35" s="160"/>
      <c r="O35" s="160"/>
      <c r="P35" s="160"/>
      <c r="Q35" s="160"/>
      <c r="R35" s="161"/>
      <c r="S35" s="161"/>
      <c r="T35" s="161"/>
      <c r="U35" s="161"/>
      <c r="V35" s="161"/>
      <c r="W35" s="161"/>
      <c r="X35" s="161"/>
      <c r="Y35" s="161"/>
      <c r="Z35" s="151"/>
      <c r="AA35" s="151"/>
      <c r="AB35" s="151"/>
      <c r="AC35" s="151"/>
      <c r="AD35" s="151"/>
      <c r="AE35" s="151"/>
      <c r="AF35" s="151"/>
      <c r="AG35" s="151" t="s">
        <v>122</v>
      </c>
      <c r="AH35" s="151">
        <v>0</v>
      </c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1" x14ac:dyDescent="0.2">
      <c r="A36" s="180">
        <v>11</v>
      </c>
      <c r="B36" s="181" t="s">
        <v>214</v>
      </c>
      <c r="C36" s="189" t="s">
        <v>215</v>
      </c>
      <c r="D36" s="182" t="s">
        <v>216</v>
      </c>
      <c r="E36" s="183">
        <v>8</v>
      </c>
      <c r="F36" s="184"/>
      <c r="G36" s="185">
        <f>ROUND(E36*F36,2)</f>
        <v>0</v>
      </c>
      <c r="H36" s="162"/>
      <c r="I36" s="161">
        <f>ROUND(E36*H36,2)</f>
        <v>0</v>
      </c>
      <c r="J36" s="162"/>
      <c r="K36" s="161">
        <f>ROUND(E36*J36,2)</f>
        <v>0</v>
      </c>
      <c r="L36" s="161">
        <v>21</v>
      </c>
      <c r="M36" s="161">
        <f>G36*(1+L36/100)</f>
        <v>0</v>
      </c>
      <c r="N36" s="160">
        <v>0</v>
      </c>
      <c r="O36" s="160">
        <f>ROUND(E36*N36,2)</f>
        <v>0</v>
      </c>
      <c r="P36" s="160">
        <v>0</v>
      </c>
      <c r="Q36" s="160">
        <f>ROUND(E36*P36,2)</f>
        <v>0</v>
      </c>
      <c r="R36" s="161"/>
      <c r="S36" s="161" t="s">
        <v>178</v>
      </c>
      <c r="T36" s="161" t="s">
        <v>178</v>
      </c>
      <c r="U36" s="161">
        <v>0.26300000000000001</v>
      </c>
      <c r="V36" s="161">
        <f>ROUND(E36*U36,2)</f>
        <v>2.1</v>
      </c>
      <c r="W36" s="161"/>
      <c r="X36" s="161" t="s">
        <v>118</v>
      </c>
      <c r="Y36" s="161" t="s">
        <v>119</v>
      </c>
      <c r="Z36" s="151"/>
      <c r="AA36" s="151"/>
      <c r="AB36" s="151"/>
      <c r="AC36" s="151"/>
      <c r="AD36" s="151"/>
      <c r="AE36" s="151"/>
      <c r="AF36" s="151"/>
      <c r="AG36" s="151" t="s">
        <v>153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80">
        <v>12</v>
      </c>
      <c r="B37" s="181" t="s">
        <v>217</v>
      </c>
      <c r="C37" s="189" t="s">
        <v>218</v>
      </c>
      <c r="D37" s="182" t="s">
        <v>216</v>
      </c>
      <c r="E37" s="183">
        <v>8</v>
      </c>
      <c r="F37" s="184"/>
      <c r="G37" s="185">
        <f>ROUND(E37*F37,2)</f>
        <v>0</v>
      </c>
      <c r="H37" s="162"/>
      <c r="I37" s="161">
        <f>ROUND(E37*H37,2)</f>
        <v>0</v>
      </c>
      <c r="J37" s="162"/>
      <c r="K37" s="161">
        <f>ROUND(E37*J37,2)</f>
        <v>0</v>
      </c>
      <c r="L37" s="161">
        <v>21</v>
      </c>
      <c r="M37" s="161">
        <f>G37*(1+L37/100)</f>
        <v>0</v>
      </c>
      <c r="N37" s="160">
        <v>3.0000000000000001E-5</v>
      </c>
      <c r="O37" s="160">
        <f>ROUND(E37*N37,2)</f>
        <v>0</v>
      </c>
      <c r="P37" s="160">
        <v>0</v>
      </c>
      <c r="Q37" s="160">
        <f>ROUND(E37*P37,2)</f>
        <v>0</v>
      </c>
      <c r="R37" s="161"/>
      <c r="S37" s="161" t="s">
        <v>178</v>
      </c>
      <c r="T37" s="161" t="s">
        <v>178</v>
      </c>
      <c r="U37" s="161">
        <v>0.113</v>
      </c>
      <c r="V37" s="161">
        <f>ROUND(E37*U37,2)</f>
        <v>0.9</v>
      </c>
      <c r="W37" s="161"/>
      <c r="X37" s="161" t="s">
        <v>219</v>
      </c>
      <c r="Y37" s="161" t="s">
        <v>119</v>
      </c>
      <c r="Z37" s="151"/>
      <c r="AA37" s="151"/>
      <c r="AB37" s="151"/>
      <c r="AC37" s="151"/>
      <c r="AD37" s="151"/>
      <c r="AE37" s="151"/>
      <c r="AF37" s="151"/>
      <c r="AG37" s="151" t="s">
        <v>220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x14ac:dyDescent="0.2">
      <c r="A38" s="167" t="s">
        <v>111</v>
      </c>
      <c r="B38" s="168" t="s">
        <v>60</v>
      </c>
      <c r="C38" s="186" t="s">
        <v>61</v>
      </c>
      <c r="D38" s="169"/>
      <c r="E38" s="170"/>
      <c r="F38" s="171"/>
      <c r="G38" s="172">
        <f>SUMIF(AG39:AG55,"&lt;&gt;NOR",G39:G55)</f>
        <v>0</v>
      </c>
      <c r="H38" s="166"/>
      <c r="I38" s="166">
        <f>SUM(I39:I55)</f>
        <v>0</v>
      </c>
      <c r="J38" s="166"/>
      <c r="K38" s="166">
        <f>SUM(K39:K55)</f>
        <v>0</v>
      </c>
      <c r="L38" s="166"/>
      <c r="M38" s="166">
        <f>SUM(M39:M55)</f>
        <v>0</v>
      </c>
      <c r="N38" s="165"/>
      <c r="O38" s="165">
        <f>SUM(O39:O55)</f>
        <v>30.380000000000003</v>
      </c>
      <c r="P38" s="165"/>
      <c r="Q38" s="165">
        <f>SUM(Q39:Q55)</f>
        <v>0</v>
      </c>
      <c r="R38" s="166"/>
      <c r="S38" s="166"/>
      <c r="T38" s="166"/>
      <c r="U38" s="166"/>
      <c r="V38" s="166">
        <f>SUM(V39:V55)</f>
        <v>347.26</v>
      </c>
      <c r="W38" s="166"/>
      <c r="X38" s="166"/>
      <c r="Y38" s="166"/>
      <c r="AG38" t="s">
        <v>112</v>
      </c>
    </row>
    <row r="39" spans="1:60" outlineLevel="1" x14ac:dyDescent="0.2">
      <c r="A39" s="174">
        <v>13</v>
      </c>
      <c r="B39" s="175" t="s">
        <v>221</v>
      </c>
      <c r="C39" s="187" t="s">
        <v>222</v>
      </c>
      <c r="D39" s="176" t="s">
        <v>177</v>
      </c>
      <c r="E39" s="177">
        <v>2.7768000000000002</v>
      </c>
      <c r="F39" s="178"/>
      <c r="G39" s="179">
        <f>ROUND(E39*F39,2)</f>
        <v>0</v>
      </c>
      <c r="H39" s="162"/>
      <c r="I39" s="161">
        <f>ROUND(E39*H39,2)</f>
        <v>0</v>
      </c>
      <c r="J39" s="162"/>
      <c r="K39" s="161">
        <f>ROUND(E39*J39,2)</f>
        <v>0</v>
      </c>
      <c r="L39" s="161">
        <v>21</v>
      </c>
      <c r="M39" s="161">
        <f>G39*(1+L39/100)</f>
        <v>0</v>
      </c>
      <c r="N39" s="160">
        <v>1.9205000000000001</v>
      </c>
      <c r="O39" s="160">
        <f>ROUND(E39*N39,2)</f>
        <v>5.33</v>
      </c>
      <c r="P39" s="160">
        <v>0</v>
      </c>
      <c r="Q39" s="160">
        <f>ROUND(E39*P39,2)</f>
        <v>0</v>
      </c>
      <c r="R39" s="161"/>
      <c r="S39" s="161" t="s">
        <v>116</v>
      </c>
      <c r="T39" s="161" t="s">
        <v>178</v>
      </c>
      <c r="U39" s="161">
        <v>1.5840000000000001</v>
      </c>
      <c r="V39" s="161">
        <f>ROUND(E39*U39,2)</f>
        <v>4.4000000000000004</v>
      </c>
      <c r="W39" s="161"/>
      <c r="X39" s="161" t="s">
        <v>118</v>
      </c>
      <c r="Y39" s="161" t="s">
        <v>119</v>
      </c>
      <c r="Z39" s="151"/>
      <c r="AA39" s="151"/>
      <c r="AB39" s="151"/>
      <c r="AC39" s="151"/>
      <c r="AD39" s="151"/>
      <c r="AE39" s="151"/>
      <c r="AF39" s="151"/>
      <c r="AG39" s="151" t="s">
        <v>153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2" x14ac:dyDescent="0.2">
      <c r="A40" s="158"/>
      <c r="B40" s="159"/>
      <c r="C40" s="188" t="s">
        <v>223</v>
      </c>
      <c r="D40" s="163"/>
      <c r="E40" s="164">
        <v>2.7768000000000002</v>
      </c>
      <c r="F40" s="161"/>
      <c r="G40" s="161"/>
      <c r="H40" s="161"/>
      <c r="I40" s="161"/>
      <c r="J40" s="161"/>
      <c r="K40" s="161"/>
      <c r="L40" s="161"/>
      <c r="M40" s="161"/>
      <c r="N40" s="160"/>
      <c r="O40" s="160"/>
      <c r="P40" s="160"/>
      <c r="Q40" s="160"/>
      <c r="R40" s="161"/>
      <c r="S40" s="161"/>
      <c r="T40" s="161"/>
      <c r="U40" s="161"/>
      <c r="V40" s="161"/>
      <c r="W40" s="161"/>
      <c r="X40" s="161"/>
      <c r="Y40" s="161"/>
      <c r="Z40" s="151"/>
      <c r="AA40" s="151"/>
      <c r="AB40" s="151"/>
      <c r="AC40" s="151"/>
      <c r="AD40" s="151"/>
      <c r="AE40" s="151"/>
      <c r="AF40" s="151"/>
      <c r="AG40" s="151" t="s">
        <v>122</v>
      </c>
      <c r="AH40" s="151">
        <v>0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ht="22.5" outlineLevel="1" x14ac:dyDescent="0.2">
      <c r="A41" s="174">
        <v>14</v>
      </c>
      <c r="B41" s="175" t="s">
        <v>224</v>
      </c>
      <c r="C41" s="187" t="s">
        <v>225</v>
      </c>
      <c r="D41" s="176" t="s">
        <v>177</v>
      </c>
      <c r="E41" s="177">
        <v>6.2477999999999998</v>
      </c>
      <c r="F41" s="178"/>
      <c r="G41" s="179">
        <f>ROUND(E41*F41,2)</f>
        <v>0</v>
      </c>
      <c r="H41" s="162"/>
      <c r="I41" s="161">
        <f>ROUND(E41*H41,2)</f>
        <v>0</v>
      </c>
      <c r="J41" s="162"/>
      <c r="K41" s="161">
        <f>ROUND(E41*J41,2)</f>
        <v>0</v>
      </c>
      <c r="L41" s="161">
        <v>21</v>
      </c>
      <c r="M41" s="161">
        <f>G41*(1+L41/100)</f>
        <v>0</v>
      </c>
      <c r="N41" s="160">
        <v>1.665</v>
      </c>
      <c r="O41" s="160">
        <f>ROUND(E41*N41,2)</f>
        <v>10.4</v>
      </c>
      <c r="P41" s="160">
        <v>0</v>
      </c>
      <c r="Q41" s="160">
        <f>ROUND(E41*P41,2)</f>
        <v>0</v>
      </c>
      <c r="R41" s="161"/>
      <c r="S41" s="161" t="s">
        <v>178</v>
      </c>
      <c r="T41" s="161" t="s">
        <v>178</v>
      </c>
      <c r="U41" s="161">
        <v>0.92</v>
      </c>
      <c r="V41" s="161">
        <f>ROUND(E41*U41,2)</f>
        <v>5.75</v>
      </c>
      <c r="W41" s="161"/>
      <c r="X41" s="161" t="s">
        <v>118</v>
      </c>
      <c r="Y41" s="161" t="s">
        <v>119</v>
      </c>
      <c r="Z41" s="151"/>
      <c r="AA41" s="151"/>
      <c r="AB41" s="151"/>
      <c r="AC41" s="151"/>
      <c r="AD41" s="151"/>
      <c r="AE41" s="151"/>
      <c r="AF41" s="151"/>
      <c r="AG41" s="151" t="s">
        <v>153</v>
      </c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2" x14ac:dyDescent="0.2">
      <c r="A42" s="158"/>
      <c r="B42" s="159"/>
      <c r="C42" s="188" t="s">
        <v>226</v>
      </c>
      <c r="D42" s="163"/>
      <c r="E42" s="164">
        <v>6.2477999999999998</v>
      </c>
      <c r="F42" s="161"/>
      <c r="G42" s="161"/>
      <c r="H42" s="161"/>
      <c r="I42" s="161"/>
      <c r="J42" s="161"/>
      <c r="K42" s="161"/>
      <c r="L42" s="161"/>
      <c r="M42" s="161"/>
      <c r="N42" s="160"/>
      <c r="O42" s="160"/>
      <c r="P42" s="160"/>
      <c r="Q42" s="160"/>
      <c r="R42" s="161"/>
      <c r="S42" s="161"/>
      <c r="T42" s="161"/>
      <c r="U42" s="161"/>
      <c r="V42" s="161"/>
      <c r="W42" s="161"/>
      <c r="X42" s="161"/>
      <c r="Y42" s="161"/>
      <c r="Z42" s="151"/>
      <c r="AA42" s="151"/>
      <c r="AB42" s="151"/>
      <c r="AC42" s="151"/>
      <c r="AD42" s="151"/>
      <c r="AE42" s="151"/>
      <c r="AF42" s="151"/>
      <c r="AG42" s="151" t="s">
        <v>122</v>
      </c>
      <c r="AH42" s="151">
        <v>0</v>
      </c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74">
        <v>15</v>
      </c>
      <c r="B43" s="175" t="s">
        <v>227</v>
      </c>
      <c r="C43" s="187" t="s">
        <v>228</v>
      </c>
      <c r="D43" s="176" t="s">
        <v>229</v>
      </c>
      <c r="E43" s="177">
        <v>24.14</v>
      </c>
      <c r="F43" s="178"/>
      <c r="G43" s="179">
        <f>ROUND(E43*F43,2)</f>
        <v>0</v>
      </c>
      <c r="H43" s="162"/>
      <c r="I43" s="161">
        <f>ROUND(E43*H43,2)</f>
        <v>0</v>
      </c>
      <c r="J43" s="162"/>
      <c r="K43" s="161">
        <f>ROUND(E43*J43,2)</f>
        <v>0</v>
      </c>
      <c r="L43" s="161">
        <v>21</v>
      </c>
      <c r="M43" s="161">
        <f>G43*(1+L43/100)</f>
        <v>0</v>
      </c>
      <c r="N43" s="160">
        <v>0</v>
      </c>
      <c r="O43" s="160">
        <f>ROUND(E43*N43,2)</f>
        <v>0</v>
      </c>
      <c r="P43" s="160">
        <v>0</v>
      </c>
      <c r="Q43" s="160">
        <f>ROUND(E43*P43,2)</f>
        <v>0</v>
      </c>
      <c r="R43" s="161"/>
      <c r="S43" s="161" t="s">
        <v>178</v>
      </c>
      <c r="T43" s="161" t="s">
        <v>178</v>
      </c>
      <c r="U43" s="161">
        <v>0.05</v>
      </c>
      <c r="V43" s="161">
        <f>ROUND(E43*U43,2)</f>
        <v>1.21</v>
      </c>
      <c r="W43" s="161"/>
      <c r="X43" s="161" t="s">
        <v>118</v>
      </c>
      <c r="Y43" s="161" t="s">
        <v>119</v>
      </c>
      <c r="Z43" s="151"/>
      <c r="AA43" s="151"/>
      <c r="AB43" s="151"/>
      <c r="AC43" s="151"/>
      <c r="AD43" s="151"/>
      <c r="AE43" s="151"/>
      <c r="AF43" s="151"/>
      <c r="AG43" s="151" t="s">
        <v>153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2" x14ac:dyDescent="0.2">
      <c r="A44" s="158"/>
      <c r="B44" s="159"/>
      <c r="C44" s="188" t="s">
        <v>230</v>
      </c>
      <c r="D44" s="163"/>
      <c r="E44" s="164">
        <v>24.14</v>
      </c>
      <c r="F44" s="161"/>
      <c r="G44" s="161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61"/>
      <c r="Z44" s="151"/>
      <c r="AA44" s="151"/>
      <c r="AB44" s="151"/>
      <c r="AC44" s="151"/>
      <c r="AD44" s="151"/>
      <c r="AE44" s="151"/>
      <c r="AF44" s="151"/>
      <c r="AG44" s="151" t="s">
        <v>122</v>
      </c>
      <c r="AH44" s="151">
        <v>0</v>
      </c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74">
        <v>16</v>
      </c>
      <c r="B45" s="175" t="s">
        <v>231</v>
      </c>
      <c r="C45" s="187" t="s">
        <v>232</v>
      </c>
      <c r="D45" s="176" t="s">
        <v>229</v>
      </c>
      <c r="E45" s="177">
        <v>25.347000000000001</v>
      </c>
      <c r="F45" s="178"/>
      <c r="G45" s="179">
        <f>ROUND(E45*F45,2)</f>
        <v>0</v>
      </c>
      <c r="H45" s="162"/>
      <c r="I45" s="161">
        <f>ROUND(E45*H45,2)</f>
        <v>0</v>
      </c>
      <c r="J45" s="162"/>
      <c r="K45" s="161">
        <f>ROUND(E45*J45,2)</f>
        <v>0</v>
      </c>
      <c r="L45" s="161">
        <v>21</v>
      </c>
      <c r="M45" s="161">
        <f>G45*(1+L45/100)</f>
        <v>0</v>
      </c>
      <c r="N45" s="160">
        <v>4.8000000000000001E-4</v>
      </c>
      <c r="O45" s="160">
        <f>ROUND(E45*N45,2)</f>
        <v>0.01</v>
      </c>
      <c r="P45" s="160">
        <v>0</v>
      </c>
      <c r="Q45" s="160">
        <f>ROUND(E45*P45,2)</f>
        <v>0</v>
      </c>
      <c r="R45" s="161" t="s">
        <v>233</v>
      </c>
      <c r="S45" s="161" t="s">
        <v>178</v>
      </c>
      <c r="T45" s="161" t="s">
        <v>178</v>
      </c>
      <c r="U45" s="161">
        <v>0</v>
      </c>
      <c r="V45" s="161">
        <f>ROUND(E45*U45,2)</f>
        <v>0</v>
      </c>
      <c r="W45" s="161"/>
      <c r="X45" s="161" t="s">
        <v>234</v>
      </c>
      <c r="Y45" s="161" t="s">
        <v>119</v>
      </c>
      <c r="Z45" s="151"/>
      <c r="AA45" s="151"/>
      <c r="AB45" s="151"/>
      <c r="AC45" s="151"/>
      <c r="AD45" s="151"/>
      <c r="AE45" s="151"/>
      <c r="AF45" s="151"/>
      <c r="AG45" s="151" t="s">
        <v>235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2" x14ac:dyDescent="0.2">
      <c r="A46" s="158"/>
      <c r="B46" s="159"/>
      <c r="C46" s="188" t="s">
        <v>236</v>
      </c>
      <c r="D46" s="163"/>
      <c r="E46" s="164">
        <v>25.347000000000001</v>
      </c>
      <c r="F46" s="161"/>
      <c r="G46" s="161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61"/>
      <c r="Z46" s="151"/>
      <c r="AA46" s="151"/>
      <c r="AB46" s="151"/>
      <c r="AC46" s="151"/>
      <c r="AD46" s="151"/>
      <c r="AE46" s="151"/>
      <c r="AF46" s="151"/>
      <c r="AG46" s="151" t="s">
        <v>122</v>
      </c>
      <c r="AH46" s="151">
        <v>0</v>
      </c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74">
        <v>17</v>
      </c>
      <c r="B47" s="175" t="s">
        <v>237</v>
      </c>
      <c r="C47" s="187" t="s">
        <v>238</v>
      </c>
      <c r="D47" s="176" t="s">
        <v>216</v>
      </c>
      <c r="E47" s="177">
        <v>34.430999999999997</v>
      </c>
      <c r="F47" s="178"/>
      <c r="G47" s="179">
        <f>ROUND(E47*F47,2)</f>
        <v>0</v>
      </c>
      <c r="H47" s="162"/>
      <c r="I47" s="161">
        <f>ROUND(E47*H47,2)</f>
        <v>0</v>
      </c>
      <c r="J47" s="162"/>
      <c r="K47" s="161">
        <f>ROUND(E47*J47,2)</f>
        <v>0</v>
      </c>
      <c r="L47" s="161">
        <v>21</v>
      </c>
      <c r="M47" s="161">
        <f>G47*(1+L47/100)</f>
        <v>0</v>
      </c>
      <c r="N47" s="160">
        <v>3.0000000000000001E-5</v>
      </c>
      <c r="O47" s="160">
        <f>ROUND(E47*N47,2)</f>
        <v>0</v>
      </c>
      <c r="P47" s="160">
        <v>0</v>
      </c>
      <c r="Q47" s="160">
        <f>ROUND(E47*P47,2)</f>
        <v>0</v>
      </c>
      <c r="R47" s="161"/>
      <c r="S47" s="161" t="s">
        <v>178</v>
      </c>
      <c r="T47" s="161" t="s">
        <v>178</v>
      </c>
      <c r="U47" s="161">
        <v>5.7000000000000002E-2</v>
      </c>
      <c r="V47" s="161">
        <f>ROUND(E47*U47,2)</f>
        <v>1.96</v>
      </c>
      <c r="W47" s="161"/>
      <c r="X47" s="161" t="s">
        <v>118</v>
      </c>
      <c r="Y47" s="161" t="s">
        <v>119</v>
      </c>
      <c r="Z47" s="151"/>
      <c r="AA47" s="151"/>
      <c r="AB47" s="151"/>
      <c r="AC47" s="151"/>
      <c r="AD47" s="151"/>
      <c r="AE47" s="151"/>
      <c r="AF47" s="151"/>
      <c r="AG47" s="151" t="s">
        <v>153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2" x14ac:dyDescent="0.2">
      <c r="A48" s="158"/>
      <c r="B48" s="159"/>
      <c r="C48" s="188" t="s">
        <v>239</v>
      </c>
      <c r="D48" s="163"/>
      <c r="E48" s="164">
        <v>34.430999999999997</v>
      </c>
      <c r="F48" s="161"/>
      <c r="G48" s="161"/>
      <c r="H48" s="161"/>
      <c r="I48" s="161"/>
      <c r="J48" s="161"/>
      <c r="K48" s="161"/>
      <c r="L48" s="161"/>
      <c r="M48" s="161"/>
      <c r="N48" s="160"/>
      <c r="O48" s="160"/>
      <c r="P48" s="160"/>
      <c r="Q48" s="160"/>
      <c r="R48" s="161"/>
      <c r="S48" s="161"/>
      <c r="T48" s="161"/>
      <c r="U48" s="161"/>
      <c r="V48" s="161"/>
      <c r="W48" s="161"/>
      <c r="X48" s="161"/>
      <c r="Y48" s="161"/>
      <c r="Z48" s="151"/>
      <c r="AA48" s="151"/>
      <c r="AB48" s="151"/>
      <c r="AC48" s="151"/>
      <c r="AD48" s="151"/>
      <c r="AE48" s="151"/>
      <c r="AF48" s="151"/>
      <c r="AG48" s="151" t="s">
        <v>122</v>
      </c>
      <c r="AH48" s="151">
        <v>0</v>
      </c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1" x14ac:dyDescent="0.2">
      <c r="A49" s="174">
        <v>18</v>
      </c>
      <c r="B49" s="175" t="s">
        <v>240</v>
      </c>
      <c r="C49" s="187" t="s">
        <v>241</v>
      </c>
      <c r="D49" s="176" t="s">
        <v>216</v>
      </c>
      <c r="E49" s="177">
        <v>41.3172</v>
      </c>
      <c r="F49" s="178"/>
      <c r="G49" s="179">
        <f>ROUND(E49*F49,2)</f>
        <v>0</v>
      </c>
      <c r="H49" s="162"/>
      <c r="I49" s="161">
        <f>ROUND(E49*H49,2)</f>
        <v>0</v>
      </c>
      <c r="J49" s="162"/>
      <c r="K49" s="161">
        <f>ROUND(E49*J49,2)</f>
        <v>0</v>
      </c>
      <c r="L49" s="161">
        <v>21</v>
      </c>
      <c r="M49" s="161">
        <f>G49*(1+L49/100)</f>
        <v>0</v>
      </c>
      <c r="N49" s="160">
        <v>2.9999999999999997E-4</v>
      </c>
      <c r="O49" s="160">
        <f>ROUND(E49*N49,2)</f>
        <v>0.01</v>
      </c>
      <c r="P49" s="160">
        <v>0</v>
      </c>
      <c r="Q49" s="160">
        <f>ROUND(E49*P49,2)</f>
        <v>0</v>
      </c>
      <c r="R49" s="161" t="s">
        <v>233</v>
      </c>
      <c r="S49" s="161" t="s">
        <v>178</v>
      </c>
      <c r="T49" s="161" t="s">
        <v>178</v>
      </c>
      <c r="U49" s="161">
        <v>0</v>
      </c>
      <c r="V49" s="161">
        <f>ROUND(E49*U49,2)</f>
        <v>0</v>
      </c>
      <c r="W49" s="161"/>
      <c r="X49" s="161" t="s">
        <v>234</v>
      </c>
      <c r="Y49" s="161" t="s">
        <v>119</v>
      </c>
      <c r="Z49" s="151"/>
      <c r="AA49" s="151"/>
      <c r="AB49" s="151"/>
      <c r="AC49" s="151"/>
      <c r="AD49" s="151"/>
      <c r="AE49" s="151"/>
      <c r="AF49" s="151"/>
      <c r="AG49" s="151" t="s">
        <v>235</v>
      </c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2" x14ac:dyDescent="0.2">
      <c r="A50" s="158"/>
      <c r="B50" s="159"/>
      <c r="C50" s="188" t="s">
        <v>242</v>
      </c>
      <c r="D50" s="163"/>
      <c r="E50" s="164">
        <v>41.3172</v>
      </c>
      <c r="F50" s="161"/>
      <c r="G50" s="161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61"/>
      <c r="Z50" s="151"/>
      <c r="AA50" s="151"/>
      <c r="AB50" s="151"/>
      <c r="AC50" s="151"/>
      <c r="AD50" s="151"/>
      <c r="AE50" s="151"/>
      <c r="AF50" s="151"/>
      <c r="AG50" s="151" t="s">
        <v>122</v>
      </c>
      <c r="AH50" s="151">
        <v>0</v>
      </c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ht="22.5" outlineLevel="1" x14ac:dyDescent="0.2">
      <c r="A51" s="174">
        <v>19</v>
      </c>
      <c r="B51" s="175" t="s">
        <v>243</v>
      </c>
      <c r="C51" s="187" t="s">
        <v>244</v>
      </c>
      <c r="D51" s="176" t="s">
        <v>229</v>
      </c>
      <c r="E51" s="177">
        <v>71.5</v>
      </c>
      <c r="F51" s="178"/>
      <c r="G51" s="179">
        <f>ROUND(E51*F51,2)</f>
        <v>0</v>
      </c>
      <c r="H51" s="162"/>
      <c r="I51" s="161">
        <f>ROUND(E51*H51,2)</f>
        <v>0</v>
      </c>
      <c r="J51" s="162"/>
      <c r="K51" s="161">
        <f>ROUND(E51*J51,2)</f>
        <v>0</v>
      </c>
      <c r="L51" s="161">
        <v>21</v>
      </c>
      <c r="M51" s="161">
        <f>G51*(1+L51/100)</f>
        <v>0</v>
      </c>
      <c r="N51" s="160">
        <v>8.0170000000000005E-2</v>
      </c>
      <c r="O51" s="160">
        <f>ROUND(E51*N51,2)</f>
        <v>5.73</v>
      </c>
      <c r="P51" s="160">
        <v>0</v>
      </c>
      <c r="Q51" s="160">
        <f>ROUND(E51*P51,2)</f>
        <v>0</v>
      </c>
      <c r="R51" s="161"/>
      <c r="S51" s="161" t="s">
        <v>178</v>
      </c>
      <c r="T51" s="161" t="s">
        <v>178</v>
      </c>
      <c r="U51" s="161">
        <v>2.56</v>
      </c>
      <c r="V51" s="161">
        <f>ROUND(E51*U51,2)</f>
        <v>183.04</v>
      </c>
      <c r="W51" s="161"/>
      <c r="X51" s="161" t="s">
        <v>118</v>
      </c>
      <c r="Y51" s="161" t="s">
        <v>119</v>
      </c>
      <c r="Z51" s="151"/>
      <c r="AA51" s="151"/>
      <c r="AB51" s="151"/>
      <c r="AC51" s="151"/>
      <c r="AD51" s="151"/>
      <c r="AE51" s="151"/>
      <c r="AF51" s="151"/>
      <c r="AG51" s="151" t="s">
        <v>153</v>
      </c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2" x14ac:dyDescent="0.2">
      <c r="A52" s="158"/>
      <c r="B52" s="159"/>
      <c r="C52" s="188" t="s">
        <v>245</v>
      </c>
      <c r="D52" s="163"/>
      <c r="E52" s="164">
        <v>71.5</v>
      </c>
      <c r="F52" s="161"/>
      <c r="G52" s="161"/>
      <c r="H52" s="161"/>
      <c r="I52" s="161"/>
      <c r="J52" s="161"/>
      <c r="K52" s="161"/>
      <c r="L52" s="161"/>
      <c r="M52" s="161"/>
      <c r="N52" s="160"/>
      <c r="O52" s="160"/>
      <c r="P52" s="160"/>
      <c r="Q52" s="160"/>
      <c r="R52" s="161"/>
      <c r="S52" s="161"/>
      <c r="T52" s="161"/>
      <c r="U52" s="161"/>
      <c r="V52" s="161"/>
      <c r="W52" s="161"/>
      <c r="X52" s="161"/>
      <c r="Y52" s="161"/>
      <c r="Z52" s="151"/>
      <c r="AA52" s="151"/>
      <c r="AB52" s="151"/>
      <c r="AC52" s="151"/>
      <c r="AD52" s="151"/>
      <c r="AE52" s="151"/>
      <c r="AF52" s="151"/>
      <c r="AG52" s="151" t="s">
        <v>122</v>
      </c>
      <c r="AH52" s="151">
        <v>0</v>
      </c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ht="22.5" outlineLevel="1" x14ac:dyDescent="0.2">
      <c r="A53" s="180">
        <v>20</v>
      </c>
      <c r="B53" s="181" t="s">
        <v>246</v>
      </c>
      <c r="C53" s="189" t="s">
        <v>247</v>
      </c>
      <c r="D53" s="182" t="s">
        <v>248</v>
      </c>
      <c r="E53" s="183">
        <v>22</v>
      </c>
      <c r="F53" s="184"/>
      <c r="G53" s="185">
        <f>ROUND(E53*F53,2)</f>
        <v>0</v>
      </c>
      <c r="H53" s="162"/>
      <c r="I53" s="161">
        <f>ROUND(E53*H53,2)</f>
        <v>0</v>
      </c>
      <c r="J53" s="162"/>
      <c r="K53" s="161">
        <f>ROUND(E53*J53,2)</f>
        <v>0</v>
      </c>
      <c r="L53" s="161">
        <v>21</v>
      </c>
      <c r="M53" s="161">
        <f>G53*(1+L53/100)</f>
        <v>0</v>
      </c>
      <c r="N53" s="160">
        <v>2.7E-2</v>
      </c>
      <c r="O53" s="160">
        <f>ROUND(E53*N53,2)</f>
        <v>0.59</v>
      </c>
      <c r="P53" s="160">
        <v>0</v>
      </c>
      <c r="Q53" s="160">
        <f>ROUND(E53*P53,2)</f>
        <v>0</v>
      </c>
      <c r="R53" s="161"/>
      <c r="S53" s="161" t="s">
        <v>178</v>
      </c>
      <c r="T53" s="161" t="s">
        <v>178</v>
      </c>
      <c r="U53" s="161">
        <v>4.3499999999999996</v>
      </c>
      <c r="V53" s="161">
        <f>ROUND(E53*U53,2)</f>
        <v>95.7</v>
      </c>
      <c r="W53" s="161"/>
      <c r="X53" s="161" t="s">
        <v>118</v>
      </c>
      <c r="Y53" s="161" t="s">
        <v>119</v>
      </c>
      <c r="Z53" s="151"/>
      <c r="AA53" s="151"/>
      <c r="AB53" s="151"/>
      <c r="AC53" s="151"/>
      <c r="AD53" s="151"/>
      <c r="AE53" s="151"/>
      <c r="AF53" s="151"/>
      <c r="AG53" s="151" t="s">
        <v>153</v>
      </c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80">
        <v>21</v>
      </c>
      <c r="B54" s="181" t="s">
        <v>249</v>
      </c>
      <c r="C54" s="189" t="s">
        <v>250</v>
      </c>
      <c r="D54" s="182" t="s">
        <v>251</v>
      </c>
      <c r="E54" s="183">
        <v>12</v>
      </c>
      <c r="F54" s="184"/>
      <c r="G54" s="185">
        <f>ROUND(E54*F54,2)</f>
        <v>0</v>
      </c>
      <c r="H54" s="162"/>
      <c r="I54" s="161">
        <f>ROUND(E54*H54,2)</f>
        <v>0</v>
      </c>
      <c r="J54" s="162"/>
      <c r="K54" s="161">
        <f>ROUND(E54*J54,2)</f>
        <v>0</v>
      </c>
      <c r="L54" s="161">
        <v>21</v>
      </c>
      <c r="M54" s="161">
        <f>G54*(1+L54/100)</f>
        <v>0</v>
      </c>
      <c r="N54" s="160">
        <v>1E-4</v>
      </c>
      <c r="O54" s="160">
        <f>ROUND(E54*N54,2)</f>
        <v>0</v>
      </c>
      <c r="P54" s="160">
        <v>0</v>
      </c>
      <c r="Q54" s="160">
        <f>ROUND(E54*P54,2)</f>
        <v>0</v>
      </c>
      <c r="R54" s="161"/>
      <c r="S54" s="161" t="s">
        <v>178</v>
      </c>
      <c r="T54" s="161" t="s">
        <v>178</v>
      </c>
      <c r="U54" s="161">
        <v>4.5999999999999996</v>
      </c>
      <c r="V54" s="161">
        <f>ROUND(E54*U54,2)</f>
        <v>55.2</v>
      </c>
      <c r="W54" s="161"/>
      <c r="X54" s="161" t="s">
        <v>118</v>
      </c>
      <c r="Y54" s="161" t="s">
        <v>119</v>
      </c>
      <c r="Z54" s="151"/>
      <c r="AA54" s="151"/>
      <c r="AB54" s="151"/>
      <c r="AC54" s="151"/>
      <c r="AD54" s="151"/>
      <c r="AE54" s="151"/>
      <c r="AF54" s="151"/>
      <c r="AG54" s="151" t="s">
        <v>153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80">
        <v>22</v>
      </c>
      <c r="B55" s="181" t="s">
        <v>252</v>
      </c>
      <c r="C55" s="189" t="s">
        <v>253</v>
      </c>
      <c r="D55" s="182" t="s">
        <v>212</v>
      </c>
      <c r="E55" s="183">
        <v>7.7539999999999996</v>
      </c>
      <c r="F55" s="184"/>
      <c r="G55" s="185">
        <f>ROUND(E55*F55,2)</f>
        <v>0</v>
      </c>
      <c r="H55" s="162"/>
      <c r="I55" s="161">
        <f>ROUND(E55*H55,2)</f>
        <v>0</v>
      </c>
      <c r="J55" s="162"/>
      <c r="K55" s="161">
        <f>ROUND(E55*J55,2)</f>
        <v>0</v>
      </c>
      <c r="L55" s="161">
        <v>21</v>
      </c>
      <c r="M55" s="161">
        <f>G55*(1+L55/100)</f>
        <v>0</v>
      </c>
      <c r="N55" s="160">
        <v>1.0711999999999999</v>
      </c>
      <c r="O55" s="160">
        <f>ROUND(E55*N55,2)</f>
        <v>8.31</v>
      </c>
      <c r="P55" s="160">
        <v>0</v>
      </c>
      <c r="Q55" s="160">
        <f>ROUND(E55*P55,2)</f>
        <v>0</v>
      </c>
      <c r="R55" s="161"/>
      <c r="S55" s="161" t="s">
        <v>178</v>
      </c>
      <c r="T55" s="161" t="s">
        <v>178</v>
      </c>
      <c r="U55" s="161">
        <v>0</v>
      </c>
      <c r="V55" s="161">
        <f>ROUND(E55*U55,2)</f>
        <v>0</v>
      </c>
      <c r="W55" s="161"/>
      <c r="X55" s="161" t="s">
        <v>118</v>
      </c>
      <c r="Y55" s="161" t="s">
        <v>119</v>
      </c>
      <c r="Z55" s="151"/>
      <c r="AA55" s="151"/>
      <c r="AB55" s="151"/>
      <c r="AC55" s="151"/>
      <c r="AD55" s="151"/>
      <c r="AE55" s="151"/>
      <c r="AF55" s="151"/>
      <c r="AG55" s="151" t="s">
        <v>153</v>
      </c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x14ac:dyDescent="0.2">
      <c r="A56" s="167" t="s">
        <v>111</v>
      </c>
      <c r="B56" s="168" t="s">
        <v>62</v>
      </c>
      <c r="C56" s="186" t="s">
        <v>63</v>
      </c>
      <c r="D56" s="169"/>
      <c r="E56" s="170"/>
      <c r="F56" s="171"/>
      <c r="G56" s="172">
        <f>SUMIF(AG57:AG67,"&lt;&gt;NOR",G57:G67)</f>
        <v>0</v>
      </c>
      <c r="H56" s="166"/>
      <c r="I56" s="166">
        <f>SUM(I57:I67)</f>
        <v>0</v>
      </c>
      <c r="J56" s="166"/>
      <c r="K56" s="166">
        <f>SUM(K57:K67)</f>
        <v>0</v>
      </c>
      <c r="L56" s="166"/>
      <c r="M56" s="166">
        <f>SUM(M57:M67)</f>
        <v>0</v>
      </c>
      <c r="N56" s="165"/>
      <c r="O56" s="165">
        <f>SUM(O57:O67)</f>
        <v>73.359999999999985</v>
      </c>
      <c r="P56" s="165"/>
      <c r="Q56" s="165">
        <f>SUM(Q57:Q67)</f>
        <v>0</v>
      </c>
      <c r="R56" s="166"/>
      <c r="S56" s="166"/>
      <c r="T56" s="166"/>
      <c r="U56" s="166"/>
      <c r="V56" s="166">
        <f>SUM(V57:V67)</f>
        <v>142.16</v>
      </c>
      <c r="W56" s="166"/>
      <c r="X56" s="166"/>
      <c r="Y56" s="166"/>
      <c r="AG56" t="s">
        <v>112</v>
      </c>
    </row>
    <row r="57" spans="1:60" outlineLevel="1" x14ac:dyDescent="0.2">
      <c r="A57" s="174">
        <v>23</v>
      </c>
      <c r="B57" s="175" t="s">
        <v>254</v>
      </c>
      <c r="C57" s="187" t="s">
        <v>255</v>
      </c>
      <c r="D57" s="176" t="s">
        <v>177</v>
      </c>
      <c r="E57" s="177">
        <v>27.544799999999999</v>
      </c>
      <c r="F57" s="178"/>
      <c r="G57" s="179">
        <f>ROUND(E57*F57,2)</f>
        <v>0</v>
      </c>
      <c r="H57" s="162"/>
      <c r="I57" s="161">
        <f>ROUND(E57*H57,2)</f>
        <v>0</v>
      </c>
      <c r="J57" s="162"/>
      <c r="K57" s="161">
        <f>ROUND(E57*J57,2)</f>
        <v>0</v>
      </c>
      <c r="L57" s="161">
        <v>21</v>
      </c>
      <c r="M57" s="161">
        <f>G57*(1+L57/100)</f>
        <v>0</v>
      </c>
      <c r="N57" s="160">
        <v>2.5249999999999999</v>
      </c>
      <c r="O57" s="160">
        <f>ROUND(E57*N57,2)</f>
        <v>69.55</v>
      </c>
      <c r="P57" s="160">
        <v>0</v>
      </c>
      <c r="Q57" s="160">
        <f>ROUND(E57*P57,2)</f>
        <v>0</v>
      </c>
      <c r="R57" s="161"/>
      <c r="S57" s="161" t="s">
        <v>116</v>
      </c>
      <c r="T57" s="161" t="s">
        <v>178</v>
      </c>
      <c r="U57" s="161">
        <v>0.45900000000000002</v>
      </c>
      <c r="V57" s="161">
        <f>ROUND(E57*U57,2)</f>
        <v>12.64</v>
      </c>
      <c r="W57" s="161"/>
      <c r="X57" s="161" t="s">
        <v>118</v>
      </c>
      <c r="Y57" s="161" t="s">
        <v>119</v>
      </c>
      <c r="Z57" s="151"/>
      <c r="AA57" s="151"/>
      <c r="AB57" s="151"/>
      <c r="AC57" s="151"/>
      <c r="AD57" s="151"/>
      <c r="AE57" s="151"/>
      <c r="AF57" s="151"/>
      <c r="AG57" s="151" t="s">
        <v>153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2" x14ac:dyDescent="0.2">
      <c r="A58" s="158"/>
      <c r="B58" s="159"/>
      <c r="C58" s="188" t="s">
        <v>256</v>
      </c>
      <c r="D58" s="163"/>
      <c r="E58" s="164">
        <v>27.544799999999999</v>
      </c>
      <c r="F58" s="161"/>
      <c r="G58" s="161"/>
      <c r="H58" s="161"/>
      <c r="I58" s="161"/>
      <c r="J58" s="161"/>
      <c r="K58" s="161"/>
      <c r="L58" s="161"/>
      <c r="M58" s="161"/>
      <c r="N58" s="160"/>
      <c r="O58" s="160"/>
      <c r="P58" s="160"/>
      <c r="Q58" s="160"/>
      <c r="R58" s="161"/>
      <c r="S58" s="161"/>
      <c r="T58" s="161"/>
      <c r="U58" s="161"/>
      <c r="V58" s="161"/>
      <c r="W58" s="161"/>
      <c r="X58" s="161"/>
      <c r="Y58" s="161"/>
      <c r="Z58" s="151"/>
      <c r="AA58" s="151"/>
      <c r="AB58" s="151"/>
      <c r="AC58" s="151"/>
      <c r="AD58" s="151"/>
      <c r="AE58" s="151"/>
      <c r="AF58" s="151"/>
      <c r="AG58" s="151" t="s">
        <v>122</v>
      </c>
      <c r="AH58" s="151">
        <v>0</v>
      </c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74">
        <v>24</v>
      </c>
      <c r="B59" s="175" t="s">
        <v>257</v>
      </c>
      <c r="C59" s="187" t="s">
        <v>258</v>
      </c>
      <c r="D59" s="176" t="s">
        <v>216</v>
      </c>
      <c r="E59" s="177">
        <v>70.221999999999994</v>
      </c>
      <c r="F59" s="178"/>
      <c r="G59" s="179">
        <f>ROUND(E59*F59,2)</f>
        <v>0</v>
      </c>
      <c r="H59" s="162"/>
      <c r="I59" s="161">
        <f>ROUND(E59*H59,2)</f>
        <v>0</v>
      </c>
      <c r="J59" s="162"/>
      <c r="K59" s="161">
        <f>ROUND(E59*J59,2)</f>
        <v>0</v>
      </c>
      <c r="L59" s="161">
        <v>21</v>
      </c>
      <c r="M59" s="161">
        <f>G59*(1+L59/100)</f>
        <v>0</v>
      </c>
      <c r="N59" s="160">
        <v>3.8240000000000003E-2</v>
      </c>
      <c r="O59" s="160">
        <f>ROUND(E59*N59,2)</f>
        <v>2.69</v>
      </c>
      <c r="P59" s="160">
        <v>0</v>
      </c>
      <c r="Q59" s="160">
        <f>ROUND(E59*P59,2)</f>
        <v>0</v>
      </c>
      <c r="R59" s="161"/>
      <c r="S59" s="161" t="s">
        <v>178</v>
      </c>
      <c r="T59" s="161" t="s">
        <v>178</v>
      </c>
      <c r="U59" s="161">
        <v>0.92700000000000005</v>
      </c>
      <c r="V59" s="161">
        <f>ROUND(E59*U59,2)</f>
        <v>65.099999999999994</v>
      </c>
      <c r="W59" s="161"/>
      <c r="X59" s="161" t="s">
        <v>118</v>
      </c>
      <c r="Y59" s="161" t="s">
        <v>119</v>
      </c>
      <c r="Z59" s="151"/>
      <c r="AA59" s="151"/>
      <c r="AB59" s="151"/>
      <c r="AC59" s="151"/>
      <c r="AD59" s="151"/>
      <c r="AE59" s="151"/>
      <c r="AF59" s="151"/>
      <c r="AG59" s="151" t="s">
        <v>153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2" x14ac:dyDescent="0.2">
      <c r="A60" s="158"/>
      <c r="B60" s="159"/>
      <c r="C60" s="188" t="s">
        <v>259</v>
      </c>
      <c r="D60" s="163"/>
      <c r="E60" s="164">
        <v>70.221999999999994</v>
      </c>
      <c r="F60" s="161"/>
      <c r="G60" s="161"/>
      <c r="H60" s="161"/>
      <c r="I60" s="161"/>
      <c r="J60" s="161"/>
      <c r="K60" s="161"/>
      <c r="L60" s="161"/>
      <c r="M60" s="161"/>
      <c r="N60" s="160"/>
      <c r="O60" s="160"/>
      <c r="P60" s="160"/>
      <c r="Q60" s="160"/>
      <c r="R60" s="161"/>
      <c r="S60" s="161"/>
      <c r="T60" s="161"/>
      <c r="U60" s="161"/>
      <c r="V60" s="161"/>
      <c r="W60" s="161"/>
      <c r="X60" s="161"/>
      <c r="Y60" s="161"/>
      <c r="Z60" s="151"/>
      <c r="AA60" s="151"/>
      <c r="AB60" s="151"/>
      <c r="AC60" s="151"/>
      <c r="AD60" s="151"/>
      <c r="AE60" s="151"/>
      <c r="AF60" s="151"/>
      <c r="AG60" s="151" t="s">
        <v>122</v>
      </c>
      <c r="AH60" s="151">
        <v>0</v>
      </c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80">
        <v>25</v>
      </c>
      <c r="B61" s="181" t="s">
        <v>260</v>
      </c>
      <c r="C61" s="189" t="s">
        <v>261</v>
      </c>
      <c r="D61" s="182" t="s">
        <v>216</v>
      </c>
      <c r="E61" s="183">
        <v>70.221999999999994</v>
      </c>
      <c r="F61" s="184"/>
      <c r="G61" s="185">
        <f>ROUND(E61*F61,2)</f>
        <v>0</v>
      </c>
      <c r="H61" s="162"/>
      <c r="I61" s="161">
        <f>ROUND(E61*H61,2)</f>
        <v>0</v>
      </c>
      <c r="J61" s="162"/>
      <c r="K61" s="161">
        <f>ROUND(E61*J61,2)</f>
        <v>0</v>
      </c>
      <c r="L61" s="161">
        <v>21</v>
      </c>
      <c r="M61" s="161">
        <f>G61*(1+L61/100)</f>
        <v>0</v>
      </c>
      <c r="N61" s="160">
        <v>0</v>
      </c>
      <c r="O61" s="160">
        <f>ROUND(E61*N61,2)</f>
        <v>0</v>
      </c>
      <c r="P61" s="160">
        <v>0</v>
      </c>
      <c r="Q61" s="160">
        <f>ROUND(E61*P61,2)</f>
        <v>0</v>
      </c>
      <c r="R61" s="161"/>
      <c r="S61" s="161" t="s">
        <v>178</v>
      </c>
      <c r="T61" s="161" t="s">
        <v>178</v>
      </c>
      <c r="U61" s="161">
        <v>0.08</v>
      </c>
      <c r="V61" s="161">
        <f>ROUND(E61*U61,2)</f>
        <v>5.62</v>
      </c>
      <c r="W61" s="161"/>
      <c r="X61" s="161" t="s">
        <v>118</v>
      </c>
      <c r="Y61" s="161" t="s">
        <v>119</v>
      </c>
      <c r="Z61" s="151"/>
      <c r="AA61" s="151"/>
      <c r="AB61" s="151"/>
      <c r="AC61" s="151"/>
      <c r="AD61" s="151"/>
      <c r="AE61" s="151"/>
      <c r="AF61" s="151"/>
      <c r="AG61" s="151" t="s">
        <v>153</v>
      </c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80">
        <v>26</v>
      </c>
      <c r="B62" s="181" t="s">
        <v>262</v>
      </c>
      <c r="C62" s="189" t="s">
        <v>263</v>
      </c>
      <c r="D62" s="182" t="s">
        <v>216</v>
      </c>
      <c r="E62" s="183">
        <v>70.221999999999994</v>
      </c>
      <c r="F62" s="184"/>
      <c r="G62" s="185">
        <f>ROUND(E62*F62,2)</f>
        <v>0</v>
      </c>
      <c r="H62" s="162"/>
      <c r="I62" s="161">
        <f>ROUND(E62*H62,2)</f>
        <v>0</v>
      </c>
      <c r="J62" s="162"/>
      <c r="K62" s="161">
        <f>ROUND(E62*J62,2)</f>
        <v>0</v>
      </c>
      <c r="L62" s="161">
        <v>21</v>
      </c>
      <c r="M62" s="161">
        <f>G62*(1+L62/100)</f>
        <v>0</v>
      </c>
      <c r="N62" s="160">
        <v>0</v>
      </c>
      <c r="O62" s="160">
        <f>ROUND(E62*N62,2)</f>
        <v>0</v>
      </c>
      <c r="P62" s="160">
        <v>0</v>
      </c>
      <c r="Q62" s="160">
        <f>ROUND(E62*P62,2)</f>
        <v>0</v>
      </c>
      <c r="R62" s="161"/>
      <c r="S62" s="161" t="s">
        <v>178</v>
      </c>
      <c r="T62" s="161" t="s">
        <v>178</v>
      </c>
      <c r="U62" s="161">
        <v>0.52600000000000002</v>
      </c>
      <c r="V62" s="161">
        <f>ROUND(E62*U62,2)</f>
        <v>36.94</v>
      </c>
      <c r="W62" s="161"/>
      <c r="X62" s="161" t="s">
        <v>118</v>
      </c>
      <c r="Y62" s="161" t="s">
        <v>119</v>
      </c>
      <c r="Z62" s="151"/>
      <c r="AA62" s="151"/>
      <c r="AB62" s="151"/>
      <c r="AC62" s="151"/>
      <c r="AD62" s="151"/>
      <c r="AE62" s="151"/>
      <c r="AF62" s="151"/>
      <c r="AG62" s="151" t="s">
        <v>153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ht="22.5" outlineLevel="1" x14ac:dyDescent="0.2">
      <c r="A63" s="174">
        <v>27</v>
      </c>
      <c r="B63" s="175" t="s">
        <v>264</v>
      </c>
      <c r="C63" s="187" t="s">
        <v>265</v>
      </c>
      <c r="D63" s="176" t="s">
        <v>212</v>
      </c>
      <c r="E63" s="177">
        <v>9.708E-2</v>
      </c>
      <c r="F63" s="178"/>
      <c r="G63" s="179">
        <f>ROUND(E63*F63,2)</f>
        <v>0</v>
      </c>
      <c r="H63" s="162"/>
      <c r="I63" s="161">
        <f>ROUND(E63*H63,2)</f>
        <v>0</v>
      </c>
      <c r="J63" s="162"/>
      <c r="K63" s="161">
        <f>ROUND(E63*J63,2)</f>
        <v>0</v>
      </c>
      <c r="L63" s="161">
        <v>21</v>
      </c>
      <c r="M63" s="161">
        <f>G63*(1+L63/100)</f>
        <v>0</v>
      </c>
      <c r="N63" s="160">
        <v>1.01701</v>
      </c>
      <c r="O63" s="160">
        <f>ROUND(E63*N63,2)</f>
        <v>0.1</v>
      </c>
      <c r="P63" s="160">
        <v>0</v>
      </c>
      <c r="Q63" s="160">
        <f>ROUND(E63*P63,2)</f>
        <v>0</v>
      </c>
      <c r="R63" s="161"/>
      <c r="S63" s="161" t="s">
        <v>178</v>
      </c>
      <c r="T63" s="161" t="s">
        <v>178</v>
      </c>
      <c r="U63" s="161">
        <v>56.345999999999997</v>
      </c>
      <c r="V63" s="161">
        <f>ROUND(E63*U63,2)</f>
        <v>5.47</v>
      </c>
      <c r="W63" s="161"/>
      <c r="X63" s="161" t="s">
        <v>118</v>
      </c>
      <c r="Y63" s="161" t="s">
        <v>119</v>
      </c>
      <c r="Z63" s="151"/>
      <c r="AA63" s="151"/>
      <c r="AB63" s="151"/>
      <c r="AC63" s="151"/>
      <c r="AD63" s="151"/>
      <c r="AE63" s="151"/>
      <c r="AF63" s="151"/>
      <c r="AG63" s="151" t="s">
        <v>153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2" x14ac:dyDescent="0.2">
      <c r="A64" s="158"/>
      <c r="B64" s="159"/>
      <c r="C64" s="188" t="s">
        <v>266</v>
      </c>
      <c r="D64" s="163"/>
      <c r="E64" s="164">
        <v>3.5540000000000002E-2</v>
      </c>
      <c r="F64" s="161"/>
      <c r="G64" s="161"/>
      <c r="H64" s="161"/>
      <c r="I64" s="161"/>
      <c r="J64" s="161"/>
      <c r="K64" s="161"/>
      <c r="L64" s="161"/>
      <c r="M64" s="161"/>
      <c r="N64" s="160"/>
      <c r="O64" s="160"/>
      <c r="P64" s="160"/>
      <c r="Q64" s="160"/>
      <c r="R64" s="161"/>
      <c r="S64" s="161"/>
      <c r="T64" s="161"/>
      <c r="U64" s="161"/>
      <c r="V64" s="161"/>
      <c r="W64" s="161"/>
      <c r="X64" s="161"/>
      <c r="Y64" s="161"/>
      <c r="Z64" s="151"/>
      <c r="AA64" s="151"/>
      <c r="AB64" s="151"/>
      <c r="AC64" s="151"/>
      <c r="AD64" s="151"/>
      <c r="AE64" s="151"/>
      <c r="AF64" s="151"/>
      <c r="AG64" s="151" t="s">
        <v>122</v>
      </c>
      <c r="AH64" s="151">
        <v>0</v>
      </c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3" x14ac:dyDescent="0.2">
      <c r="A65" s="158"/>
      <c r="B65" s="159"/>
      <c r="C65" s="188" t="s">
        <v>267</v>
      </c>
      <c r="D65" s="163"/>
      <c r="E65" s="164">
        <v>6.1539999999999997E-2</v>
      </c>
      <c r="F65" s="161"/>
      <c r="G65" s="161"/>
      <c r="H65" s="161"/>
      <c r="I65" s="161"/>
      <c r="J65" s="161"/>
      <c r="K65" s="161"/>
      <c r="L65" s="161"/>
      <c r="M65" s="161"/>
      <c r="N65" s="160"/>
      <c r="O65" s="160"/>
      <c r="P65" s="160"/>
      <c r="Q65" s="160"/>
      <c r="R65" s="161"/>
      <c r="S65" s="161"/>
      <c r="T65" s="161"/>
      <c r="U65" s="161"/>
      <c r="V65" s="161"/>
      <c r="W65" s="161"/>
      <c r="X65" s="161"/>
      <c r="Y65" s="161"/>
      <c r="Z65" s="151"/>
      <c r="AA65" s="151"/>
      <c r="AB65" s="151"/>
      <c r="AC65" s="151"/>
      <c r="AD65" s="151"/>
      <c r="AE65" s="151"/>
      <c r="AF65" s="151"/>
      <c r="AG65" s="151" t="s">
        <v>122</v>
      </c>
      <c r="AH65" s="151">
        <v>0</v>
      </c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74">
        <v>28</v>
      </c>
      <c r="B66" s="175" t="s">
        <v>268</v>
      </c>
      <c r="C66" s="187" t="s">
        <v>269</v>
      </c>
      <c r="D66" s="176" t="s">
        <v>212</v>
      </c>
      <c r="E66" s="177">
        <v>0.97199999999999998</v>
      </c>
      <c r="F66" s="178"/>
      <c r="G66" s="179">
        <f>ROUND(E66*F66,2)</f>
        <v>0</v>
      </c>
      <c r="H66" s="162"/>
      <c r="I66" s="161">
        <f>ROUND(E66*H66,2)</f>
        <v>0</v>
      </c>
      <c r="J66" s="162"/>
      <c r="K66" s="161">
        <f>ROUND(E66*J66,2)</f>
        <v>0</v>
      </c>
      <c r="L66" s="161">
        <v>21</v>
      </c>
      <c r="M66" s="161">
        <f>G66*(1+L66/100)</f>
        <v>0</v>
      </c>
      <c r="N66" s="160">
        <v>1.0531299999999999</v>
      </c>
      <c r="O66" s="160">
        <f>ROUND(E66*N66,2)</f>
        <v>1.02</v>
      </c>
      <c r="P66" s="160">
        <v>0</v>
      </c>
      <c r="Q66" s="160">
        <f>ROUND(E66*P66,2)</f>
        <v>0</v>
      </c>
      <c r="R66" s="161"/>
      <c r="S66" s="161" t="s">
        <v>178</v>
      </c>
      <c r="T66" s="161" t="s">
        <v>178</v>
      </c>
      <c r="U66" s="161">
        <v>16.86</v>
      </c>
      <c r="V66" s="161">
        <f>ROUND(E66*U66,2)</f>
        <v>16.39</v>
      </c>
      <c r="W66" s="161"/>
      <c r="X66" s="161" t="s">
        <v>118</v>
      </c>
      <c r="Y66" s="161" t="s">
        <v>119</v>
      </c>
      <c r="Z66" s="151"/>
      <c r="AA66" s="151"/>
      <c r="AB66" s="151"/>
      <c r="AC66" s="151"/>
      <c r="AD66" s="151"/>
      <c r="AE66" s="151"/>
      <c r="AF66" s="151"/>
      <c r="AG66" s="151" t="s">
        <v>153</v>
      </c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2" x14ac:dyDescent="0.2">
      <c r="A67" s="158"/>
      <c r="B67" s="159"/>
      <c r="C67" s="188" t="s">
        <v>270</v>
      </c>
      <c r="D67" s="163"/>
      <c r="E67" s="164">
        <v>0.97199999999999998</v>
      </c>
      <c r="F67" s="161"/>
      <c r="G67" s="161"/>
      <c r="H67" s="161"/>
      <c r="I67" s="161"/>
      <c r="J67" s="161"/>
      <c r="K67" s="161"/>
      <c r="L67" s="161"/>
      <c r="M67" s="161"/>
      <c r="N67" s="160"/>
      <c r="O67" s="160"/>
      <c r="P67" s="160"/>
      <c r="Q67" s="160"/>
      <c r="R67" s="161"/>
      <c r="S67" s="161"/>
      <c r="T67" s="161"/>
      <c r="U67" s="161"/>
      <c r="V67" s="161"/>
      <c r="W67" s="161"/>
      <c r="X67" s="161"/>
      <c r="Y67" s="161"/>
      <c r="Z67" s="151"/>
      <c r="AA67" s="151"/>
      <c r="AB67" s="151"/>
      <c r="AC67" s="151"/>
      <c r="AD67" s="151"/>
      <c r="AE67" s="151"/>
      <c r="AF67" s="151"/>
      <c r="AG67" s="151" t="s">
        <v>122</v>
      </c>
      <c r="AH67" s="151">
        <v>0</v>
      </c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x14ac:dyDescent="0.2">
      <c r="A68" s="167" t="s">
        <v>111</v>
      </c>
      <c r="B68" s="168" t="s">
        <v>64</v>
      </c>
      <c r="C68" s="186" t="s">
        <v>65</v>
      </c>
      <c r="D68" s="169"/>
      <c r="E68" s="170"/>
      <c r="F68" s="171"/>
      <c r="G68" s="172">
        <f>SUMIF(AG69:AG71,"&lt;&gt;NOR",G69:G71)</f>
        <v>0</v>
      </c>
      <c r="H68" s="166"/>
      <c r="I68" s="166">
        <f>SUM(I69:I71)</f>
        <v>0</v>
      </c>
      <c r="J68" s="166"/>
      <c r="K68" s="166">
        <f>SUM(K69:K71)</f>
        <v>0</v>
      </c>
      <c r="L68" s="166"/>
      <c r="M68" s="166">
        <f>SUM(M69:M71)</f>
        <v>0</v>
      </c>
      <c r="N68" s="165"/>
      <c r="O68" s="165">
        <f>SUM(O69:O71)</f>
        <v>0.58000000000000007</v>
      </c>
      <c r="P68" s="165"/>
      <c r="Q68" s="165">
        <f>SUM(Q69:Q71)</f>
        <v>0</v>
      </c>
      <c r="R68" s="166"/>
      <c r="S68" s="166"/>
      <c r="T68" s="166"/>
      <c r="U68" s="166"/>
      <c r="V68" s="166">
        <f>SUM(V69:V71)</f>
        <v>1.3699999999999999</v>
      </c>
      <c r="W68" s="166"/>
      <c r="X68" s="166"/>
      <c r="Y68" s="166"/>
      <c r="AG68" t="s">
        <v>112</v>
      </c>
    </row>
    <row r="69" spans="1:60" ht="22.5" outlineLevel="1" x14ac:dyDescent="0.2">
      <c r="A69" s="174">
        <v>29</v>
      </c>
      <c r="B69" s="175" t="s">
        <v>271</v>
      </c>
      <c r="C69" s="187" t="s">
        <v>272</v>
      </c>
      <c r="D69" s="176" t="s">
        <v>216</v>
      </c>
      <c r="E69" s="177">
        <v>0.5</v>
      </c>
      <c r="F69" s="178"/>
      <c r="G69" s="179">
        <f>ROUND(E69*F69,2)</f>
        <v>0</v>
      </c>
      <c r="H69" s="162"/>
      <c r="I69" s="161">
        <f>ROUND(E69*H69,2)</f>
        <v>0</v>
      </c>
      <c r="J69" s="162"/>
      <c r="K69" s="161">
        <f>ROUND(E69*J69,2)</f>
        <v>0</v>
      </c>
      <c r="L69" s="161">
        <v>21</v>
      </c>
      <c r="M69" s="161">
        <f>G69*(1+L69/100)</f>
        <v>0</v>
      </c>
      <c r="N69" s="160">
        <v>0.78837000000000002</v>
      </c>
      <c r="O69" s="160">
        <f>ROUND(E69*N69,2)</f>
        <v>0.39</v>
      </c>
      <c r="P69" s="160">
        <v>0</v>
      </c>
      <c r="Q69" s="160">
        <f>ROUND(E69*P69,2)</f>
        <v>0</v>
      </c>
      <c r="R69" s="161"/>
      <c r="S69" s="161" t="s">
        <v>178</v>
      </c>
      <c r="T69" s="161" t="s">
        <v>178</v>
      </c>
      <c r="U69" s="161">
        <v>2.39</v>
      </c>
      <c r="V69" s="161">
        <f>ROUND(E69*U69,2)</f>
        <v>1.2</v>
      </c>
      <c r="W69" s="161"/>
      <c r="X69" s="161" t="s">
        <v>118</v>
      </c>
      <c r="Y69" s="161" t="s">
        <v>119</v>
      </c>
      <c r="Z69" s="151"/>
      <c r="AA69" s="151"/>
      <c r="AB69" s="151"/>
      <c r="AC69" s="151"/>
      <c r="AD69" s="151"/>
      <c r="AE69" s="151"/>
      <c r="AF69" s="151"/>
      <c r="AG69" s="151" t="s">
        <v>153</v>
      </c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2" x14ac:dyDescent="0.2">
      <c r="A70" s="158"/>
      <c r="B70" s="159"/>
      <c r="C70" s="188" t="s">
        <v>273</v>
      </c>
      <c r="D70" s="163"/>
      <c r="E70" s="164">
        <v>0.5</v>
      </c>
      <c r="F70" s="161"/>
      <c r="G70" s="161"/>
      <c r="H70" s="161"/>
      <c r="I70" s="161"/>
      <c r="J70" s="161"/>
      <c r="K70" s="161"/>
      <c r="L70" s="161"/>
      <c r="M70" s="161"/>
      <c r="N70" s="160"/>
      <c r="O70" s="160"/>
      <c r="P70" s="160"/>
      <c r="Q70" s="160"/>
      <c r="R70" s="161"/>
      <c r="S70" s="161"/>
      <c r="T70" s="161"/>
      <c r="U70" s="161"/>
      <c r="V70" s="161"/>
      <c r="W70" s="161"/>
      <c r="X70" s="161"/>
      <c r="Y70" s="161"/>
      <c r="Z70" s="151"/>
      <c r="AA70" s="151"/>
      <c r="AB70" s="151"/>
      <c r="AC70" s="151"/>
      <c r="AD70" s="151"/>
      <c r="AE70" s="151"/>
      <c r="AF70" s="151"/>
      <c r="AG70" s="151" t="s">
        <v>122</v>
      </c>
      <c r="AH70" s="151">
        <v>0</v>
      </c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80">
        <v>30</v>
      </c>
      <c r="B71" s="181" t="s">
        <v>274</v>
      </c>
      <c r="C71" s="189" t="s">
        <v>275</v>
      </c>
      <c r="D71" s="182" t="s">
        <v>216</v>
      </c>
      <c r="E71" s="183">
        <v>0.5</v>
      </c>
      <c r="F71" s="184"/>
      <c r="G71" s="185">
        <f>ROUND(E71*F71,2)</f>
        <v>0</v>
      </c>
      <c r="H71" s="162"/>
      <c r="I71" s="161">
        <f>ROUND(E71*H71,2)</f>
        <v>0</v>
      </c>
      <c r="J71" s="162"/>
      <c r="K71" s="161">
        <f>ROUND(E71*J71,2)</f>
        <v>0</v>
      </c>
      <c r="L71" s="161">
        <v>21</v>
      </c>
      <c r="M71" s="161">
        <f>G71*(1+L71/100)</f>
        <v>0</v>
      </c>
      <c r="N71" s="160">
        <v>0.37874999999999998</v>
      </c>
      <c r="O71" s="160">
        <f>ROUND(E71*N71,2)</f>
        <v>0.19</v>
      </c>
      <c r="P71" s="160">
        <v>0</v>
      </c>
      <c r="Q71" s="160">
        <f>ROUND(E71*P71,2)</f>
        <v>0</v>
      </c>
      <c r="R71" s="161"/>
      <c r="S71" s="161" t="s">
        <v>178</v>
      </c>
      <c r="T71" s="161" t="s">
        <v>178</v>
      </c>
      <c r="U71" s="161">
        <v>0.33600000000000002</v>
      </c>
      <c r="V71" s="161">
        <f>ROUND(E71*U71,2)</f>
        <v>0.17</v>
      </c>
      <c r="W71" s="161"/>
      <c r="X71" s="161" t="s">
        <v>118</v>
      </c>
      <c r="Y71" s="161" t="s">
        <v>119</v>
      </c>
      <c r="Z71" s="151"/>
      <c r="AA71" s="151"/>
      <c r="AB71" s="151"/>
      <c r="AC71" s="151"/>
      <c r="AD71" s="151"/>
      <c r="AE71" s="151"/>
      <c r="AF71" s="151"/>
      <c r="AG71" s="151" t="s">
        <v>153</v>
      </c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x14ac:dyDescent="0.2">
      <c r="A72" s="167" t="s">
        <v>111</v>
      </c>
      <c r="B72" s="168" t="s">
        <v>68</v>
      </c>
      <c r="C72" s="186" t="s">
        <v>69</v>
      </c>
      <c r="D72" s="169"/>
      <c r="E72" s="170"/>
      <c r="F72" s="171"/>
      <c r="G72" s="172">
        <f>SUMIF(AG73:AG77,"&lt;&gt;NOR",G73:G77)</f>
        <v>0</v>
      </c>
      <c r="H72" s="166"/>
      <c r="I72" s="166">
        <f>SUM(I73:I77)</f>
        <v>0</v>
      </c>
      <c r="J72" s="166"/>
      <c r="K72" s="166">
        <f>SUM(K73:K77)</f>
        <v>0</v>
      </c>
      <c r="L72" s="166"/>
      <c r="M72" s="166">
        <f>SUM(M73:M77)</f>
        <v>0</v>
      </c>
      <c r="N72" s="165"/>
      <c r="O72" s="165">
        <f>SUM(O73:O77)</f>
        <v>0</v>
      </c>
      <c r="P72" s="165"/>
      <c r="Q72" s="165">
        <f>SUM(Q73:Q77)</f>
        <v>0</v>
      </c>
      <c r="R72" s="166"/>
      <c r="S72" s="166"/>
      <c r="T72" s="166"/>
      <c r="U72" s="166"/>
      <c r="V72" s="166">
        <f>SUM(V73:V77)</f>
        <v>0</v>
      </c>
      <c r="W72" s="166"/>
      <c r="X72" s="166"/>
      <c r="Y72" s="166"/>
      <c r="AG72" t="s">
        <v>112</v>
      </c>
    </row>
    <row r="73" spans="1:60" ht="22.5" outlineLevel="1" x14ac:dyDescent="0.2">
      <c r="A73" s="174">
        <v>31</v>
      </c>
      <c r="B73" s="175" t="s">
        <v>276</v>
      </c>
      <c r="C73" s="187" t="s">
        <v>277</v>
      </c>
      <c r="D73" s="176" t="s">
        <v>156</v>
      </c>
      <c r="E73" s="177">
        <v>1</v>
      </c>
      <c r="F73" s="178"/>
      <c r="G73" s="179">
        <f>ROUND(E73*F73,2)</f>
        <v>0</v>
      </c>
      <c r="H73" s="162"/>
      <c r="I73" s="161">
        <f>ROUND(E73*H73,2)</f>
        <v>0</v>
      </c>
      <c r="J73" s="162"/>
      <c r="K73" s="161">
        <f>ROUND(E73*J73,2)</f>
        <v>0</v>
      </c>
      <c r="L73" s="161">
        <v>21</v>
      </c>
      <c r="M73" s="161">
        <f>G73*(1+L73/100)</f>
        <v>0</v>
      </c>
      <c r="N73" s="160">
        <v>0</v>
      </c>
      <c r="O73" s="160">
        <f>ROUND(E73*N73,2)</f>
        <v>0</v>
      </c>
      <c r="P73" s="160">
        <v>0</v>
      </c>
      <c r="Q73" s="160">
        <f>ROUND(E73*P73,2)</f>
        <v>0</v>
      </c>
      <c r="R73" s="161"/>
      <c r="S73" s="161" t="s">
        <v>116</v>
      </c>
      <c r="T73" s="161" t="s">
        <v>117</v>
      </c>
      <c r="U73" s="161">
        <v>0</v>
      </c>
      <c r="V73" s="161">
        <f>ROUND(E73*U73,2)</f>
        <v>0</v>
      </c>
      <c r="W73" s="161"/>
      <c r="X73" s="161" t="s">
        <v>118</v>
      </c>
      <c r="Y73" s="161" t="s">
        <v>119</v>
      </c>
      <c r="Z73" s="151"/>
      <c r="AA73" s="151"/>
      <c r="AB73" s="151"/>
      <c r="AC73" s="151"/>
      <c r="AD73" s="151"/>
      <c r="AE73" s="151"/>
      <c r="AF73" s="151"/>
      <c r="AG73" s="151" t="s">
        <v>153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ht="45" outlineLevel="2" x14ac:dyDescent="0.2">
      <c r="A74" s="158"/>
      <c r="B74" s="159"/>
      <c r="C74" s="188" t="s">
        <v>278</v>
      </c>
      <c r="D74" s="163"/>
      <c r="E74" s="164"/>
      <c r="F74" s="161"/>
      <c r="G74" s="161"/>
      <c r="H74" s="161"/>
      <c r="I74" s="161"/>
      <c r="J74" s="161"/>
      <c r="K74" s="161"/>
      <c r="L74" s="161"/>
      <c r="M74" s="161"/>
      <c r="N74" s="160"/>
      <c r="O74" s="160"/>
      <c r="P74" s="160"/>
      <c r="Q74" s="160"/>
      <c r="R74" s="161"/>
      <c r="S74" s="161"/>
      <c r="T74" s="161"/>
      <c r="U74" s="161"/>
      <c r="V74" s="161"/>
      <c r="W74" s="161"/>
      <c r="X74" s="161"/>
      <c r="Y74" s="161"/>
      <c r="Z74" s="151"/>
      <c r="AA74" s="151"/>
      <c r="AB74" s="151"/>
      <c r="AC74" s="151"/>
      <c r="AD74" s="151"/>
      <c r="AE74" s="151"/>
      <c r="AF74" s="151"/>
      <c r="AG74" s="151" t="s">
        <v>122</v>
      </c>
      <c r="AH74" s="151">
        <v>0</v>
      </c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ht="22.5" outlineLevel="3" x14ac:dyDescent="0.2">
      <c r="A75" s="158"/>
      <c r="B75" s="159"/>
      <c r="C75" s="188" t="s">
        <v>279</v>
      </c>
      <c r="D75" s="163"/>
      <c r="E75" s="164"/>
      <c r="F75" s="161"/>
      <c r="G75" s="161"/>
      <c r="H75" s="161"/>
      <c r="I75" s="161"/>
      <c r="J75" s="161"/>
      <c r="K75" s="161"/>
      <c r="L75" s="161"/>
      <c r="M75" s="161"/>
      <c r="N75" s="160"/>
      <c r="O75" s="160"/>
      <c r="P75" s="160"/>
      <c r="Q75" s="160"/>
      <c r="R75" s="161"/>
      <c r="S75" s="161"/>
      <c r="T75" s="161"/>
      <c r="U75" s="161"/>
      <c r="V75" s="161"/>
      <c r="W75" s="161"/>
      <c r="X75" s="161"/>
      <c r="Y75" s="161"/>
      <c r="Z75" s="151"/>
      <c r="AA75" s="151"/>
      <c r="AB75" s="151"/>
      <c r="AC75" s="151"/>
      <c r="AD75" s="151"/>
      <c r="AE75" s="151"/>
      <c r="AF75" s="151"/>
      <c r="AG75" s="151" t="s">
        <v>122</v>
      </c>
      <c r="AH75" s="151">
        <v>0</v>
      </c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3" x14ac:dyDescent="0.2">
      <c r="A76" s="158"/>
      <c r="B76" s="159"/>
      <c r="C76" s="188" t="s">
        <v>131</v>
      </c>
      <c r="D76" s="163"/>
      <c r="E76" s="164">
        <v>1</v>
      </c>
      <c r="F76" s="161"/>
      <c r="G76" s="161"/>
      <c r="H76" s="161"/>
      <c r="I76" s="161"/>
      <c r="J76" s="161"/>
      <c r="K76" s="161"/>
      <c r="L76" s="161"/>
      <c r="M76" s="161"/>
      <c r="N76" s="160"/>
      <c r="O76" s="160"/>
      <c r="P76" s="160"/>
      <c r="Q76" s="160"/>
      <c r="R76" s="161"/>
      <c r="S76" s="161"/>
      <c r="T76" s="161"/>
      <c r="U76" s="161"/>
      <c r="V76" s="161"/>
      <c r="W76" s="161"/>
      <c r="X76" s="161"/>
      <c r="Y76" s="161"/>
      <c r="Z76" s="151"/>
      <c r="AA76" s="151"/>
      <c r="AB76" s="151"/>
      <c r="AC76" s="151"/>
      <c r="AD76" s="151"/>
      <c r="AE76" s="151"/>
      <c r="AF76" s="151"/>
      <c r="AG76" s="151" t="s">
        <v>122</v>
      </c>
      <c r="AH76" s="151">
        <v>0</v>
      </c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1" x14ac:dyDescent="0.2">
      <c r="A77" s="180">
        <v>32</v>
      </c>
      <c r="B77" s="181" t="s">
        <v>280</v>
      </c>
      <c r="C77" s="189" t="s">
        <v>281</v>
      </c>
      <c r="D77" s="182" t="s">
        <v>248</v>
      </c>
      <c r="E77" s="183">
        <v>2</v>
      </c>
      <c r="F77" s="184"/>
      <c r="G77" s="185">
        <f>ROUND(E77*F77,2)</f>
        <v>0</v>
      </c>
      <c r="H77" s="162"/>
      <c r="I77" s="161">
        <f>ROUND(E77*H77,2)</f>
        <v>0</v>
      </c>
      <c r="J77" s="162"/>
      <c r="K77" s="161">
        <f>ROUND(E77*J77,2)</f>
        <v>0</v>
      </c>
      <c r="L77" s="161">
        <v>21</v>
      </c>
      <c r="M77" s="161">
        <f>G77*(1+L77/100)</f>
        <v>0</v>
      </c>
      <c r="N77" s="160">
        <v>0</v>
      </c>
      <c r="O77" s="160">
        <f>ROUND(E77*N77,2)</f>
        <v>0</v>
      </c>
      <c r="P77" s="160">
        <v>0</v>
      </c>
      <c r="Q77" s="160">
        <f>ROUND(E77*P77,2)</f>
        <v>0</v>
      </c>
      <c r="R77" s="161"/>
      <c r="S77" s="161" t="s">
        <v>116</v>
      </c>
      <c r="T77" s="161" t="s">
        <v>117</v>
      </c>
      <c r="U77" s="161">
        <v>0</v>
      </c>
      <c r="V77" s="161">
        <f>ROUND(E77*U77,2)</f>
        <v>0</v>
      </c>
      <c r="W77" s="161"/>
      <c r="X77" s="161" t="s">
        <v>118</v>
      </c>
      <c r="Y77" s="161" t="s">
        <v>119</v>
      </c>
      <c r="Z77" s="151"/>
      <c r="AA77" s="151"/>
      <c r="AB77" s="151"/>
      <c r="AC77" s="151"/>
      <c r="AD77" s="151"/>
      <c r="AE77" s="151"/>
      <c r="AF77" s="151"/>
      <c r="AG77" s="151" t="s">
        <v>153</v>
      </c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x14ac:dyDescent="0.2">
      <c r="A78" s="167" t="s">
        <v>111</v>
      </c>
      <c r="B78" s="168" t="s">
        <v>70</v>
      </c>
      <c r="C78" s="186" t="s">
        <v>71</v>
      </c>
      <c r="D78" s="169"/>
      <c r="E78" s="170"/>
      <c r="F78" s="171"/>
      <c r="G78" s="172">
        <f>SUMIF(AG79:AG82,"&lt;&gt;NOR",G79:G82)</f>
        <v>0</v>
      </c>
      <c r="H78" s="166"/>
      <c r="I78" s="166">
        <f>SUM(I79:I82)</f>
        <v>0</v>
      </c>
      <c r="J78" s="166"/>
      <c r="K78" s="166">
        <f>SUM(K79:K82)</f>
        <v>0</v>
      </c>
      <c r="L78" s="166"/>
      <c r="M78" s="166">
        <f>SUM(M79:M82)</f>
        <v>0</v>
      </c>
      <c r="N78" s="165"/>
      <c r="O78" s="165">
        <f>SUM(O79:O82)</f>
        <v>0.01</v>
      </c>
      <c r="P78" s="165"/>
      <c r="Q78" s="165">
        <f>SUM(Q79:Q82)</f>
        <v>0</v>
      </c>
      <c r="R78" s="166"/>
      <c r="S78" s="166"/>
      <c r="T78" s="166"/>
      <c r="U78" s="166"/>
      <c r="V78" s="166">
        <f>SUM(V79:V82)</f>
        <v>0.67</v>
      </c>
      <c r="W78" s="166"/>
      <c r="X78" s="166"/>
      <c r="Y78" s="166"/>
      <c r="AG78" t="s">
        <v>112</v>
      </c>
    </row>
    <row r="79" spans="1:60" outlineLevel="1" x14ac:dyDescent="0.2">
      <c r="A79" s="174">
        <v>33</v>
      </c>
      <c r="B79" s="175" t="s">
        <v>282</v>
      </c>
      <c r="C79" s="187" t="s">
        <v>283</v>
      </c>
      <c r="D79" s="176" t="s">
        <v>216</v>
      </c>
      <c r="E79" s="177">
        <v>1.68</v>
      </c>
      <c r="F79" s="178"/>
      <c r="G79" s="179">
        <f>ROUND(E79*F79,2)</f>
        <v>0</v>
      </c>
      <c r="H79" s="162"/>
      <c r="I79" s="161">
        <f>ROUND(E79*H79,2)</f>
        <v>0</v>
      </c>
      <c r="J79" s="162"/>
      <c r="K79" s="161">
        <f>ROUND(E79*J79,2)</f>
        <v>0</v>
      </c>
      <c r="L79" s="161">
        <v>21</v>
      </c>
      <c r="M79" s="161">
        <f>G79*(1+L79/100)</f>
        <v>0</v>
      </c>
      <c r="N79" s="160">
        <v>6.3000000000000003E-4</v>
      </c>
      <c r="O79" s="160">
        <f>ROUND(E79*N79,2)</f>
        <v>0</v>
      </c>
      <c r="P79" s="160">
        <v>0</v>
      </c>
      <c r="Q79" s="160">
        <f>ROUND(E79*P79,2)</f>
        <v>0</v>
      </c>
      <c r="R79" s="161"/>
      <c r="S79" s="161" t="s">
        <v>116</v>
      </c>
      <c r="T79" s="161" t="s">
        <v>117</v>
      </c>
      <c r="U79" s="161">
        <v>0.2</v>
      </c>
      <c r="V79" s="161">
        <f>ROUND(E79*U79,2)</f>
        <v>0.34</v>
      </c>
      <c r="W79" s="161"/>
      <c r="X79" s="161" t="s">
        <v>118</v>
      </c>
      <c r="Y79" s="161" t="s">
        <v>119</v>
      </c>
      <c r="Z79" s="151"/>
      <c r="AA79" s="151"/>
      <c r="AB79" s="151"/>
      <c r="AC79" s="151"/>
      <c r="AD79" s="151"/>
      <c r="AE79" s="151"/>
      <c r="AF79" s="151"/>
      <c r="AG79" s="151" t="s">
        <v>153</v>
      </c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2" x14ac:dyDescent="0.2">
      <c r="A80" s="158"/>
      <c r="B80" s="159"/>
      <c r="C80" s="188" t="s">
        <v>284</v>
      </c>
      <c r="D80" s="163"/>
      <c r="E80" s="164">
        <v>1.68</v>
      </c>
      <c r="F80" s="161"/>
      <c r="G80" s="161"/>
      <c r="H80" s="161"/>
      <c r="I80" s="161"/>
      <c r="J80" s="161"/>
      <c r="K80" s="161"/>
      <c r="L80" s="161"/>
      <c r="M80" s="161"/>
      <c r="N80" s="160"/>
      <c r="O80" s="160"/>
      <c r="P80" s="160"/>
      <c r="Q80" s="160"/>
      <c r="R80" s="161"/>
      <c r="S80" s="161"/>
      <c r="T80" s="161"/>
      <c r="U80" s="161"/>
      <c r="V80" s="161"/>
      <c r="W80" s="161"/>
      <c r="X80" s="161"/>
      <c r="Y80" s="161"/>
      <c r="Z80" s="151"/>
      <c r="AA80" s="151"/>
      <c r="AB80" s="151"/>
      <c r="AC80" s="151"/>
      <c r="AD80" s="151"/>
      <c r="AE80" s="151"/>
      <c r="AF80" s="151"/>
      <c r="AG80" s="151" t="s">
        <v>122</v>
      </c>
      <c r="AH80" s="151">
        <v>0</v>
      </c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1" x14ac:dyDescent="0.2">
      <c r="A81" s="174">
        <v>34</v>
      </c>
      <c r="B81" s="175" t="s">
        <v>285</v>
      </c>
      <c r="C81" s="187" t="s">
        <v>286</v>
      </c>
      <c r="D81" s="176" t="s">
        <v>229</v>
      </c>
      <c r="E81" s="177">
        <v>1.6</v>
      </c>
      <c r="F81" s="178"/>
      <c r="G81" s="179">
        <f>ROUND(E81*F81,2)</f>
        <v>0</v>
      </c>
      <c r="H81" s="162"/>
      <c r="I81" s="161">
        <f>ROUND(E81*H81,2)</f>
        <v>0</v>
      </c>
      <c r="J81" s="162"/>
      <c r="K81" s="161">
        <f>ROUND(E81*J81,2)</f>
        <v>0</v>
      </c>
      <c r="L81" s="161">
        <v>21</v>
      </c>
      <c r="M81" s="161">
        <f>G81*(1+L81/100)</f>
        <v>0</v>
      </c>
      <c r="N81" s="160">
        <v>4.3E-3</v>
      </c>
      <c r="O81" s="160">
        <f>ROUND(E81*N81,2)</f>
        <v>0.01</v>
      </c>
      <c r="P81" s="160">
        <v>0</v>
      </c>
      <c r="Q81" s="160">
        <f>ROUND(E81*P81,2)</f>
        <v>0</v>
      </c>
      <c r="R81" s="161"/>
      <c r="S81" s="161" t="s">
        <v>178</v>
      </c>
      <c r="T81" s="161" t="s">
        <v>178</v>
      </c>
      <c r="U81" s="161">
        <v>0.20799999999999999</v>
      </c>
      <c r="V81" s="161">
        <f>ROUND(E81*U81,2)</f>
        <v>0.33</v>
      </c>
      <c r="W81" s="161"/>
      <c r="X81" s="161" t="s">
        <v>118</v>
      </c>
      <c r="Y81" s="161" t="s">
        <v>119</v>
      </c>
      <c r="Z81" s="151"/>
      <c r="AA81" s="151"/>
      <c r="AB81" s="151"/>
      <c r="AC81" s="151"/>
      <c r="AD81" s="151"/>
      <c r="AE81" s="151"/>
      <c r="AF81" s="151"/>
      <c r="AG81" s="151" t="s">
        <v>153</v>
      </c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2" x14ac:dyDescent="0.2">
      <c r="A82" s="158"/>
      <c r="B82" s="159"/>
      <c r="C82" s="188" t="s">
        <v>287</v>
      </c>
      <c r="D82" s="163"/>
      <c r="E82" s="164">
        <v>1.6</v>
      </c>
      <c r="F82" s="161"/>
      <c r="G82" s="161"/>
      <c r="H82" s="161"/>
      <c r="I82" s="161"/>
      <c r="J82" s="161"/>
      <c r="K82" s="161"/>
      <c r="L82" s="161"/>
      <c r="M82" s="161"/>
      <c r="N82" s="160"/>
      <c r="O82" s="160"/>
      <c r="P82" s="160"/>
      <c r="Q82" s="160"/>
      <c r="R82" s="161"/>
      <c r="S82" s="161"/>
      <c r="T82" s="161"/>
      <c r="U82" s="161"/>
      <c r="V82" s="161"/>
      <c r="W82" s="161"/>
      <c r="X82" s="161"/>
      <c r="Y82" s="161"/>
      <c r="Z82" s="151"/>
      <c r="AA82" s="151"/>
      <c r="AB82" s="151"/>
      <c r="AC82" s="151"/>
      <c r="AD82" s="151"/>
      <c r="AE82" s="151"/>
      <c r="AF82" s="151"/>
      <c r="AG82" s="151" t="s">
        <v>122</v>
      </c>
      <c r="AH82" s="151">
        <v>0</v>
      </c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x14ac:dyDescent="0.2">
      <c r="A83" s="167" t="s">
        <v>111</v>
      </c>
      <c r="B83" s="168" t="s">
        <v>74</v>
      </c>
      <c r="C83" s="186" t="s">
        <v>75</v>
      </c>
      <c r="D83" s="169"/>
      <c r="E83" s="170"/>
      <c r="F83" s="171"/>
      <c r="G83" s="172">
        <f>SUMIF(AG84:AG84,"&lt;&gt;NOR",G84:G84)</f>
        <v>0</v>
      </c>
      <c r="H83" s="166"/>
      <c r="I83" s="166">
        <f>SUM(I84:I84)</f>
        <v>0</v>
      </c>
      <c r="J83" s="166"/>
      <c r="K83" s="166">
        <f>SUM(K84:K84)</f>
        <v>0</v>
      </c>
      <c r="L83" s="166"/>
      <c r="M83" s="166">
        <f>SUM(M84:M84)</f>
        <v>0</v>
      </c>
      <c r="N83" s="165"/>
      <c r="O83" s="165">
        <f>SUM(O84:O84)</f>
        <v>0</v>
      </c>
      <c r="P83" s="165"/>
      <c r="Q83" s="165">
        <f>SUM(Q84:Q84)</f>
        <v>0</v>
      </c>
      <c r="R83" s="166"/>
      <c r="S83" s="166"/>
      <c r="T83" s="166"/>
      <c r="U83" s="166"/>
      <c r="V83" s="166">
        <f>SUM(V84:V84)</f>
        <v>66.569999999999993</v>
      </c>
      <c r="W83" s="166"/>
      <c r="X83" s="166"/>
      <c r="Y83" s="166"/>
      <c r="AG83" t="s">
        <v>112</v>
      </c>
    </row>
    <row r="84" spans="1:60" outlineLevel="1" x14ac:dyDescent="0.2">
      <c r="A84" s="180">
        <v>35</v>
      </c>
      <c r="B84" s="181" t="s">
        <v>288</v>
      </c>
      <c r="C84" s="189" t="s">
        <v>289</v>
      </c>
      <c r="D84" s="182" t="s">
        <v>212</v>
      </c>
      <c r="E84" s="183">
        <v>104.34425</v>
      </c>
      <c r="F84" s="184"/>
      <c r="G84" s="185">
        <f>ROUND(E84*F84,2)</f>
        <v>0</v>
      </c>
      <c r="H84" s="162"/>
      <c r="I84" s="161">
        <f>ROUND(E84*H84,2)</f>
        <v>0</v>
      </c>
      <c r="J84" s="162"/>
      <c r="K84" s="161">
        <f>ROUND(E84*J84,2)</f>
        <v>0</v>
      </c>
      <c r="L84" s="161">
        <v>21</v>
      </c>
      <c r="M84" s="161">
        <f>G84*(1+L84/100)</f>
        <v>0</v>
      </c>
      <c r="N84" s="160">
        <v>0</v>
      </c>
      <c r="O84" s="160">
        <f>ROUND(E84*N84,2)</f>
        <v>0</v>
      </c>
      <c r="P84" s="160">
        <v>0</v>
      </c>
      <c r="Q84" s="160">
        <f>ROUND(E84*P84,2)</f>
        <v>0</v>
      </c>
      <c r="R84" s="161"/>
      <c r="S84" s="161" t="s">
        <v>178</v>
      </c>
      <c r="T84" s="161" t="s">
        <v>178</v>
      </c>
      <c r="U84" s="161">
        <v>0.63800000000000001</v>
      </c>
      <c r="V84" s="161">
        <f>ROUND(E84*U84,2)</f>
        <v>66.569999999999993</v>
      </c>
      <c r="W84" s="161"/>
      <c r="X84" s="161" t="s">
        <v>290</v>
      </c>
      <c r="Y84" s="161" t="s">
        <v>119</v>
      </c>
      <c r="Z84" s="151"/>
      <c r="AA84" s="151"/>
      <c r="AB84" s="151"/>
      <c r="AC84" s="151"/>
      <c r="AD84" s="151"/>
      <c r="AE84" s="151"/>
      <c r="AF84" s="151"/>
      <c r="AG84" s="151" t="s">
        <v>291</v>
      </c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x14ac:dyDescent="0.2">
      <c r="A85" s="167" t="s">
        <v>111</v>
      </c>
      <c r="B85" s="168" t="s">
        <v>76</v>
      </c>
      <c r="C85" s="186" t="s">
        <v>77</v>
      </c>
      <c r="D85" s="169"/>
      <c r="E85" s="170"/>
      <c r="F85" s="171"/>
      <c r="G85" s="172">
        <f>SUMIF(AG86:AG89,"&lt;&gt;NOR",G86:G89)</f>
        <v>0</v>
      </c>
      <c r="H85" s="166"/>
      <c r="I85" s="166">
        <f>SUM(I86:I89)</f>
        <v>0</v>
      </c>
      <c r="J85" s="166"/>
      <c r="K85" s="166">
        <f>SUM(K86:K89)</f>
        <v>0</v>
      </c>
      <c r="L85" s="166"/>
      <c r="M85" s="166">
        <f>SUM(M86:M89)</f>
        <v>0</v>
      </c>
      <c r="N85" s="165"/>
      <c r="O85" s="165">
        <f>SUM(O86:O89)</f>
        <v>0.05</v>
      </c>
      <c r="P85" s="165"/>
      <c r="Q85" s="165">
        <f>SUM(Q86:Q89)</f>
        <v>0</v>
      </c>
      <c r="R85" s="166"/>
      <c r="S85" s="166"/>
      <c r="T85" s="166"/>
      <c r="U85" s="166"/>
      <c r="V85" s="166">
        <f>SUM(V86:V89)</f>
        <v>11.61</v>
      </c>
      <c r="W85" s="166"/>
      <c r="X85" s="166"/>
      <c r="Y85" s="166"/>
      <c r="AG85" t="s">
        <v>112</v>
      </c>
    </row>
    <row r="86" spans="1:60" ht="22.5" outlineLevel="1" x14ac:dyDescent="0.2">
      <c r="A86" s="180">
        <v>36</v>
      </c>
      <c r="B86" s="181" t="s">
        <v>292</v>
      </c>
      <c r="C86" s="189" t="s">
        <v>293</v>
      </c>
      <c r="D86" s="182" t="s">
        <v>216</v>
      </c>
      <c r="E86" s="183">
        <v>34.430999999999997</v>
      </c>
      <c r="F86" s="184"/>
      <c r="G86" s="185">
        <f>ROUND(E86*F86,2)</f>
        <v>0</v>
      </c>
      <c r="H86" s="162"/>
      <c r="I86" s="161">
        <f>ROUND(E86*H86,2)</f>
        <v>0</v>
      </c>
      <c r="J86" s="162"/>
      <c r="K86" s="161">
        <f>ROUND(E86*J86,2)</f>
        <v>0</v>
      </c>
      <c r="L86" s="161">
        <v>21</v>
      </c>
      <c r="M86" s="161">
        <f>G86*(1+L86/100)</f>
        <v>0</v>
      </c>
      <c r="N86" s="160">
        <v>2.1000000000000001E-4</v>
      </c>
      <c r="O86" s="160">
        <f>ROUND(E86*N86,2)</f>
        <v>0.01</v>
      </c>
      <c r="P86" s="160">
        <v>0</v>
      </c>
      <c r="Q86" s="160">
        <f>ROUND(E86*P86,2)</f>
        <v>0</v>
      </c>
      <c r="R86" s="161"/>
      <c r="S86" s="161" t="s">
        <v>178</v>
      </c>
      <c r="T86" s="161" t="s">
        <v>178</v>
      </c>
      <c r="U86" s="161">
        <v>9.5000000000000001E-2</v>
      </c>
      <c r="V86" s="161">
        <f>ROUND(E86*U86,2)</f>
        <v>3.27</v>
      </c>
      <c r="W86" s="161"/>
      <c r="X86" s="161" t="s">
        <v>118</v>
      </c>
      <c r="Y86" s="161" t="s">
        <v>119</v>
      </c>
      <c r="Z86" s="151"/>
      <c r="AA86" s="151"/>
      <c r="AB86" s="151"/>
      <c r="AC86" s="151"/>
      <c r="AD86" s="151"/>
      <c r="AE86" s="151"/>
      <c r="AF86" s="151"/>
      <c r="AG86" s="151" t="s">
        <v>153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1" x14ac:dyDescent="0.2">
      <c r="A87" s="174">
        <v>37</v>
      </c>
      <c r="B87" s="175" t="s">
        <v>294</v>
      </c>
      <c r="C87" s="187" t="s">
        <v>295</v>
      </c>
      <c r="D87" s="176" t="s">
        <v>216</v>
      </c>
      <c r="E87" s="177">
        <v>34.430999999999997</v>
      </c>
      <c r="F87" s="178"/>
      <c r="G87" s="179">
        <f>ROUND(E87*F87,2)</f>
        <v>0</v>
      </c>
      <c r="H87" s="162"/>
      <c r="I87" s="161">
        <f>ROUND(E87*H87,2)</f>
        <v>0</v>
      </c>
      <c r="J87" s="162"/>
      <c r="K87" s="161">
        <f>ROUND(E87*J87,2)</f>
        <v>0</v>
      </c>
      <c r="L87" s="161">
        <v>21</v>
      </c>
      <c r="M87" s="161">
        <f>G87*(1+L87/100)</f>
        <v>0</v>
      </c>
      <c r="N87" s="160">
        <v>1.2600000000000001E-3</v>
      </c>
      <c r="O87" s="160">
        <f>ROUND(E87*N87,2)</f>
        <v>0.04</v>
      </c>
      <c r="P87" s="160">
        <v>0</v>
      </c>
      <c r="Q87" s="160">
        <f>ROUND(E87*P87,2)</f>
        <v>0</v>
      </c>
      <c r="R87" s="161"/>
      <c r="S87" s="161" t="s">
        <v>178</v>
      </c>
      <c r="T87" s="161" t="s">
        <v>178</v>
      </c>
      <c r="U87" s="161">
        <v>0.24</v>
      </c>
      <c r="V87" s="161">
        <f>ROUND(E87*U87,2)</f>
        <v>8.26</v>
      </c>
      <c r="W87" s="161"/>
      <c r="X87" s="161" t="s">
        <v>118</v>
      </c>
      <c r="Y87" s="161" t="s">
        <v>119</v>
      </c>
      <c r="Z87" s="151"/>
      <c r="AA87" s="151"/>
      <c r="AB87" s="151"/>
      <c r="AC87" s="151"/>
      <c r="AD87" s="151"/>
      <c r="AE87" s="151"/>
      <c r="AF87" s="151"/>
      <c r="AG87" s="151" t="s">
        <v>153</v>
      </c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2" x14ac:dyDescent="0.2">
      <c r="A88" s="158"/>
      <c r="B88" s="159"/>
      <c r="C88" s="188" t="s">
        <v>239</v>
      </c>
      <c r="D88" s="163"/>
      <c r="E88" s="164">
        <v>34.430999999999997</v>
      </c>
      <c r="F88" s="161"/>
      <c r="G88" s="161"/>
      <c r="H88" s="161"/>
      <c r="I88" s="161"/>
      <c r="J88" s="161"/>
      <c r="K88" s="161"/>
      <c r="L88" s="161"/>
      <c r="M88" s="161"/>
      <c r="N88" s="160"/>
      <c r="O88" s="160"/>
      <c r="P88" s="160"/>
      <c r="Q88" s="160"/>
      <c r="R88" s="161"/>
      <c r="S88" s="161"/>
      <c r="T88" s="161"/>
      <c r="U88" s="161"/>
      <c r="V88" s="161"/>
      <c r="W88" s="161"/>
      <c r="X88" s="161"/>
      <c r="Y88" s="161"/>
      <c r="Z88" s="151"/>
      <c r="AA88" s="151"/>
      <c r="AB88" s="151"/>
      <c r="AC88" s="151"/>
      <c r="AD88" s="151"/>
      <c r="AE88" s="151"/>
      <c r="AF88" s="151"/>
      <c r="AG88" s="151" t="s">
        <v>122</v>
      </c>
      <c r="AH88" s="151">
        <v>0</v>
      </c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1" x14ac:dyDescent="0.2">
      <c r="A89" s="180">
        <v>38</v>
      </c>
      <c r="B89" s="181" t="s">
        <v>296</v>
      </c>
      <c r="C89" s="189" t="s">
        <v>297</v>
      </c>
      <c r="D89" s="182" t="s">
        <v>212</v>
      </c>
      <c r="E89" s="183">
        <v>5.0610000000000002E-2</v>
      </c>
      <c r="F89" s="184"/>
      <c r="G89" s="185">
        <f>ROUND(E89*F89,2)</f>
        <v>0</v>
      </c>
      <c r="H89" s="162"/>
      <c r="I89" s="161">
        <f>ROUND(E89*H89,2)</f>
        <v>0</v>
      </c>
      <c r="J89" s="162"/>
      <c r="K89" s="161">
        <f>ROUND(E89*J89,2)</f>
        <v>0</v>
      </c>
      <c r="L89" s="161">
        <v>21</v>
      </c>
      <c r="M89" s="161">
        <f>G89*(1+L89/100)</f>
        <v>0</v>
      </c>
      <c r="N89" s="160">
        <v>0</v>
      </c>
      <c r="O89" s="160">
        <f>ROUND(E89*N89,2)</f>
        <v>0</v>
      </c>
      <c r="P89" s="160">
        <v>0</v>
      </c>
      <c r="Q89" s="160">
        <f>ROUND(E89*P89,2)</f>
        <v>0</v>
      </c>
      <c r="R89" s="161"/>
      <c r="S89" s="161" t="s">
        <v>178</v>
      </c>
      <c r="T89" s="161" t="s">
        <v>178</v>
      </c>
      <c r="U89" s="161">
        <v>1.5669999999999999</v>
      </c>
      <c r="V89" s="161">
        <f>ROUND(E89*U89,2)</f>
        <v>0.08</v>
      </c>
      <c r="W89" s="161"/>
      <c r="X89" s="161" t="s">
        <v>290</v>
      </c>
      <c r="Y89" s="161" t="s">
        <v>119</v>
      </c>
      <c r="Z89" s="151"/>
      <c r="AA89" s="151"/>
      <c r="AB89" s="151"/>
      <c r="AC89" s="151"/>
      <c r="AD89" s="151"/>
      <c r="AE89" s="151"/>
      <c r="AF89" s="151"/>
      <c r="AG89" s="151" t="s">
        <v>291</v>
      </c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x14ac:dyDescent="0.2">
      <c r="A90" s="167" t="s">
        <v>111</v>
      </c>
      <c r="B90" s="168" t="s">
        <v>78</v>
      </c>
      <c r="C90" s="186" t="s">
        <v>79</v>
      </c>
      <c r="D90" s="169"/>
      <c r="E90" s="170"/>
      <c r="F90" s="171"/>
      <c r="G90" s="172">
        <f>SUMIF(AG91:AG102,"&lt;&gt;NOR",G91:G102)</f>
        <v>0</v>
      </c>
      <c r="H90" s="166"/>
      <c r="I90" s="166">
        <f>SUM(I91:I102)</f>
        <v>0</v>
      </c>
      <c r="J90" s="166"/>
      <c r="K90" s="166">
        <f>SUM(K91:K102)</f>
        <v>0</v>
      </c>
      <c r="L90" s="166"/>
      <c r="M90" s="166">
        <f>SUM(M91:M102)</f>
        <v>0</v>
      </c>
      <c r="N90" s="165"/>
      <c r="O90" s="165">
        <f>SUM(O91:O102)</f>
        <v>2.58</v>
      </c>
      <c r="P90" s="165"/>
      <c r="Q90" s="165">
        <f>SUM(Q91:Q102)</f>
        <v>0.43999999999999995</v>
      </c>
      <c r="R90" s="166"/>
      <c r="S90" s="166"/>
      <c r="T90" s="166"/>
      <c r="U90" s="166"/>
      <c r="V90" s="166">
        <f>SUM(V91:V102)</f>
        <v>46.3</v>
      </c>
      <c r="W90" s="166"/>
      <c r="X90" s="166"/>
      <c r="Y90" s="166"/>
      <c r="AG90" t="s">
        <v>112</v>
      </c>
    </row>
    <row r="91" spans="1:60" outlineLevel="1" x14ac:dyDescent="0.2">
      <c r="A91" s="180">
        <v>39</v>
      </c>
      <c r="B91" s="181" t="s">
        <v>298</v>
      </c>
      <c r="C91" s="189" t="s">
        <v>299</v>
      </c>
      <c r="D91" s="182" t="s">
        <v>229</v>
      </c>
      <c r="E91" s="183">
        <v>44.2</v>
      </c>
      <c r="F91" s="184"/>
      <c r="G91" s="185">
        <f>ROUND(E91*F91,2)</f>
        <v>0</v>
      </c>
      <c r="H91" s="162"/>
      <c r="I91" s="161">
        <f>ROUND(E91*H91,2)</f>
        <v>0</v>
      </c>
      <c r="J91" s="162"/>
      <c r="K91" s="161">
        <f>ROUND(E91*J91,2)</f>
        <v>0</v>
      </c>
      <c r="L91" s="161">
        <v>21</v>
      </c>
      <c r="M91" s="161">
        <f>G91*(1+L91/100)</f>
        <v>0</v>
      </c>
      <c r="N91" s="160">
        <v>0</v>
      </c>
      <c r="O91" s="160">
        <f>ROUND(E91*N91,2)</f>
        <v>0</v>
      </c>
      <c r="P91" s="160">
        <v>9.2499999999999995E-3</v>
      </c>
      <c r="Q91" s="160">
        <f>ROUND(E91*P91,2)</f>
        <v>0.41</v>
      </c>
      <c r="R91" s="161"/>
      <c r="S91" s="161" t="s">
        <v>178</v>
      </c>
      <c r="T91" s="161" t="s">
        <v>178</v>
      </c>
      <c r="U91" s="161">
        <v>0.28699999999999998</v>
      </c>
      <c r="V91" s="161">
        <f>ROUND(E91*U91,2)</f>
        <v>12.69</v>
      </c>
      <c r="W91" s="161"/>
      <c r="X91" s="161" t="s">
        <v>118</v>
      </c>
      <c r="Y91" s="161" t="s">
        <v>119</v>
      </c>
      <c r="Z91" s="151"/>
      <c r="AA91" s="151"/>
      <c r="AB91" s="151"/>
      <c r="AC91" s="151"/>
      <c r="AD91" s="151"/>
      <c r="AE91" s="151"/>
      <c r="AF91" s="151"/>
      <c r="AG91" s="151" t="s">
        <v>153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74">
        <v>40</v>
      </c>
      <c r="B92" s="175" t="s">
        <v>300</v>
      </c>
      <c r="C92" s="187" t="s">
        <v>301</v>
      </c>
      <c r="D92" s="176" t="s">
        <v>302</v>
      </c>
      <c r="E92" s="177">
        <v>28.5</v>
      </c>
      <c r="F92" s="178"/>
      <c r="G92" s="179">
        <f>ROUND(E92*F92,2)</f>
        <v>0</v>
      </c>
      <c r="H92" s="162"/>
      <c r="I92" s="161">
        <f>ROUND(E92*H92,2)</f>
        <v>0</v>
      </c>
      <c r="J92" s="162"/>
      <c r="K92" s="161">
        <f>ROUND(E92*J92,2)</f>
        <v>0</v>
      </c>
      <c r="L92" s="161">
        <v>21</v>
      </c>
      <c r="M92" s="161">
        <f>G92*(1+L92/100)</f>
        <v>0</v>
      </c>
      <c r="N92" s="160">
        <v>5.0000000000000002E-5</v>
      </c>
      <c r="O92" s="160">
        <f>ROUND(E92*N92,2)</f>
        <v>0</v>
      </c>
      <c r="P92" s="160">
        <v>1E-3</v>
      </c>
      <c r="Q92" s="160">
        <f>ROUND(E92*P92,2)</f>
        <v>0.03</v>
      </c>
      <c r="R92" s="161"/>
      <c r="S92" s="161" t="s">
        <v>178</v>
      </c>
      <c r="T92" s="161" t="s">
        <v>178</v>
      </c>
      <c r="U92" s="161">
        <v>9.7000000000000003E-2</v>
      </c>
      <c r="V92" s="161">
        <f>ROUND(E92*U92,2)</f>
        <v>2.76</v>
      </c>
      <c r="W92" s="161"/>
      <c r="X92" s="161" t="s">
        <v>118</v>
      </c>
      <c r="Y92" s="161" t="s">
        <v>119</v>
      </c>
      <c r="Z92" s="151"/>
      <c r="AA92" s="151"/>
      <c r="AB92" s="151"/>
      <c r="AC92" s="151"/>
      <c r="AD92" s="151"/>
      <c r="AE92" s="151"/>
      <c r="AF92" s="151"/>
      <c r="AG92" s="151" t="s">
        <v>153</v>
      </c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2" x14ac:dyDescent="0.2">
      <c r="A93" s="158"/>
      <c r="B93" s="159"/>
      <c r="C93" s="188" t="s">
        <v>303</v>
      </c>
      <c r="D93" s="163"/>
      <c r="E93" s="164">
        <v>28.5</v>
      </c>
      <c r="F93" s="161"/>
      <c r="G93" s="161"/>
      <c r="H93" s="161"/>
      <c r="I93" s="161"/>
      <c r="J93" s="161"/>
      <c r="K93" s="161"/>
      <c r="L93" s="161"/>
      <c r="M93" s="161"/>
      <c r="N93" s="160"/>
      <c r="O93" s="160"/>
      <c r="P93" s="160"/>
      <c r="Q93" s="160"/>
      <c r="R93" s="161"/>
      <c r="S93" s="161"/>
      <c r="T93" s="161"/>
      <c r="U93" s="161"/>
      <c r="V93" s="161"/>
      <c r="W93" s="161"/>
      <c r="X93" s="161"/>
      <c r="Y93" s="161"/>
      <c r="Z93" s="151"/>
      <c r="AA93" s="151"/>
      <c r="AB93" s="151"/>
      <c r="AC93" s="151"/>
      <c r="AD93" s="151"/>
      <c r="AE93" s="151"/>
      <c r="AF93" s="151"/>
      <c r="AG93" s="151" t="s">
        <v>122</v>
      </c>
      <c r="AH93" s="151">
        <v>0</v>
      </c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ht="22.5" outlineLevel="1" x14ac:dyDescent="0.2">
      <c r="A94" s="180">
        <v>41</v>
      </c>
      <c r="B94" s="181" t="s">
        <v>304</v>
      </c>
      <c r="C94" s="189" t="s">
        <v>305</v>
      </c>
      <c r="D94" s="182" t="s">
        <v>248</v>
      </c>
      <c r="E94" s="183">
        <v>19</v>
      </c>
      <c r="F94" s="184"/>
      <c r="G94" s="185">
        <f t="shared" ref="G94:G102" si="0">ROUND(E94*F94,2)</f>
        <v>0</v>
      </c>
      <c r="H94" s="162"/>
      <c r="I94" s="161">
        <f t="shared" ref="I94:I102" si="1">ROUND(E94*H94,2)</f>
        <v>0</v>
      </c>
      <c r="J94" s="162"/>
      <c r="K94" s="161">
        <f t="shared" ref="K94:K102" si="2">ROUND(E94*J94,2)</f>
        <v>0</v>
      </c>
      <c r="L94" s="161">
        <v>21</v>
      </c>
      <c r="M94" s="161">
        <f t="shared" ref="M94:M102" si="3">G94*(1+L94/100)</f>
        <v>0</v>
      </c>
      <c r="N94" s="160">
        <v>0.125</v>
      </c>
      <c r="O94" s="160">
        <f t="shared" ref="O94:O102" si="4">ROUND(E94*N94,2)</f>
        <v>2.38</v>
      </c>
      <c r="P94" s="160">
        <v>0</v>
      </c>
      <c r="Q94" s="160">
        <f t="shared" ref="Q94:Q102" si="5">ROUND(E94*P94,2)</f>
        <v>0</v>
      </c>
      <c r="R94" s="161"/>
      <c r="S94" s="161" t="s">
        <v>116</v>
      </c>
      <c r="T94" s="161" t="s">
        <v>178</v>
      </c>
      <c r="U94" s="161">
        <v>0.52</v>
      </c>
      <c r="V94" s="161">
        <f t="shared" ref="V94:V102" si="6">ROUND(E94*U94,2)</f>
        <v>9.8800000000000008</v>
      </c>
      <c r="W94" s="161"/>
      <c r="X94" s="161" t="s">
        <v>118</v>
      </c>
      <c r="Y94" s="161" t="s">
        <v>119</v>
      </c>
      <c r="Z94" s="151"/>
      <c r="AA94" s="151"/>
      <c r="AB94" s="151"/>
      <c r="AC94" s="151"/>
      <c r="AD94" s="151"/>
      <c r="AE94" s="151"/>
      <c r="AF94" s="151"/>
      <c r="AG94" s="151" t="s">
        <v>153</v>
      </c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1" x14ac:dyDescent="0.2">
      <c r="A95" s="180">
        <v>42</v>
      </c>
      <c r="B95" s="181" t="s">
        <v>306</v>
      </c>
      <c r="C95" s="189" t="s">
        <v>307</v>
      </c>
      <c r="D95" s="182" t="s">
        <v>248</v>
      </c>
      <c r="E95" s="183">
        <v>19</v>
      </c>
      <c r="F95" s="184"/>
      <c r="G95" s="185">
        <f t="shared" si="0"/>
        <v>0</v>
      </c>
      <c r="H95" s="162"/>
      <c r="I95" s="161">
        <f t="shared" si="1"/>
        <v>0</v>
      </c>
      <c r="J95" s="162"/>
      <c r="K95" s="161">
        <f t="shared" si="2"/>
        <v>0</v>
      </c>
      <c r="L95" s="161">
        <v>21</v>
      </c>
      <c r="M95" s="161">
        <f t="shared" si="3"/>
        <v>0</v>
      </c>
      <c r="N95" s="160">
        <v>7.4999999999999997E-3</v>
      </c>
      <c r="O95" s="160">
        <f t="shared" si="4"/>
        <v>0.14000000000000001</v>
      </c>
      <c r="P95" s="160">
        <v>0</v>
      </c>
      <c r="Q95" s="160">
        <f t="shared" si="5"/>
        <v>0</v>
      </c>
      <c r="R95" s="161" t="s">
        <v>233</v>
      </c>
      <c r="S95" s="161" t="s">
        <v>178</v>
      </c>
      <c r="T95" s="161" t="s">
        <v>178</v>
      </c>
      <c r="U95" s="161">
        <v>0</v>
      </c>
      <c r="V95" s="161">
        <f t="shared" si="6"/>
        <v>0</v>
      </c>
      <c r="W95" s="161"/>
      <c r="X95" s="161" t="s">
        <v>234</v>
      </c>
      <c r="Y95" s="161" t="s">
        <v>119</v>
      </c>
      <c r="Z95" s="151"/>
      <c r="AA95" s="151"/>
      <c r="AB95" s="151"/>
      <c r="AC95" s="151"/>
      <c r="AD95" s="151"/>
      <c r="AE95" s="151"/>
      <c r="AF95" s="151"/>
      <c r="AG95" s="151" t="s">
        <v>235</v>
      </c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outlineLevel="1" x14ac:dyDescent="0.2">
      <c r="A96" s="180">
        <v>43</v>
      </c>
      <c r="B96" s="181" t="s">
        <v>308</v>
      </c>
      <c r="C96" s="189" t="s">
        <v>309</v>
      </c>
      <c r="D96" s="182" t="s">
        <v>229</v>
      </c>
      <c r="E96" s="183">
        <v>44.2</v>
      </c>
      <c r="F96" s="184"/>
      <c r="G96" s="185">
        <f t="shared" si="0"/>
        <v>0</v>
      </c>
      <c r="H96" s="162"/>
      <c r="I96" s="161">
        <f t="shared" si="1"/>
        <v>0</v>
      </c>
      <c r="J96" s="162"/>
      <c r="K96" s="161">
        <f t="shared" si="2"/>
        <v>0</v>
      </c>
      <c r="L96" s="161">
        <v>21</v>
      </c>
      <c r="M96" s="161">
        <f t="shared" si="3"/>
        <v>0</v>
      </c>
      <c r="N96" s="160">
        <v>0</v>
      </c>
      <c r="O96" s="160">
        <f t="shared" si="4"/>
        <v>0</v>
      </c>
      <c r="P96" s="160">
        <v>0</v>
      </c>
      <c r="Q96" s="160">
        <f t="shared" si="5"/>
        <v>0</v>
      </c>
      <c r="R96" s="161"/>
      <c r="S96" s="161" t="s">
        <v>178</v>
      </c>
      <c r="T96" s="161" t="s">
        <v>178</v>
      </c>
      <c r="U96" s="161">
        <v>0.28000000000000003</v>
      </c>
      <c r="V96" s="161">
        <f t="shared" si="6"/>
        <v>12.38</v>
      </c>
      <c r="W96" s="161"/>
      <c r="X96" s="161" t="s">
        <v>118</v>
      </c>
      <c r="Y96" s="161" t="s">
        <v>119</v>
      </c>
      <c r="Z96" s="151"/>
      <c r="AA96" s="151"/>
      <c r="AB96" s="151"/>
      <c r="AC96" s="151"/>
      <c r="AD96" s="151"/>
      <c r="AE96" s="151"/>
      <c r="AF96" s="151"/>
      <c r="AG96" s="151" t="s">
        <v>153</v>
      </c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ht="22.5" outlineLevel="1" x14ac:dyDescent="0.2">
      <c r="A97" s="180">
        <v>44</v>
      </c>
      <c r="B97" s="181" t="s">
        <v>310</v>
      </c>
      <c r="C97" s="189" t="s">
        <v>311</v>
      </c>
      <c r="D97" s="182" t="s">
        <v>229</v>
      </c>
      <c r="E97" s="183">
        <v>50</v>
      </c>
      <c r="F97" s="184"/>
      <c r="G97" s="185">
        <f t="shared" si="0"/>
        <v>0</v>
      </c>
      <c r="H97" s="162"/>
      <c r="I97" s="161">
        <f t="shared" si="1"/>
        <v>0</v>
      </c>
      <c r="J97" s="162"/>
      <c r="K97" s="161">
        <f t="shared" si="2"/>
        <v>0</v>
      </c>
      <c r="L97" s="161">
        <v>21</v>
      </c>
      <c r="M97" s="161">
        <f t="shared" si="3"/>
        <v>0</v>
      </c>
      <c r="N97" s="160">
        <v>1.2800000000000001E-3</v>
      </c>
      <c r="O97" s="160">
        <f t="shared" si="4"/>
        <v>0.06</v>
      </c>
      <c r="P97" s="160">
        <v>0</v>
      </c>
      <c r="Q97" s="160">
        <f t="shared" si="5"/>
        <v>0</v>
      </c>
      <c r="R97" s="161" t="s">
        <v>233</v>
      </c>
      <c r="S97" s="161" t="s">
        <v>178</v>
      </c>
      <c r="T97" s="161" t="s">
        <v>178</v>
      </c>
      <c r="U97" s="161">
        <v>0</v>
      </c>
      <c r="V97" s="161">
        <f t="shared" si="6"/>
        <v>0</v>
      </c>
      <c r="W97" s="161"/>
      <c r="X97" s="161" t="s">
        <v>234</v>
      </c>
      <c r="Y97" s="161" t="s">
        <v>119</v>
      </c>
      <c r="Z97" s="151"/>
      <c r="AA97" s="151"/>
      <c r="AB97" s="151"/>
      <c r="AC97" s="151"/>
      <c r="AD97" s="151"/>
      <c r="AE97" s="151"/>
      <c r="AF97" s="151"/>
      <c r="AG97" s="151" t="s">
        <v>235</v>
      </c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1" x14ac:dyDescent="0.2">
      <c r="A98" s="180">
        <v>45</v>
      </c>
      <c r="B98" s="181" t="s">
        <v>312</v>
      </c>
      <c r="C98" s="189" t="s">
        <v>313</v>
      </c>
      <c r="D98" s="182" t="s">
        <v>229</v>
      </c>
      <c r="E98" s="183">
        <v>150</v>
      </c>
      <c r="F98" s="184"/>
      <c r="G98" s="185">
        <f t="shared" si="0"/>
        <v>0</v>
      </c>
      <c r="H98" s="162"/>
      <c r="I98" s="161">
        <f t="shared" si="1"/>
        <v>0</v>
      </c>
      <c r="J98" s="162"/>
      <c r="K98" s="161">
        <f t="shared" si="2"/>
        <v>0</v>
      </c>
      <c r="L98" s="161">
        <v>21</v>
      </c>
      <c r="M98" s="161">
        <f t="shared" si="3"/>
        <v>0</v>
      </c>
      <c r="N98" s="160">
        <v>0</v>
      </c>
      <c r="O98" s="160">
        <f t="shared" si="4"/>
        <v>0</v>
      </c>
      <c r="P98" s="160">
        <v>0</v>
      </c>
      <c r="Q98" s="160">
        <f t="shared" si="5"/>
        <v>0</v>
      </c>
      <c r="R98" s="161" t="s">
        <v>233</v>
      </c>
      <c r="S98" s="161" t="s">
        <v>178</v>
      </c>
      <c r="T98" s="161" t="s">
        <v>178</v>
      </c>
      <c r="U98" s="161">
        <v>0</v>
      </c>
      <c r="V98" s="161">
        <f t="shared" si="6"/>
        <v>0</v>
      </c>
      <c r="W98" s="161"/>
      <c r="X98" s="161" t="s">
        <v>234</v>
      </c>
      <c r="Y98" s="161" t="s">
        <v>119</v>
      </c>
      <c r="Z98" s="151"/>
      <c r="AA98" s="151"/>
      <c r="AB98" s="151"/>
      <c r="AC98" s="151"/>
      <c r="AD98" s="151"/>
      <c r="AE98" s="151"/>
      <c r="AF98" s="151"/>
      <c r="AG98" s="151" t="s">
        <v>235</v>
      </c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80">
        <v>46</v>
      </c>
      <c r="B99" s="181" t="s">
        <v>314</v>
      </c>
      <c r="C99" s="189" t="s">
        <v>315</v>
      </c>
      <c r="D99" s="182" t="s">
        <v>248</v>
      </c>
      <c r="E99" s="183">
        <v>6</v>
      </c>
      <c r="F99" s="184"/>
      <c r="G99" s="185">
        <f t="shared" si="0"/>
        <v>0</v>
      </c>
      <c r="H99" s="162"/>
      <c r="I99" s="161">
        <f t="shared" si="1"/>
        <v>0</v>
      </c>
      <c r="J99" s="162"/>
      <c r="K99" s="161">
        <f t="shared" si="2"/>
        <v>0</v>
      </c>
      <c r="L99" s="161">
        <v>21</v>
      </c>
      <c r="M99" s="161">
        <f t="shared" si="3"/>
        <v>0</v>
      </c>
      <c r="N99" s="160">
        <v>0</v>
      </c>
      <c r="O99" s="160">
        <f t="shared" si="4"/>
        <v>0</v>
      </c>
      <c r="P99" s="160">
        <v>0</v>
      </c>
      <c r="Q99" s="160">
        <f t="shared" si="5"/>
        <v>0</v>
      </c>
      <c r="R99" s="161" t="s">
        <v>233</v>
      </c>
      <c r="S99" s="161" t="s">
        <v>178</v>
      </c>
      <c r="T99" s="161" t="s">
        <v>178</v>
      </c>
      <c r="U99" s="161">
        <v>0</v>
      </c>
      <c r="V99" s="161">
        <f t="shared" si="6"/>
        <v>0</v>
      </c>
      <c r="W99" s="161"/>
      <c r="X99" s="161" t="s">
        <v>234</v>
      </c>
      <c r="Y99" s="161" t="s">
        <v>119</v>
      </c>
      <c r="Z99" s="151"/>
      <c r="AA99" s="151"/>
      <c r="AB99" s="151"/>
      <c r="AC99" s="151"/>
      <c r="AD99" s="151"/>
      <c r="AE99" s="151"/>
      <c r="AF99" s="151"/>
      <c r="AG99" s="151" t="s">
        <v>235</v>
      </c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ht="22.5" outlineLevel="1" x14ac:dyDescent="0.2">
      <c r="A100" s="180">
        <v>47</v>
      </c>
      <c r="B100" s="181" t="s">
        <v>372</v>
      </c>
      <c r="C100" s="189" t="s">
        <v>373</v>
      </c>
      <c r="D100" s="182" t="s">
        <v>248</v>
      </c>
      <c r="E100" s="183">
        <v>1</v>
      </c>
      <c r="F100" s="184"/>
      <c r="G100" s="185">
        <f t="shared" si="0"/>
        <v>0</v>
      </c>
      <c r="H100" s="162"/>
      <c r="I100" s="161">
        <f t="shared" si="1"/>
        <v>0</v>
      </c>
      <c r="J100" s="162"/>
      <c r="K100" s="161">
        <f t="shared" si="2"/>
        <v>0</v>
      </c>
      <c r="L100" s="161">
        <v>21</v>
      </c>
      <c r="M100" s="161">
        <f t="shared" si="3"/>
        <v>0</v>
      </c>
      <c r="N100" s="160">
        <v>0</v>
      </c>
      <c r="O100" s="160">
        <f t="shared" si="4"/>
        <v>0</v>
      </c>
      <c r="P100" s="160"/>
      <c r="Q100" s="160"/>
      <c r="R100" s="161"/>
      <c r="S100" s="161"/>
      <c r="T100" s="161"/>
      <c r="U100" s="161"/>
      <c r="V100" s="161"/>
      <c r="W100" s="161"/>
      <c r="X100" s="161"/>
      <c r="Y100" s="16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outlineLevel="1" x14ac:dyDescent="0.2">
      <c r="A101" s="180">
        <v>48</v>
      </c>
      <c r="B101" s="181" t="s">
        <v>375</v>
      </c>
      <c r="C101" s="189" t="s">
        <v>374</v>
      </c>
      <c r="D101" s="182" t="s">
        <v>248</v>
      </c>
      <c r="E101" s="183">
        <v>1</v>
      </c>
      <c r="F101" s="184"/>
      <c r="G101" s="185">
        <f t="shared" si="0"/>
        <v>0</v>
      </c>
      <c r="H101" s="162"/>
      <c r="I101" s="161"/>
      <c r="J101" s="162"/>
      <c r="K101" s="161"/>
      <c r="L101" s="161">
        <v>21</v>
      </c>
      <c r="M101" s="161">
        <f t="shared" si="3"/>
        <v>0</v>
      </c>
      <c r="N101" s="160">
        <v>0</v>
      </c>
      <c r="O101" s="160">
        <f t="shared" si="4"/>
        <v>0</v>
      </c>
      <c r="P101" s="160"/>
      <c r="Q101" s="160"/>
      <c r="R101" s="161"/>
      <c r="S101" s="161"/>
      <c r="T101" s="161"/>
      <c r="U101" s="161"/>
      <c r="V101" s="161"/>
      <c r="W101" s="161"/>
      <c r="X101" s="161"/>
      <c r="Y101" s="16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1" x14ac:dyDescent="0.2">
      <c r="A102" s="174">
        <v>49</v>
      </c>
      <c r="B102" s="175" t="s">
        <v>316</v>
      </c>
      <c r="C102" s="187" t="s">
        <v>317</v>
      </c>
      <c r="D102" s="176" t="s">
        <v>212</v>
      </c>
      <c r="E102" s="177">
        <v>2.5829300000000002</v>
      </c>
      <c r="F102" s="178"/>
      <c r="G102" s="185">
        <f t="shared" si="0"/>
        <v>0</v>
      </c>
      <c r="H102" s="162"/>
      <c r="I102" s="161">
        <f t="shared" si="1"/>
        <v>0</v>
      </c>
      <c r="J102" s="162"/>
      <c r="K102" s="161">
        <f t="shared" si="2"/>
        <v>0</v>
      </c>
      <c r="L102" s="161">
        <v>21</v>
      </c>
      <c r="M102" s="161">
        <f t="shared" si="3"/>
        <v>0</v>
      </c>
      <c r="N102" s="160">
        <v>0</v>
      </c>
      <c r="O102" s="160">
        <f t="shared" si="4"/>
        <v>0</v>
      </c>
      <c r="P102" s="160">
        <v>0</v>
      </c>
      <c r="Q102" s="160">
        <f t="shared" si="5"/>
        <v>0</v>
      </c>
      <c r="R102" s="161"/>
      <c r="S102" s="161" t="s">
        <v>178</v>
      </c>
      <c r="T102" s="161" t="s">
        <v>178</v>
      </c>
      <c r="U102" s="161">
        <v>3.327</v>
      </c>
      <c r="V102" s="161">
        <f t="shared" si="6"/>
        <v>8.59</v>
      </c>
      <c r="W102" s="161"/>
      <c r="X102" s="161" t="s">
        <v>290</v>
      </c>
      <c r="Y102" s="161" t="s">
        <v>119</v>
      </c>
      <c r="Z102" s="151"/>
      <c r="AA102" s="151"/>
      <c r="AB102" s="151"/>
      <c r="AC102" s="151"/>
      <c r="AD102" s="151"/>
      <c r="AE102" s="151"/>
      <c r="AF102" s="151"/>
      <c r="AG102" s="151" t="s">
        <v>291</v>
      </c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x14ac:dyDescent="0.2">
      <c r="A103" s="3"/>
      <c r="B103" s="4"/>
      <c r="C103" s="190"/>
      <c r="D103" s="6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E103">
        <v>15</v>
      </c>
      <c r="AF103">
        <v>21</v>
      </c>
      <c r="AG103" t="s">
        <v>97</v>
      </c>
    </row>
    <row r="104" spans="1:60" x14ac:dyDescent="0.2">
      <c r="A104" s="154"/>
      <c r="B104" s="155" t="s">
        <v>31</v>
      </c>
      <c r="C104" s="191"/>
      <c r="D104" s="156"/>
      <c r="E104" s="157"/>
      <c r="F104" s="157"/>
      <c r="G104" s="173">
        <f>G8+G38+G56+G68+G72+G78+G83+G85+G90</f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AE104">
        <f>SUMIF(L7:L102,AE103,G7:G102)</f>
        <v>0</v>
      </c>
      <c r="AF104">
        <f>SUMIF(L7:L102,AF103,G7:G102)</f>
        <v>0</v>
      </c>
      <c r="AG104" t="s">
        <v>171</v>
      </c>
    </row>
    <row r="105" spans="1:60" x14ac:dyDescent="0.2">
      <c r="A105" s="3"/>
      <c r="B105" s="4"/>
      <c r="C105" s="190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60" x14ac:dyDescent="0.2">
      <c r="A106" s="3"/>
      <c r="B106" s="4"/>
      <c r="C106" s="190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60" x14ac:dyDescent="0.2">
      <c r="A107" s="267" t="s">
        <v>172</v>
      </c>
      <c r="B107" s="267"/>
      <c r="C107" s="268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60" x14ac:dyDescent="0.2">
      <c r="A108" s="248"/>
      <c r="B108" s="249"/>
      <c r="C108" s="250"/>
      <c r="D108" s="249"/>
      <c r="E108" s="249"/>
      <c r="F108" s="249"/>
      <c r="G108" s="25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G108" t="s">
        <v>173</v>
      </c>
    </row>
    <row r="109" spans="1:60" x14ac:dyDescent="0.2">
      <c r="A109" s="252"/>
      <c r="B109" s="253"/>
      <c r="C109" s="254"/>
      <c r="D109" s="253"/>
      <c r="E109" s="253"/>
      <c r="F109" s="253"/>
      <c r="G109" s="25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60" x14ac:dyDescent="0.2">
      <c r="A110" s="252"/>
      <c r="B110" s="253"/>
      <c r="C110" s="254"/>
      <c r="D110" s="253"/>
      <c r="E110" s="253"/>
      <c r="F110" s="253"/>
      <c r="G110" s="25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60" x14ac:dyDescent="0.2">
      <c r="A111" s="252"/>
      <c r="B111" s="253"/>
      <c r="C111" s="254"/>
      <c r="D111" s="253"/>
      <c r="E111" s="253"/>
      <c r="F111" s="253"/>
      <c r="G111" s="25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60" x14ac:dyDescent="0.2">
      <c r="A112" s="256"/>
      <c r="B112" s="257"/>
      <c r="C112" s="258"/>
      <c r="D112" s="257"/>
      <c r="E112" s="257"/>
      <c r="F112" s="257"/>
      <c r="G112" s="259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33" x14ac:dyDescent="0.2">
      <c r="A113" s="3"/>
      <c r="B113" s="4"/>
      <c r="C113" s="190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33" x14ac:dyDescent="0.2">
      <c r="C114" s="192"/>
      <c r="D114" s="10"/>
      <c r="AG114" t="s">
        <v>174</v>
      </c>
    </row>
    <row r="115" spans="1:33" x14ac:dyDescent="0.2">
      <c r="D115" s="10"/>
    </row>
    <row r="116" spans="1:33" x14ac:dyDescent="0.2">
      <c r="D116" s="10"/>
    </row>
    <row r="117" spans="1:33" x14ac:dyDescent="0.2">
      <c r="D117" s="10"/>
    </row>
    <row r="118" spans="1:33" x14ac:dyDescent="0.2">
      <c r="D118" s="10"/>
    </row>
    <row r="119" spans="1:33" x14ac:dyDescent="0.2">
      <c r="D119" s="10"/>
    </row>
    <row r="120" spans="1:33" x14ac:dyDescent="0.2">
      <c r="D120" s="10"/>
    </row>
    <row r="121" spans="1:33" x14ac:dyDescent="0.2">
      <c r="D121" s="10"/>
    </row>
    <row r="122" spans="1:33" x14ac:dyDescent="0.2">
      <c r="D122" s="10"/>
    </row>
    <row r="123" spans="1:33" x14ac:dyDescent="0.2">
      <c r="D123" s="10"/>
    </row>
    <row r="124" spans="1:33" x14ac:dyDescent="0.2">
      <c r="D124" s="10"/>
    </row>
    <row r="125" spans="1:33" x14ac:dyDescent="0.2">
      <c r="D125" s="10"/>
    </row>
    <row r="126" spans="1:33" x14ac:dyDescent="0.2">
      <c r="D126" s="10"/>
    </row>
    <row r="127" spans="1:33" x14ac:dyDescent="0.2">
      <c r="D127" s="10"/>
    </row>
    <row r="128" spans="1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08:G112"/>
    <mergeCell ref="A1:G1"/>
    <mergeCell ref="C2:G2"/>
    <mergeCell ref="C3:G3"/>
    <mergeCell ref="C4:G4"/>
    <mergeCell ref="A107:C10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50AB-B695-44AF-8AE9-CCB6578F403F}">
  <sheetPr>
    <outlinePr summaryBelow="0"/>
  </sheetPr>
  <dimension ref="A1:BH5000"/>
  <sheetViews>
    <sheetView workbookViewId="0">
      <pane ySplit="7" topLeftCell="A3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42578125" style="124" customWidth="1"/>
    <col min="3" max="3" width="38.28515625" style="124" customWidth="1"/>
    <col min="4" max="4" width="4.7109375" customWidth="1"/>
    <col min="5" max="5" width="10.42578125" customWidth="1"/>
    <col min="6" max="6" width="9.7109375" customWidth="1"/>
    <col min="7" max="7" width="12.57031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0" t="s">
        <v>7</v>
      </c>
      <c r="B1" s="260"/>
      <c r="C1" s="260"/>
      <c r="D1" s="260"/>
      <c r="E1" s="260"/>
      <c r="F1" s="260"/>
      <c r="G1" s="260"/>
      <c r="AG1" t="s">
        <v>85</v>
      </c>
    </row>
    <row r="2" spans="1:60" ht="24.95" customHeight="1" x14ac:dyDescent="0.2">
      <c r="A2" s="143" t="s">
        <v>8</v>
      </c>
      <c r="B2" s="49" t="s">
        <v>44</v>
      </c>
      <c r="C2" s="261" t="s">
        <v>45</v>
      </c>
      <c r="D2" s="262"/>
      <c r="E2" s="262"/>
      <c r="F2" s="262"/>
      <c r="G2" s="263"/>
      <c r="AG2" t="s">
        <v>86</v>
      </c>
    </row>
    <row r="3" spans="1:60" ht="24.95" customHeight="1" x14ac:dyDescent="0.2">
      <c r="A3" s="143" t="s">
        <v>9</v>
      </c>
      <c r="B3" s="49" t="s">
        <v>47</v>
      </c>
      <c r="C3" s="261" t="s">
        <v>48</v>
      </c>
      <c r="D3" s="262"/>
      <c r="E3" s="262"/>
      <c r="F3" s="262"/>
      <c r="G3" s="263"/>
      <c r="AC3" s="124" t="s">
        <v>86</v>
      </c>
      <c r="AG3" t="s">
        <v>87</v>
      </c>
    </row>
    <row r="4" spans="1:60" ht="24.95" customHeight="1" x14ac:dyDescent="0.2">
      <c r="A4" s="144" t="s">
        <v>10</v>
      </c>
      <c r="B4" s="145" t="s">
        <v>52</v>
      </c>
      <c r="C4" s="264" t="s">
        <v>53</v>
      </c>
      <c r="D4" s="265"/>
      <c r="E4" s="265"/>
      <c r="F4" s="265"/>
      <c r="G4" s="266"/>
      <c r="AG4" t="s">
        <v>88</v>
      </c>
    </row>
    <row r="5" spans="1:60" x14ac:dyDescent="0.2">
      <c r="D5" s="10"/>
    </row>
    <row r="6" spans="1:60" ht="38.25" x14ac:dyDescent="0.2">
      <c r="A6" s="147" t="s">
        <v>89</v>
      </c>
      <c r="B6" s="149" t="s">
        <v>90</v>
      </c>
      <c r="C6" s="149" t="s">
        <v>91</v>
      </c>
      <c r="D6" s="148" t="s">
        <v>92</v>
      </c>
      <c r="E6" s="147" t="s">
        <v>93</v>
      </c>
      <c r="F6" s="146" t="s">
        <v>94</v>
      </c>
      <c r="G6" s="147" t="s">
        <v>31</v>
      </c>
      <c r="H6" s="150" t="s">
        <v>32</v>
      </c>
      <c r="I6" s="150" t="s">
        <v>95</v>
      </c>
      <c r="J6" s="150" t="s">
        <v>33</v>
      </c>
      <c r="K6" s="150" t="s">
        <v>96</v>
      </c>
      <c r="L6" s="150" t="s">
        <v>97</v>
      </c>
      <c r="M6" s="150" t="s">
        <v>98</v>
      </c>
      <c r="N6" s="150" t="s">
        <v>99</v>
      </c>
      <c r="O6" s="150" t="s">
        <v>100</v>
      </c>
      <c r="P6" s="150" t="s">
        <v>101</v>
      </c>
      <c r="Q6" s="150" t="s">
        <v>102</v>
      </c>
      <c r="R6" s="150" t="s">
        <v>103</v>
      </c>
      <c r="S6" s="150" t="s">
        <v>104</v>
      </c>
      <c r="T6" s="150" t="s">
        <v>105</v>
      </c>
      <c r="U6" s="150" t="s">
        <v>106</v>
      </c>
      <c r="V6" s="150" t="s">
        <v>107</v>
      </c>
      <c r="W6" s="150" t="s">
        <v>108</v>
      </c>
      <c r="X6" s="150" t="s">
        <v>109</v>
      </c>
      <c r="Y6" s="150" t="s">
        <v>110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7" t="s">
        <v>111</v>
      </c>
      <c r="B8" s="168" t="s">
        <v>58</v>
      </c>
      <c r="C8" s="186" t="s">
        <v>59</v>
      </c>
      <c r="D8" s="169"/>
      <c r="E8" s="170"/>
      <c r="F8" s="171"/>
      <c r="G8" s="172">
        <f>SUMIF(AG9:AG34,"&lt;&gt;NOR",G9:G34)</f>
        <v>0</v>
      </c>
      <c r="H8" s="166"/>
      <c r="I8" s="166">
        <f>SUM(I9:I34)</f>
        <v>0</v>
      </c>
      <c r="J8" s="166"/>
      <c r="K8" s="166">
        <f>SUM(K9:K34)</f>
        <v>0</v>
      </c>
      <c r="L8" s="166"/>
      <c r="M8" s="166">
        <f>SUM(M9:M34)</f>
        <v>0</v>
      </c>
      <c r="N8" s="165"/>
      <c r="O8" s="165">
        <f>SUM(O9:O34)</f>
        <v>6.95</v>
      </c>
      <c r="P8" s="165"/>
      <c r="Q8" s="165">
        <f>SUM(Q9:Q34)</f>
        <v>0</v>
      </c>
      <c r="R8" s="166"/>
      <c r="S8" s="166"/>
      <c r="T8" s="166"/>
      <c r="U8" s="166"/>
      <c r="V8" s="166">
        <f>SUM(V9:V34)</f>
        <v>35.779999999999994</v>
      </c>
      <c r="W8" s="166"/>
      <c r="X8" s="166"/>
      <c r="Y8" s="166"/>
      <c r="AG8" t="s">
        <v>112</v>
      </c>
    </row>
    <row r="9" spans="1:60" outlineLevel="1" x14ac:dyDescent="0.2">
      <c r="A9" s="174">
        <v>1</v>
      </c>
      <c r="B9" s="175" t="s">
        <v>175</v>
      </c>
      <c r="C9" s="187" t="s">
        <v>176</v>
      </c>
      <c r="D9" s="176" t="s">
        <v>177</v>
      </c>
      <c r="E9" s="177">
        <v>0.8</v>
      </c>
      <c r="F9" s="178"/>
      <c r="G9" s="179">
        <f>ROUND(E9*F9,2)</f>
        <v>0</v>
      </c>
      <c r="H9" s="162"/>
      <c r="I9" s="161">
        <f>ROUND(E9*H9,2)</f>
        <v>0</v>
      </c>
      <c r="J9" s="162"/>
      <c r="K9" s="161">
        <f>ROUND(E9*J9,2)</f>
        <v>0</v>
      </c>
      <c r="L9" s="161">
        <v>21</v>
      </c>
      <c r="M9" s="161">
        <f>G9*(1+L9/100)</f>
        <v>0</v>
      </c>
      <c r="N9" s="160">
        <v>0</v>
      </c>
      <c r="O9" s="160">
        <f>ROUND(E9*N9,2)</f>
        <v>0</v>
      </c>
      <c r="P9" s="160">
        <v>0</v>
      </c>
      <c r="Q9" s="160">
        <f>ROUND(E9*P9,2)</f>
        <v>0</v>
      </c>
      <c r="R9" s="161"/>
      <c r="S9" s="161" t="s">
        <v>178</v>
      </c>
      <c r="T9" s="161" t="s">
        <v>178</v>
      </c>
      <c r="U9" s="161">
        <v>9.7000000000000003E-2</v>
      </c>
      <c r="V9" s="161">
        <f>ROUND(E9*U9,2)</f>
        <v>0.08</v>
      </c>
      <c r="W9" s="161"/>
      <c r="X9" s="161" t="s">
        <v>118</v>
      </c>
      <c r="Y9" s="161" t="s">
        <v>119</v>
      </c>
      <c r="Z9" s="151"/>
      <c r="AA9" s="151"/>
      <c r="AB9" s="151"/>
      <c r="AC9" s="151"/>
      <c r="AD9" s="151"/>
      <c r="AE9" s="151"/>
      <c r="AF9" s="151"/>
      <c r="AG9" s="151" t="s">
        <v>153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2" x14ac:dyDescent="0.2">
      <c r="A10" s="158"/>
      <c r="B10" s="159"/>
      <c r="C10" s="188" t="s">
        <v>318</v>
      </c>
      <c r="D10" s="163"/>
      <c r="E10" s="164">
        <v>0.8</v>
      </c>
      <c r="F10" s="161"/>
      <c r="G10" s="161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61"/>
      <c r="Z10" s="151"/>
      <c r="AA10" s="151"/>
      <c r="AB10" s="151"/>
      <c r="AC10" s="151"/>
      <c r="AD10" s="151"/>
      <c r="AE10" s="151"/>
      <c r="AF10" s="151"/>
      <c r="AG10" s="151" t="s">
        <v>122</v>
      </c>
      <c r="AH10" s="151">
        <v>0</v>
      </c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74">
        <v>2</v>
      </c>
      <c r="B11" s="175" t="s">
        <v>180</v>
      </c>
      <c r="C11" s="187" t="s">
        <v>181</v>
      </c>
      <c r="D11" s="176" t="s">
        <v>177</v>
      </c>
      <c r="E11" s="177">
        <v>22.4</v>
      </c>
      <c r="F11" s="178"/>
      <c r="G11" s="179">
        <f>ROUND(E11*F11,2)</f>
        <v>0</v>
      </c>
      <c r="H11" s="162"/>
      <c r="I11" s="161">
        <f>ROUND(E11*H11,2)</f>
        <v>0</v>
      </c>
      <c r="J11" s="162"/>
      <c r="K11" s="161">
        <f>ROUND(E11*J11,2)</f>
        <v>0</v>
      </c>
      <c r="L11" s="161">
        <v>21</v>
      </c>
      <c r="M11" s="161">
        <f>G11*(1+L11/100)</f>
        <v>0</v>
      </c>
      <c r="N11" s="160">
        <v>0</v>
      </c>
      <c r="O11" s="160">
        <f>ROUND(E11*N11,2)</f>
        <v>0</v>
      </c>
      <c r="P11" s="160">
        <v>0</v>
      </c>
      <c r="Q11" s="160">
        <f>ROUND(E11*P11,2)</f>
        <v>0</v>
      </c>
      <c r="R11" s="161"/>
      <c r="S11" s="161" t="s">
        <v>178</v>
      </c>
      <c r="T11" s="161" t="s">
        <v>178</v>
      </c>
      <c r="U11" s="161">
        <v>0.36499999999999999</v>
      </c>
      <c r="V11" s="161">
        <f>ROUND(E11*U11,2)</f>
        <v>8.18</v>
      </c>
      <c r="W11" s="161"/>
      <c r="X11" s="161" t="s">
        <v>118</v>
      </c>
      <c r="Y11" s="161" t="s">
        <v>119</v>
      </c>
      <c r="Z11" s="151"/>
      <c r="AA11" s="151"/>
      <c r="AB11" s="151"/>
      <c r="AC11" s="151"/>
      <c r="AD11" s="151"/>
      <c r="AE11" s="151"/>
      <c r="AF11" s="151"/>
      <c r="AG11" s="151" t="s">
        <v>153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2" x14ac:dyDescent="0.2">
      <c r="A12" s="158"/>
      <c r="B12" s="159"/>
      <c r="C12" s="188" t="s">
        <v>319</v>
      </c>
      <c r="D12" s="163"/>
      <c r="E12" s="164"/>
      <c r="F12" s="161"/>
      <c r="G12" s="161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61"/>
      <c r="Z12" s="151"/>
      <c r="AA12" s="151"/>
      <c r="AB12" s="151"/>
      <c r="AC12" s="151"/>
      <c r="AD12" s="151"/>
      <c r="AE12" s="151"/>
      <c r="AF12" s="151"/>
      <c r="AG12" s="151" t="s">
        <v>122</v>
      </c>
      <c r="AH12" s="151">
        <v>0</v>
      </c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3" x14ac:dyDescent="0.2">
      <c r="A13" s="158"/>
      <c r="B13" s="159"/>
      <c r="C13" s="188" t="s">
        <v>320</v>
      </c>
      <c r="D13" s="163"/>
      <c r="E13" s="164">
        <v>22.4</v>
      </c>
      <c r="F13" s="161"/>
      <c r="G13" s="161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61"/>
      <c r="Z13" s="151"/>
      <c r="AA13" s="151"/>
      <c r="AB13" s="151"/>
      <c r="AC13" s="151"/>
      <c r="AD13" s="151"/>
      <c r="AE13" s="151"/>
      <c r="AF13" s="151"/>
      <c r="AG13" s="151" t="s">
        <v>122</v>
      </c>
      <c r="AH13" s="151">
        <v>0</v>
      </c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80">
        <v>3</v>
      </c>
      <c r="B14" s="181" t="s">
        <v>188</v>
      </c>
      <c r="C14" s="189" t="s">
        <v>189</v>
      </c>
      <c r="D14" s="182" t="s">
        <v>177</v>
      </c>
      <c r="E14" s="183">
        <v>22.4</v>
      </c>
      <c r="F14" s="184"/>
      <c r="G14" s="185">
        <f>ROUND(E14*F14,2)</f>
        <v>0</v>
      </c>
      <c r="H14" s="162"/>
      <c r="I14" s="161">
        <f>ROUND(E14*H14,2)</f>
        <v>0</v>
      </c>
      <c r="J14" s="162"/>
      <c r="K14" s="161">
        <f>ROUND(E14*J14,2)</f>
        <v>0</v>
      </c>
      <c r="L14" s="161">
        <v>21</v>
      </c>
      <c r="M14" s="161">
        <f>G14*(1+L14/100)</f>
        <v>0</v>
      </c>
      <c r="N14" s="160">
        <v>0</v>
      </c>
      <c r="O14" s="160">
        <f>ROUND(E14*N14,2)</f>
        <v>0</v>
      </c>
      <c r="P14" s="160">
        <v>0</v>
      </c>
      <c r="Q14" s="160">
        <f>ROUND(E14*P14,2)</f>
        <v>0</v>
      </c>
      <c r="R14" s="161"/>
      <c r="S14" s="161" t="s">
        <v>178</v>
      </c>
      <c r="T14" s="161" t="s">
        <v>178</v>
      </c>
      <c r="U14" s="161">
        <v>8.4000000000000005E-2</v>
      </c>
      <c r="V14" s="161">
        <f>ROUND(E14*U14,2)</f>
        <v>1.88</v>
      </c>
      <c r="W14" s="161"/>
      <c r="X14" s="161" t="s">
        <v>118</v>
      </c>
      <c r="Y14" s="161" t="s">
        <v>119</v>
      </c>
      <c r="Z14" s="151"/>
      <c r="AA14" s="151"/>
      <c r="AB14" s="151"/>
      <c r="AC14" s="151"/>
      <c r="AD14" s="151"/>
      <c r="AE14" s="151"/>
      <c r="AF14" s="151"/>
      <c r="AG14" s="151" t="s">
        <v>153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74">
        <v>4</v>
      </c>
      <c r="B15" s="175" t="s">
        <v>321</v>
      </c>
      <c r="C15" s="187" t="s">
        <v>322</v>
      </c>
      <c r="D15" s="176" t="s">
        <v>177</v>
      </c>
      <c r="E15" s="177">
        <v>0.8</v>
      </c>
      <c r="F15" s="178"/>
      <c r="G15" s="179">
        <f>ROUND(E15*F15,2)</f>
        <v>0</v>
      </c>
      <c r="H15" s="162"/>
      <c r="I15" s="161">
        <f>ROUND(E15*H15,2)</f>
        <v>0</v>
      </c>
      <c r="J15" s="162"/>
      <c r="K15" s="161">
        <f>ROUND(E15*J15,2)</f>
        <v>0</v>
      </c>
      <c r="L15" s="161">
        <v>21</v>
      </c>
      <c r="M15" s="161">
        <f>G15*(1+L15/100)</f>
        <v>0</v>
      </c>
      <c r="N15" s="160">
        <v>1.8907700000000001</v>
      </c>
      <c r="O15" s="160">
        <f>ROUND(E15*N15,2)</f>
        <v>1.51</v>
      </c>
      <c r="P15" s="160">
        <v>0</v>
      </c>
      <c r="Q15" s="160">
        <f>ROUND(E15*P15,2)</f>
        <v>0</v>
      </c>
      <c r="R15" s="161"/>
      <c r="S15" s="161" t="s">
        <v>178</v>
      </c>
      <c r="T15" s="161" t="s">
        <v>178</v>
      </c>
      <c r="U15" s="161">
        <v>1.6950000000000001</v>
      </c>
      <c r="V15" s="161">
        <f>ROUND(E15*U15,2)</f>
        <v>1.36</v>
      </c>
      <c r="W15" s="161"/>
      <c r="X15" s="161" t="s">
        <v>118</v>
      </c>
      <c r="Y15" s="161" t="s">
        <v>119</v>
      </c>
      <c r="Z15" s="151"/>
      <c r="AA15" s="151"/>
      <c r="AB15" s="151"/>
      <c r="AC15" s="151"/>
      <c r="AD15" s="151"/>
      <c r="AE15" s="151"/>
      <c r="AF15" s="151"/>
      <c r="AG15" s="151" t="s">
        <v>153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2" x14ac:dyDescent="0.2">
      <c r="A16" s="158"/>
      <c r="B16" s="159"/>
      <c r="C16" s="188" t="s">
        <v>318</v>
      </c>
      <c r="D16" s="163"/>
      <c r="E16" s="164">
        <v>0.8</v>
      </c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61"/>
      <c r="Z16" s="151"/>
      <c r="AA16" s="151"/>
      <c r="AB16" s="151"/>
      <c r="AC16" s="151"/>
      <c r="AD16" s="151"/>
      <c r="AE16" s="151"/>
      <c r="AF16" s="151"/>
      <c r="AG16" s="151" t="s">
        <v>122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ht="22.5" outlineLevel="1" x14ac:dyDescent="0.2">
      <c r="A17" s="174">
        <v>5</v>
      </c>
      <c r="B17" s="175" t="s">
        <v>323</v>
      </c>
      <c r="C17" s="187" t="s">
        <v>324</v>
      </c>
      <c r="D17" s="176" t="s">
        <v>177</v>
      </c>
      <c r="E17" s="177">
        <v>3.2</v>
      </c>
      <c r="F17" s="178"/>
      <c r="G17" s="179">
        <f>ROUND(E17*F17,2)</f>
        <v>0</v>
      </c>
      <c r="H17" s="162"/>
      <c r="I17" s="161">
        <f>ROUND(E17*H17,2)</f>
        <v>0</v>
      </c>
      <c r="J17" s="162"/>
      <c r="K17" s="161">
        <f>ROUND(E17*J17,2)</f>
        <v>0</v>
      </c>
      <c r="L17" s="161">
        <v>21</v>
      </c>
      <c r="M17" s="161">
        <f>G17*(1+L17/100)</f>
        <v>0</v>
      </c>
      <c r="N17" s="160">
        <v>1.7</v>
      </c>
      <c r="O17" s="160">
        <f>ROUND(E17*N17,2)</f>
        <v>5.44</v>
      </c>
      <c r="P17" s="160">
        <v>0</v>
      </c>
      <c r="Q17" s="160">
        <f>ROUND(E17*P17,2)</f>
        <v>0</v>
      </c>
      <c r="R17" s="161"/>
      <c r="S17" s="161" t="s">
        <v>178</v>
      </c>
      <c r="T17" s="161" t="s">
        <v>178</v>
      </c>
      <c r="U17" s="161">
        <v>1.587</v>
      </c>
      <c r="V17" s="161">
        <f>ROUND(E17*U17,2)</f>
        <v>5.08</v>
      </c>
      <c r="W17" s="161"/>
      <c r="X17" s="161" t="s">
        <v>118</v>
      </c>
      <c r="Y17" s="161" t="s">
        <v>119</v>
      </c>
      <c r="Z17" s="151"/>
      <c r="AA17" s="151"/>
      <c r="AB17" s="151"/>
      <c r="AC17" s="151"/>
      <c r="AD17" s="151"/>
      <c r="AE17" s="151"/>
      <c r="AF17" s="151"/>
      <c r="AG17" s="151" t="s">
        <v>153</v>
      </c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2" x14ac:dyDescent="0.2">
      <c r="A18" s="158"/>
      <c r="B18" s="159"/>
      <c r="C18" s="188" t="s">
        <v>325</v>
      </c>
      <c r="D18" s="163"/>
      <c r="E18" s="164">
        <v>3.2</v>
      </c>
      <c r="F18" s="161"/>
      <c r="G18" s="161"/>
      <c r="H18" s="161"/>
      <c r="I18" s="161"/>
      <c r="J18" s="161"/>
      <c r="K18" s="161"/>
      <c r="L18" s="161"/>
      <c r="M18" s="161"/>
      <c r="N18" s="160"/>
      <c r="O18" s="160"/>
      <c r="P18" s="160"/>
      <c r="Q18" s="160"/>
      <c r="R18" s="161"/>
      <c r="S18" s="161"/>
      <c r="T18" s="161"/>
      <c r="U18" s="161"/>
      <c r="V18" s="161"/>
      <c r="W18" s="161"/>
      <c r="X18" s="161"/>
      <c r="Y18" s="161"/>
      <c r="Z18" s="151"/>
      <c r="AA18" s="151"/>
      <c r="AB18" s="151"/>
      <c r="AC18" s="151"/>
      <c r="AD18" s="151"/>
      <c r="AE18" s="151"/>
      <c r="AF18" s="151"/>
      <c r="AG18" s="151" t="s">
        <v>122</v>
      </c>
      <c r="AH18" s="151">
        <v>0</v>
      </c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74">
        <v>6</v>
      </c>
      <c r="B19" s="175" t="s">
        <v>190</v>
      </c>
      <c r="C19" s="187" t="s">
        <v>191</v>
      </c>
      <c r="D19" s="176" t="s">
        <v>177</v>
      </c>
      <c r="E19" s="177">
        <v>18.399999999999999</v>
      </c>
      <c r="F19" s="178"/>
      <c r="G19" s="179">
        <f>ROUND(E19*F19,2)</f>
        <v>0</v>
      </c>
      <c r="H19" s="162"/>
      <c r="I19" s="161">
        <f>ROUND(E19*H19,2)</f>
        <v>0</v>
      </c>
      <c r="J19" s="162"/>
      <c r="K19" s="161">
        <f>ROUND(E19*J19,2)</f>
        <v>0</v>
      </c>
      <c r="L19" s="161">
        <v>21</v>
      </c>
      <c r="M19" s="161">
        <f>G19*(1+L19/100)</f>
        <v>0</v>
      </c>
      <c r="N19" s="160">
        <v>0</v>
      </c>
      <c r="O19" s="160">
        <f>ROUND(E19*N19,2)</f>
        <v>0</v>
      </c>
      <c r="P19" s="160">
        <v>0</v>
      </c>
      <c r="Q19" s="160">
        <f>ROUND(E19*P19,2)</f>
        <v>0</v>
      </c>
      <c r="R19" s="161"/>
      <c r="S19" s="161" t="s">
        <v>178</v>
      </c>
      <c r="T19" s="161" t="s">
        <v>178</v>
      </c>
      <c r="U19" s="161">
        <v>0.20200000000000001</v>
      </c>
      <c r="V19" s="161">
        <f>ROUND(E19*U19,2)</f>
        <v>3.72</v>
      </c>
      <c r="W19" s="161"/>
      <c r="X19" s="161" t="s">
        <v>118</v>
      </c>
      <c r="Y19" s="161" t="s">
        <v>119</v>
      </c>
      <c r="Z19" s="151"/>
      <c r="AA19" s="151"/>
      <c r="AB19" s="151"/>
      <c r="AC19" s="151"/>
      <c r="AD19" s="151"/>
      <c r="AE19" s="151"/>
      <c r="AF19" s="151"/>
      <c r="AG19" s="151" t="s">
        <v>153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2" x14ac:dyDescent="0.2">
      <c r="A20" s="158"/>
      <c r="B20" s="159"/>
      <c r="C20" s="188" t="s">
        <v>326</v>
      </c>
      <c r="D20" s="163"/>
      <c r="E20" s="164">
        <v>18.399999999999999</v>
      </c>
      <c r="F20" s="161"/>
      <c r="G20" s="161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61"/>
      <c r="Z20" s="151"/>
      <c r="AA20" s="151"/>
      <c r="AB20" s="151"/>
      <c r="AC20" s="151"/>
      <c r="AD20" s="151"/>
      <c r="AE20" s="151"/>
      <c r="AF20" s="151"/>
      <c r="AG20" s="151" t="s">
        <v>122</v>
      </c>
      <c r="AH20" s="151">
        <v>0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74">
        <v>7</v>
      </c>
      <c r="B21" s="175" t="s">
        <v>196</v>
      </c>
      <c r="C21" s="187" t="s">
        <v>197</v>
      </c>
      <c r="D21" s="176" t="s">
        <v>177</v>
      </c>
      <c r="E21" s="177">
        <v>36.799999999999997</v>
      </c>
      <c r="F21" s="178"/>
      <c r="G21" s="179">
        <f>ROUND(E21*F21,2)</f>
        <v>0</v>
      </c>
      <c r="H21" s="162"/>
      <c r="I21" s="161">
        <f>ROUND(E21*H21,2)</f>
        <v>0</v>
      </c>
      <c r="J21" s="162"/>
      <c r="K21" s="161">
        <f>ROUND(E21*J21,2)</f>
        <v>0</v>
      </c>
      <c r="L21" s="161">
        <v>21</v>
      </c>
      <c r="M21" s="161">
        <f>G21*(1+L21/100)</f>
        <v>0</v>
      </c>
      <c r="N21" s="160">
        <v>0</v>
      </c>
      <c r="O21" s="160">
        <f>ROUND(E21*N21,2)</f>
        <v>0</v>
      </c>
      <c r="P21" s="160">
        <v>0</v>
      </c>
      <c r="Q21" s="160">
        <f>ROUND(E21*P21,2)</f>
        <v>0</v>
      </c>
      <c r="R21" s="161"/>
      <c r="S21" s="161" t="s">
        <v>178</v>
      </c>
      <c r="T21" s="161" t="s">
        <v>178</v>
      </c>
      <c r="U21" s="161">
        <v>1.0999999999999999E-2</v>
      </c>
      <c r="V21" s="161">
        <f>ROUND(E21*U21,2)</f>
        <v>0.4</v>
      </c>
      <c r="W21" s="161"/>
      <c r="X21" s="161" t="s">
        <v>118</v>
      </c>
      <c r="Y21" s="161" t="s">
        <v>119</v>
      </c>
      <c r="Z21" s="151"/>
      <c r="AA21" s="151"/>
      <c r="AB21" s="151"/>
      <c r="AC21" s="151"/>
      <c r="AD21" s="151"/>
      <c r="AE21" s="151"/>
      <c r="AF21" s="151"/>
      <c r="AG21" s="151" t="s">
        <v>153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ht="22.5" outlineLevel="2" x14ac:dyDescent="0.2">
      <c r="A22" s="158"/>
      <c r="B22" s="159"/>
      <c r="C22" s="188" t="s">
        <v>327</v>
      </c>
      <c r="D22" s="163"/>
      <c r="E22" s="164">
        <v>18.399999999999999</v>
      </c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61"/>
      <c r="Z22" s="151"/>
      <c r="AA22" s="151"/>
      <c r="AB22" s="151"/>
      <c r="AC22" s="151"/>
      <c r="AD22" s="151"/>
      <c r="AE22" s="151"/>
      <c r="AF22" s="151"/>
      <c r="AG22" s="151" t="s">
        <v>122</v>
      </c>
      <c r="AH22" s="151">
        <v>0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22.5" outlineLevel="3" x14ac:dyDescent="0.2">
      <c r="A23" s="158"/>
      <c r="B23" s="159"/>
      <c r="C23" s="188" t="s">
        <v>328</v>
      </c>
      <c r="D23" s="163"/>
      <c r="E23" s="164">
        <v>18.399999999999999</v>
      </c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61"/>
      <c r="Z23" s="151"/>
      <c r="AA23" s="151"/>
      <c r="AB23" s="151"/>
      <c r="AC23" s="151"/>
      <c r="AD23" s="151"/>
      <c r="AE23" s="151"/>
      <c r="AF23" s="151"/>
      <c r="AG23" s="151" t="s">
        <v>122</v>
      </c>
      <c r="AH23" s="151">
        <v>0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ht="22.5" outlineLevel="1" x14ac:dyDescent="0.2">
      <c r="A24" s="174">
        <v>8</v>
      </c>
      <c r="B24" s="175" t="s">
        <v>200</v>
      </c>
      <c r="C24" s="187" t="s">
        <v>201</v>
      </c>
      <c r="D24" s="176" t="s">
        <v>177</v>
      </c>
      <c r="E24" s="177">
        <v>18.399999999999999</v>
      </c>
      <c r="F24" s="178"/>
      <c r="G24" s="179">
        <f>ROUND(E24*F24,2)</f>
        <v>0</v>
      </c>
      <c r="H24" s="162"/>
      <c r="I24" s="161">
        <f>ROUND(E24*H24,2)</f>
        <v>0</v>
      </c>
      <c r="J24" s="162"/>
      <c r="K24" s="161">
        <f>ROUND(E24*J24,2)</f>
        <v>0</v>
      </c>
      <c r="L24" s="161">
        <v>21</v>
      </c>
      <c r="M24" s="161">
        <f>G24*(1+L24/100)</f>
        <v>0</v>
      </c>
      <c r="N24" s="160">
        <v>0</v>
      </c>
      <c r="O24" s="160">
        <f>ROUND(E24*N24,2)</f>
        <v>0</v>
      </c>
      <c r="P24" s="160">
        <v>0</v>
      </c>
      <c r="Q24" s="160">
        <f>ROUND(E24*P24,2)</f>
        <v>0</v>
      </c>
      <c r="R24" s="161"/>
      <c r="S24" s="161" t="s">
        <v>178</v>
      </c>
      <c r="T24" s="161" t="s">
        <v>178</v>
      </c>
      <c r="U24" s="161">
        <v>0.65200000000000002</v>
      </c>
      <c r="V24" s="161">
        <f>ROUND(E24*U24,2)</f>
        <v>12</v>
      </c>
      <c r="W24" s="161"/>
      <c r="X24" s="161" t="s">
        <v>118</v>
      </c>
      <c r="Y24" s="161" t="s">
        <v>119</v>
      </c>
      <c r="Z24" s="151"/>
      <c r="AA24" s="151"/>
      <c r="AB24" s="151"/>
      <c r="AC24" s="151"/>
      <c r="AD24" s="151"/>
      <c r="AE24" s="151"/>
      <c r="AF24" s="151"/>
      <c r="AG24" s="151" t="s">
        <v>153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ht="22.5" outlineLevel="2" x14ac:dyDescent="0.2">
      <c r="A25" s="158"/>
      <c r="B25" s="159"/>
      <c r="C25" s="188" t="s">
        <v>328</v>
      </c>
      <c r="D25" s="163"/>
      <c r="E25" s="164">
        <v>18.399999999999999</v>
      </c>
      <c r="F25" s="161"/>
      <c r="G25" s="161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61"/>
      <c r="Z25" s="151"/>
      <c r="AA25" s="151"/>
      <c r="AB25" s="151"/>
      <c r="AC25" s="151"/>
      <c r="AD25" s="151"/>
      <c r="AE25" s="151"/>
      <c r="AF25" s="151"/>
      <c r="AG25" s="151" t="s">
        <v>122</v>
      </c>
      <c r="AH25" s="151">
        <v>0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ht="22.5" outlineLevel="1" x14ac:dyDescent="0.2">
      <c r="A26" s="174">
        <v>9</v>
      </c>
      <c r="B26" s="175" t="s">
        <v>202</v>
      </c>
      <c r="C26" s="187" t="s">
        <v>203</v>
      </c>
      <c r="D26" s="176" t="s">
        <v>177</v>
      </c>
      <c r="E26" s="177">
        <v>4</v>
      </c>
      <c r="F26" s="178"/>
      <c r="G26" s="179">
        <f>ROUND(E26*F26,2)</f>
        <v>0</v>
      </c>
      <c r="H26" s="162"/>
      <c r="I26" s="161">
        <f>ROUND(E26*H26,2)</f>
        <v>0</v>
      </c>
      <c r="J26" s="162"/>
      <c r="K26" s="161">
        <f>ROUND(E26*J26,2)</f>
        <v>0</v>
      </c>
      <c r="L26" s="161">
        <v>21</v>
      </c>
      <c r="M26" s="161">
        <f>G26*(1+L26/100)</f>
        <v>0</v>
      </c>
      <c r="N26" s="160">
        <v>0</v>
      </c>
      <c r="O26" s="160">
        <f>ROUND(E26*N26,2)</f>
        <v>0</v>
      </c>
      <c r="P26" s="160">
        <v>0</v>
      </c>
      <c r="Q26" s="160">
        <f>ROUND(E26*P26,2)</f>
        <v>0</v>
      </c>
      <c r="R26" s="161"/>
      <c r="S26" s="161" t="s">
        <v>178</v>
      </c>
      <c r="T26" s="161" t="s">
        <v>178</v>
      </c>
      <c r="U26" s="161">
        <v>1.0999999999999999E-2</v>
      </c>
      <c r="V26" s="161">
        <f>ROUND(E26*U26,2)</f>
        <v>0.04</v>
      </c>
      <c r="W26" s="161"/>
      <c r="X26" s="161" t="s">
        <v>118</v>
      </c>
      <c r="Y26" s="161" t="s">
        <v>119</v>
      </c>
      <c r="Z26" s="151"/>
      <c r="AA26" s="151"/>
      <c r="AB26" s="151"/>
      <c r="AC26" s="151"/>
      <c r="AD26" s="151"/>
      <c r="AE26" s="151"/>
      <c r="AF26" s="151"/>
      <c r="AG26" s="151" t="s">
        <v>153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2" x14ac:dyDescent="0.2">
      <c r="A27" s="158"/>
      <c r="B27" s="159"/>
      <c r="C27" s="188" t="s">
        <v>329</v>
      </c>
      <c r="D27" s="163"/>
      <c r="E27" s="164">
        <v>4</v>
      </c>
      <c r="F27" s="161"/>
      <c r="G27" s="161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61"/>
      <c r="Z27" s="151"/>
      <c r="AA27" s="151"/>
      <c r="AB27" s="151"/>
      <c r="AC27" s="151"/>
      <c r="AD27" s="151"/>
      <c r="AE27" s="151"/>
      <c r="AF27" s="151"/>
      <c r="AG27" s="151" t="s">
        <v>122</v>
      </c>
      <c r="AH27" s="151">
        <v>0</v>
      </c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74">
        <v>10</v>
      </c>
      <c r="B28" s="175" t="s">
        <v>205</v>
      </c>
      <c r="C28" s="187" t="s">
        <v>206</v>
      </c>
      <c r="D28" s="176" t="s">
        <v>177</v>
      </c>
      <c r="E28" s="177">
        <v>20</v>
      </c>
      <c r="F28" s="178"/>
      <c r="G28" s="179">
        <f>ROUND(E28*F28,2)</f>
        <v>0</v>
      </c>
      <c r="H28" s="162"/>
      <c r="I28" s="161">
        <f>ROUND(E28*H28,2)</f>
        <v>0</v>
      </c>
      <c r="J28" s="162"/>
      <c r="K28" s="161">
        <f>ROUND(E28*J28,2)</f>
        <v>0</v>
      </c>
      <c r="L28" s="161">
        <v>21</v>
      </c>
      <c r="M28" s="161">
        <f>G28*(1+L28/100)</f>
        <v>0</v>
      </c>
      <c r="N28" s="160">
        <v>0</v>
      </c>
      <c r="O28" s="160">
        <f>ROUND(E28*N28,2)</f>
        <v>0</v>
      </c>
      <c r="P28" s="160">
        <v>0</v>
      </c>
      <c r="Q28" s="160">
        <f>ROUND(E28*P28,2)</f>
        <v>0</v>
      </c>
      <c r="R28" s="161"/>
      <c r="S28" s="161" t="s">
        <v>178</v>
      </c>
      <c r="T28" s="161" t="s">
        <v>178</v>
      </c>
      <c r="U28" s="161">
        <v>0</v>
      </c>
      <c r="V28" s="161">
        <f>ROUND(E28*U28,2)</f>
        <v>0</v>
      </c>
      <c r="W28" s="161"/>
      <c r="X28" s="161" t="s">
        <v>118</v>
      </c>
      <c r="Y28" s="161" t="s">
        <v>119</v>
      </c>
      <c r="Z28" s="151"/>
      <c r="AA28" s="151"/>
      <c r="AB28" s="151"/>
      <c r="AC28" s="151"/>
      <c r="AD28" s="151"/>
      <c r="AE28" s="151"/>
      <c r="AF28" s="151"/>
      <c r="AG28" s="151" t="s">
        <v>153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2" x14ac:dyDescent="0.2">
      <c r="A29" s="158"/>
      <c r="B29" s="159"/>
      <c r="C29" s="188" t="s">
        <v>330</v>
      </c>
      <c r="D29" s="163"/>
      <c r="E29" s="164">
        <v>20</v>
      </c>
      <c r="F29" s="161"/>
      <c r="G29" s="161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1"/>
      <c r="S29" s="161"/>
      <c r="T29" s="161"/>
      <c r="U29" s="161"/>
      <c r="V29" s="161"/>
      <c r="W29" s="161"/>
      <c r="X29" s="161"/>
      <c r="Y29" s="161"/>
      <c r="Z29" s="151"/>
      <c r="AA29" s="151"/>
      <c r="AB29" s="151"/>
      <c r="AC29" s="151"/>
      <c r="AD29" s="151"/>
      <c r="AE29" s="151"/>
      <c r="AF29" s="151"/>
      <c r="AG29" s="151" t="s">
        <v>122</v>
      </c>
      <c r="AH29" s="151">
        <v>0</v>
      </c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80">
        <v>11</v>
      </c>
      <c r="B30" s="181" t="s">
        <v>208</v>
      </c>
      <c r="C30" s="189" t="s">
        <v>209</v>
      </c>
      <c r="D30" s="182" t="s">
        <v>177</v>
      </c>
      <c r="E30" s="183">
        <v>4</v>
      </c>
      <c r="F30" s="184"/>
      <c r="G30" s="185">
        <f>ROUND(E30*F30,2)</f>
        <v>0</v>
      </c>
      <c r="H30" s="162"/>
      <c r="I30" s="161">
        <f>ROUND(E30*H30,2)</f>
        <v>0</v>
      </c>
      <c r="J30" s="162"/>
      <c r="K30" s="161">
        <f>ROUND(E30*J30,2)</f>
        <v>0</v>
      </c>
      <c r="L30" s="161">
        <v>21</v>
      </c>
      <c r="M30" s="161">
        <f>G30*(1+L30/100)</f>
        <v>0</v>
      </c>
      <c r="N30" s="160">
        <v>0</v>
      </c>
      <c r="O30" s="160">
        <f>ROUND(E30*N30,2)</f>
        <v>0</v>
      </c>
      <c r="P30" s="160">
        <v>0</v>
      </c>
      <c r="Q30" s="160">
        <f>ROUND(E30*P30,2)</f>
        <v>0</v>
      </c>
      <c r="R30" s="161"/>
      <c r="S30" s="161" t="s">
        <v>178</v>
      </c>
      <c r="T30" s="161" t="s">
        <v>178</v>
      </c>
      <c r="U30" s="161">
        <v>8.9999999999999993E-3</v>
      </c>
      <c r="V30" s="161">
        <f>ROUND(E30*U30,2)</f>
        <v>0.04</v>
      </c>
      <c r="W30" s="161"/>
      <c r="X30" s="161" t="s">
        <v>118</v>
      </c>
      <c r="Y30" s="161" t="s">
        <v>119</v>
      </c>
      <c r="Z30" s="151"/>
      <c r="AA30" s="151"/>
      <c r="AB30" s="151"/>
      <c r="AC30" s="151"/>
      <c r="AD30" s="151"/>
      <c r="AE30" s="151"/>
      <c r="AF30" s="151"/>
      <c r="AG30" s="151" t="s">
        <v>153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ht="22.5" outlineLevel="1" x14ac:dyDescent="0.2">
      <c r="A31" s="174">
        <v>12</v>
      </c>
      <c r="B31" s="175" t="s">
        <v>210</v>
      </c>
      <c r="C31" s="187" t="s">
        <v>211</v>
      </c>
      <c r="D31" s="176" t="s">
        <v>212</v>
      </c>
      <c r="E31" s="177">
        <v>6.8</v>
      </c>
      <c r="F31" s="178"/>
      <c r="G31" s="179">
        <f>ROUND(E31*F31,2)</f>
        <v>0</v>
      </c>
      <c r="H31" s="162"/>
      <c r="I31" s="161">
        <f>ROUND(E31*H31,2)</f>
        <v>0</v>
      </c>
      <c r="J31" s="162"/>
      <c r="K31" s="161">
        <f>ROUND(E31*J31,2)</f>
        <v>0</v>
      </c>
      <c r="L31" s="161">
        <v>21</v>
      </c>
      <c r="M31" s="161">
        <f>G31*(1+L31/100)</f>
        <v>0</v>
      </c>
      <c r="N31" s="160">
        <v>0</v>
      </c>
      <c r="O31" s="160">
        <f>ROUND(E31*N31,2)</f>
        <v>0</v>
      </c>
      <c r="P31" s="160">
        <v>0</v>
      </c>
      <c r="Q31" s="160">
        <f>ROUND(E31*P31,2)</f>
        <v>0</v>
      </c>
      <c r="R31" s="161"/>
      <c r="S31" s="161" t="s">
        <v>178</v>
      </c>
      <c r="T31" s="161" t="s">
        <v>178</v>
      </c>
      <c r="U31" s="161">
        <v>0</v>
      </c>
      <c r="V31" s="161">
        <f>ROUND(E31*U31,2)</f>
        <v>0</v>
      </c>
      <c r="W31" s="161"/>
      <c r="X31" s="161" t="s">
        <v>118</v>
      </c>
      <c r="Y31" s="161" t="s">
        <v>119</v>
      </c>
      <c r="Z31" s="151"/>
      <c r="AA31" s="151"/>
      <c r="AB31" s="151"/>
      <c r="AC31" s="151"/>
      <c r="AD31" s="151"/>
      <c r="AE31" s="151"/>
      <c r="AF31" s="151"/>
      <c r="AG31" s="151" t="s">
        <v>153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2" x14ac:dyDescent="0.2">
      <c r="A32" s="158"/>
      <c r="B32" s="159"/>
      <c r="C32" s="188" t="s">
        <v>331</v>
      </c>
      <c r="D32" s="163"/>
      <c r="E32" s="164">
        <v>6.8</v>
      </c>
      <c r="F32" s="161"/>
      <c r="G32" s="161"/>
      <c r="H32" s="161"/>
      <c r="I32" s="161"/>
      <c r="J32" s="161"/>
      <c r="K32" s="161"/>
      <c r="L32" s="161"/>
      <c r="M32" s="161"/>
      <c r="N32" s="160"/>
      <c r="O32" s="160"/>
      <c r="P32" s="160"/>
      <c r="Q32" s="160"/>
      <c r="R32" s="161"/>
      <c r="S32" s="161"/>
      <c r="T32" s="161"/>
      <c r="U32" s="161"/>
      <c r="V32" s="161"/>
      <c r="W32" s="161"/>
      <c r="X32" s="161"/>
      <c r="Y32" s="161"/>
      <c r="Z32" s="151"/>
      <c r="AA32" s="151"/>
      <c r="AB32" s="151"/>
      <c r="AC32" s="151"/>
      <c r="AD32" s="151"/>
      <c r="AE32" s="151"/>
      <c r="AF32" s="151"/>
      <c r="AG32" s="151" t="s">
        <v>122</v>
      </c>
      <c r="AH32" s="151">
        <v>0</v>
      </c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80">
        <v>13</v>
      </c>
      <c r="B33" s="181" t="s">
        <v>214</v>
      </c>
      <c r="C33" s="189" t="s">
        <v>215</v>
      </c>
      <c r="D33" s="182" t="s">
        <v>216</v>
      </c>
      <c r="E33" s="183">
        <v>8</v>
      </c>
      <c r="F33" s="184"/>
      <c r="G33" s="185">
        <f>ROUND(E33*F33,2)</f>
        <v>0</v>
      </c>
      <c r="H33" s="162"/>
      <c r="I33" s="161">
        <f>ROUND(E33*H33,2)</f>
        <v>0</v>
      </c>
      <c r="J33" s="162"/>
      <c r="K33" s="161">
        <f>ROUND(E33*J33,2)</f>
        <v>0</v>
      </c>
      <c r="L33" s="161">
        <v>21</v>
      </c>
      <c r="M33" s="161">
        <f>G33*(1+L33/100)</f>
        <v>0</v>
      </c>
      <c r="N33" s="160">
        <v>0</v>
      </c>
      <c r="O33" s="160">
        <f>ROUND(E33*N33,2)</f>
        <v>0</v>
      </c>
      <c r="P33" s="160">
        <v>0</v>
      </c>
      <c r="Q33" s="160">
        <f>ROUND(E33*P33,2)</f>
        <v>0</v>
      </c>
      <c r="R33" s="161"/>
      <c r="S33" s="161" t="s">
        <v>178</v>
      </c>
      <c r="T33" s="161" t="s">
        <v>178</v>
      </c>
      <c r="U33" s="161">
        <v>0.26300000000000001</v>
      </c>
      <c r="V33" s="161">
        <f>ROUND(E33*U33,2)</f>
        <v>2.1</v>
      </c>
      <c r="W33" s="161"/>
      <c r="X33" s="161" t="s">
        <v>118</v>
      </c>
      <c r="Y33" s="161" t="s">
        <v>119</v>
      </c>
      <c r="Z33" s="151"/>
      <c r="AA33" s="151"/>
      <c r="AB33" s="151"/>
      <c r="AC33" s="151"/>
      <c r="AD33" s="151"/>
      <c r="AE33" s="151"/>
      <c r="AF33" s="151"/>
      <c r="AG33" s="151" t="s">
        <v>153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80">
        <v>14</v>
      </c>
      <c r="B34" s="181" t="s">
        <v>217</v>
      </c>
      <c r="C34" s="189" t="s">
        <v>218</v>
      </c>
      <c r="D34" s="182" t="s">
        <v>216</v>
      </c>
      <c r="E34" s="183">
        <v>8</v>
      </c>
      <c r="F34" s="184"/>
      <c r="G34" s="185">
        <f>ROUND(E34*F34,2)</f>
        <v>0</v>
      </c>
      <c r="H34" s="162"/>
      <c r="I34" s="161">
        <f>ROUND(E34*H34,2)</f>
        <v>0</v>
      </c>
      <c r="J34" s="162"/>
      <c r="K34" s="161">
        <f>ROUND(E34*J34,2)</f>
        <v>0</v>
      </c>
      <c r="L34" s="161">
        <v>21</v>
      </c>
      <c r="M34" s="161">
        <f>G34*(1+L34/100)</f>
        <v>0</v>
      </c>
      <c r="N34" s="160">
        <v>3.0000000000000001E-5</v>
      </c>
      <c r="O34" s="160">
        <f>ROUND(E34*N34,2)</f>
        <v>0</v>
      </c>
      <c r="P34" s="160">
        <v>0</v>
      </c>
      <c r="Q34" s="160">
        <f>ROUND(E34*P34,2)</f>
        <v>0</v>
      </c>
      <c r="R34" s="161"/>
      <c r="S34" s="161" t="s">
        <v>178</v>
      </c>
      <c r="T34" s="161" t="s">
        <v>178</v>
      </c>
      <c r="U34" s="161">
        <v>0.113</v>
      </c>
      <c r="V34" s="161">
        <f>ROUND(E34*U34,2)</f>
        <v>0.9</v>
      </c>
      <c r="W34" s="161"/>
      <c r="X34" s="161" t="s">
        <v>219</v>
      </c>
      <c r="Y34" s="161" t="s">
        <v>119</v>
      </c>
      <c r="Z34" s="151"/>
      <c r="AA34" s="151"/>
      <c r="AB34" s="151"/>
      <c r="AC34" s="151"/>
      <c r="AD34" s="151"/>
      <c r="AE34" s="151"/>
      <c r="AF34" s="151"/>
      <c r="AG34" s="151" t="s">
        <v>220</v>
      </c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x14ac:dyDescent="0.2">
      <c r="A35" s="167" t="s">
        <v>111</v>
      </c>
      <c r="B35" s="168" t="s">
        <v>66</v>
      </c>
      <c r="C35" s="186" t="s">
        <v>67</v>
      </c>
      <c r="D35" s="169"/>
      <c r="E35" s="170"/>
      <c r="F35" s="171"/>
      <c r="G35" s="172">
        <f>SUMIF(AG36:AG50,"&lt;&gt;NOR",G36:G50)</f>
        <v>0</v>
      </c>
      <c r="H35" s="166"/>
      <c r="I35" s="166">
        <f>SUM(I36:I50)</f>
        <v>0</v>
      </c>
      <c r="J35" s="166"/>
      <c r="K35" s="166">
        <f>SUM(K36:K50)</f>
        <v>0</v>
      </c>
      <c r="L35" s="166"/>
      <c r="M35" s="166">
        <f>SUM(M36:M50)</f>
        <v>0</v>
      </c>
      <c r="N35" s="165"/>
      <c r="O35" s="165">
        <f>SUM(O36:O50)</f>
        <v>0.3</v>
      </c>
      <c r="P35" s="165"/>
      <c r="Q35" s="165">
        <f>SUM(Q36:Q50)</f>
        <v>0</v>
      </c>
      <c r="R35" s="166"/>
      <c r="S35" s="166"/>
      <c r="T35" s="166"/>
      <c r="U35" s="166"/>
      <c r="V35" s="166">
        <f>SUM(V36:V50)</f>
        <v>15.43</v>
      </c>
      <c r="W35" s="166"/>
      <c r="X35" s="166"/>
      <c r="Y35" s="166"/>
      <c r="AG35" t="s">
        <v>112</v>
      </c>
    </row>
    <row r="36" spans="1:60" outlineLevel="1" x14ac:dyDescent="0.2">
      <c r="A36" s="180">
        <v>15</v>
      </c>
      <c r="B36" s="181" t="s">
        <v>332</v>
      </c>
      <c r="C36" s="189" t="s">
        <v>333</v>
      </c>
      <c r="D36" s="182" t="s">
        <v>229</v>
      </c>
      <c r="E36" s="183">
        <v>10</v>
      </c>
      <c r="F36" s="184"/>
      <c r="G36" s="185">
        <f t="shared" ref="G36:G48" si="0">ROUND(E36*F36,2)</f>
        <v>0</v>
      </c>
      <c r="H36" s="162"/>
      <c r="I36" s="161">
        <f t="shared" ref="I36:I48" si="1">ROUND(E36*H36,2)</f>
        <v>0</v>
      </c>
      <c r="J36" s="162"/>
      <c r="K36" s="161">
        <f t="shared" ref="K36:K48" si="2">ROUND(E36*J36,2)</f>
        <v>0</v>
      </c>
      <c r="L36" s="161">
        <v>21</v>
      </c>
      <c r="M36" s="161">
        <f t="shared" ref="M36:M48" si="3">G36*(1+L36/100)</f>
        <v>0</v>
      </c>
      <c r="N36" s="160">
        <v>0</v>
      </c>
      <c r="O36" s="160">
        <f t="shared" ref="O36:O48" si="4">ROUND(E36*N36,2)</f>
        <v>0</v>
      </c>
      <c r="P36" s="160">
        <v>0</v>
      </c>
      <c r="Q36" s="160">
        <f t="shared" ref="Q36:Q48" si="5">ROUND(E36*P36,2)</f>
        <v>0</v>
      </c>
      <c r="R36" s="161"/>
      <c r="S36" s="161" t="s">
        <v>178</v>
      </c>
      <c r="T36" s="161" t="s">
        <v>178</v>
      </c>
      <c r="U36" s="161">
        <v>0.40899999999999997</v>
      </c>
      <c r="V36" s="161">
        <f t="shared" ref="V36:V48" si="6">ROUND(E36*U36,2)</f>
        <v>4.09</v>
      </c>
      <c r="W36" s="161"/>
      <c r="X36" s="161" t="s">
        <v>118</v>
      </c>
      <c r="Y36" s="161" t="s">
        <v>119</v>
      </c>
      <c r="Z36" s="151"/>
      <c r="AA36" s="151"/>
      <c r="AB36" s="151"/>
      <c r="AC36" s="151"/>
      <c r="AD36" s="151"/>
      <c r="AE36" s="151"/>
      <c r="AF36" s="151"/>
      <c r="AG36" s="151" t="s">
        <v>153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80">
        <v>16</v>
      </c>
      <c r="B37" s="181" t="s">
        <v>334</v>
      </c>
      <c r="C37" s="189" t="s">
        <v>335</v>
      </c>
      <c r="D37" s="182" t="s">
        <v>229</v>
      </c>
      <c r="E37" s="183">
        <v>10</v>
      </c>
      <c r="F37" s="184"/>
      <c r="G37" s="185">
        <f t="shared" si="0"/>
        <v>0</v>
      </c>
      <c r="H37" s="162"/>
      <c r="I37" s="161">
        <f t="shared" si="1"/>
        <v>0</v>
      </c>
      <c r="J37" s="162"/>
      <c r="K37" s="161">
        <f t="shared" si="2"/>
        <v>0</v>
      </c>
      <c r="L37" s="161">
        <v>21</v>
      </c>
      <c r="M37" s="161">
        <f t="shared" si="3"/>
        <v>0</v>
      </c>
      <c r="N37" s="160">
        <v>1.77E-2</v>
      </c>
      <c r="O37" s="160">
        <f t="shared" si="4"/>
        <v>0.18</v>
      </c>
      <c r="P37" s="160">
        <v>0</v>
      </c>
      <c r="Q37" s="160">
        <f t="shared" si="5"/>
        <v>0</v>
      </c>
      <c r="R37" s="161" t="s">
        <v>233</v>
      </c>
      <c r="S37" s="161" t="s">
        <v>178</v>
      </c>
      <c r="T37" s="161" t="s">
        <v>178</v>
      </c>
      <c r="U37" s="161">
        <v>0</v>
      </c>
      <c r="V37" s="161">
        <f t="shared" si="6"/>
        <v>0</v>
      </c>
      <c r="W37" s="161"/>
      <c r="X37" s="161" t="s">
        <v>234</v>
      </c>
      <c r="Y37" s="161" t="s">
        <v>119</v>
      </c>
      <c r="Z37" s="151"/>
      <c r="AA37" s="151"/>
      <c r="AB37" s="151"/>
      <c r="AC37" s="151"/>
      <c r="AD37" s="151"/>
      <c r="AE37" s="151"/>
      <c r="AF37" s="151"/>
      <c r="AG37" s="151" t="s">
        <v>235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80">
        <v>17</v>
      </c>
      <c r="B38" s="181" t="s">
        <v>336</v>
      </c>
      <c r="C38" s="189" t="s">
        <v>337</v>
      </c>
      <c r="D38" s="182" t="s">
        <v>248</v>
      </c>
      <c r="E38" s="183">
        <v>5</v>
      </c>
      <c r="F38" s="184"/>
      <c r="G38" s="185">
        <f t="shared" si="0"/>
        <v>0</v>
      </c>
      <c r="H38" s="162"/>
      <c r="I38" s="161">
        <f t="shared" si="1"/>
        <v>0</v>
      </c>
      <c r="J38" s="162"/>
      <c r="K38" s="161">
        <f t="shared" si="2"/>
        <v>0</v>
      </c>
      <c r="L38" s="161">
        <v>21</v>
      </c>
      <c r="M38" s="161">
        <f t="shared" si="3"/>
        <v>0</v>
      </c>
      <c r="N38" s="160">
        <v>4.0999999999999999E-4</v>
      </c>
      <c r="O38" s="160">
        <f t="shared" si="4"/>
        <v>0</v>
      </c>
      <c r="P38" s="160">
        <v>0</v>
      </c>
      <c r="Q38" s="160">
        <f t="shared" si="5"/>
        <v>0</v>
      </c>
      <c r="R38" s="161"/>
      <c r="S38" s="161" t="s">
        <v>178</v>
      </c>
      <c r="T38" s="161" t="s">
        <v>178</v>
      </c>
      <c r="U38" s="161">
        <v>0.85599999999999998</v>
      </c>
      <c r="V38" s="161">
        <f t="shared" si="6"/>
        <v>4.28</v>
      </c>
      <c r="W38" s="161"/>
      <c r="X38" s="161" t="s">
        <v>118</v>
      </c>
      <c r="Y38" s="161" t="s">
        <v>119</v>
      </c>
      <c r="Z38" s="151"/>
      <c r="AA38" s="151"/>
      <c r="AB38" s="151"/>
      <c r="AC38" s="151"/>
      <c r="AD38" s="151"/>
      <c r="AE38" s="151"/>
      <c r="AF38" s="151"/>
      <c r="AG38" s="151" t="s">
        <v>153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80">
        <v>18</v>
      </c>
      <c r="B39" s="181" t="s">
        <v>338</v>
      </c>
      <c r="C39" s="189" t="s">
        <v>339</v>
      </c>
      <c r="D39" s="182" t="s">
        <v>248</v>
      </c>
      <c r="E39" s="183">
        <v>2</v>
      </c>
      <c r="F39" s="184"/>
      <c r="G39" s="185">
        <f t="shared" si="0"/>
        <v>0</v>
      </c>
      <c r="H39" s="162"/>
      <c r="I39" s="161">
        <f t="shared" si="1"/>
        <v>0</v>
      </c>
      <c r="J39" s="162"/>
      <c r="K39" s="161">
        <f t="shared" si="2"/>
        <v>0</v>
      </c>
      <c r="L39" s="161">
        <v>21</v>
      </c>
      <c r="M39" s="161">
        <f t="shared" si="3"/>
        <v>0</v>
      </c>
      <c r="N39" s="160">
        <v>8.8000000000000005E-3</v>
      </c>
      <c r="O39" s="160">
        <f t="shared" si="4"/>
        <v>0.02</v>
      </c>
      <c r="P39" s="160">
        <v>0</v>
      </c>
      <c r="Q39" s="160">
        <f t="shared" si="5"/>
        <v>0</v>
      </c>
      <c r="R39" s="161" t="s">
        <v>233</v>
      </c>
      <c r="S39" s="161" t="s">
        <v>178</v>
      </c>
      <c r="T39" s="161" t="s">
        <v>178</v>
      </c>
      <c r="U39" s="161">
        <v>0</v>
      </c>
      <c r="V39" s="161">
        <f t="shared" si="6"/>
        <v>0</v>
      </c>
      <c r="W39" s="161"/>
      <c r="X39" s="161" t="s">
        <v>234</v>
      </c>
      <c r="Y39" s="161" t="s">
        <v>119</v>
      </c>
      <c r="Z39" s="151"/>
      <c r="AA39" s="151"/>
      <c r="AB39" s="151"/>
      <c r="AC39" s="151"/>
      <c r="AD39" s="151"/>
      <c r="AE39" s="151"/>
      <c r="AF39" s="151"/>
      <c r="AG39" s="151" t="s">
        <v>235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80">
        <v>19</v>
      </c>
      <c r="B40" s="181" t="s">
        <v>340</v>
      </c>
      <c r="C40" s="189" t="s">
        <v>341</v>
      </c>
      <c r="D40" s="182" t="s">
        <v>248</v>
      </c>
      <c r="E40" s="183">
        <v>1</v>
      </c>
      <c r="F40" s="184"/>
      <c r="G40" s="185">
        <f t="shared" si="0"/>
        <v>0</v>
      </c>
      <c r="H40" s="162"/>
      <c r="I40" s="161">
        <f t="shared" si="1"/>
        <v>0</v>
      </c>
      <c r="J40" s="162"/>
      <c r="K40" s="161">
        <f t="shared" si="2"/>
        <v>0</v>
      </c>
      <c r="L40" s="161">
        <v>21</v>
      </c>
      <c r="M40" s="161">
        <f t="shared" si="3"/>
        <v>0</v>
      </c>
      <c r="N40" s="160">
        <v>1.01E-2</v>
      </c>
      <c r="O40" s="160">
        <f t="shared" si="4"/>
        <v>0.01</v>
      </c>
      <c r="P40" s="160">
        <v>0</v>
      </c>
      <c r="Q40" s="160">
        <f t="shared" si="5"/>
        <v>0</v>
      </c>
      <c r="R40" s="161" t="s">
        <v>233</v>
      </c>
      <c r="S40" s="161" t="s">
        <v>178</v>
      </c>
      <c r="T40" s="161" t="s">
        <v>178</v>
      </c>
      <c r="U40" s="161">
        <v>0</v>
      </c>
      <c r="V40" s="161">
        <f t="shared" si="6"/>
        <v>0</v>
      </c>
      <c r="W40" s="161"/>
      <c r="X40" s="161" t="s">
        <v>234</v>
      </c>
      <c r="Y40" s="161" t="s">
        <v>119</v>
      </c>
      <c r="Z40" s="151"/>
      <c r="AA40" s="151"/>
      <c r="AB40" s="151"/>
      <c r="AC40" s="151"/>
      <c r="AD40" s="151"/>
      <c r="AE40" s="151"/>
      <c r="AF40" s="151"/>
      <c r="AG40" s="151" t="s">
        <v>235</v>
      </c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80">
        <v>20</v>
      </c>
      <c r="B41" s="181" t="s">
        <v>342</v>
      </c>
      <c r="C41" s="189" t="s">
        <v>343</v>
      </c>
      <c r="D41" s="182" t="s">
        <v>248</v>
      </c>
      <c r="E41" s="183">
        <v>2</v>
      </c>
      <c r="F41" s="184"/>
      <c r="G41" s="185">
        <f t="shared" si="0"/>
        <v>0</v>
      </c>
      <c r="H41" s="162"/>
      <c r="I41" s="161">
        <f t="shared" si="1"/>
        <v>0</v>
      </c>
      <c r="J41" s="162"/>
      <c r="K41" s="161">
        <f t="shared" si="2"/>
        <v>0</v>
      </c>
      <c r="L41" s="161">
        <v>21</v>
      </c>
      <c r="M41" s="161">
        <f t="shared" si="3"/>
        <v>0</v>
      </c>
      <c r="N41" s="160">
        <v>1.2500000000000001E-2</v>
      </c>
      <c r="O41" s="160">
        <f t="shared" si="4"/>
        <v>0.03</v>
      </c>
      <c r="P41" s="160">
        <v>0</v>
      </c>
      <c r="Q41" s="160">
        <f t="shared" si="5"/>
        <v>0</v>
      </c>
      <c r="R41" s="161" t="s">
        <v>233</v>
      </c>
      <c r="S41" s="161" t="s">
        <v>178</v>
      </c>
      <c r="T41" s="161" t="s">
        <v>178</v>
      </c>
      <c r="U41" s="161">
        <v>0</v>
      </c>
      <c r="V41" s="161">
        <f t="shared" si="6"/>
        <v>0</v>
      </c>
      <c r="W41" s="161"/>
      <c r="X41" s="161" t="s">
        <v>234</v>
      </c>
      <c r="Y41" s="161" t="s">
        <v>119</v>
      </c>
      <c r="Z41" s="151"/>
      <c r="AA41" s="151"/>
      <c r="AB41" s="151"/>
      <c r="AC41" s="151"/>
      <c r="AD41" s="151"/>
      <c r="AE41" s="151"/>
      <c r="AF41" s="151"/>
      <c r="AG41" s="151" t="s">
        <v>235</v>
      </c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80">
        <v>21</v>
      </c>
      <c r="B42" s="181" t="s">
        <v>344</v>
      </c>
      <c r="C42" s="189" t="s">
        <v>345</v>
      </c>
      <c r="D42" s="182" t="s">
        <v>229</v>
      </c>
      <c r="E42" s="183">
        <v>15</v>
      </c>
      <c r="F42" s="184"/>
      <c r="G42" s="185">
        <f t="shared" si="0"/>
        <v>0</v>
      </c>
      <c r="H42" s="162"/>
      <c r="I42" s="161">
        <f t="shared" si="1"/>
        <v>0</v>
      </c>
      <c r="J42" s="162"/>
      <c r="K42" s="161">
        <f t="shared" si="2"/>
        <v>0</v>
      </c>
      <c r="L42" s="161">
        <v>21</v>
      </c>
      <c r="M42" s="161">
        <f t="shared" si="3"/>
        <v>0</v>
      </c>
      <c r="N42" s="160">
        <v>0</v>
      </c>
      <c r="O42" s="160">
        <f t="shared" si="4"/>
        <v>0</v>
      </c>
      <c r="P42" s="160">
        <v>0</v>
      </c>
      <c r="Q42" s="160">
        <f t="shared" si="5"/>
        <v>0</v>
      </c>
      <c r="R42" s="161"/>
      <c r="S42" s="161" t="s">
        <v>178</v>
      </c>
      <c r="T42" s="161" t="s">
        <v>178</v>
      </c>
      <c r="U42" s="161">
        <v>0.17199999999999999</v>
      </c>
      <c r="V42" s="161">
        <f t="shared" si="6"/>
        <v>2.58</v>
      </c>
      <c r="W42" s="161"/>
      <c r="X42" s="161" t="s">
        <v>118</v>
      </c>
      <c r="Y42" s="161" t="s">
        <v>119</v>
      </c>
      <c r="Z42" s="151"/>
      <c r="AA42" s="151"/>
      <c r="AB42" s="151"/>
      <c r="AC42" s="151"/>
      <c r="AD42" s="151"/>
      <c r="AE42" s="151"/>
      <c r="AF42" s="151"/>
      <c r="AG42" s="151" t="s">
        <v>153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80">
        <v>22</v>
      </c>
      <c r="B43" s="181" t="s">
        <v>346</v>
      </c>
      <c r="C43" s="189" t="s">
        <v>347</v>
      </c>
      <c r="D43" s="182" t="s">
        <v>229</v>
      </c>
      <c r="E43" s="183">
        <v>15</v>
      </c>
      <c r="F43" s="184"/>
      <c r="G43" s="185">
        <f t="shared" si="0"/>
        <v>0</v>
      </c>
      <c r="H43" s="162"/>
      <c r="I43" s="161">
        <f t="shared" si="1"/>
        <v>0</v>
      </c>
      <c r="J43" s="162"/>
      <c r="K43" s="161">
        <f t="shared" si="2"/>
        <v>0</v>
      </c>
      <c r="L43" s="161">
        <v>21</v>
      </c>
      <c r="M43" s="161">
        <f t="shared" si="3"/>
        <v>0</v>
      </c>
      <c r="N43" s="160">
        <v>3.14E-3</v>
      </c>
      <c r="O43" s="160">
        <f t="shared" si="4"/>
        <v>0.05</v>
      </c>
      <c r="P43" s="160">
        <v>0</v>
      </c>
      <c r="Q43" s="160">
        <f t="shared" si="5"/>
        <v>0</v>
      </c>
      <c r="R43" s="161" t="s">
        <v>233</v>
      </c>
      <c r="S43" s="161" t="s">
        <v>178</v>
      </c>
      <c r="T43" s="161" t="s">
        <v>178</v>
      </c>
      <c r="U43" s="161">
        <v>0</v>
      </c>
      <c r="V43" s="161">
        <f t="shared" si="6"/>
        <v>0</v>
      </c>
      <c r="W43" s="161"/>
      <c r="X43" s="161" t="s">
        <v>234</v>
      </c>
      <c r="Y43" s="161" t="s">
        <v>119</v>
      </c>
      <c r="Z43" s="151"/>
      <c r="AA43" s="151"/>
      <c r="AB43" s="151"/>
      <c r="AC43" s="151"/>
      <c r="AD43" s="151"/>
      <c r="AE43" s="151"/>
      <c r="AF43" s="151"/>
      <c r="AG43" s="151" t="s">
        <v>235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80">
        <v>23</v>
      </c>
      <c r="B44" s="181" t="s">
        <v>348</v>
      </c>
      <c r="C44" s="189" t="s">
        <v>349</v>
      </c>
      <c r="D44" s="182" t="s">
        <v>248</v>
      </c>
      <c r="E44" s="183">
        <v>6</v>
      </c>
      <c r="F44" s="184"/>
      <c r="G44" s="185">
        <f t="shared" si="0"/>
        <v>0</v>
      </c>
      <c r="H44" s="162"/>
      <c r="I44" s="161">
        <f t="shared" si="1"/>
        <v>0</v>
      </c>
      <c r="J44" s="162"/>
      <c r="K44" s="161">
        <f t="shared" si="2"/>
        <v>0</v>
      </c>
      <c r="L44" s="161">
        <v>21</v>
      </c>
      <c r="M44" s="161">
        <f t="shared" si="3"/>
        <v>0</v>
      </c>
      <c r="N44" s="160">
        <v>0</v>
      </c>
      <c r="O44" s="160">
        <f t="shared" si="4"/>
        <v>0</v>
      </c>
      <c r="P44" s="160">
        <v>0</v>
      </c>
      <c r="Q44" s="160">
        <f t="shared" si="5"/>
        <v>0</v>
      </c>
      <c r="R44" s="161"/>
      <c r="S44" s="161" t="s">
        <v>178</v>
      </c>
      <c r="T44" s="161" t="s">
        <v>178</v>
      </c>
      <c r="U44" s="161">
        <v>0.32328000000000001</v>
      </c>
      <c r="V44" s="161">
        <f t="shared" si="6"/>
        <v>1.94</v>
      </c>
      <c r="W44" s="161"/>
      <c r="X44" s="161" t="s">
        <v>118</v>
      </c>
      <c r="Y44" s="161" t="s">
        <v>119</v>
      </c>
      <c r="Z44" s="151"/>
      <c r="AA44" s="151"/>
      <c r="AB44" s="151"/>
      <c r="AC44" s="151"/>
      <c r="AD44" s="151"/>
      <c r="AE44" s="151"/>
      <c r="AF44" s="151"/>
      <c r="AG44" s="151" t="s">
        <v>153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80">
        <v>24</v>
      </c>
      <c r="B45" s="181" t="s">
        <v>350</v>
      </c>
      <c r="C45" s="189" t="s">
        <v>351</v>
      </c>
      <c r="D45" s="182" t="s">
        <v>248</v>
      </c>
      <c r="E45" s="183">
        <v>6</v>
      </c>
      <c r="F45" s="184"/>
      <c r="G45" s="185">
        <f t="shared" si="0"/>
        <v>0</v>
      </c>
      <c r="H45" s="162"/>
      <c r="I45" s="161">
        <f t="shared" si="1"/>
        <v>0</v>
      </c>
      <c r="J45" s="162"/>
      <c r="K45" s="161">
        <f t="shared" si="2"/>
        <v>0</v>
      </c>
      <c r="L45" s="161">
        <v>21</v>
      </c>
      <c r="M45" s="161">
        <f t="shared" si="3"/>
        <v>0</v>
      </c>
      <c r="N45" s="160">
        <v>1.32E-3</v>
      </c>
      <c r="O45" s="160">
        <f t="shared" si="4"/>
        <v>0.01</v>
      </c>
      <c r="P45" s="160">
        <v>0</v>
      </c>
      <c r="Q45" s="160">
        <f t="shared" si="5"/>
        <v>0</v>
      </c>
      <c r="R45" s="161" t="s">
        <v>233</v>
      </c>
      <c r="S45" s="161" t="s">
        <v>178</v>
      </c>
      <c r="T45" s="161" t="s">
        <v>178</v>
      </c>
      <c r="U45" s="161">
        <v>0</v>
      </c>
      <c r="V45" s="161">
        <f t="shared" si="6"/>
        <v>0</v>
      </c>
      <c r="W45" s="161"/>
      <c r="X45" s="161" t="s">
        <v>234</v>
      </c>
      <c r="Y45" s="161" t="s">
        <v>119</v>
      </c>
      <c r="Z45" s="151"/>
      <c r="AA45" s="151"/>
      <c r="AB45" s="151"/>
      <c r="AC45" s="151"/>
      <c r="AD45" s="151"/>
      <c r="AE45" s="151"/>
      <c r="AF45" s="151"/>
      <c r="AG45" s="151" t="s">
        <v>235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80">
        <v>25</v>
      </c>
      <c r="B46" s="181" t="s">
        <v>352</v>
      </c>
      <c r="C46" s="189" t="s">
        <v>353</v>
      </c>
      <c r="D46" s="182" t="s">
        <v>229</v>
      </c>
      <c r="E46" s="183">
        <v>10</v>
      </c>
      <c r="F46" s="184"/>
      <c r="G46" s="185">
        <f t="shared" si="0"/>
        <v>0</v>
      </c>
      <c r="H46" s="162"/>
      <c r="I46" s="161">
        <f t="shared" si="1"/>
        <v>0</v>
      </c>
      <c r="J46" s="162"/>
      <c r="K46" s="161">
        <f t="shared" si="2"/>
        <v>0</v>
      </c>
      <c r="L46" s="161">
        <v>21</v>
      </c>
      <c r="M46" s="161">
        <f t="shared" si="3"/>
        <v>0</v>
      </c>
      <c r="N46" s="160">
        <v>0</v>
      </c>
      <c r="O46" s="160">
        <f t="shared" si="4"/>
        <v>0</v>
      </c>
      <c r="P46" s="160">
        <v>0</v>
      </c>
      <c r="Q46" s="160">
        <f t="shared" si="5"/>
        <v>0</v>
      </c>
      <c r="R46" s="161"/>
      <c r="S46" s="161" t="s">
        <v>178</v>
      </c>
      <c r="T46" s="161" t="s">
        <v>178</v>
      </c>
      <c r="U46" s="161">
        <v>4.3999999999999997E-2</v>
      </c>
      <c r="V46" s="161">
        <f t="shared" si="6"/>
        <v>0.44</v>
      </c>
      <c r="W46" s="161"/>
      <c r="X46" s="161" t="s">
        <v>118</v>
      </c>
      <c r="Y46" s="161" t="s">
        <v>119</v>
      </c>
      <c r="Z46" s="151"/>
      <c r="AA46" s="151"/>
      <c r="AB46" s="151"/>
      <c r="AC46" s="151"/>
      <c r="AD46" s="151"/>
      <c r="AE46" s="151"/>
      <c r="AF46" s="151"/>
      <c r="AG46" s="151" t="s">
        <v>153</v>
      </c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80">
        <v>26</v>
      </c>
      <c r="B47" s="181" t="s">
        <v>354</v>
      </c>
      <c r="C47" s="189" t="s">
        <v>355</v>
      </c>
      <c r="D47" s="182" t="s">
        <v>229</v>
      </c>
      <c r="E47" s="183">
        <v>10</v>
      </c>
      <c r="F47" s="184"/>
      <c r="G47" s="185">
        <f t="shared" si="0"/>
        <v>0</v>
      </c>
      <c r="H47" s="162"/>
      <c r="I47" s="161">
        <f t="shared" si="1"/>
        <v>0</v>
      </c>
      <c r="J47" s="162"/>
      <c r="K47" s="161">
        <f t="shared" si="2"/>
        <v>0</v>
      </c>
      <c r="L47" s="161">
        <v>21</v>
      </c>
      <c r="M47" s="161">
        <f t="shared" si="3"/>
        <v>0</v>
      </c>
      <c r="N47" s="160">
        <v>0</v>
      </c>
      <c r="O47" s="160">
        <f t="shared" si="4"/>
        <v>0</v>
      </c>
      <c r="P47" s="160">
        <v>0</v>
      </c>
      <c r="Q47" s="160">
        <f t="shared" si="5"/>
        <v>0</v>
      </c>
      <c r="R47" s="161"/>
      <c r="S47" s="161" t="s">
        <v>178</v>
      </c>
      <c r="T47" s="161" t="s">
        <v>178</v>
      </c>
      <c r="U47" s="161">
        <v>0.21</v>
      </c>
      <c r="V47" s="161">
        <f t="shared" si="6"/>
        <v>2.1</v>
      </c>
      <c r="W47" s="161"/>
      <c r="X47" s="161" t="s">
        <v>118</v>
      </c>
      <c r="Y47" s="161" t="s">
        <v>119</v>
      </c>
      <c r="Z47" s="151"/>
      <c r="AA47" s="151"/>
      <c r="AB47" s="151"/>
      <c r="AC47" s="151"/>
      <c r="AD47" s="151"/>
      <c r="AE47" s="151"/>
      <c r="AF47" s="151"/>
      <c r="AG47" s="151" t="s">
        <v>153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74">
        <v>27</v>
      </c>
      <c r="B48" s="175" t="s">
        <v>356</v>
      </c>
      <c r="C48" s="187" t="s">
        <v>357</v>
      </c>
      <c r="D48" s="176" t="s">
        <v>156</v>
      </c>
      <c r="E48" s="177">
        <v>4</v>
      </c>
      <c r="F48" s="178"/>
      <c r="G48" s="179">
        <f t="shared" si="0"/>
        <v>0</v>
      </c>
      <c r="H48" s="162"/>
      <c r="I48" s="161">
        <f t="shared" si="1"/>
        <v>0</v>
      </c>
      <c r="J48" s="162"/>
      <c r="K48" s="161">
        <f t="shared" si="2"/>
        <v>0</v>
      </c>
      <c r="L48" s="161">
        <v>21</v>
      </c>
      <c r="M48" s="161">
        <f t="shared" si="3"/>
        <v>0</v>
      </c>
      <c r="N48" s="160">
        <v>0</v>
      </c>
      <c r="O48" s="160">
        <f t="shared" si="4"/>
        <v>0</v>
      </c>
      <c r="P48" s="160">
        <v>0</v>
      </c>
      <c r="Q48" s="160">
        <f t="shared" si="5"/>
        <v>0</v>
      </c>
      <c r="R48" s="161"/>
      <c r="S48" s="161" t="s">
        <v>116</v>
      </c>
      <c r="T48" s="161" t="s">
        <v>117</v>
      </c>
      <c r="U48" s="161">
        <v>0</v>
      </c>
      <c r="V48" s="161">
        <f t="shared" si="6"/>
        <v>0</v>
      </c>
      <c r="W48" s="161"/>
      <c r="X48" s="161" t="s">
        <v>118</v>
      </c>
      <c r="Y48" s="161" t="s">
        <v>119</v>
      </c>
      <c r="Z48" s="151"/>
      <c r="AA48" s="151"/>
      <c r="AB48" s="151"/>
      <c r="AC48" s="151"/>
      <c r="AD48" s="151"/>
      <c r="AE48" s="151"/>
      <c r="AF48" s="151"/>
      <c r="AG48" s="151" t="s">
        <v>153</v>
      </c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2" x14ac:dyDescent="0.2">
      <c r="A49" s="158"/>
      <c r="B49" s="159"/>
      <c r="C49" s="188" t="s">
        <v>358</v>
      </c>
      <c r="D49" s="163"/>
      <c r="E49" s="164">
        <v>2</v>
      </c>
      <c r="F49" s="161"/>
      <c r="G49" s="161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61"/>
      <c r="Z49" s="151"/>
      <c r="AA49" s="151"/>
      <c r="AB49" s="151"/>
      <c r="AC49" s="151"/>
      <c r="AD49" s="151"/>
      <c r="AE49" s="151"/>
      <c r="AF49" s="151"/>
      <c r="AG49" s="151" t="s">
        <v>122</v>
      </c>
      <c r="AH49" s="151">
        <v>0</v>
      </c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3" x14ac:dyDescent="0.2">
      <c r="A50" s="158"/>
      <c r="B50" s="159"/>
      <c r="C50" s="188" t="s">
        <v>359</v>
      </c>
      <c r="D50" s="163"/>
      <c r="E50" s="164">
        <v>2</v>
      </c>
      <c r="F50" s="161"/>
      <c r="G50" s="161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61"/>
      <c r="Z50" s="151"/>
      <c r="AA50" s="151"/>
      <c r="AB50" s="151"/>
      <c r="AC50" s="151"/>
      <c r="AD50" s="151"/>
      <c r="AE50" s="151"/>
      <c r="AF50" s="151"/>
      <c r="AG50" s="151" t="s">
        <v>122</v>
      </c>
      <c r="AH50" s="151">
        <v>0</v>
      </c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x14ac:dyDescent="0.2">
      <c r="A51" s="167" t="s">
        <v>111</v>
      </c>
      <c r="B51" s="168" t="s">
        <v>72</v>
      </c>
      <c r="C51" s="186" t="s">
        <v>73</v>
      </c>
      <c r="D51" s="169"/>
      <c r="E51" s="170"/>
      <c r="F51" s="171"/>
      <c r="G51" s="172">
        <f>SUMIF(AG52:AG52,"&lt;&gt;NOR",G52:G52)</f>
        <v>0</v>
      </c>
      <c r="H51" s="166"/>
      <c r="I51" s="166">
        <f>SUM(I52:I52)</f>
        <v>0</v>
      </c>
      <c r="J51" s="166"/>
      <c r="K51" s="166">
        <f>SUM(K52:K52)</f>
        <v>0</v>
      </c>
      <c r="L51" s="166"/>
      <c r="M51" s="166">
        <f>SUM(M52:M52)</f>
        <v>0</v>
      </c>
      <c r="N51" s="165"/>
      <c r="O51" s="165">
        <f>SUM(O52:O52)</f>
        <v>0.01</v>
      </c>
      <c r="P51" s="165"/>
      <c r="Q51" s="165">
        <f>SUM(Q52:Q52)</f>
        <v>0.93</v>
      </c>
      <c r="R51" s="166"/>
      <c r="S51" s="166"/>
      <c r="T51" s="166"/>
      <c r="U51" s="166"/>
      <c r="V51" s="166">
        <f>SUM(V52:V52)</f>
        <v>3.28</v>
      </c>
      <c r="W51" s="166"/>
      <c r="X51" s="166"/>
      <c r="Y51" s="166"/>
      <c r="AG51" t="s">
        <v>112</v>
      </c>
    </row>
    <row r="52" spans="1:60" outlineLevel="1" x14ac:dyDescent="0.2">
      <c r="A52" s="180">
        <v>28</v>
      </c>
      <c r="B52" s="181" t="s">
        <v>360</v>
      </c>
      <c r="C52" s="189" t="s">
        <v>361</v>
      </c>
      <c r="D52" s="182" t="s">
        <v>229</v>
      </c>
      <c r="E52" s="183">
        <v>25</v>
      </c>
      <c r="F52" s="184"/>
      <c r="G52" s="185">
        <f>ROUND(E52*F52,2)</f>
        <v>0</v>
      </c>
      <c r="H52" s="162"/>
      <c r="I52" s="161">
        <f>ROUND(E52*H52,2)</f>
        <v>0</v>
      </c>
      <c r="J52" s="162"/>
      <c r="K52" s="161">
        <f>ROUND(E52*J52,2)</f>
        <v>0</v>
      </c>
      <c r="L52" s="161">
        <v>21</v>
      </c>
      <c r="M52" s="161">
        <f>G52*(1+L52/100)</f>
        <v>0</v>
      </c>
      <c r="N52" s="160">
        <v>3.8000000000000002E-4</v>
      </c>
      <c r="O52" s="160">
        <f>ROUND(E52*N52,2)</f>
        <v>0.01</v>
      </c>
      <c r="P52" s="160">
        <v>3.6999999999999998E-2</v>
      </c>
      <c r="Q52" s="160">
        <f>ROUND(E52*P52,2)</f>
        <v>0.93</v>
      </c>
      <c r="R52" s="161"/>
      <c r="S52" s="161" t="s">
        <v>178</v>
      </c>
      <c r="T52" s="161" t="s">
        <v>178</v>
      </c>
      <c r="U52" s="161">
        <v>0.13100000000000001</v>
      </c>
      <c r="V52" s="161">
        <f>ROUND(E52*U52,2)</f>
        <v>3.28</v>
      </c>
      <c r="W52" s="161"/>
      <c r="X52" s="161" t="s">
        <v>118</v>
      </c>
      <c r="Y52" s="161" t="s">
        <v>119</v>
      </c>
      <c r="Z52" s="151"/>
      <c r="AA52" s="151"/>
      <c r="AB52" s="151"/>
      <c r="AC52" s="151"/>
      <c r="AD52" s="151"/>
      <c r="AE52" s="151"/>
      <c r="AF52" s="151"/>
      <c r="AG52" s="151" t="s">
        <v>153</v>
      </c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x14ac:dyDescent="0.2">
      <c r="A53" s="167" t="s">
        <v>111</v>
      </c>
      <c r="B53" s="168" t="s">
        <v>74</v>
      </c>
      <c r="C53" s="186" t="s">
        <v>75</v>
      </c>
      <c r="D53" s="169"/>
      <c r="E53" s="170"/>
      <c r="F53" s="171"/>
      <c r="G53" s="172">
        <f>SUMIF(AG54:AG54,"&lt;&gt;NOR",G54:G54)</f>
        <v>0</v>
      </c>
      <c r="H53" s="166"/>
      <c r="I53" s="166">
        <f>SUM(I54:I54)</f>
        <v>0</v>
      </c>
      <c r="J53" s="166"/>
      <c r="K53" s="166">
        <f>SUM(K54:K54)</f>
        <v>0</v>
      </c>
      <c r="L53" s="166"/>
      <c r="M53" s="166">
        <f>SUM(M54:M54)</f>
        <v>0</v>
      </c>
      <c r="N53" s="165"/>
      <c r="O53" s="165">
        <f>SUM(O54:O54)</f>
        <v>0</v>
      </c>
      <c r="P53" s="165"/>
      <c r="Q53" s="165">
        <f>SUM(Q54:Q54)</f>
        <v>0</v>
      </c>
      <c r="R53" s="166"/>
      <c r="S53" s="166"/>
      <c r="T53" s="166"/>
      <c r="U53" s="166"/>
      <c r="V53" s="166">
        <f>SUM(V54:V54)</f>
        <v>1.53</v>
      </c>
      <c r="W53" s="166"/>
      <c r="X53" s="166"/>
      <c r="Y53" s="166"/>
      <c r="AG53" t="s">
        <v>112</v>
      </c>
    </row>
    <row r="54" spans="1:60" outlineLevel="1" x14ac:dyDescent="0.2">
      <c r="A54" s="180">
        <v>29</v>
      </c>
      <c r="B54" s="181" t="s">
        <v>362</v>
      </c>
      <c r="C54" s="189" t="s">
        <v>363</v>
      </c>
      <c r="D54" s="182" t="s">
        <v>212</v>
      </c>
      <c r="E54" s="183">
        <v>7.2488900000000003</v>
      </c>
      <c r="F54" s="184"/>
      <c r="G54" s="185">
        <f>ROUND(E54*F54,2)</f>
        <v>0</v>
      </c>
      <c r="H54" s="162"/>
      <c r="I54" s="161">
        <f>ROUND(E54*H54,2)</f>
        <v>0</v>
      </c>
      <c r="J54" s="162"/>
      <c r="K54" s="161">
        <f>ROUND(E54*J54,2)</f>
        <v>0</v>
      </c>
      <c r="L54" s="161">
        <v>21</v>
      </c>
      <c r="M54" s="161">
        <f>G54*(1+L54/100)</f>
        <v>0</v>
      </c>
      <c r="N54" s="160">
        <v>0</v>
      </c>
      <c r="O54" s="160">
        <f>ROUND(E54*N54,2)</f>
        <v>0</v>
      </c>
      <c r="P54" s="160">
        <v>0</v>
      </c>
      <c r="Q54" s="160">
        <f>ROUND(E54*P54,2)</f>
        <v>0</v>
      </c>
      <c r="R54" s="161"/>
      <c r="S54" s="161" t="s">
        <v>178</v>
      </c>
      <c r="T54" s="161" t="s">
        <v>178</v>
      </c>
      <c r="U54" s="161">
        <v>0.21149999999999999</v>
      </c>
      <c r="V54" s="161">
        <f>ROUND(E54*U54,2)</f>
        <v>1.53</v>
      </c>
      <c r="W54" s="161"/>
      <c r="X54" s="161" t="s">
        <v>290</v>
      </c>
      <c r="Y54" s="161" t="s">
        <v>119</v>
      </c>
      <c r="Z54" s="151"/>
      <c r="AA54" s="151"/>
      <c r="AB54" s="151"/>
      <c r="AC54" s="151"/>
      <c r="AD54" s="151"/>
      <c r="AE54" s="151"/>
      <c r="AF54" s="151"/>
      <c r="AG54" s="151" t="s">
        <v>291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x14ac:dyDescent="0.2">
      <c r="A55" s="167" t="s">
        <v>111</v>
      </c>
      <c r="B55" s="168" t="s">
        <v>80</v>
      </c>
      <c r="C55" s="186" t="s">
        <v>81</v>
      </c>
      <c r="D55" s="169"/>
      <c r="E55" s="170"/>
      <c r="F55" s="171"/>
      <c r="G55" s="172">
        <f>SUMIF(AG56:AG58,"&lt;&gt;NOR",G56:G58)</f>
        <v>0</v>
      </c>
      <c r="H55" s="166"/>
      <c r="I55" s="166">
        <f>SUM(I56:I58)</f>
        <v>0</v>
      </c>
      <c r="J55" s="166"/>
      <c r="K55" s="166">
        <f>SUM(K56:K58)</f>
        <v>0</v>
      </c>
      <c r="L55" s="166"/>
      <c r="M55" s="166">
        <f>SUM(M56:M58)</f>
        <v>0</v>
      </c>
      <c r="N55" s="165"/>
      <c r="O55" s="165">
        <f>SUM(O56:O58)</f>
        <v>0</v>
      </c>
      <c r="P55" s="165"/>
      <c r="Q55" s="165">
        <f>SUM(Q56:Q58)</f>
        <v>0</v>
      </c>
      <c r="R55" s="166"/>
      <c r="S55" s="166"/>
      <c r="T55" s="166"/>
      <c r="U55" s="166"/>
      <c r="V55" s="166">
        <f>SUM(V56:V58)</f>
        <v>0.45</v>
      </c>
      <c r="W55" s="166"/>
      <c r="X55" s="166"/>
      <c r="Y55" s="166"/>
      <c r="AG55" t="s">
        <v>112</v>
      </c>
    </row>
    <row r="56" spans="1:60" outlineLevel="1" x14ac:dyDescent="0.2">
      <c r="A56" s="180">
        <v>30</v>
      </c>
      <c r="B56" s="181" t="s">
        <v>364</v>
      </c>
      <c r="C56" s="189" t="s">
        <v>365</v>
      </c>
      <c r="D56" s="182" t="s">
        <v>212</v>
      </c>
      <c r="E56" s="183">
        <v>0.92500000000000004</v>
      </c>
      <c r="F56" s="184"/>
      <c r="G56" s="185">
        <f>ROUND(E56*F56,2)</f>
        <v>0</v>
      </c>
      <c r="H56" s="162"/>
      <c r="I56" s="161">
        <f>ROUND(E56*H56,2)</f>
        <v>0</v>
      </c>
      <c r="J56" s="162"/>
      <c r="K56" s="161">
        <f>ROUND(E56*J56,2)</f>
        <v>0</v>
      </c>
      <c r="L56" s="161">
        <v>21</v>
      </c>
      <c r="M56" s="161">
        <f>G56*(1+L56/100)</f>
        <v>0</v>
      </c>
      <c r="N56" s="160">
        <v>0</v>
      </c>
      <c r="O56" s="160">
        <f>ROUND(E56*N56,2)</f>
        <v>0</v>
      </c>
      <c r="P56" s="160">
        <v>0</v>
      </c>
      <c r="Q56" s="160">
        <f>ROUND(E56*P56,2)</f>
        <v>0</v>
      </c>
      <c r="R56" s="161"/>
      <c r="S56" s="161" t="s">
        <v>178</v>
      </c>
      <c r="T56" s="161" t="s">
        <v>178</v>
      </c>
      <c r="U56" s="161">
        <v>0.49</v>
      </c>
      <c r="V56" s="161">
        <f>ROUND(E56*U56,2)</f>
        <v>0.45</v>
      </c>
      <c r="W56" s="161"/>
      <c r="X56" s="161" t="s">
        <v>366</v>
      </c>
      <c r="Y56" s="161" t="s">
        <v>119</v>
      </c>
      <c r="Z56" s="151"/>
      <c r="AA56" s="151"/>
      <c r="AB56" s="151"/>
      <c r="AC56" s="151"/>
      <c r="AD56" s="151"/>
      <c r="AE56" s="151"/>
      <c r="AF56" s="151"/>
      <c r="AG56" s="151" t="s">
        <v>367</v>
      </c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80">
        <v>31</v>
      </c>
      <c r="B57" s="181" t="s">
        <v>368</v>
      </c>
      <c r="C57" s="189" t="s">
        <v>369</v>
      </c>
      <c r="D57" s="182" t="s">
        <v>212</v>
      </c>
      <c r="E57" s="183">
        <v>12.95</v>
      </c>
      <c r="F57" s="184"/>
      <c r="G57" s="185">
        <f>ROUND(E57*F57,2)</f>
        <v>0</v>
      </c>
      <c r="H57" s="162"/>
      <c r="I57" s="161">
        <f>ROUND(E57*H57,2)</f>
        <v>0</v>
      </c>
      <c r="J57" s="162"/>
      <c r="K57" s="161">
        <f>ROUND(E57*J57,2)</f>
        <v>0</v>
      </c>
      <c r="L57" s="161">
        <v>21</v>
      </c>
      <c r="M57" s="161">
        <f>G57*(1+L57/100)</f>
        <v>0</v>
      </c>
      <c r="N57" s="160">
        <v>0</v>
      </c>
      <c r="O57" s="160">
        <f>ROUND(E57*N57,2)</f>
        <v>0</v>
      </c>
      <c r="P57" s="160">
        <v>0</v>
      </c>
      <c r="Q57" s="160">
        <f>ROUND(E57*P57,2)</f>
        <v>0</v>
      </c>
      <c r="R57" s="161"/>
      <c r="S57" s="161" t="s">
        <v>178</v>
      </c>
      <c r="T57" s="161" t="s">
        <v>178</v>
      </c>
      <c r="U57" s="161">
        <v>0</v>
      </c>
      <c r="V57" s="161">
        <f>ROUND(E57*U57,2)</f>
        <v>0</v>
      </c>
      <c r="W57" s="161"/>
      <c r="X57" s="161" t="s">
        <v>366</v>
      </c>
      <c r="Y57" s="161" t="s">
        <v>119</v>
      </c>
      <c r="Z57" s="151"/>
      <c r="AA57" s="151"/>
      <c r="AB57" s="151"/>
      <c r="AC57" s="151"/>
      <c r="AD57" s="151"/>
      <c r="AE57" s="151"/>
      <c r="AF57" s="151"/>
      <c r="AG57" s="151" t="s">
        <v>367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74">
        <v>32</v>
      </c>
      <c r="B58" s="175" t="s">
        <v>370</v>
      </c>
      <c r="C58" s="187" t="s">
        <v>371</v>
      </c>
      <c r="D58" s="176" t="s">
        <v>212</v>
      </c>
      <c r="E58" s="177">
        <v>0.92500000000000004</v>
      </c>
      <c r="F58" s="178"/>
      <c r="G58" s="179">
        <f>ROUND(E58*F58,2)</f>
        <v>0</v>
      </c>
      <c r="H58" s="162"/>
      <c r="I58" s="161">
        <f>ROUND(E58*H58,2)</f>
        <v>0</v>
      </c>
      <c r="J58" s="162"/>
      <c r="K58" s="161">
        <f>ROUND(E58*J58,2)</f>
        <v>0</v>
      </c>
      <c r="L58" s="161">
        <v>21</v>
      </c>
      <c r="M58" s="161">
        <f>G58*(1+L58/100)</f>
        <v>0</v>
      </c>
      <c r="N58" s="160">
        <v>0</v>
      </c>
      <c r="O58" s="160">
        <f>ROUND(E58*N58,2)</f>
        <v>0</v>
      </c>
      <c r="P58" s="160">
        <v>0</v>
      </c>
      <c r="Q58" s="160">
        <f>ROUND(E58*P58,2)</f>
        <v>0</v>
      </c>
      <c r="R58" s="161"/>
      <c r="S58" s="161" t="s">
        <v>116</v>
      </c>
      <c r="T58" s="161" t="s">
        <v>117</v>
      </c>
      <c r="U58" s="161">
        <v>0</v>
      </c>
      <c r="V58" s="161">
        <f>ROUND(E58*U58,2)</f>
        <v>0</v>
      </c>
      <c r="W58" s="161"/>
      <c r="X58" s="161" t="s">
        <v>366</v>
      </c>
      <c r="Y58" s="161" t="s">
        <v>119</v>
      </c>
      <c r="Z58" s="151"/>
      <c r="AA58" s="151"/>
      <c r="AB58" s="151"/>
      <c r="AC58" s="151"/>
      <c r="AD58" s="151"/>
      <c r="AE58" s="151"/>
      <c r="AF58" s="151"/>
      <c r="AG58" s="151" t="s">
        <v>367</v>
      </c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x14ac:dyDescent="0.2">
      <c r="A59" s="3"/>
      <c r="B59" s="4"/>
      <c r="C59" s="190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E59">
        <v>15</v>
      </c>
      <c r="AF59">
        <v>21</v>
      </c>
      <c r="AG59" t="s">
        <v>97</v>
      </c>
    </row>
    <row r="60" spans="1:60" x14ac:dyDescent="0.2">
      <c r="A60" s="154"/>
      <c r="B60" s="155" t="s">
        <v>31</v>
      </c>
      <c r="C60" s="191"/>
      <c r="D60" s="156"/>
      <c r="E60" s="157"/>
      <c r="F60" s="157"/>
      <c r="G60" s="173">
        <f>G8+G35+G51+G53+G55</f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E60">
        <f>SUMIF(L7:L58,AE59,G7:G58)</f>
        <v>0</v>
      </c>
      <c r="AF60">
        <f>SUMIF(L7:L58,AF59,G7:G58)</f>
        <v>0</v>
      </c>
      <c r="AG60" t="s">
        <v>171</v>
      </c>
    </row>
    <row r="61" spans="1:60" x14ac:dyDescent="0.2">
      <c r="A61" s="3"/>
      <c r="B61" s="4"/>
      <c r="C61" s="190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3"/>
      <c r="B62" s="4"/>
      <c r="C62" s="190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267" t="s">
        <v>172</v>
      </c>
      <c r="B63" s="267"/>
      <c r="C63" s="268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48"/>
      <c r="B64" s="249"/>
      <c r="C64" s="250"/>
      <c r="D64" s="249"/>
      <c r="E64" s="249"/>
      <c r="F64" s="249"/>
      <c r="G64" s="25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G64" t="s">
        <v>173</v>
      </c>
    </row>
    <row r="65" spans="1:33" x14ac:dyDescent="0.2">
      <c r="A65" s="252"/>
      <c r="B65" s="253"/>
      <c r="C65" s="254"/>
      <c r="D65" s="253"/>
      <c r="E65" s="253"/>
      <c r="F65" s="253"/>
      <c r="G65" s="25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A66" s="252"/>
      <c r="B66" s="253"/>
      <c r="C66" s="254"/>
      <c r="D66" s="253"/>
      <c r="E66" s="253"/>
      <c r="F66" s="253"/>
      <c r="G66" s="25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A67" s="252"/>
      <c r="B67" s="253"/>
      <c r="C67" s="254"/>
      <c r="D67" s="253"/>
      <c r="E67" s="253"/>
      <c r="F67" s="253"/>
      <c r="G67" s="25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">
      <c r="A68" s="256"/>
      <c r="B68" s="257"/>
      <c r="C68" s="258"/>
      <c r="D68" s="257"/>
      <c r="E68" s="257"/>
      <c r="F68" s="257"/>
      <c r="G68" s="259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3" x14ac:dyDescent="0.2">
      <c r="A69" s="3"/>
      <c r="B69" s="4"/>
      <c r="C69" s="190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33" x14ac:dyDescent="0.2">
      <c r="C70" s="192"/>
      <c r="D70" s="10"/>
      <c r="AG70" t="s">
        <v>174</v>
      </c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64:G68"/>
    <mergeCell ref="A1:G1"/>
    <mergeCell ref="C2:G2"/>
    <mergeCell ref="C3:G3"/>
    <mergeCell ref="C4:G4"/>
    <mergeCell ref="A63:C63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01 Pol</vt:lpstr>
      <vt:lpstr>01 02 Pol</vt:lpstr>
      <vt:lpstr>01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'01 03 Pol'!Názvy_tisku</vt:lpstr>
      <vt:lpstr>oadresa</vt:lpstr>
      <vt:lpstr>Stavba!Objednatel</vt:lpstr>
      <vt:lpstr>Stavba!Objekt</vt:lpstr>
      <vt:lpstr>'01 01 Pol'!Oblast_tisku</vt:lpstr>
      <vt:lpstr>'01 02 Pol'!Oblast_tisku</vt:lpstr>
      <vt:lpstr>'01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Machycek</dc:creator>
  <cp:lastModifiedBy>Jiří Juřena</cp:lastModifiedBy>
  <cp:lastPrinted>2019-03-19T12:27:02Z</cp:lastPrinted>
  <dcterms:created xsi:type="dcterms:W3CDTF">2009-04-08T07:15:50Z</dcterms:created>
  <dcterms:modified xsi:type="dcterms:W3CDTF">2024-03-13T10:25:37Z</dcterms:modified>
</cp:coreProperties>
</file>