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2023\2023_INVESTIČNÍ AKCE\ORG_63000035_ Bravinné - prodloužení vodovodního řadu\02_Podklady pro zveřejnění\"/>
    </mc:Choice>
  </mc:AlternateContent>
  <xr:revisionPtr revIDLastSave="0" documentId="8_{448C8BD7-0FE7-43B7-AF85-99C6B4BE735E}" xr6:coauthVersionLast="47" xr6:coauthVersionMax="47" xr10:uidLastSave="{00000000-0000-0000-0000-000000000000}"/>
  <bookViews>
    <workbookView xWindow="780" yWindow="780" windowWidth="21615" windowHeight="11385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1 1 Pol" sheetId="12" r:id="rId4"/>
    <sheet name="1 2 Pol" sheetId="13" r:id="rId5"/>
    <sheet name="1 3 Pol" sheetId="14" r:id="rId6"/>
    <sheet name="1 4 Pol" sheetId="15" r:id="rId7"/>
    <sheet name="1 5 Pol" sheetId="16" r:id="rId8"/>
  </sheets>
  <externalReferences>
    <externalReference r:id="rId9"/>
  </externalReferences>
  <definedNames>
    <definedName name="CelkemDPHVypocet" localSheetId="1">Stavba!$H$47</definedName>
    <definedName name="CenaCelkem">Stavba!$G$29</definedName>
    <definedName name="CenaCelkemBezDPH">Stavba!$G$28</definedName>
    <definedName name="CenaCelkemVypocet" localSheetId="1">Stavba!$I$47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'1 1 Pol'!$1:$7</definedName>
    <definedName name="_xlnm.Print_Titles" localSheetId="4">'1 2 Pol'!$1:$7</definedName>
    <definedName name="_xlnm.Print_Titles" localSheetId="5">'1 3 Pol'!$1:$7</definedName>
    <definedName name="_xlnm.Print_Titles" localSheetId="6">'1 4 Pol'!$1:$7</definedName>
    <definedName name="_xlnm.Print_Titles" localSheetId="7">'1 5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'1 1 Pol'!$A$1:$Y$234</definedName>
    <definedName name="_xlnm.Print_Area" localSheetId="4">'1 2 Pol'!$A$1:$Y$116</definedName>
    <definedName name="_xlnm.Print_Area" localSheetId="5">'1 3 Pol'!$A$1:$Y$75</definedName>
    <definedName name="_xlnm.Print_Area" localSheetId="6">'1 4 Pol'!$A$1:$Y$74</definedName>
    <definedName name="_xlnm.Print_Area" localSheetId="7">'1 5 Pol'!$A$1:$Y$23</definedName>
    <definedName name="_xlnm.Print_Area" localSheetId="1">Stavba!$A$1:$J$74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Stavba!$F$47</definedName>
    <definedName name="ZakladDPHZakl">Stavba!$G$25</definedName>
    <definedName name="ZakladDPHZaklVypocet" localSheetId="1">Stavba!$G$47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73" i="1" l="1"/>
  <c r="I72" i="1"/>
  <c r="I71" i="1"/>
  <c r="I70" i="1"/>
  <c r="I69" i="1"/>
  <c r="I68" i="1"/>
  <c r="I67" i="1"/>
  <c r="I66" i="1"/>
  <c r="I65" i="1"/>
  <c r="I64" i="1"/>
  <c r="I63" i="1"/>
  <c r="I62" i="1"/>
  <c r="I61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22" i="16"/>
  <c r="BA20" i="16"/>
  <c r="G9" i="16"/>
  <c r="I9" i="16"/>
  <c r="I8" i="16" s="1"/>
  <c r="K9" i="16"/>
  <c r="K8" i="16" s="1"/>
  <c r="M9" i="16"/>
  <c r="O9" i="16"/>
  <c r="Q9" i="16"/>
  <c r="Q8" i="16" s="1"/>
  <c r="V9" i="16"/>
  <c r="G10" i="16"/>
  <c r="M10" i="16" s="1"/>
  <c r="I10" i="16"/>
  <c r="K10" i="16"/>
  <c r="O10" i="16"/>
  <c r="O8" i="16" s="1"/>
  <c r="Q10" i="16"/>
  <c r="V10" i="16"/>
  <c r="V8" i="16" s="1"/>
  <c r="G11" i="16"/>
  <c r="G8" i="16" s="1"/>
  <c r="I11" i="16"/>
  <c r="K11" i="16"/>
  <c r="M11" i="16"/>
  <c r="O11" i="16"/>
  <c r="Q11" i="16"/>
  <c r="V11" i="16"/>
  <c r="G12" i="16"/>
  <c r="K12" i="16"/>
  <c r="M12" i="16"/>
  <c r="O12" i="16"/>
  <c r="V12" i="16"/>
  <c r="G13" i="16"/>
  <c r="I13" i="16"/>
  <c r="I12" i="16" s="1"/>
  <c r="K13" i="16"/>
  <c r="M13" i="16"/>
  <c r="O13" i="16"/>
  <c r="Q13" i="16"/>
  <c r="Q12" i="16" s="1"/>
  <c r="V13" i="16"/>
  <c r="G14" i="16"/>
  <c r="I14" i="16"/>
  <c r="K14" i="16"/>
  <c r="O14" i="16"/>
  <c r="V14" i="16"/>
  <c r="G15" i="16"/>
  <c r="I15" i="16"/>
  <c r="K15" i="16"/>
  <c r="M15" i="16"/>
  <c r="M14" i="16" s="1"/>
  <c r="O15" i="16"/>
  <c r="Q15" i="16"/>
  <c r="Q14" i="16" s="1"/>
  <c r="V15" i="16"/>
  <c r="G16" i="16"/>
  <c r="K16" i="16"/>
  <c r="O16" i="16"/>
  <c r="G17" i="16"/>
  <c r="I17" i="16"/>
  <c r="I16" i="16" s="1"/>
  <c r="K17" i="16"/>
  <c r="M17" i="16"/>
  <c r="M16" i="16" s="1"/>
  <c r="O17" i="16"/>
  <c r="Q17" i="16"/>
  <c r="Q16" i="16" s="1"/>
  <c r="V17" i="16"/>
  <c r="V16" i="16" s="1"/>
  <c r="G18" i="16"/>
  <c r="K18" i="16"/>
  <c r="V18" i="16"/>
  <c r="G19" i="16"/>
  <c r="I19" i="16"/>
  <c r="I18" i="16" s="1"/>
  <c r="K19" i="16"/>
  <c r="M19" i="16"/>
  <c r="M18" i="16" s="1"/>
  <c r="O19" i="16"/>
  <c r="O18" i="16" s="1"/>
  <c r="Q19" i="16"/>
  <c r="Q18" i="16" s="1"/>
  <c r="V19" i="16"/>
  <c r="AE22" i="16"/>
  <c r="G73" i="15"/>
  <c r="BA55" i="15"/>
  <c r="BA24" i="15"/>
  <c r="BA15" i="15"/>
  <c r="BA10" i="15"/>
  <c r="G8" i="15"/>
  <c r="G9" i="15"/>
  <c r="M9" i="15" s="1"/>
  <c r="I9" i="15"/>
  <c r="I8" i="15" s="1"/>
  <c r="K9" i="15"/>
  <c r="K8" i="15" s="1"/>
  <c r="O9" i="15"/>
  <c r="Q9" i="15"/>
  <c r="Q8" i="15" s="1"/>
  <c r="V9" i="15"/>
  <c r="G14" i="15"/>
  <c r="I14" i="15"/>
  <c r="K14" i="15"/>
  <c r="M14" i="15"/>
  <c r="O14" i="15"/>
  <c r="O8" i="15" s="1"/>
  <c r="Q14" i="15"/>
  <c r="V14" i="15"/>
  <c r="G18" i="15"/>
  <c r="I18" i="15"/>
  <c r="K18" i="15"/>
  <c r="M18" i="15"/>
  <c r="O18" i="15"/>
  <c r="Q18" i="15"/>
  <c r="V18" i="15"/>
  <c r="V8" i="15" s="1"/>
  <c r="G21" i="15"/>
  <c r="I21" i="15"/>
  <c r="K21" i="15"/>
  <c r="M21" i="15"/>
  <c r="O21" i="15"/>
  <c r="Q21" i="15"/>
  <c r="V21" i="15"/>
  <c r="G23" i="15"/>
  <c r="I23" i="15"/>
  <c r="K23" i="15"/>
  <c r="M23" i="15"/>
  <c r="O23" i="15"/>
  <c r="Q23" i="15"/>
  <c r="V23" i="15"/>
  <c r="G27" i="15"/>
  <c r="M27" i="15" s="1"/>
  <c r="I27" i="15"/>
  <c r="K27" i="15"/>
  <c r="O27" i="15"/>
  <c r="Q27" i="15"/>
  <c r="V27" i="15"/>
  <c r="G32" i="15"/>
  <c r="I32" i="15"/>
  <c r="K32" i="15"/>
  <c r="M32" i="15"/>
  <c r="O32" i="15"/>
  <c r="Q32" i="15"/>
  <c r="V32" i="15"/>
  <c r="G35" i="15"/>
  <c r="M35" i="15" s="1"/>
  <c r="I35" i="15"/>
  <c r="K35" i="15"/>
  <c r="O35" i="15"/>
  <c r="Q35" i="15"/>
  <c r="V35" i="15"/>
  <c r="G40" i="15"/>
  <c r="I40" i="15"/>
  <c r="K40" i="15"/>
  <c r="M40" i="15"/>
  <c r="O40" i="15"/>
  <c r="Q40" i="15"/>
  <c r="V40" i="15"/>
  <c r="G44" i="15"/>
  <c r="I44" i="15"/>
  <c r="K44" i="15"/>
  <c r="M44" i="15"/>
  <c r="O44" i="15"/>
  <c r="Q44" i="15"/>
  <c r="V44" i="15"/>
  <c r="G46" i="15"/>
  <c r="M46" i="15" s="1"/>
  <c r="I46" i="15"/>
  <c r="K46" i="15"/>
  <c r="O46" i="15"/>
  <c r="O45" i="15" s="1"/>
  <c r="Q46" i="15"/>
  <c r="Q45" i="15" s="1"/>
  <c r="V46" i="15"/>
  <c r="V45" i="15" s="1"/>
  <c r="G48" i="15"/>
  <c r="M48" i="15" s="1"/>
  <c r="I48" i="15"/>
  <c r="K48" i="15"/>
  <c r="O48" i="15"/>
  <c r="Q48" i="15"/>
  <c r="V48" i="15"/>
  <c r="G53" i="15"/>
  <c r="I53" i="15"/>
  <c r="K53" i="15"/>
  <c r="M53" i="15"/>
  <c r="O53" i="15"/>
  <c r="Q53" i="15"/>
  <c r="V53" i="15"/>
  <c r="G54" i="15"/>
  <c r="I54" i="15"/>
  <c r="K54" i="15"/>
  <c r="M54" i="15"/>
  <c r="O54" i="15"/>
  <c r="Q54" i="15"/>
  <c r="V54" i="15"/>
  <c r="G56" i="15"/>
  <c r="I56" i="15"/>
  <c r="I45" i="15" s="1"/>
  <c r="K56" i="15"/>
  <c r="K45" i="15" s="1"/>
  <c r="M56" i="15"/>
  <c r="O56" i="15"/>
  <c r="Q56" i="15"/>
  <c r="V56" i="15"/>
  <c r="G57" i="15"/>
  <c r="M57" i="15" s="1"/>
  <c r="I57" i="15"/>
  <c r="K57" i="15"/>
  <c r="O57" i="15"/>
  <c r="Q57" i="15"/>
  <c r="V57" i="15"/>
  <c r="G58" i="15"/>
  <c r="M58" i="15" s="1"/>
  <c r="I58" i="15"/>
  <c r="K58" i="15"/>
  <c r="O58" i="15"/>
  <c r="Q58" i="15"/>
  <c r="V58" i="15"/>
  <c r="G59" i="15"/>
  <c r="I59" i="15"/>
  <c r="K59" i="15"/>
  <c r="M59" i="15"/>
  <c r="O59" i="15"/>
  <c r="Q59" i="15"/>
  <c r="V59" i="15"/>
  <c r="G60" i="15"/>
  <c r="I60" i="15"/>
  <c r="K60" i="15"/>
  <c r="M60" i="15"/>
  <c r="O60" i="15"/>
  <c r="Q60" i="15"/>
  <c r="V60" i="15"/>
  <c r="G61" i="15"/>
  <c r="I61" i="15"/>
  <c r="K61" i="15"/>
  <c r="M61" i="15"/>
  <c r="O61" i="15"/>
  <c r="Q61" i="15"/>
  <c r="V61" i="15"/>
  <c r="K62" i="15"/>
  <c r="G63" i="15"/>
  <c r="M63" i="15" s="1"/>
  <c r="M62" i="15" s="1"/>
  <c r="I63" i="15"/>
  <c r="I62" i="15" s="1"/>
  <c r="K63" i="15"/>
  <c r="O63" i="15"/>
  <c r="O62" i="15" s="1"/>
  <c r="Q63" i="15"/>
  <c r="Q62" i="15" s="1"/>
  <c r="V63" i="15"/>
  <c r="V62" i="15" s="1"/>
  <c r="G66" i="15"/>
  <c r="O66" i="15"/>
  <c r="V66" i="15"/>
  <c r="G67" i="15"/>
  <c r="I67" i="15"/>
  <c r="I66" i="15" s="1"/>
  <c r="K67" i="15"/>
  <c r="K66" i="15" s="1"/>
  <c r="M67" i="15"/>
  <c r="M66" i="15" s="1"/>
  <c r="O67" i="15"/>
  <c r="Q67" i="15"/>
  <c r="Q66" i="15" s="1"/>
  <c r="V67" i="15"/>
  <c r="G68" i="15"/>
  <c r="O68" i="15"/>
  <c r="G69" i="15"/>
  <c r="I69" i="15"/>
  <c r="I68" i="15" s="1"/>
  <c r="K69" i="15"/>
  <c r="K68" i="15" s="1"/>
  <c r="M69" i="15"/>
  <c r="M68" i="15" s="1"/>
  <c r="O69" i="15"/>
  <c r="Q69" i="15"/>
  <c r="Q68" i="15" s="1"/>
  <c r="V69" i="15"/>
  <c r="V68" i="15" s="1"/>
  <c r="G70" i="15"/>
  <c r="I70" i="15"/>
  <c r="K70" i="15"/>
  <c r="M70" i="15"/>
  <c r="O70" i="15"/>
  <c r="Q70" i="15"/>
  <c r="V70" i="15"/>
  <c r="AE73" i="15"/>
  <c r="AF73" i="15"/>
  <c r="G74" i="14"/>
  <c r="BA56" i="14"/>
  <c r="BA24" i="14"/>
  <c r="BA15" i="14"/>
  <c r="BA10" i="14"/>
  <c r="G8" i="14"/>
  <c r="G9" i="14"/>
  <c r="M9" i="14" s="1"/>
  <c r="M8" i="14" s="1"/>
  <c r="I9" i="14"/>
  <c r="I8" i="14" s="1"/>
  <c r="K9" i="14"/>
  <c r="K8" i="14" s="1"/>
  <c r="O9" i="14"/>
  <c r="Q9" i="14"/>
  <c r="Q8" i="14" s="1"/>
  <c r="V9" i="14"/>
  <c r="G14" i="14"/>
  <c r="I14" i="14"/>
  <c r="K14" i="14"/>
  <c r="M14" i="14"/>
  <c r="O14" i="14"/>
  <c r="O8" i="14" s="1"/>
  <c r="Q14" i="14"/>
  <c r="V14" i="14"/>
  <c r="G18" i="14"/>
  <c r="I18" i="14"/>
  <c r="K18" i="14"/>
  <c r="M18" i="14"/>
  <c r="O18" i="14"/>
  <c r="Q18" i="14"/>
  <c r="V18" i="14"/>
  <c r="G21" i="14"/>
  <c r="I21" i="14"/>
  <c r="K21" i="14"/>
  <c r="M21" i="14"/>
  <c r="O21" i="14"/>
  <c r="Q21" i="14"/>
  <c r="V21" i="14"/>
  <c r="G23" i="14"/>
  <c r="I23" i="14"/>
  <c r="K23" i="14"/>
  <c r="M23" i="14"/>
  <c r="O23" i="14"/>
  <c r="Q23" i="14"/>
  <c r="V23" i="14"/>
  <c r="G27" i="14"/>
  <c r="M27" i="14" s="1"/>
  <c r="I27" i="14"/>
  <c r="K27" i="14"/>
  <c r="O27" i="14"/>
  <c r="Q27" i="14"/>
  <c r="V27" i="14"/>
  <c r="V8" i="14" s="1"/>
  <c r="G32" i="14"/>
  <c r="I32" i="14"/>
  <c r="K32" i="14"/>
  <c r="M32" i="14"/>
  <c r="O32" i="14"/>
  <c r="Q32" i="14"/>
  <c r="V32" i="14"/>
  <c r="G35" i="14"/>
  <c r="I35" i="14"/>
  <c r="K35" i="14"/>
  <c r="M35" i="14"/>
  <c r="O35" i="14"/>
  <c r="Q35" i="14"/>
  <c r="V35" i="14"/>
  <c r="G40" i="14"/>
  <c r="I40" i="14"/>
  <c r="K40" i="14"/>
  <c r="M40" i="14"/>
  <c r="O40" i="14"/>
  <c r="Q40" i="14"/>
  <c r="V40" i="14"/>
  <c r="G45" i="14"/>
  <c r="I45" i="14"/>
  <c r="K45" i="14"/>
  <c r="M45" i="14"/>
  <c r="O45" i="14"/>
  <c r="Q45" i="14"/>
  <c r="V45" i="14"/>
  <c r="G47" i="14"/>
  <c r="M47" i="14" s="1"/>
  <c r="I47" i="14"/>
  <c r="K47" i="14"/>
  <c r="O47" i="14"/>
  <c r="O46" i="14" s="1"/>
  <c r="Q47" i="14"/>
  <c r="Q46" i="14" s="1"/>
  <c r="V47" i="14"/>
  <c r="V46" i="14" s="1"/>
  <c r="G49" i="14"/>
  <c r="M49" i="14" s="1"/>
  <c r="I49" i="14"/>
  <c r="K49" i="14"/>
  <c r="O49" i="14"/>
  <c r="Q49" i="14"/>
  <c r="V49" i="14"/>
  <c r="G53" i="14"/>
  <c r="I53" i="14"/>
  <c r="K53" i="14"/>
  <c r="M53" i="14"/>
  <c r="O53" i="14"/>
  <c r="Q53" i="14"/>
  <c r="V53" i="14"/>
  <c r="G54" i="14"/>
  <c r="I54" i="14"/>
  <c r="K54" i="14"/>
  <c r="M54" i="14"/>
  <c r="O54" i="14"/>
  <c r="Q54" i="14"/>
  <c r="V54" i="14"/>
  <c r="G55" i="14"/>
  <c r="I55" i="14"/>
  <c r="I46" i="14" s="1"/>
  <c r="K55" i="14"/>
  <c r="K46" i="14" s="1"/>
  <c r="M55" i="14"/>
  <c r="O55" i="14"/>
  <c r="Q55" i="14"/>
  <c r="V55" i="14"/>
  <c r="G57" i="14"/>
  <c r="M57" i="14" s="1"/>
  <c r="I57" i="14"/>
  <c r="K57" i="14"/>
  <c r="O57" i="14"/>
  <c r="Q57" i="14"/>
  <c r="V57" i="14"/>
  <c r="G58" i="14"/>
  <c r="M58" i="14" s="1"/>
  <c r="I58" i="14"/>
  <c r="K58" i="14"/>
  <c r="O58" i="14"/>
  <c r="Q58" i="14"/>
  <c r="V58" i="14"/>
  <c r="G59" i="14"/>
  <c r="I59" i="14"/>
  <c r="K59" i="14"/>
  <c r="M59" i="14"/>
  <c r="O59" i="14"/>
  <c r="Q59" i="14"/>
  <c r="V59" i="14"/>
  <c r="G60" i="14"/>
  <c r="I60" i="14"/>
  <c r="K60" i="14"/>
  <c r="M60" i="14"/>
  <c r="O60" i="14"/>
  <c r="Q60" i="14"/>
  <c r="V60" i="14"/>
  <c r="G61" i="14"/>
  <c r="I61" i="14"/>
  <c r="K61" i="14"/>
  <c r="M61" i="14"/>
  <c r="O61" i="14"/>
  <c r="Q61" i="14"/>
  <c r="V61" i="14"/>
  <c r="K62" i="14"/>
  <c r="V62" i="14"/>
  <c r="G63" i="14"/>
  <c r="M63" i="14" s="1"/>
  <c r="M62" i="14" s="1"/>
  <c r="I63" i="14"/>
  <c r="I62" i="14" s="1"/>
  <c r="K63" i="14"/>
  <c r="O63" i="14"/>
  <c r="O62" i="14" s="1"/>
  <c r="Q63" i="14"/>
  <c r="Q62" i="14" s="1"/>
  <c r="V63" i="14"/>
  <c r="G66" i="14"/>
  <c r="I66" i="14"/>
  <c r="O66" i="14"/>
  <c r="V66" i="14"/>
  <c r="G67" i="14"/>
  <c r="I67" i="14"/>
  <c r="K67" i="14"/>
  <c r="K66" i="14" s="1"/>
  <c r="M67" i="14"/>
  <c r="M66" i="14" s="1"/>
  <c r="O67" i="14"/>
  <c r="Q67" i="14"/>
  <c r="Q66" i="14" s="1"/>
  <c r="V67" i="14"/>
  <c r="G68" i="14"/>
  <c r="O68" i="14"/>
  <c r="G69" i="14"/>
  <c r="I69" i="14"/>
  <c r="I68" i="14" s="1"/>
  <c r="K69" i="14"/>
  <c r="M69" i="14"/>
  <c r="M68" i="14" s="1"/>
  <c r="O69" i="14"/>
  <c r="Q69" i="14"/>
  <c r="Q68" i="14" s="1"/>
  <c r="V69" i="14"/>
  <c r="V68" i="14" s="1"/>
  <c r="G70" i="14"/>
  <c r="I70" i="14"/>
  <c r="K70" i="14"/>
  <c r="K68" i="14" s="1"/>
  <c r="M70" i="14"/>
  <c r="O70" i="14"/>
  <c r="Q70" i="14"/>
  <c r="V70" i="14"/>
  <c r="G71" i="14"/>
  <c r="I71" i="14"/>
  <c r="K71" i="14"/>
  <c r="M71" i="14"/>
  <c r="O71" i="14"/>
  <c r="Q71" i="14"/>
  <c r="V71" i="14"/>
  <c r="AE74" i="14"/>
  <c r="G115" i="13"/>
  <c r="BA91" i="13"/>
  <c r="BA89" i="13"/>
  <c r="BA70" i="13"/>
  <c r="BA66" i="13"/>
  <c r="BA56" i="13"/>
  <c r="BA41" i="13"/>
  <c r="BA37" i="13"/>
  <c r="BA33" i="13"/>
  <c r="BA28" i="13"/>
  <c r="BA24" i="13"/>
  <c r="BA20" i="13"/>
  <c r="BA16" i="13"/>
  <c r="BA10" i="13"/>
  <c r="G9" i="13"/>
  <c r="I9" i="13"/>
  <c r="I8" i="13" s="1"/>
  <c r="K9" i="13"/>
  <c r="K8" i="13" s="1"/>
  <c r="M9" i="13"/>
  <c r="O9" i="13"/>
  <c r="Q9" i="13"/>
  <c r="Q8" i="13" s="1"/>
  <c r="V9" i="13"/>
  <c r="G15" i="13"/>
  <c r="I15" i="13"/>
  <c r="K15" i="13"/>
  <c r="M15" i="13"/>
  <c r="O15" i="13"/>
  <c r="O8" i="13" s="1"/>
  <c r="Q15" i="13"/>
  <c r="V15" i="13"/>
  <c r="V8" i="13" s="1"/>
  <c r="G19" i="13"/>
  <c r="I19" i="13"/>
  <c r="K19" i="13"/>
  <c r="M19" i="13"/>
  <c r="O19" i="13"/>
  <c r="Q19" i="13"/>
  <c r="V19" i="13"/>
  <c r="G23" i="13"/>
  <c r="I23" i="13"/>
  <c r="K23" i="13"/>
  <c r="M23" i="13"/>
  <c r="O23" i="13"/>
  <c r="Q23" i="13"/>
  <c r="V23" i="13"/>
  <c r="G27" i="13"/>
  <c r="I27" i="13"/>
  <c r="K27" i="13"/>
  <c r="M27" i="13"/>
  <c r="O27" i="13"/>
  <c r="Q27" i="13"/>
  <c r="V27" i="13"/>
  <c r="G32" i="13"/>
  <c r="I32" i="13"/>
  <c r="K32" i="13"/>
  <c r="M32" i="13"/>
  <c r="O32" i="13"/>
  <c r="Q32" i="13"/>
  <c r="V32" i="13"/>
  <c r="G36" i="13"/>
  <c r="I36" i="13"/>
  <c r="K36" i="13"/>
  <c r="M36" i="13"/>
  <c r="O36" i="13"/>
  <c r="Q36" i="13"/>
  <c r="V36" i="13"/>
  <c r="G40" i="13"/>
  <c r="M40" i="13" s="1"/>
  <c r="I40" i="13"/>
  <c r="K40" i="13"/>
  <c r="O40" i="13"/>
  <c r="Q40" i="13"/>
  <c r="V40" i="13"/>
  <c r="G44" i="13"/>
  <c r="I44" i="13"/>
  <c r="K44" i="13"/>
  <c r="M44" i="13"/>
  <c r="O44" i="13"/>
  <c r="Q44" i="13"/>
  <c r="V44" i="13"/>
  <c r="G48" i="13"/>
  <c r="M48" i="13" s="1"/>
  <c r="I48" i="13"/>
  <c r="K48" i="13"/>
  <c r="O48" i="13"/>
  <c r="Q48" i="13"/>
  <c r="V48" i="13"/>
  <c r="G50" i="13"/>
  <c r="I50" i="13"/>
  <c r="K50" i="13"/>
  <c r="M50" i="13"/>
  <c r="O50" i="13"/>
  <c r="Q50" i="13"/>
  <c r="V50" i="13"/>
  <c r="G53" i="13"/>
  <c r="G8" i="13" s="1"/>
  <c r="I53" i="13"/>
  <c r="K53" i="13"/>
  <c r="O53" i="13"/>
  <c r="Q53" i="13"/>
  <c r="V53" i="13"/>
  <c r="G55" i="13"/>
  <c r="I55" i="13"/>
  <c r="K55" i="13"/>
  <c r="M55" i="13"/>
  <c r="O55" i="13"/>
  <c r="Q55" i="13"/>
  <c r="V55" i="13"/>
  <c r="G59" i="13"/>
  <c r="I59" i="13"/>
  <c r="K59" i="13"/>
  <c r="M59" i="13"/>
  <c r="O59" i="13"/>
  <c r="Q59" i="13"/>
  <c r="V59" i="13"/>
  <c r="G65" i="13"/>
  <c r="I65" i="13"/>
  <c r="K65" i="13"/>
  <c r="M65" i="13"/>
  <c r="O65" i="13"/>
  <c r="Q65" i="13"/>
  <c r="V65" i="13"/>
  <c r="G69" i="13"/>
  <c r="I69" i="13"/>
  <c r="K69" i="13"/>
  <c r="M69" i="13"/>
  <c r="O69" i="13"/>
  <c r="Q69" i="13"/>
  <c r="V69" i="13"/>
  <c r="I73" i="13"/>
  <c r="G74" i="13"/>
  <c r="G73" i="13" s="1"/>
  <c r="I74" i="13"/>
  <c r="K74" i="13"/>
  <c r="K73" i="13" s="1"/>
  <c r="M74" i="13"/>
  <c r="M73" i="13" s="1"/>
  <c r="O74" i="13"/>
  <c r="O73" i="13" s="1"/>
  <c r="Q74" i="13"/>
  <c r="Q73" i="13" s="1"/>
  <c r="V74" i="13"/>
  <c r="V73" i="13" s="1"/>
  <c r="G80" i="13"/>
  <c r="G79" i="13" s="1"/>
  <c r="I80" i="13"/>
  <c r="I79" i="13" s="1"/>
  <c r="K80" i="13"/>
  <c r="K79" i="13" s="1"/>
  <c r="M80" i="13"/>
  <c r="O80" i="13"/>
  <c r="O79" i="13" s="1"/>
  <c r="Q80" i="13"/>
  <c r="Q79" i="13" s="1"/>
  <c r="V80" i="13"/>
  <c r="G82" i="13"/>
  <c r="I82" i="13"/>
  <c r="K82" i="13"/>
  <c r="M82" i="13"/>
  <c r="O82" i="13"/>
  <c r="Q82" i="13"/>
  <c r="V82" i="13"/>
  <c r="V79" i="13" s="1"/>
  <c r="G84" i="13"/>
  <c r="M84" i="13" s="1"/>
  <c r="I84" i="13"/>
  <c r="K84" i="13"/>
  <c r="O84" i="13"/>
  <c r="Q84" i="13"/>
  <c r="V84" i="13"/>
  <c r="G86" i="13"/>
  <c r="I86" i="13"/>
  <c r="K86" i="13"/>
  <c r="M86" i="13"/>
  <c r="O86" i="13"/>
  <c r="Q86" i="13"/>
  <c r="V86" i="13"/>
  <c r="G87" i="13"/>
  <c r="M87" i="13" s="1"/>
  <c r="I87" i="13"/>
  <c r="K87" i="13"/>
  <c r="O87" i="13"/>
  <c r="Q87" i="13"/>
  <c r="V87" i="13"/>
  <c r="G88" i="13"/>
  <c r="I88" i="13"/>
  <c r="K88" i="13"/>
  <c r="M88" i="13"/>
  <c r="O88" i="13"/>
  <c r="Q88" i="13"/>
  <c r="V88" i="13"/>
  <c r="G90" i="13"/>
  <c r="I90" i="13"/>
  <c r="K90" i="13"/>
  <c r="M90" i="13"/>
  <c r="O90" i="13"/>
  <c r="Q90" i="13"/>
  <c r="V90" i="13"/>
  <c r="G92" i="13"/>
  <c r="I92" i="13"/>
  <c r="K92" i="13"/>
  <c r="M92" i="13"/>
  <c r="O92" i="13"/>
  <c r="Q92" i="13"/>
  <c r="V92" i="13"/>
  <c r="G94" i="13"/>
  <c r="I94" i="13"/>
  <c r="K94" i="13"/>
  <c r="M94" i="13"/>
  <c r="O94" i="13"/>
  <c r="Q94" i="13"/>
  <c r="V94" i="13"/>
  <c r="G95" i="13"/>
  <c r="M95" i="13" s="1"/>
  <c r="I95" i="13"/>
  <c r="K95" i="13"/>
  <c r="O95" i="13"/>
  <c r="Q95" i="13"/>
  <c r="V95" i="13"/>
  <c r="G96" i="13"/>
  <c r="I96" i="13"/>
  <c r="K96" i="13"/>
  <c r="M96" i="13"/>
  <c r="O96" i="13"/>
  <c r="Q96" i="13"/>
  <c r="V96" i="13"/>
  <c r="G97" i="13"/>
  <c r="M97" i="13" s="1"/>
  <c r="I97" i="13"/>
  <c r="K97" i="13"/>
  <c r="O97" i="13"/>
  <c r="Q97" i="13"/>
  <c r="V97" i="13"/>
  <c r="G99" i="13"/>
  <c r="M99" i="13" s="1"/>
  <c r="I99" i="13"/>
  <c r="K99" i="13"/>
  <c r="O99" i="13"/>
  <c r="Q99" i="13"/>
  <c r="V99" i="13"/>
  <c r="G100" i="13"/>
  <c r="I100" i="13"/>
  <c r="K100" i="13"/>
  <c r="M100" i="13"/>
  <c r="O100" i="13"/>
  <c r="Q100" i="13"/>
  <c r="V100" i="13"/>
  <c r="G101" i="13"/>
  <c r="M101" i="13" s="1"/>
  <c r="I101" i="13"/>
  <c r="K101" i="13"/>
  <c r="O101" i="13"/>
  <c r="Q101" i="13"/>
  <c r="V101" i="13"/>
  <c r="G102" i="13"/>
  <c r="I102" i="13"/>
  <c r="K102" i="13"/>
  <c r="M102" i="13"/>
  <c r="O102" i="13"/>
  <c r="Q102" i="13"/>
  <c r="V102" i="13"/>
  <c r="G103" i="13"/>
  <c r="M103" i="13" s="1"/>
  <c r="I103" i="13"/>
  <c r="K103" i="13"/>
  <c r="O103" i="13"/>
  <c r="Q103" i="13"/>
  <c r="V103" i="13"/>
  <c r="G104" i="13"/>
  <c r="I104" i="13"/>
  <c r="K104" i="13"/>
  <c r="M104" i="13"/>
  <c r="O104" i="13"/>
  <c r="Q104" i="13"/>
  <c r="V104" i="13"/>
  <c r="G105" i="13"/>
  <c r="I105" i="13"/>
  <c r="K105" i="13"/>
  <c r="M105" i="13"/>
  <c r="O105" i="13"/>
  <c r="Q105" i="13"/>
  <c r="V105" i="13"/>
  <c r="G106" i="13"/>
  <c r="I106" i="13"/>
  <c r="K106" i="13"/>
  <c r="M106" i="13"/>
  <c r="O106" i="13"/>
  <c r="Q106" i="13"/>
  <c r="V106" i="13"/>
  <c r="G107" i="13"/>
  <c r="I107" i="13"/>
  <c r="K107" i="13"/>
  <c r="M107" i="13"/>
  <c r="O107" i="13"/>
  <c r="Q107" i="13"/>
  <c r="V107" i="13"/>
  <c r="G108" i="13"/>
  <c r="M108" i="13" s="1"/>
  <c r="I108" i="13"/>
  <c r="K108" i="13"/>
  <c r="O108" i="13"/>
  <c r="Q108" i="13"/>
  <c r="V108" i="13"/>
  <c r="G109" i="13"/>
  <c r="I109" i="13"/>
  <c r="K109" i="13"/>
  <c r="M109" i="13"/>
  <c r="O109" i="13"/>
  <c r="Q109" i="13"/>
  <c r="V109" i="13"/>
  <c r="V110" i="13"/>
  <c r="G111" i="13"/>
  <c r="M111" i="13" s="1"/>
  <c r="M110" i="13" s="1"/>
  <c r="I111" i="13"/>
  <c r="I110" i="13" s="1"/>
  <c r="K111" i="13"/>
  <c r="K110" i="13" s="1"/>
  <c r="O111" i="13"/>
  <c r="O110" i="13" s="1"/>
  <c r="Q111" i="13"/>
  <c r="Q110" i="13" s="1"/>
  <c r="V111" i="13"/>
  <c r="AE115" i="13"/>
  <c r="G233" i="12"/>
  <c r="BA229" i="12"/>
  <c r="BA186" i="12"/>
  <c r="BA184" i="12"/>
  <c r="BA182" i="12"/>
  <c r="BA167" i="12"/>
  <c r="BA121" i="12"/>
  <c r="BA113" i="12"/>
  <c r="BA109" i="12"/>
  <c r="BA73" i="12"/>
  <c r="BA57" i="12"/>
  <c r="BA53" i="12"/>
  <c r="BA49" i="12"/>
  <c r="BA42" i="12"/>
  <c r="BA38" i="12"/>
  <c r="BA34" i="12"/>
  <c r="BA30" i="12"/>
  <c r="BA23" i="12"/>
  <c r="BA19" i="12"/>
  <c r="BA17" i="12"/>
  <c r="BA15" i="12"/>
  <c r="BA13" i="12"/>
  <c r="G9" i="12"/>
  <c r="I9" i="12"/>
  <c r="K9" i="12"/>
  <c r="M9" i="12"/>
  <c r="O9" i="12"/>
  <c r="O8" i="12" s="1"/>
  <c r="Q9" i="12"/>
  <c r="Q8" i="12" s="1"/>
  <c r="V9" i="12"/>
  <c r="V8" i="12" s="1"/>
  <c r="G12" i="12"/>
  <c r="M12" i="12" s="1"/>
  <c r="I12" i="12"/>
  <c r="K12" i="12"/>
  <c r="O12" i="12"/>
  <c r="Q12" i="12"/>
  <c r="V12" i="12"/>
  <c r="G14" i="12"/>
  <c r="I14" i="12"/>
  <c r="K14" i="12"/>
  <c r="M14" i="12"/>
  <c r="O14" i="12"/>
  <c r="Q14" i="12"/>
  <c r="V14" i="12"/>
  <c r="G16" i="12"/>
  <c r="I16" i="12"/>
  <c r="K16" i="12"/>
  <c r="M16" i="12"/>
  <c r="O16" i="12"/>
  <c r="Q16" i="12"/>
  <c r="V16" i="12"/>
  <c r="G18" i="12"/>
  <c r="I18" i="12"/>
  <c r="I8" i="12" s="1"/>
  <c r="K18" i="12"/>
  <c r="K8" i="12" s="1"/>
  <c r="M18" i="12"/>
  <c r="O18" i="12"/>
  <c r="Q18" i="12"/>
  <c r="V18" i="12"/>
  <c r="G22" i="12"/>
  <c r="M22" i="12" s="1"/>
  <c r="I22" i="12"/>
  <c r="K22" i="12"/>
  <c r="O22" i="12"/>
  <c r="Q22" i="12"/>
  <c r="V22" i="12"/>
  <c r="G29" i="12"/>
  <c r="M29" i="12" s="1"/>
  <c r="I29" i="12"/>
  <c r="K29" i="12"/>
  <c r="O29" i="12"/>
  <c r="Q29" i="12"/>
  <c r="V29" i="12"/>
  <c r="G33" i="12"/>
  <c r="I33" i="12"/>
  <c r="K33" i="12"/>
  <c r="M33" i="12"/>
  <c r="O33" i="12"/>
  <c r="Q33" i="12"/>
  <c r="V33" i="12"/>
  <c r="G37" i="12"/>
  <c r="I37" i="12"/>
  <c r="K37" i="12"/>
  <c r="M37" i="12"/>
  <c r="O37" i="12"/>
  <c r="Q37" i="12"/>
  <c r="V37" i="12"/>
  <c r="G41" i="12"/>
  <c r="I41" i="12"/>
  <c r="K41" i="12"/>
  <c r="M41" i="12"/>
  <c r="O41" i="12"/>
  <c r="Q41" i="12"/>
  <c r="V41" i="12"/>
  <c r="G48" i="12"/>
  <c r="I48" i="12"/>
  <c r="K48" i="12"/>
  <c r="M48" i="12"/>
  <c r="O48" i="12"/>
  <c r="Q48" i="12"/>
  <c r="V48" i="12"/>
  <c r="G52" i="12"/>
  <c r="M52" i="12" s="1"/>
  <c r="I52" i="12"/>
  <c r="K52" i="12"/>
  <c r="O52" i="12"/>
  <c r="Q52" i="12"/>
  <c r="V52" i="12"/>
  <c r="G56" i="12"/>
  <c r="I56" i="12"/>
  <c r="K56" i="12"/>
  <c r="M56" i="12"/>
  <c r="O56" i="12"/>
  <c r="Q56" i="12"/>
  <c r="V56" i="12"/>
  <c r="G60" i="12"/>
  <c r="M60" i="12" s="1"/>
  <c r="I60" i="12"/>
  <c r="K60" i="12"/>
  <c r="O60" i="12"/>
  <c r="Q60" i="12"/>
  <c r="V60" i="12"/>
  <c r="G64" i="12"/>
  <c r="I64" i="12"/>
  <c r="K64" i="12"/>
  <c r="M64" i="12"/>
  <c r="O64" i="12"/>
  <c r="Q64" i="12"/>
  <c r="V64" i="12"/>
  <c r="G66" i="12"/>
  <c r="I66" i="12"/>
  <c r="K66" i="12"/>
  <c r="M66" i="12"/>
  <c r="O66" i="12"/>
  <c r="Q66" i="12"/>
  <c r="V66" i="12"/>
  <c r="G70" i="12"/>
  <c r="I70" i="12"/>
  <c r="K70" i="12"/>
  <c r="M70" i="12"/>
  <c r="O70" i="12"/>
  <c r="Q70" i="12"/>
  <c r="V70" i="12"/>
  <c r="G72" i="12"/>
  <c r="M72" i="12" s="1"/>
  <c r="I72" i="12"/>
  <c r="K72" i="12"/>
  <c r="O72" i="12"/>
  <c r="Q72" i="12"/>
  <c r="V72" i="12"/>
  <c r="G76" i="12"/>
  <c r="M76" i="12" s="1"/>
  <c r="I76" i="12"/>
  <c r="K76" i="12"/>
  <c r="O76" i="12"/>
  <c r="Q76" i="12"/>
  <c r="V76" i="12"/>
  <c r="G80" i="12"/>
  <c r="I80" i="12"/>
  <c r="K80" i="12"/>
  <c r="M80" i="12"/>
  <c r="O80" i="12"/>
  <c r="Q80" i="12"/>
  <c r="V80" i="12"/>
  <c r="G84" i="12"/>
  <c r="I84" i="12"/>
  <c r="K84" i="12"/>
  <c r="M84" i="12"/>
  <c r="O84" i="12"/>
  <c r="Q84" i="12"/>
  <c r="V84" i="12"/>
  <c r="G88" i="12"/>
  <c r="I88" i="12"/>
  <c r="K88" i="12"/>
  <c r="M88" i="12"/>
  <c r="O88" i="12"/>
  <c r="Q88" i="12"/>
  <c r="V88" i="12"/>
  <c r="G91" i="12"/>
  <c r="I91" i="12"/>
  <c r="K91" i="12"/>
  <c r="M91" i="12"/>
  <c r="O91" i="12"/>
  <c r="Q91" i="12"/>
  <c r="V91" i="12"/>
  <c r="G94" i="12"/>
  <c r="M94" i="12" s="1"/>
  <c r="I94" i="12"/>
  <c r="K94" i="12"/>
  <c r="O94" i="12"/>
  <c r="Q94" i="12"/>
  <c r="V94" i="12"/>
  <c r="G100" i="12"/>
  <c r="I100" i="12"/>
  <c r="K100" i="12"/>
  <c r="M100" i="12"/>
  <c r="O100" i="12"/>
  <c r="Q100" i="12"/>
  <c r="V100" i="12"/>
  <c r="G108" i="12"/>
  <c r="M108" i="12" s="1"/>
  <c r="I108" i="12"/>
  <c r="K108" i="12"/>
  <c r="O108" i="12"/>
  <c r="Q108" i="12"/>
  <c r="V108" i="12"/>
  <c r="G112" i="12"/>
  <c r="I112" i="12"/>
  <c r="K112" i="12"/>
  <c r="M112" i="12"/>
  <c r="O112" i="12"/>
  <c r="Q112" i="12"/>
  <c r="V112" i="12"/>
  <c r="G116" i="12"/>
  <c r="M116" i="12" s="1"/>
  <c r="I116" i="12"/>
  <c r="K116" i="12"/>
  <c r="O116" i="12"/>
  <c r="Q116" i="12"/>
  <c r="V116" i="12"/>
  <c r="G120" i="12"/>
  <c r="I120" i="12"/>
  <c r="K120" i="12"/>
  <c r="M120" i="12"/>
  <c r="O120" i="12"/>
  <c r="Q120" i="12"/>
  <c r="V120" i="12"/>
  <c r="G124" i="12"/>
  <c r="M124" i="12" s="1"/>
  <c r="I124" i="12"/>
  <c r="K124" i="12"/>
  <c r="O124" i="12"/>
  <c r="Q124" i="12"/>
  <c r="V124" i="12"/>
  <c r="G127" i="12"/>
  <c r="M127" i="12" s="1"/>
  <c r="I127" i="12"/>
  <c r="K127" i="12"/>
  <c r="O127" i="12"/>
  <c r="Q127" i="12"/>
  <c r="V127" i="12"/>
  <c r="G128" i="12"/>
  <c r="I128" i="12"/>
  <c r="K128" i="12"/>
  <c r="M128" i="12"/>
  <c r="O128" i="12"/>
  <c r="Q128" i="12"/>
  <c r="V128" i="12"/>
  <c r="G131" i="12"/>
  <c r="I131" i="12"/>
  <c r="K131" i="12"/>
  <c r="M131" i="12"/>
  <c r="O131" i="12"/>
  <c r="Q131" i="12"/>
  <c r="V131" i="12"/>
  <c r="G134" i="12"/>
  <c r="I134" i="12"/>
  <c r="K134" i="12"/>
  <c r="M134" i="12"/>
  <c r="O134" i="12"/>
  <c r="Q134" i="12"/>
  <c r="V134" i="12"/>
  <c r="G135" i="12"/>
  <c r="I135" i="12"/>
  <c r="K135" i="12"/>
  <c r="M135" i="12"/>
  <c r="O135" i="12"/>
  <c r="Q135" i="12"/>
  <c r="V135" i="12"/>
  <c r="G136" i="12"/>
  <c r="M136" i="12" s="1"/>
  <c r="I136" i="12"/>
  <c r="K136" i="12"/>
  <c r="O136" i="12"/>
  <c r="Q136" i="12"/>
  <c r="V136" i="12"/>
  <c r="G137" i="12"/>
  <c r="I137" i="12"/>
  <c r="K137" i="12"/>
  <c r="M137" i="12"/>
  <c r="O137" i="12"/>
  <c r="Q137" i="12"/>
  <c r="V137" i="12"/>
  <c r="G138" i="12"/>
  <c r="M138" i="12" s="1"/>
  <c r="I138" i="12"/>
  <c r="K138" i="12"/>
  <c r="O138" i="12"/>
  <c r="Q138" i="12"/>
  <c r="V138" i="12"/>
  <c r="G141" i="12"/>
  <c r="I141" i="12"/>
  <c r="K141" i="12"/>
  <c r="M141" i="12"/>
  <c r="O141" i="12"/>
  <c r="Q141" i="12"/>
  <c r="V141" i="12"/>
  <c r="G144" i="12"/>
  <c r="G145" i="12"/>
  <c r="I145" i="12"/>
  <c r="I144" i="12" s="1"/>
  <c r="K145" i="12"/>
  <c r="K144" i="12" s="1"/>
  <c r="M145" i="12"/>
  <c r="M144" i="12" s="1"/>
  <c r="O145" i="12"/>
  <c r="Q145" i="12"/>
  <c r="Q144" i="12" s="1"/>
  <c r="V145" i="12"/>
  <c r="G150" i="12"/>
  <c r="M150" i="12" s="1"/>
  <c r="I150" i="12"/>
  <c r="K150" i="12"/>
  <c r="O150" i="12"/>
  <c r="O144" i="12" s="1"/>
  <c r="Q150" i="12"/>
  <c r="V150" i="12"/>
  <c r="V144" i="12" s="1"/>
  <c r="G154" i="12"/>
  <c r="I154" i="12"/>
  <c r="K154" i="12"/>
  <c r="M154" i="12"/>
  <c r="O154" i="12"/>
  <c r="Q154" i="12"/>
  <c r="V154" i="12"/>
  <c r="G158" i="12"/>
  <c r="O158" i="12"/>
  <c r="G159" i="12"/>
  <c r="I159" i="12"/>
  <c r="I158" i="12" s="1"/>
  <c r="K159" i="12"/>
  <c r="M159" i="12"/>
  <c r="O159" i="12"/>
  <c r="Q159" i="12"/>
  <c r="Q158" i="12" s="1"/>
  <c r="V159" i="12"/>
  <c r="G162" i="12"/>
  <c r="I162" i="12"/>
  <c r="K162" i="12"/>
  <c r="K158" i="12" s="1"/>
  <c r="M162" i="12"/>
  <c r="M158" i="12" s="1"/>
  <c r="O162" i="12"/>
  <c r="Q162" i="12"/>
  <c r="V162" i="12"/>
  <c r="V158" i="12" s="1"/>
  <c r="G166" i="12"/>
  <c r="M166" i="12" s="1"/>
  <c r="I166" i="12"/>
  <c r="I165" i="12" s="1"/>
  <c r="K166" i="12"/>
  <c r="K165" i="12" s="1"/>
  <c r="O166" i="12"/>
  <c r="O165" i="12" s="1"/>
  <c r="Q166" i="12"/>
  <c r="Q165" i="12" s="1"/>
  <c r="V166" i="12"/>
  <c r="G168" i="12"/>
  <c r="I168" i="12"/>
  <c r="K168" i="12"/>
  <c r="M168" i="12"/>
  <c r="O168" i="12"/>
  <c r="Q168" i="12"/>
  <c r="V168" i="12"/>
  <c r="V165" i="12" s="1"/>
  <c r="G170" i="12"/>
  <c r="I170" i="12"/>
  <c r="K170" i="12"/>
  <c r="M170" i="12"/>
  <c r="O170" i="12"/>
  <c r="Q170" i="12"/>
  <c r="V170" i="12"/>
  <c r="G171" i="12"/>
  <c r="I171" i="12"/>
  <c r="K171" i="12"/>
  <c r="M171" i="12"/>
  <c r="O171" i="12"/>
  <c r="Q171" i="12"/>
  <c r="V171" i="12"/>
  <c r="G172" i="12"/>
  <c r="M172" i="12" s="1"/>
  <c r="I172" i="12"/>
  <c r="K172" i="12"/>
  <c r="O172" i="12"/>
  <c r="Q172" i="12"/>
  <c r="V172" i="12"/>
  <c r="G173" i="12"/>
  <c r="I173" i="12"/>
  <c r="K173" i="12"/>
  <c r="M173" i="12"/>
  <c r="O173" i="12"/>
  <c r="Q173" i="12"/>
  <c r="V173" i="12"/>
  <c r="G175" i="12"/>
  <c r="M175" i="12" s="1"/>
  <c r="I175" i="12"/>
  <c r="K175" i="12"/>
  <c r="O175" i="12"/>
  <c r="Q175" i="12"/>
  <c r="V175" i="12"/>
  <c r="G177" i="12"/>
  <c r="I177" i="12"/>
  <c r="K177" i="12"/>
  <c r="M177" i="12"/>
  <c r="O177" i="12"/>
  <c r="Q177" i="12"/>
  <c r="V177" i="12"/>
  <c r="G179" i="12"/>
  <c r="M179" i="12" s="1"/>
  <c r="I179" i="12"/>
  <c r="K179" i="12"/>
  <c r="O179" i="12"/>
  <c r="Q179" i="12"/>
  <c r="V179" i="12"/>
  <c r="G180" i="12"/>
  <c r="I180" i="12"/>
  <c r="K180" i="12"/>
  <c r="M180" i="12"/>
  <c r="O180" i="12"/>
  <c r="Q180" i="12"/>
  <c r="V180" i="12"/>
  <c r="G181" i="12"/>
  <c r="I181" i="12"/>
  <c r="K181" i="12"/>
  <c r="M181" i="12"/>
  <c r="O181" i="12"/>
  <c r="Q181" i="12"/>
  <c r="V181" i="12"/>
  <c r="G183" i="12"/>
  <c r="I183" i="12"/>
  <c r="K183" i="12"/>
  <c r="M183" i="12"/>
  <c r="O183" i="12"/>
  <c r="Q183" i="12"/>
  <c r="V183" i="12"/>
  <c r="G185" i="12"/>
  <c r="M185" i="12" s="1"/>
  <c r="I185" i="12"/>
  <c r="K185" i="12"/>
  <c r="O185" i="12"/>
  <c r="Q185" i="12"/>
  <c r="V185" i="12"/>
  <c r="G187" i="12"/>
  <c r="I187" i="12"/>
  <c r="K187" i="12"/>
  <c r="M187" i="12"/>
  <c r="O187" i="12"/>
  <c r="Q187" i="12"/>
  <c r="V187" i="12"/>
  <c r="G189" i="12"/>
  <c r="I189" i="12"/>
  <c r="K189" i="12"/>
  <c r="M189" i="12"/>
  <c r="O189" i="12"/>
  <c r="Q189" i="12"/>
  <c r="V189" i="12"/>
  <c r="G191" i="12"/>
  <c r="I191" i="12"/>
  <c r="K191" i="12"/>
  <c r="M191" i="12"/>
  <c r="O191" i="12"/>
  <c r="Q191" i="12"/>
  <c r="V191" i="12"/>
  <c r="G193" i="12"/>
  <c r="M193" i="12" s="1"/>
  <c r="I193" i="12"/>
  <c r="K193" i="12"/>
  <c r="O193" i="12"/>
  <c r="Q193" i="12"/>
  <c r="V193" i="12"/>
  <c r="G194" i="12"/>
  <c r="I194" i="12"/>
  <c r="K194" i="12"/>
  <c r="M194" i="12"/>
  <c r="O194" i="12"/>
  <c r="Q194" i="12"/>
  <c r="V194" i="12"/>
  <c r="G195" i="12"/>
  <c r="M195" i="12" s="1"/>
  <c r="I195" i="12"/>
  <c r="K195" i="12"/>
  <c r="O195" i="12"/>
  <c r="Q195" i="12"/>
  <c r="V195" i="12"/>
  <c r="G196" i="12"/>
  <c r="I196" i="12"/>
  <c r="K196" i="12"/>
  <c r="M196" i="12"/>
  <c r="O196" i="12"/>
  <c r="Q196" i="12"/>
  <c r="V196" i="12"/>
  <c r="G197" i="12"/>
  <c r="M197" i="12" s="1"/>
  <c r="I197" i="12"/>
  <c r="K197" i="12"/>
  <c r="O197" i="12"/>
  <c r="Q197" i="12"/>
  <c r="V197" i="12"/>
  <c r="G200" i="12"/>
  <c r="I200" i="12"/>
  <c r="K200" i="12"/>
  <c r="M200" i="12"/>
  <c r="O200" i="12"/>
  <c r="Q200" i="12"/>
  <c r="V200" i="12"/>
  <c r="G201" i="12"/>
  <c r="I201" i="12"/>
  <c r="K201" i="12"/>
  <c r="M201" i="12"/>
  <c r="O201" i="12"/>
  <c r="Q201" i="12"/>
  <c r="V201" i="12"/>
  <c r="G202" i="12"/>
  <c r="I202" i="12"/>
  <c r="K202" i="12"/>
  <c r="M202" i="12"/>
  <c r="O202" i="12"/>
  <c r="Q202" i="12"/>
  <c r="V202" i="12"/>
  <c r="G203" i="12"/>
  <c r="M203" i="12" s="1"/>
  <c r="I203" i="12"/>
  <c r="K203" i="12"/>
  <c r="O203" i="12"/>
  <c r="Q203" i="12"/>
  <c r="V203" i="12"/>
  <c r="G204" i="12"/>
  <c r="I204" i="12"/>
  <c r="K204" i="12"/>
  <c r="M204" i="12"/>
  <c r="O204" i="12"/>
  <c r="Q204" i="12"/>
  <c r="V204" i="12"/>
  <c r="G205" i="12"/>
  <c r="M205" i="12" s="1"/>
  <c r="I205" i="12"/>
  <c r="K205" i="12"/>
  <c r="O205" i="12"/>
  <c r="Q205" i="12"/>
  <c r="V205" i="12"/>
  <c r="G206" i="12"/>
  <c r="I206" i="12"/>
  <c r="K206" i="12"/>
  <c r="M206" i="12"/>
  <c r="O206" i="12"/>
  <c r="Q206" i="12"/>
  <c r="V206" i="12"/>
  <c r="G207" i="12"/>
  <c r="M207" i="12" s="1"/>
  <c r="I207" i="12"/>
  <c r="K207" i="12"/>
  <c r="O207" i="12"/>
  <c r="Q207" i="12"/>
  <c r="V207" i="12"/>
  <c r="G208" i="12"/>
  <c r="I208" i="12"/>
  <c r="K208" i="12"/>
  <c r="M208" i="12"/>
  <c r="O208" i="12"/>
  <c r="Q208" i="12"/>
  <c r="V208" i="12"/>
  <c r="G209" i="12"/>
  <c r="M209" i="12" s="1"/>
  <c r="I209" i="12"/>
  <c r="K209" i="12"/>
  <c r="O209" i="12"/>
  <c r="Q209" i="12"/>
  <c r="V209" i="12"/>
  <c r="G210" i="12"/>
  <c r="I210" i="12"/>
  <c r="K210" i="12"/>
  <c r="M210" i="12"/>
  <c r="O210" i="12"/>
  <c r="Q210" i="12"/>
  <c r="V210" i="12"/>
  <c r="G211" i="12"/>
  <c r="M211" i="12" s="1"/>
  <c r="I211" i="12"/>
  <c r="K211" i="12"/>
  <c r="O211" i="12"/>
  <c r="Q211" i="12"/>
  <c r="V211" i="12"/>
  <c r="G212" i="12"/>
  <c r="I212" i="12"/>
  <c r="K212" i="12"/>
  <c r="M212" i="12"/>
  <c r="O212" i="12"/>
  <c r="Q212" i="12"/>
  <c r="V212" i="12"/>
  <c r="G213" i="12"/>
  <c r="I213" i="12"/>
  <c r="K213" i="12"/>
  <c r="M213" i="12"/>
  <c r="O213" i="12"/>
  <c r="Q213" i="12"/>
  <c r="V213" i="12"/>
  <c r="G214" i="12"/>
  <c r="I214" i="12"/>
  <c r="K214" i="12"/>
  <c r="M214" i="12"/>
  <c r="O214" i="12"/>
  <c r="Q214" i="12"/>
  <c r="V214" i="12"/>
  <c r="G215" i="12"/>
  <c r="M215" i="12" s="1"/>
  <c r="I215" i="12"/>
  <c r="K215" i="12"/>
  <c r="O215" i="12"/>
  <c r="Q215" i="12"/>
  <c r="V215" i="12"/>
  <c r="G216" i="12"/>
  <c r="M216" i="12" s="1"/>
  <c r="I216" i="12"/>
  <c r="K216" i="12"/>
  <c r="O216" i="12"/>
  <c r="Q216" i="12"/>
  <c r="V216" i="12"/>
  <c r="G217" i="12"/>
  <c r="I217" i="12"/>
  <c r="K217" i="12"/>
  <c r="M217" i="12"/>
  <c r="O217" i="12"/>
  <c r="Q217" i="12"/>
  <c r="V217" i="12"/>
  <c r="G218" i="12"/>
  <c r="I218" i="12"/>
  <c r="K218" i="12"/>
  <c r="M218" i="12"/>
  <c r="O218" i="12"/>
  <c r="Q218" i="12"/>
  <c r="V218" i="12"/>
  <c r="G219" i="12"/>
  <c r="M219" i="12" s="1"/>
  <c r="I219" i="12"/>
  <c r="K219" i="12"/>
  <c r="O219" i="12"/>
  <c r="Q219" i="12"/>
  <c r="V219" i="12"/>
  <c r="G220" i="12"/>
  <c r="I220" i="12"/>
  <c r="K220" i="12"/>
  <c r="M220" i="12"/>
  <c r="O220" i="12"/>
  <c r="Q220" i="12"/>
  <c r="V220" i="12"/>
  <c r="K221" i="12"/>
  <c r="V221" i="12"/>
  <c r="G222" i="12"/>
  <c r="M222" i="12" s="1"/>
  <c r="M221" i="12" s="1"/>
  <c r="I222" i="12"/>
  <c r="I221" i="12" s="1"/>
  <c r="K222" i="12"/>
  <c r="O222" i="12"/>
  <c r="O221" i="12" s="1"/>
  <c r="Q222" i="12"/>
  <c r="Q221" i="12" s="1"/>
  <c r="V222" i="12"/>
  <c r="O225" i="12"/>
  <c r="G226" i="12"/>
  <c r="I226" i="12"/>
  <c r="I225" i="12" s="1"/>
  <c r="K226" i="12"/>
  <c r="K225" i="12" s="1"/>
  <c r="M226" i="12"/>
  <c r="M225" i="12" s="1"/>
  <c r="O226" i="12"/>
  <c r="Q226" i="12"/>
  <c r="Q225" i="12" s="1"/>
  <c r="V226" i="12"/>
  <c r="G228" i="12"/>
  <c r="I228" i="12"/>
  <c r="K228" i="12"/>
  <c r="M228" i="12"/>
  <c r="O228" i="12"/>
  <c r="Q228" i="12"/>
  <c r="V228" i="12"/>
  <c r="V225" i="12" s="1"/>
  <c r="G230" i="12"/>
  <c r="I230" i="12"/>
  <c r="K230" i="12"/>
  <c r="M230" i="12"/>
  <c r="O230" i="12"/>
  <c r="Q230" i="12"/>
  <c r="V230" i="12"/>
  <c r="G231" i="12"/>
  <c r="M231" i="12" s="1"/>
  <c r="I231" i="12"/>
  <c r="K231" i="12"/>
  <c r="O231" i="12"/>
  <c r="Q231" i="12"/>
  <c r="V231" i="12"/>
  <c r="AE233" i="12"/>
  <c r="AF233" i="12"/>
  <c r="I20" i="1"/>
  <c r="I19" i="1"/>
  <c r="I18" i="1"/>
  <c r="I17" i="1"/>
  <c r="I16" i="1"/>
  <c r="I74" i="1"/>
  <c r="J73" i="1" s="1"/>
  <c r="F47" i="1"/>
  <c r="G23" i="1" s="1"/>
  <c r="G47" i="1"/>
  <c r="G25" i="1" s="1"/>
  <c r="A25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H39" i="1"/>
  <c r="I39" i="1" s="1"/>
  <c r="I47" i="1" s="1"/>
  <c r="J28" i="1"/>
  <c r="J26" i="1"/>
  <c r="G38" i="1"/>
  <c r="F38" i="1"/>
  <c r="J23" i="1"/>
  <c r="J24" i="1"/>
  <c r="J25" i="1"/>
  <c r="J27" i="1"/>
  <c r="E24" i="1"/>
  <c r="E26" i="1"/>
  <c r="J71" i="1" l="1"/>
  <c r="J61" i="1"/>
  <c r="J62" i="1"/>
  <c r="J64" i="1"/>
  <c r="J63" i="1"/>
  <c r="J67" i="1"/>
  <c r="J70" i="1"/>
  <c r="J68" i="1"/>
  <c r="J69" i="1"/>
  <c r="J65" i="1"/>
  <c r="J72" i="1"/>
  <c r="J66" i="1"/>
  <c r="G26" i="1"/>
  <c r="A26" i="1"/>
  <c r="A23" i="1"/>
  <c r="G28" i="1"/>
  <c r="M8" i="16"/>
  <c r="AF22" i="16"/>
  <c r="M8" i="15"/>
  <c r="M45" i="15"/>
  <c r="G45" i="15"/>
  <c r="G62" i="15"/>
  <c r="M46" i="14"/>
  <c r="AF74" i="14"/>
  <c r="G46" i="14"/>
  <c r="G62" i="14"/>
  <c r="M79" i="13"/>
  <c r="AF115" i="13"/>
  <c r="M53" i="13"/>
  <c r="M8" i="13" s="1"/>
  <c r="G110" i="13"/>
  <c r="M165" i="12"/>
  <c r="M8" i="12"/>
  <c r="G8" i="12"/>
  <c r="G225" i="12"/>
  <c r="G221" i="12"/>
  <c r="G165" i="12"/>
  <c r="I21" i="1"/>
  <c r="J39" i="1"/>
  <c r="J47" i="1" s="1"/>
  <c r="J43" i="1"/>
  <c r="J44" i="1"/>
  <c r="J42" i="1"/>
  <c r="J46" i="1"/>
  <c r="J45" i="1"/>
  <c r="J41" i="1"/>
  <c r="H47" i="1"/>
  <c r="J74" i="1" l="1"/>
  <c r="G24" i="1"/>
  <c r="A27" i="1" s="1"/>
  <c r="A24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Radek Kubík</author>
  </authors>
  <commentList>
    <comment ref="S6" authorId="0" shapeId="0" xr:uid="{61B75AAD-2093-4021-8202-FC0915737CB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0092C32-1C9E-48E4-8E5E-92C08C89C10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Radek Kubík</author>
  </authors>
  <commentList>
    <comment ref="S6" authorId="0" shapeId="0" xr:uid="{2A86FD91-3D8C-4331-BF23-62AA5D3CA7D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ACBD18E-4A47-438A-A0D6-761055B1405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Radek Kubík</author>
  </authors>
  <commentList>
    <comment ref="S6" authorId="0" shapeId="0" xr:uid="{6D0AAFAC-0635-49EA-8D93-1B80D944E1F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4B2CDFB-AB98-4D36-B3DE-7437C293951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Radek Kubík</author>
  </authors>
  <commentList>
    <comment ref="S6" authorId="0" shapeId="0" xr:uid="{784DA45A-1586-4542-89E8-E593E030D70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2A4B520-70F0-48E8-BDD0-C1E87C0DE73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Radek Kubík</author>
  </authors>
  <commentList>
    <comment ref="S6" authorId="0" shapeId="0" xr:uid="{66107388-C5D4-454F-97B6-2E954634D1B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F4D85E9-2517-47EE-AE90-63BA5371EE6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<sst xmlns="http://schemas.openxmlformats.org/spreadsheetml/2006/main" count="2600" uniqueCount="568">
  <si>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</si>
  <si>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</si>
  <si>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</si>
  <si>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</si>
  <si>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</si>
  <si>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</si>
  <si>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</si>
  <si>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</si>
  <si>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</si>
  <si>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</si>
  <si>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</si>
  <si>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</si>
  <si>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</si>
  <si>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</si>
  <si>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</si>
  <si>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</si>
  <si>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</si>
  <si>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</si>
  <si>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</si>
  <si>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</si>
  <si>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</si>
  <si>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</si>
  <si>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</si>
  <si>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</si>
  <si>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</si>
  <si>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</si>
  <si>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</si>
  <si>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</si>
  <si>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</si>
  <si>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</si>
  <si>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</si>
  <si>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</si>
  <si>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</si>
  <si>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</si>
  <si>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</si>
  <si>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</si>
  <si>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</si>
  <si>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</si>
  <si>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</si>
  <si>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</si>
  <si>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</si>
  <si>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</si>
  <si>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</si>
  <si>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1</t>
  </si>
  <si>
    <t>Modernizace</t>
  </si>
  <si>
    <t>Stavba</t>
  </si>
  <si>
    <t>Stavební objekt</t>
  </si>
  <si>
    <t>Bravinné - prodloužení vodovodního řadu</t>
  </si>
  <si>
    <t>Vodovodní řad</t>
  </si>
  <si>
    <t>2</t>
  </si>
  <si>
    <t>Vodovodní přípojky</t>
  </si>
  <si>
    <t>3</t>
  </si>
  <si>
    <t>Suchovod</t>
  </si>
  <si>
    <t>4</t>
  </si>
  <si>
    <t>Suchovod - vodovodní přípojky</t>
  </si>
  <si>
    <t>5</t>
  </si>
  <si>
    <t>Vedlejší rozpočtové náklady</t>
  </si>
  <si>
    <t>Celkem za stavbu</t>
  </si>
  <si>
    <t>CZK</t>
  </si>
  <si>
    <t>#POPS</t>
  </si>
  <si>
    <t>Popis stavby: 1 - Modernizace</t>
  </si>
  <si>
    <t>#POPO</t>
  </si>
  <si>
    <t>Popis objektu: 1 - Bravinné - prodloužení vodovodního řadu</t>
  </si>
  <si>
    <t>#POPR</t>
  </si>
  <si>
    <t>Popis rozpočtu: 1 - Vodovodní řad</t>
  </si>
  <si>
    <t>Popis rozpočtu: 2 - Vodovodní přípojky</t>
  </si>
  <si>
    <t>Popis rozpočtu: 3 - Suchovod</t>
  </si>
  <si>
    <t>Popis rozpočtu: 4 - Suchovod - vodovodní přípojky</t>
  </si>
  <si>
    <t>Popis rozpočtu: 5 - Vedlejší rozpočtové náklady</t>
  </si>
  <si>
    <t>Rekapitulace dílů</t>
  </si>
  <si>
    <t>Typ dílu</t>
  </si>
  <si>
    <t>Zemní práce</t>
  </si>
  <si>
    <t>Vodorovné konstrukce</t>
  </si>
  <si>
    <t>Komunikace</t>
  </si>
  <si>
    <t>8</t>
  </si>
  <si>
    <t>Trubní vedení</t>
  </si>
  <si>
    <t>99</t>
  </si>
  <si>
    <t>Staveništní přesun hmot</t>
  </si>
  <si>
    <t>VRN1</t>
  </si>
  <si>
    <t>Průzkumné, geodetické a projektové práce</t>
  </si>
  <si>
    <t>VRN2</t>
  </si>
  <si>
    <t>Příprava staveniště</t>
  </si>
  <si>
    <t>VRN3</t>
  </si>
  <si>
    <t>Zařízení staveniště</t>
  </si>
  <si>
    <t>VRN4</t>
  </si>
  <si>
    <t>Inženýrská činnost</t>
  </si>
  <si>
    <t>VRN7</t>
  </si>
  <si>
    <t>Provozní vlivy</t>
  </si>
  <si>
    <t>722</t>
  </si>
  <si>
    <t>Vnitřní vodovod</t>
  </si>
  <si>
    <t>D96</t>
  </si>
  <si>
    <t>Přesuny suti a vybouraných hmot</t>
  </si>
  <si>
    <t>PSU</t>
  </si>
  <si>
    <t>ON</t>
  </si>
  <si>
    <t>VN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</si>
  <si>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</si>
  <si>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</si>
  <si>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</si>
  <si>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</si>
  <si>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</si>
  <si>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</si>
  <si>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</si>
  <si>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</si>
  <si>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</si>
  <si>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</si>
  <si>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</si>
  <si>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</si>
  <si>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</si>
  <si>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</si>
  <si>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</si>
  <si>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</si>
  <si>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</si>
  <si>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</si>
  <si>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</si>
  <si>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</si>
  <si>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</si>
  <si>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</si>
  <si>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</si>
  <si>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</si>
  <si>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</si>
  <si>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</si>
  <si>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</si>
  <si>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</si>
  <si>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</si>
  <si>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113107620R00</t>
  </si>
  <si>
    <t>Odstranění podkladů nebo krytů z kameniva hrubého drceného, v ploše jednotlivě nad 50 m2, tloušťka vrstvy 200 mm</t>
  </si>
  <si>
    <t>m2</t>
  </si>
  <si>
    <t>822-1</t>
  </si>
  <si>
    <t>RTS 23/ I</t>
  </si>
  <si>
    <t>Práce</t>
  </si>
  <si>
    <t>Běžná</t>
  </si>
  <si>
    <t>POL1_1</t>
  </si>
  <si>
    <t xml:space="preserve">1,1*30 : </t>
  </si>
  <si>
    <t>VV</t>
  </si>
  <si>
    <t>33</t>
  </si>
  <si>
    <t>119001401R00</t>
  </si>
  <si>
    <t>Dočasné zajištění podzemního potrubí nebo vedení ocelového potrubí  DN  do 200 mm</t>
  </si>
  <si>
    <t>m</t>
  </si>
  <si>
    <t>800-1</t>
  </si>
  <si>
    <t>ve výkopišti ve stavu a poloze, ve kterých byla na začátku zemních prací, a to podepřením, vzepřením nebo vyvěšením, případně s ochranným bedněním, se zřízením a odstraněním zajišťovací konstrukce a včetně opotřebení použitých materiálů,</t>
  </si>
  <si>
    <t>SPI</t>
  </si>
  <si>
    <t>119001412R00</t>
  </si>
  <si>
    <t>Dočasné zajištění podzemního potrubí nebo vedení betonového potrubí  DN  přes 200  do 500 mm</t>
  </si>
  <si>
    <t>119001421R00</t>
  </si>
  <si>
    <t>Dočasné zajištění podzemního potrubí nebo vedení kabelů do 3 kabelů</t>
  </si>
  <si>
    <t>121101103R00</t>
  </si>
  <si>
    <t>Sejmutí ornice s přemístěním na vzdálenost přes 100 do 250 m</t>
  </si>
  <si>
    <t>m3</t>
  </si>
  <si>
    <t>nebo lesní půdy, s vodorovným přemístěním na hromady v místě upotřebení nebo na dočasné či trvalé skládky se složením</t>
  </si>
  <si>
    <t xml:space="preserve">2,0*(15+50,0)*0,15 : </t>
  </si>
  <si>
    <t>19,5</t>
  </si>
  <si>
    <t>132201211R00</t>
  </si>
  <si>
    <t xml:space="preserve">Hloubení rýh šířky přes 60 do 200 cm do 100 m3, v hornině 3, hloubení strojně 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</si>
  <si>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</si>
  <si>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 xml:space="preserve">řad V : </t>
  </si>
  <si>
    <t xml:space="preserve">1,1*(1,77+1,51)*0,5*50,0 : </t>
  </si>
  <si>
    <t xml:space="preserve">1,1*(1,75+1,6)*0,5*52,0 : </t>
  </si>
  <si>
    <t xml:space="preserve">r*0,5 : </t>
  </si>
  <si>
    <t>93,005</t>
  </si>
  <si>
    <t>132201219R00</t>
  </si>
  <si>
    <t xml:space="preserve">Hloubení rýh šířky přes 60 do 200 cm příplatek za lepivost, v hornině 3,  </t>
  </si>
  <si>
    <t xml:space="preserve">r*0,5*0,3 : </t>
  </si>
  <si>
    <t>27,902</t>
  </si>
  <si>
    <t>132301211R00</t>
  </si>
  <si>
    <t xml:space="preserve">Hloubení rýh šířky přes 60 do 200 cm do 100 m3, v hornině 4, hloubení strojně </t>
  </si>
  <si>
    <t>132301219R00</t>
  </si>
  <si>
    <t xml:space="preserve">Hloubení rýh šířky přes 60 do 200 cm příplatek za lepivost, v hornině 4,  </t>
  </si>
  <si>
    <t>133201101R00</t>
  </si>
  <si>
    <t>Hloubení šachet v hornině 3  do 100 m3</t>
  </si>
  <si>
    <t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t>
  </si>
  <si>
    <t xml:space="preserve">hydranty a napojení na stávající vodovod : </t>
  </si>
  <si>
    <t xml:space="preserve">1,5*1,5*(1,5+0,3)*2 : </t>
  </si>
  <si>
    <t xml:space="preserve">1,5*1,5*1,8*2 : </t>
  </si>
  <si>
    <t xml:space="preserve">s*0,5 : </t>
  </si>
  <si>
    <t>8,1</t>
  </si>
  <si>
    <t>133201109R00</t>
  </si>
  <si>
    <t>Hloubení šachet v hornině 3  příplatek za lepivost horniny</t>
  </si>
  <si>
    <t xml:space="preserve">s*0,5*0,3 : </t>
  </si>
  <si>
    <t>2,43</t>
  </si>
  <si>
    <t>133301101R00</t>
  </si>
  <si>
    <t>Hloubení šachet v hornině 4  do 100 m3</t>
  </si>
  <si>
    <t>133301109R00</t>
  </si>
  <si>
    <t>Hloubení šachet v hornině 4  příplatek za lepivost horniny</t>
  </si>
  <si>
    <t>151101101R00</t>
  </si>
  <si>
    <t>Zřízení pažení a rozepření stěn rýh příložné  pro jakoukoliv mezerovitost, hloubky do 2 m</t>
  </si>
  <si>
    <t>pro podzemní vedení pro všechny šířky rýhy,</t>
  </si>
  <si>
    <t xml:space="preserve">r1/1,1*2 : </t>
  </si>
  <si>
    <t>338,2</t>
  </si>
  <si>
    <t>151101111R00</t>
  </si>
  <si>
    <t>Odstranění pažení a rozepření rýh příložné , hloubky do 2 m</t>
  </si>
  <si>
    <t>pro podzemní vedení s uložením materiálu na vzdálenost do 3 m od kraje výkopu,</t>
  </si>
  <si>
    <t>151101201R00</t>
  </si>
  <si>
    <t>Zřízení pažení stěn výkopu bez rozepření, vzepření příložné, hloubky do 4 m</t>
  </si>
  <si>
    <t xml:space="preserve">1,5*4*1,8*4 : </t>
  </si>
  <si>
    <t>43,2</t>
  </si>
  <si>
    <t>151101211R00</t>
  </si>
  <si>
    <t>Odstranění pažení stěn výkopu příložné, hloubky do 4 m</t>
  </si>
  <si>
    <t>s uložením pažin na vzdálenost do 3 m od okraje výkopu,</t>
  </si>
  <si>
    <t>161101101R00</t>
  </si>
  <si>
    <t>Svislé přemístění výkopku z horniny 1 až 4, při hloubce výkopu přes 1 do 2,5 m</t>
  </si>
  <si>
    <t>bez naložení do dopravní nádoby, ale s vyprázdněním dopravní nádoby na hromadu nebo na dopravní prostředek,</t>
  </si>
  <si>
    <t xml:space="preserve">r+s : </t>
  </si>
  <si>
    <t>202,21</t>
  </si>
  <si>
    <t>162301101R00</t>
  </si>
  <si>
    <t>Vodorovné přemístění výkopku z horniny 1 až 4, na vzdálenost přes 50  do 500 m</t>
  </si>
  <si>
    <t>po suchu, bez naložení výkopku, avšak se složením bez rozhrnutí, zpáteční cesta vozidla.</t>
  </si>
  <si>
    <t xml:space="preserve">"dovoz ornice"  or : </t>
  </si>
  <si>
    <t>162701105R00</t>
  </si>
  <si>
    <t>Vodorovné přemístění výkopku z horniny 1 až 4, na vzdálenost přes 9 000  do 10 000 m</t>
  </si>
  <si>
    <t xml:space="preserve">r+s-z1-p1-p2 : </t>
  </si>
  <si>
    <t>62,88</t>
  </si>
  <si>
    <t>162701109R00</t>
  </si>
  <si>
    <t>Vodorovné přemístění výkopku příplatek k ceně za každých dalších i započatých 1 000 m přes 10 000 m  z horniny 1 až 4</t>
  </si>
  <si>
    <t xml:space="preserve">o*10 : </t>
  </si>
  <si>
    <t>628,8</t>
  </si>
  <si>
    <t>167101101R00</t>
  </si>
  <si>
    <t>Nakládání, skládání, překládání neulehlého výkopku nakládání výkopku  do 100 m3, z horniny 1 až 4</t>
  </si>
  <si>
    <t xml:space="preserve">"naložení ornice"  or : </t>
  </si>
  <si>
    <t>171201201R00</t>
  </si>
  <si>
    <t>Uložení sypaniny na dočasnou skládku tak, že na 1 m2 plochy připadá přes 2 m3 výkopku nebo ornice</t>
  </si>
  <si>
    <t xml:space="preserve">o : </t>
  </si>
  <si>
    <t>174101101R00</t>
  </si>
  <si>
    <t>Zásyp sypaninou se zhutněním jam, šachet, rýh nebo kolem objektů v těchto vykopávkách</t>
  </si>
  <si>
    <t>z jakékoliv horniny s uložením výkopku po vrstvách,</t>
  </si>
  <si>
    <t>včetně strojního přemístění materiálu pro zásyp ze vzdálenosti do 10 m od okraje zásypu</t>
  </si>
  <si>
    <t>POP</t>
  </si>
  <si>
    <t xml:space="preserve">v zeleném : </t>
  </si>
  <si>
    <t xml:space="preserve">r+s-z-p1-p2 : </t>
  </si>
  <si>
    <t>83,23</t>
  </si>
  <si>
    <t xml:space="preserve">ve zpevněné ploše : </t>
  </si>
  <si>
    <t xml:space="preserve">1,1*(1,55+1,77)*0,5*30,0 : </t>
  </si>
  <si>
    <t xml:space="preserve">obsyp  hydrantu : </t>
  </si>
  <si>
    <t xml:space="preserve">s1 : </t>
  </si>
  <si>
    <t>175101101R00</t>
  </si>
  <si>
    <t>Obsyp potrubí bez prohození sypaniny, bez dodávky obsypového materiálu</t>
  </si>
  <si>
    <t>sypaninou z vhodných hornin tř. 1 - 4 nebo materiálem připraveným podél výkopu ve vzdálenosti do 3 m od jeho kraje, pro jakoukoliv hloubku výkopu a jakoukoliv míru zhutnění,</t>
  </si>
  <si>
    <t xml:space="preserve">1,1*0,4*102 : </t>
  </si>
  <si>
    <t>44,88</t>
  </si>
  <si>
    <t>175101109R00</t>
  </si>
  <si>
    <t xml:space="preserve">Obsyp potrubí příplatek za prohození sypaniny </t>
  </si>
  <si>
    <t xml:space="preserve">p1 : </t>
  </si>
  <si>
    <t>180402111R00</t>
  </si>
  <si>
    <t>Založení trávníku parkový trávník, výsevem, v rovině nebo na svahu do 1:5</t>
  </si>
  <si>
    <t>823-1</t>
  </si>
  <si>
    <t>na půdě předem připravené s pokosením, naložením, odvozem odpadu do 20 km a se složením,</t>
  </si>
  <si>
    <t xml:space="preserve">or/0,15 : </t>
  </si>
  <si>
    <t>130</t>
  </si>
  <si>
    <t>181301102R00</t>
  </si>
  <si>
    <t>Rozprostření a urovnání ornice v rovině v souvislé ploše do 500 m2, tloušťka vrstvy přes 100 do 150 mm</t>
  </si>
  <si>
    <t>s případným nutným přemístěním hromad nebo dočasných skládek na místo potřeby ze vzdálenosti do 30 m, v rovině nebo ve svahu do 1 : 5,</t>
  </si>
  <si>
    <t>183403153R00</t>
  </si>
  <si>
    <t>Obdělávání půdy hrabáním, v rovině nebo na svahu 1:5</t>
  </si>
  <si>
    <t>183403161R00</t>
  </si>
  <si>
    <t>Obdělávání půdy válením, v rovině nebo na svahu 1:5</t>
  </si>
  <si>
    <t>199000005R00</t>
  </si>
  <si>
    <t>Poplatky za skládku zeminy 1- 4, skupina 17 05 04 z Katalogu odpadů</t>
  </si>
  <si>
    <t>t</t>
  </si>
  <si>
    <t xml:space="preserve">o*1,67 : </t>
  </si>
  <si>
    <t>105,01</t>
  </si>
  <si>
    <t>119002411.1</t>
  </si>
  <si>
    <t>Pojezdový ocelový plech pro zabezpečení výkopu  zřízení</t>
  </si>
  <si>
    <t>URS</t>
  </si>
  <si>
    <t>Indiv</t>
  </si>
  <si>
    <t xml:space="preserve">3,0*6,0 : </t>
  </si>
  <si>
    <t>18</t>
  </si>
  <si>
    <t>119002412</t>
  </si>
  <si>
    <t>Pojezdový ocelový plech pro zabezpečení výkopu odstranění</t>
  </si>
  <si>
    <t>119003131</t>
  </si>
  <si>
    <t>Výstražná páska pro zabezpečení výkopu zřízení</t>
  </si>
  <si>
    <t>119003132</t>
  </si>
  <si>
    <t>Výstražná páska pro zabezpečení výkopu odstranění</t>
  </si>
  <si>
    <t>00572410R</t>
  </si>
  <si>
    <t>směs travní parková, pro mírnou zátěž</t>
  </si>
  <si>
    <t>kg</t>
  </si>
  <si>
    <t>SPCM</t>
  </si>
  <si>
    <t>Specifikace</t>
  </si>
  <si>
    <t>POL3_0</t>
  </si>
  <si>
    <t>583322232R</t>
  </si>
  <si>
    <t>Kamenivo nestanovené těžené; frakce 0,0 až 22,0 mm</t>
  </si>
  <si>
    <t xml:space="preserve">s1*2,0 : </t>
  </si>
  <si>
    <t>16,2</t>
  </si>
  <si>
    <t>58337320R</t>
  </si>
  <si>
    <t>štěrkopísek frakce 0,0 až 8,0 mm; třída C</t>
  </si>
  <si>
    <t xml:space="preserve">z*2,0-s1*2,0 : </t>
  </si>
  <si>
    <t>109,56</t>
  </si>
  <si>
    <t>451595111R00</t>
  </si>
  <si>
    <t>Lože pod potrubí, stoky a drobné objekty z prohozeného výkopku</t>
  </si>
  <si>
    <t>827-1</t>
  </si>
  <si>
    <t>v otevřeném výkopu,</t>
  </si>
  <si>
    <t>Včetně prohození výkopku získaného při zemních pracích.</t>
  </si>
  <si>
    <t xml:space="preserve">1,1*0,1*102 : </t>
  </si>
  <si>
    <t>11,22</t>
  </si>
  <si>
    <t>452323131R00</t>
  </si>
  <si>
    <t>Podkladní a zajišťovací konstrukce ze železobetonu bloky pro potrubí , z betonu železového třídy C -/12,5</t>
  </si>
  <si>
    <t>z cementu portlandského nebo struskoportlandského, v otevřeném výkopu,</t>
  </si>
  <si>
    <t xml:space="preserve">0,3*0,4*0,4*5 : </t>
  </si>
  <si>
    <t>0,24</t>
  </si>
  <si>
    <t>452353101R00</t>
  </si>
  <si>
    <t xml:space="preserve">Bednění podkladních a zajišťovacích konstrukcí bloků pro potrubí </t>
  </si>
  <si>
    <t xml:space="preserve">(0,3+0,4)*2*0,4*5 : </t>
  </si>
  <si>
    <t>2,8</t>
  </si>
  <si>
    <t>564861113RT2</t>
  </si>
  <si>
    <t>Podklad ze štěrkodrti s rozprostřením a zhutněním frakce 0-32 mm, tloušťka po zhutnění 220 mm</t>
  </si>
  <si>
    <t xml:space="preserve">k10 : </t>
  </si>
  <si>
    <t>573312411R00</t>
  </si>
  <si>
    <t>Prolití podkladu nebo krytu z kameniva asfaltem v množství 5 kg/m2</t>
  </si>
  <si>
    <t>850245121R00</t>
  </si>
  <si>
    <t>Výřez nebo výsek na potrubí litinovém tlakovém DN 80 mm</t>
  </si>
  <si>
    <t>kus</t>
  </si>
  <si>
    <t>ohlášení uzavírání vody, uzavření a otevření šoupat, vypuštění a napuštění vody, odvzdušnění potrubí, strojní nebo ruční výřez potrubí, nutné úpravy výkopu v prostoru provádění,</t>
  </si>
  <si>
    <t>851601101RT2</t>
  </si>
  <si>
    <t>Montáž potrubí z tvárné litiny s pružným spojem s pružným spojem těsněným folií  DN 80 mm</t>
  </si>
  <si>
    <t>z trub tlakových hrdlových, v otevřeném výkopu,</t>
  </si>
  <si>
    <t>852242121R00</t>
  </si>
  <si>
    <t>Montáž potrubí z trub litinových tlak. přírubových abnormálních délek jednotlivě do 1 m v otevřeném výkopu, v otevřeném kanálu nebo v šachtě, DN 80 mm</t>
  </si>
  <si>
    <t>857242121R00</t>
  </si>
  <si>
    <t>Montáž litinových tvarovek na potrubí litinovém tlakovém jednoosých, na potrubí z trub přírubových v otevřeném výkopu, v otevřeném kanálu nebo v šachtě, DN 80 mm</t>
  </si>
  <si>
    <t>857244121R00</t>
  </si>
  <si>
    <t>Montáž litinových tvarovek na potrubí litinovém tlakovém odbočných, na potrubí z trub přírubových v otevřeném výkopu, v otevřeném kanálu nebo v šachtě, DN 80 mm</t>
  </si>
  <si>
    <t>871241121R00</t>
  </si>
  <si>
    <t>Montáž potrubí z plastických hmot z tlakových trubek polyetylenových, vnějšího průměru 90 mm</t>
  </si>
  <si>
    <t>877242121R00</t>
  </si>
  <si>
    <t>Montáž elektrotvarovek přirážka za 1 spoj elektrotvarovky, vnějšího průměru 90 mm</t>
  </si>
  <si>
    <t>891241111R00</t>
  </si>
  <si>
    <t>Montáž vodovodních armatur na potrubí šoupátek v otevřeném výkopu nebo v šachtách s osazením zemní soupravy (bez poklopů), DN 80 mm</t>
  </si>
  <si>
    <t>891247111R00</t>
  </si>
  <si>
    <t>Montáž vodovodních armatur na potrubí hydrantů podzemních (bez osazení poklopů), DN 80 mm</t>
  </si>
  <si>
    <t>892241111R00</t>
  </si>
  <si>
    <t>Tlakové zkoušky vodovodního potrubí DN do 80 mm</t>
  </si>
  <si>
    <t>přísun, montáže, demontáže a odsunu zkoušecího čerpadla, napuštění tlakovou vodou a dodání vody pro tlakovou zkoušku,</t>
  </si>
  <si>
    <t>892372111R00</t>
  </si>
  <si>
    <t>Zabezpečení konců vodovodního potrubí při tlakových zkouškách DN do 300 mm</t>
  </si>
  <si>
    <t>úsek</t>
  </si>
  <si>
    <t>montáž a demontáž výrobků nebo dílců pro zabezpečení dvou konců zkoušeného úseku potrubí pro jakýkoliv způsob zabezpečení,  montáž a demontáž koncových tvarovek, montáž zaslepovací příruby, zaslepení odboček pro hydranty, vzdušníky a jiné armatury a odbočky pro odbočující řady,</t>
  </si>
  <si>
    <t>892273111R00</t>
  </si>
  <si>
    <t>Proplach a desinfekce vodovodního potrubí DN od 80 do 125 mm</t>
  </si>
  <si>
    <t>napuštění a vypuštění vody, dodání vody a desinfekčního prostředku, náklady na bakteriologický rozbor vody,</t>
  </si>
  <si>
    <t>899401112R00</t>
  </si>
  <si>
    <t>Osazení poklopů litinových šoupátkových</t>
  </si>
  <si>
    <t>včetně podezdění</t>
  </si>
  <si>
    <t>899401113R00</t>
  </si>
  <si>
    <t>Osazení poklopů litinových hydrantových</t>
  </si>
  <si>
    <t>899712111R00</t>
  </si>
  <si>
    <t>Orientační tabulky na vodovodních a kanalizačních řadech na zdivu</t>
  </si>
  <si>
    <t>Včetně dodání a připevnění tabulky.</t>
  </si>
  <si>
    <t>899711121R00</t>
  </si>
  <si>
    <t>Výstražné fólie výstražná fólie pro kanalizaci, šířka 22 cm</t>
  </si>
  <si>
    <t>899731113R00</t>
  </si>
  <si>
    <t>Signalizační vodič CYY, 4 mm2</t>
  </si>
  <si>
    <t>722173989R00</t>
  </si>
  <si>
    <t>Opravy vodovodního potrubí z plastových trubek ostatní práce mimo spojové svary s přidáním materiálu  spoje elektrotvarovkami, přes D 75 do D 90 mm</t>
  </si>
  <si>
    <t>800-721</t>
  </si>
  <si>
    <t xml:space="preserve">3+1 : </t>
  </si>
  <si>
    <t>28614960</t>
  </si>
  <si>
    <t>elektrotvarovka T-kus rovnoramenný PE 100 PN 16 D 90mm</t>
  </si>
  <si>
    <t>28615974</t>
  </si>
  <si>
    <t>elektrospojka SDR 11 PE 100 PN 16 D 90mm</t>
  </si>
  <si>
    <t>28653060</t>
  </si>
  <si>
    <t>elektrokoleno 90° PE 100 D 90mm</t>
  </si>
  <si>
    <t>42224397</t>
  </si>
  <si>
    <t>šoupátko vodovodní šedá litina uzavírací víkové S24 118 610 DN 80x210mm</t>
  </si>
  <si>
    <t>42273592</t>
  </si>
  <si>
    <t>hydrant podzemní DN 80 PN 16 dvojitý uzávěr s koulí krycí v 1000mm</t>
  </si>
  <si>
    <t>42291452</t>
  </si>
  <si>
    <t>poklop litinový hydrantový DN 80</t>
  </si>
  <si>
    <t>55253000</t>
  </si>
  <si>
    <t>trouba vodovodní litinová hrdlová Pz dl 6m DN 80</t>
  </si>
  <si>
    <t>55253233</t>
  </si>
  <si>
    <t>trouba přírubová litinová vodovodní  PN 10/16 DN 80 dl 100mm</t>
  </si>
  <si>
    <t>55253740</t>
  </si>
  <si>
    <t>tvarovka hrdlová s přírubovou odbočkou z tvárné litiny,práškový epoxid tl 250µm MMA-kus DN 80/80</t>
  </si>
  <si>
    <t>55254047</t>
  </si>
  <si>
    <t>koleno 90° s patkou přírubové litinové vodovodní N-kus PN 10/40 DN 80</t>
  </si>
  <si>
    <t>950108000003</t>
  </si>
  <si>
    <t>SOUPRAVA ZEMNÍ TELESKOPICKÁ E1/A-1,3 -1,8 65-80 E1/80 A (1,3-1,8m)</t>
  </si>
  <si>
    <t>KS</t>
  </si>
  <si>
    <t>Vlastní</t>
  </si>
  <si>
    <t>HWL.1750KASI0000</t>
  </si>
  <si>
    <t>POKLOP ULIČNÍ SAMONIVELAČNÍ ŠOUPÁTKOVÝ (Z.S. TELE) HAWLE-VODA</t>
  </si>
  <si>
    <t>HWL.1950KASI0000</t>
  </si>
  <si>
    <t>POKLOP ULIČNÍ SAMONIVELAČNÍ HYDRANTOVÝ S LOGEM HAWLE HYDRANT</t>
  </si>
  <si>
    <t>HWL.348100000000</t>
  </si>
  <si>
    <t>PODKLAD. DESKA  UNI UNI</t>
  </si>
  <si>
    <t>HWL.348200000000</t>
  </si>
  <si>
    <t>PODKLAD. DESKA  POD HYDRANT.POKLOP</t>
  </si>
  <si>
    <t>HWL.797408006516</t>
  </si>
  <si>
    <t>SYNOFLEX - SPOJKA REDUKOVANÁ 80/65 (85-105/71-88)</t>
  </si>
  <si>
    <t>WVN.FF071013W</t>
  </si>
  <si>
    <t>Oblouk 60° PE100 SDR11 90</t>
  </si>
  <si>
    <t>WVN.FF485527W</t>
  </si>
  <si>
    <t>Lemový nákružek PE100 SDR11 90</t>
  </si>
  <si>
    <t>WVN.FF700513W</t>
  </si>
  <si>
    <t>Příruba PP-V PN10/16 90 DN80</t>
  </si>
  <si>
    <t>WVN.FFD61013W</t>
  </si>
  <si>
    <t>Oblouk 30° PE100 RC SDR11 90</t>
  </si>
  <si>
    <t>WVN.VP403082W</t>
  </si>
  <si>
    <t>Trubka dvouvrstvá PE 100 RC SafeTech RC voda SDR11 90x8.2 12m BC</t>
  </si>
  <si>
    <t>998276101R00</t>
  </si>
  <si>
    <t>Přesun hmot pro trubní vedení z trub plastových nebo sklolaminátových v otevřeném výkopu</t>
  </si>
  <si>
    <t>Přesun hmot</t>
  </si>
  <si>
    <t>POL7_</t>
  </si>
  <si>
    <t>vodovodu nebo kanalizace ražené nebo hloubené (827 1.1, 827 1.9, 827 2.1, 827 2.9), drobných objektů</t>
  </si>
  <si>
    <t>na vzdálenost 15 m od hrany výkopu nebo od okraje šachty</t>
  </si>
  <si>
    <t>979087212R00</t>
  </si>
  <si>
    <t>Nakládání na dopravní prostředky suti</t>
  </si>
  <si>
    <t>Přesun suti</t>
  </si>
  <si>
    <t>POL8_</t>
  </si>
  <si>
    <t>pro vodorovnou dopravu</t>
  </si>
  <si>
    <t>979084413R00</t>
  </si>
  <si>
    <t xml:space="preserve">Vodorovná doprava po suchu nebo naložení vodorovná doprava vybouraných hmot se složením a hrubým urovnáním nebo přeložením na jiný dopravní prostředek do 1 km,  </t>
  </si>
  <si>
    <t>831-2</t>
  </si>
  <si>
    <t>vybouraných hmot se složením a hrubým urovnáním nebo přeložením na jiný dopravní prostředek, nebo nakládání na dopravní prostředek pro vodorovnou dopravu,</t>
  </si>
  <si>
    <t>979081121R00</t>
  </si>
  <si>
    <t>Odvoz suti a vybouraných hmot na skládku příplatek za každý další 1 km</t>
  </si>
  <si>
    <t>801-3</t>
  </si>
  <si>
    <t>979999973R00</t>
  </si>
  <si>
    <t>Poplatek za skládku za uložení, zemina a kamení,  , skupina 17 05 04 z Katalogu odpadů</t>
  </si>
  <si>
    <t>SUM</t>
  </si>
  <si>
    <t>END</t>
  </si>
  <si>
    <t>132201110R00</t>
  </si>
  <si>
    <t>Hloubení rýh šířky do 60 cm do 50 m3, v hornině 3, hloubení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</si>
  <si>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</si>
  <si>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 xml:space="preserve">0,6*(1,55+1,4)*0,5*2,0 : </t>
  </si>
  <si>
    <t xml:space="preserve">0,6*(1,64+1,4)*0,5*7,0 : </t>
  </si>
  <si>
    <t>4,077</t>
  </si>
  <si>
    <t>132201119R00</t>
  </si>
  <si>
    <t xml:space="preserve">Hloubení rýh šířky do 60 cm příplatek za lepivost, v hornině 3,  </t>
  </si>
  <si>
    <t>1,223</t>
  </si>
  <si>
    <t>132301110R00</t>
  </si>
  <si>
    <t>Hloubení rýh šířky do 60 cm do 50 m3, v hornině 4, hloubení strojně</t>
  </si>
  <si>
    <t>132301119R00</t>
  </si>
  <si>
    <t xml:space="preserve">Hloubení rýh šířky do 60 cm příplatek za lepivost, v hornině 4,  </t>
  </si>
  <si>
    <t xml:space="preserve">1,0*1,0*1,7 : </t>
  </si>
  <si>
    <t>0,85</t>
  </si>
  <si>
    <t>0,255</t>
  </si>
  <si>
    <t xml:space="preserve">r/0,6*2 : </t>
  </si>
  <si>
    <t>27,18</t>
  </si>
  <si>
    <t xml:space="preserve">1,0*4*1,7 : </t>
  </si>
  <si>
    <t>6,8</t>
  </si>
  <si>
    <t>9,854</t>
  </si>
  <si>
    <t xml:space="preserve">-p1-p2 : </t>
  </si>
  <si>
    <t>7,424</t>
  </si>
  <si>
    <t xml:space="preserve">0,6*0,35*9,0 : </t>
  </si>
  <si>
    <t>1,89</t>
  </si>
  <si>
    <t xml:space="preserve">0,6*0,1*9,0 : </t>
  </si>
  <si>
    <t>0,54</t>
  </si>
  <si>
    <t>871171121R00</t>
  </si>
  <si>
    <t>Montáž potrubí z plastických hmot z tlakových trubek polyetylenových, vnějšího průměru 40 mm</t>
  </si>
  <si>
    <t>879172199R00</t>
  </si>
  <si>
    <t>Příplatky za montáž vodovodních přípojek , DN 32-80 mm</t>
  </si>
  <si>
    <t>891211111R00</t>
  </si>
  <si>
    <t>Montáž vodovodních armatur na potrubí šoupátek v otevřeném výkopu nebo v šachtách s osazením zemní soupravy (bez poklopů), DN 50 mm</t>
  </si>
  <si>
    <t>892233111R00</t>
  </si>
  <si>
    <t>Proplach a desinfekce vodovodního potrubí DN od 40 do 70 mm</t>
  </si>
  <si>
    <t>893151111R00</t>
  </si>
  <si>
    <t>Montáž šachty vodoměrné a revizní plastové kruhové</t>
  </si>
  <si>
    <t>801-1</t>
  </si>
  <si>
    <t>Včetně zřízení podkladního betonu v tl. 10 cm vyztuženého sítí 8/100/100.</t>
  </si>
  <si>
    <t>899101111R00</t>
  </si>
  <si>
    <t>Osazení poklopů litinových a ocelových o hmotnost jednotlivě do 50 kg</t>
  </si>
  <si>
    <t>722190224R00</t>
  </si>
  <si>
    <t>Přípojka vodovodní pro pevné připojení z ocelových závitových pozinkovaných běžných trubek 11 353.0, pro pevné připojení, DN 32</t>
  </si>
  <si>
    <t>soubor</t>
  </si>
  <si>
    <t>Včetně vyvedení a upevnění výpustek.</t>
  </si>
  <si>
    <t>28653083</t>
  </si>
  <si>
    <t>vložka přechodová PE/mosaz pro vodovodní potrubí PN 16 plyn PN 10 vnější závit 63-2"</t>
  </si>
  <si>
    <t>348100000001</t>
  </si>
  <si>
    <t>PODKLAD. DESKA  KASI KASI</t>
  </si>
  <si>
    <t>56230551.1</t>
  </si>
  <si>
    <t>vodoměrná šachta MODULO 1 výškově nastavitelná 115 -130cm poklop 12,5t vč.vystrojení</t>
  </si>
  <si>
    <t>56230631</t>
  </si>
  <si>
    <t>poklop uliční ventilkový kulatý plastový PA s litinovým víkem</t>
  </si>
  <si>
    <t>AVK.211004240</t>
  </si>
  <si>
    <t>Isiflo spojka přímá, speciální rozměr, typ 100, rozměr 42x40</t>
  </si>
  <si>
    <t>HWL.280000103216</t>
  </si>
  <si>
    <t>ŠOUPÁTKO ISO DOMOVNÍ PŘÍPOJKY 32-5/4"</t>
  </si>
  <si>
    <t>HWL.631003202516</t>
  </si>
  <si>
    <t>TVAROVKA ISO SPOJKA REDUKOVANÁ 32-25</t>
  </si>
  <si>
    <t>HWL.960113018004</t>
  </si>
  <si>
    <t>SOUPRAVA ZEMNÍ TELESKOPICKÁ DOM. ŠOUPÁTKA-1,3-1,8 3/4"-2" (1,3-1,8m)</t>
  </si>
  <si>
    <t>WVN.FF485627W</t>
  </si>
  <si>
    <t>Elektroredukce 90-63</t>
  </si>
  <si>
    <t>WVN.FP403043W</t>
  </si>
  <si>
    <t>Trubka dvouvstvá PE 100 RC SafeTech RC plyn SDR11 40x3.7 100m</t>
  </si>
  <si>
    <t xml:space="preserve">"napojení na vodovod" : </t>
  </si>
  <si>
    <t xml:space="preserve">1,0*1,0*1,5*2 : </t>
  </si>
  <si>
    <t xml:space="preserve">s*0,3 : </t>
  </si>
  <si>
    <t>0,9</t>
  </si>
  <si>
    <t xml:space="preserve">1,0*4*1,5*2 : </t>
  </si>
  <si>
    <t>12</t>
  </si>
  <si>
    <t xml:space="preserve">s : </t>
  </si>
  <si>
    <t>162401102R00</t>
  </si>
  <si>
    <t>Vodorovné přemístění výkopku z horniny 1 až 4, na vzdálenost přes 1 500  do 2 000 m</t>
  </si>
  <si>
    <t xml:space="preserve">"odvoz zeminy na mezideponii"  s : </t>
  </si>
  <si>
    <t xml:space="preserve">"dovoz zeminy z mezideponie"  s : </t>
  </si>
  <si>
    <t>6</t>
  </si>
  <si>
    <t>119002411</t>
  </si>
  <si>
    <t>Pojezdový ocelový plech pro zabezpčení výkopu  zřízení</t>
  </si>
  <si>
    <t xml:space="preserve">"provizorní přemostění" : </t>
  </si>
  <si>
    <t xml:space="preserve">3,0*3,0 : </t>
  </si>
  <si>
    <t xml:space="preserve">3,0*5,0*2 : </t>
  </si>
  <si>
    <t>39</t>
  </si>
  <si>
    <t>Pojezdový ocelový plech pro zabezpčení výkopu odstranění</t>
  </si>
  <si>
    <t>871211121R00</t>
  </si>
  <si>
    <t>Montáž potrubí z plastických hmot z tlakových trubek polyetylenových, vnějšího průměru 63 mm</t>
  </si>
  <si>
    <t>877212121R00</t>
  </si>
  <si>
    <t>Montáž elektrotvarovek přirážka za 1 spoj elektrotvarovky, vnějšího průměru 63 mm</t>
  </si>
  <si>
    <t>t kus : 3</t>
  </si>
  <si>
    <t>koleno : 2</t>
  </si>
  <si>
    <t>891249111R00</t>
  </si>
  <si>
    <t>Montáž vodovodních armatur na potrubí navrtávacích pasů s ventilem Jt 1 Mpa na potrubí z trub osinkocementových, litinových, ocelových nebo plastických hmot, DN 80 mm</t>
  </si>
  <si>
    <t>28613598</t>
  </si>
  <si>
    <t>potrubí dvouvrstvé PE100 s 10% signalizační vrstvou SDR 11 63x5,8 dl 12m</t>
  </si>
  <si>
    <t>28614946.1</t>
  </si>
  <si>
    <t>spojka PP koleno 45°  D 63mm</t>
  </si>
  <si>
    <t>28614958.1</t>
  </si>
  <si>
    <t>spojka PP T-kus  90st. D 63mm</t>
  </si>
  <si>
    <t>HWL.260006405016</t>
  </si>
  <si>
    <t>ŠOUPÁTKO ISO DOMOVNÍ PŘÍPOJKY 50</t>
  </si>
  <si>
    <t>HWL.380006500116</t>
  </si>
  <si>
    <t>PAS NAVRTÁVACÍ S UZÁVĚREM 63-1''</t>
  </si>
  <si>
    <t>042903000</t>
  </si>
  <si>
    <t>Odběr vzorků+rozbor</t>
  </si>
  <si>
    <t>722232063.1</t>
  </si>
  <si>
    <t>Kohout kulový PP D 32x1",vnější závit+svěrný spoj</t>
  </si>
  <si>
    <t>POL1_7</t>
  </si>
  <si>
    <t>722232066.1</t>
  </si>
  <si>
    <t>Kohout kulový PP D 63x2",vnější závit+svěrný spoj</t>
  </si>
  <si>
    <t>998722201R00</t>
  </si>
  <si>
    <t>Přesun hmot pro vnitřní vodovod v objektech výšky do 6 m</t>
  </si>
  <si>
    <t>vodorovně do 50 m</t>
  </si>
  <si>
    <t>30</t>
  </si>
  <si>
    <t>871161121R00</t>
  </si>
  <si>
    <t>Montáž potrubí z plastických hmot z tlakových trubek polyetylenových, vnějšího průměru 32 mm</t>
  </si>
  <si>
    <t>877162121R00</t>
  </si>
  <si>
    <t>Montáž elektrotvarovek přirážka za 1 spoj elektrotvarovky, vnějšího průměru 32 mm</t>
  </si>
  <si>
    <t>spojka : 2*4</t>
  </si>
  <si>
    <t>koleno : 2*6</t>
  </si>
  <si>
    <t>t kus : 3*2</t>
  </si>
  <si>
    <t>28613595</t>
  </si>
  <si>
    <t>potrubí dvouvrstvé PE100 s 10% signalizační vrstvou SDR 11 32x3,0 dl 12m</t>
  </si>
  <si>
    <t>28618192.1</t>
  </si>
  <si>
    <t>KOncovka mechanická PP,D 32mm</t>
  </si>
  <si>
    <t>28624958.1</t>
  </si>
  <si>
    <t>spojka PP T-kus  90st. D 63x2",vnitřní závit</t>
  </si>
  <si>
    <t>28653052.1</t>
  </si>
  <si>
    <t>spojka PP koleno 90°  D 32mm</t>
  </si>
  <si>
    <t>28654209.1</t>
  </si>
  <si>
    <t>redukce  vnitřní/vnější závit  RxRp  2x1"</t>
  </si>
  <si>
    <t>6000027830</t>
  </si>
  <si>
    <t>Spojka přímá redukovaná PP 32×25 mm</t>
  </si>
  <si>
    <t>012103000</t>
  </si>
  <si>
    <t>Geodetické práce před výstavbou</t>
  </si>
  <si>
    <t>kpl</t>
  </si>
  <si>
    <t>012203000</t>
  </si>
  <si>
    <t>Geodetické práce při provádění stavby</t>
  </si>
  <si>
    <t>ÚRS 19 01</t>
  </si>
  <si>
    <t>012303000</t>
  </si>
  <si>
    <t>Geodetické práce po výstavbě</t>
  </si>
  <si>
    <t>020001000</t>
  </si>
  <si>
    <t>030001000</t>
  </si>
  <si>
    <t>070001000</t>
  </si>
  <si>
    <t>005211030R</t>
  </si>
  <si>
    <t xml:space="preserve">Dočasná dopravní opatření </t>
  </si>
  <si>
    <t>Soubor</t>
  </si>
  <si>
    <t>VRN</t>
  </si>
  <si>
    <t>POL99_8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</si>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</sst>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4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 shrinkToFit="1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165" fontId="17" fillId="0" borderId="0" xfId="0" applyNumberFormat="1" applyFont="1" applyAlignment="1">
      <alignment horizontal="center" vertical="top" wrapText="1" shrinkToFit="1"/>
    </xf>
    <xf numFmtId="165" fontId="17" fillId="0" borderId="0" xfId="0" applyNumberFormat="1" applyFont="1" applyAlignment="1">
      <alignment vertical="top" wrapText="1" shrinkToFit="1"/>
    </xf>
    <xf numFmtId="4" fontId="8" fillId="3" borderId="0" xfId="0" applyNumberFormat="1" applyFont="1" applyFill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9" fillId="0" borderId="0" xfId="0" applyFont="1" applyAlignment="1">
      <alignment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6" fillId="4" borderId="0" xfId="0" applyNumberFormat="1" applyFont="1" applyFill="1" applyAlignment="1" applyProtection="1">
      <alignment vertical="top" shrinkToFit="1"/>
      <protection locked="0"/>
    </xf>
    <xf numFmtId="49" fontId="16" fillId="0" borderId="0" xfId="0" applyNumberFormat="1" applyFont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6" fillId="0" borderId="18" xfId="0" applyFont="1" applyBorder="1" applyAlignment="1">
      <alignment horizontal="left" vertical="top" wrapText="1"/>
    </xf>
    <xf numFmtId="0" fontId="16" fillId="0" borderId="18" xfId="0" applyFont="1" applyBorder="1" applyAlignment="1">
      <alignment vertical="top" wrapText="1"/>
    </xf>
    <xf numFmtId="0" fontId="18" fillId="0" borderId="18" xfId="0" applyFont="1" applyBorder="1" applyAlignment="1">
      <alignment horizontal="left" vertical="top" wrapText="1"/>
    </xf>
    <xf numFmtId="0" fontId="18" fillId="0" borderId="18" xfId="0" applyFont="1" applyBorder="1" applyAlignment="1">
      <alignment vertical="top" wrapText="1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93" t="s">
        <v>39</v>
      </c>
      <c r="B2" s="193"/>
      <c r="C2" s="193"/>
      <c r="D2" s="193"/>
      <c r="E2" s="193"/>
      <c r="F2" s="193"/>
      <c r="G2" s="193"/>
    </row>
  </sheetData>
  <sheetProtection algorithmName="SHA-512" hashValue="y0brks+lH8JpxI+QoyvqYhVx2W951bzUq5bW479wNkdsou9HlTFwT9iVkruyzjr3N8qBBwM43HVD5iruJoTT6Q==" saltValue="/XxlV435LPyfADh8FvDNu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77"/>
  <sheetViews>
    <sheetView showGridLines="0" tabSelected="1" topLeftCell="B17" zoomScaleNormal="100" zoomScaleSheetLayoutView="75" workbookViewId="0">
      <selection activeCell="E4" sqref="E4:J4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28" t="s">
        <v>41</v>
      </c>
      <c r="C1" s="229"/>
      <c r="D1" s="229"/>
      <c r="E1" s="229"/>
      <c r="F1" s="229"/>
      <c r="G1" s="229"/>
      <c r="H1" s="229"/>
      <c r="I1" s="229"/>
      <c r="J1" s="230"/>
    </row>
    <row r="2" spans="1:15" ht="36" customHeight="1" x14ac:dyDescent="0.2">
      <c r="A2" s="2"/>
      <c r="B2" s="76" t="s">
        <v>22</v>
      </c>
      <c r="C2" s="77"/>
      <c r="D2" s="78" t="s">
        <v>43</v>
      </c>
      <c r="E2" s="234" t="s">
        <v>47</v>
      </c>
      <c r="F2" s="235"/>
      <c r="G2" s="235"/>
      <c r="H2" s="235"/>
      <c r="I2" s="235"/>
      <c r="J2" s="236"/>
      <c r="O2" s="1"/>
    </row>
    <row r="3" spans="1:15" ht="27" hidden="1" customHeight="1" x14ac:dyDescent="0.2">
      <c r="A3" s="2"/>
      <c r="B3" s="79"/>
      <c r="C3" s="77"/>
      <c r="D3" s="80"/>
      <c r="E3" s="237"/>
      <c r="F3" s="238"/>
      <c r="G3" s="238"/>
      <c r="H3" s="238"/>
      <c r="I3" s="238"/>
      <c r="J3" s="239"/>
    </row>
    <row r="4" spans="1:15" ht="23.25" customHeight="1" x14ac:dyDescent="0.2">
      <c r="A4" s="2"/>
      <c r="B4" s="81"/>
      <c r="C4" s="82"/>
      <c r="D4" s="83"/>
      <c r="E4" s="218"/>
      <c r="F4" s="218"/>
      <c r="G4" s="218"/>
      <c r="H4" s="218"/>
      <c r="I4" s="218"/>
      <c r="J4" s="219"/>
    </row>
    <row r="5" spans="1:15" ht="24" customHeight="1" x14ac:dyDescent="0.2">
      <c r="A5" s="2"/>
      <c r="B5" s="31" t="s">
        <v>42</v>
      </c>
      <c r="D5" s="222"/>
      <c r="E5" s="223"/>
      <c r="F5" s="223"/>
      <c r="G5" s="22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24"/>
      <c r="E6" s="225"/>
      <c r="F6" s="225"/>
      <c r="G6" s="225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26"/>
      <c r="F7" s="227"/>
      <c r="G7" s="227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41"/>
      <c r="E11" s="241"/>
      <c r="F11" s="241"/>
      <c r="G11" s="241"/>
      <c r="H11" s="18" t="s">
        <v>40</v>
      </c>
      <c r="I11" s="84"/>
      <c r="J11" s="8"/>
    </row>
    <row r="12" spans="1:15" ht="15.75" customHeight="1" x14ac:dyDescent="0.2">
      <c r="A12" s="2"/>
      <c r="B12" s="28"/>
      <c r="C12" s="55"/>
      <c r="D12" s="217"/>
      <c r="E12" s="217"/>
      <c r="F12" s="217"/>
      <c r="G12" s="217"/>
      <c r="H12" s="18" t="s">
        <v>34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20"/>
      <c r="F13" s="221"/>
      <c r="G13" s="221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40"/>
      <c r="F15" s="240"/>
      <c r="G15" s="242"/>
      <c r="H15" s="242"/>
      <c r="I15" s="242" t="s">
        <v>29</v>
      </c>
      <c r="J15" s="243"/>
    </row>
    <row r="16" spans="1:15" ht="23.25" customHeight="1" x14ac:dyDescent="0.2">
      <c r="A16" s="138" t="s">
        <v>24</v>
      </c>
      <c r="B16" s="38" t="s">
        <v>24</v>
      </c>
      <c r="C16" s="62"/>
      <c r="D16" s="63"/>
      <c r="E16" s="206"/>
      <c r="F16" s="207"/>
      <c r="G16" s="206"/>
      <c r="H16" s="207"/>
      <c r="I16" s="206">
        <f>SUMIF(F61:F73,A16,I61:I73)+SUMIF(F61:F73,"PSU",I61:I73)</f>
        <v>0</v>
      </c>
      <c r="J16" s="208"/>
    </row>
    <row r="17" spans="1:10" ht="23.25" customHeight="1" x14ac:dyDescent="0.2">
      <c r="A17" s="138" t="s">
        <v>25</v>
      </c>
      <c r="B17" s="38" t="s">
        <v>25</v>
      </c>
      <c r="C17" s="62"/>
      <c r="D17" s="63"/>
      <c r="E17" s="206"/>
      <c r="F17" s="207"/>
      <c r="G17" s="206"/>
      <c r="H17" s="207"/>
      <c r="I17" s="206">
        <f>SUMIF(F61:F73,A17,I61:I73)</f>
        <v>0</v>
      </c>
      <c r="J17" s="208"/>
    </row>
    <row r="18" spans="1:10" ht="23.25" customHeight="1" x14ac:dyDescent="0.2">
      <c r="A18" s="138" t="s">
        <v>26</v>
      </c>
      <c r="B18" s="38" t="s">
        <v>26</v>
      </c>
      <c r="C18" s="62"/>
      <c r="D18" s="63"/>
      <c r="E18" s="206"/>
      <c r="F18" s="207"/>
      <c r="G18" s="206"/>
      <c r="H18" s="207"/>
      <c r="I18" s="206">
        <f>SUMIF(F61:F73,A18,I61:I73)</f>
        <v>0</v>
      </c>
      <c r="J18" s="208"/>
    </row>
    <row r="19" spans="1:10" ht="23.25" customHeight="1" x14ac:dyDescent="0.2">
      <c r="A19" s="138" t="s">
        <v>94</v>
      </c>
      <c r="B19" s="38" t="s">
        <v>27</v>
      </c>
      <c r="C19" s="62"/>
      <c r="D19" s="63"/>
      <c r="E19" s="206"/>
      <c r="F19" s="207"/>
      <c r="G19" s="206"/>
      <c r="H19" s="207"/>
      <c r="I19" s="206">
        <f>SUMIF(F61:F73,A19,I61:I73)</f>
        <v>0</v>
      </c>
      <c r="J19" s="208"/>
    </row>
    <row r="20" spans="1:10" ht="23.25" customHeight="1" x14ac:dyDescent="0.2">
      <c r="A20" s="138" t="s">
        <v>93</v>
      </c>
      <c r="B20" s="38" t="s">
        <v>28</v>
      </c>
      <c r="C20" s="62"/>
      <c r="D20" s="63"/>
      <c r="E20" s="206"/>
      <c r="F20" s="207"/>
      <c r="G20" s="206"/>
      <c r="H20" s="207"/>
      <c r="I20" s="206">
        <f>SUMIF(F61:F73,A20,I61:I73)</f>
        <v>0</v>
      </c>
      <c r="J20" s="208"/>
    </row>
    <row r="21" spans="1:10" ht="23.25" customHeight="1" x14ac:dyDescent="0.2">
      <c r="A21" s="2"/>
      <c r="B21" s="48" t="s">
        <v>29</v>
      </c>
      <c r="C21" s="64"/>
      <c r="D21" s="65"/>
      <c r="E21" s="209"/>
      <c r="F21" s="244"/>
      <c r="G21" s="209"/>
      <c r="H21" s="244"/>
      <c r="I21" s="209">
        <f>SUM(I16:J20)</f>
        <v>0</v>
      </c>
      <c r="J21" s="210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204">
        <f>ZakladDPHSniVypocet</f>
        <v>0</v>
      </c>
      <c r="H23" s="205"/>
      <c r="I23" s="205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202">
        <f>A23</f>
        <v>0</v>
      </c>
      <c r="H24" s="203"/>
      <c r="I24" s="203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04">
        <f>ZakladDPHZaklVypocet</f>
        <v>0</v>
      </c>
      <c r="H25" s="205"/>
      <c r="I25" s="205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31">
        <f>A25</f>
        <v>0</v>
      </c>
      <c r="H26" s="232"/>
      <c r="I26" s="232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33">
        <f>CenaCelkem-(ZakladDPHSni+DPHSni+ZakladDPHZakl+DPHZakl)</f>
        <v>0</v>
      </c>
      <c r="H27" s="233"/>
      <c r="I27" s="233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23</v>
      </c>
      <c r="C28" s="112"/>
      <c r="D28" s="112"/>
      <c r="E28" s="113"/>
      <c r="F28" s="114"/>
      <c r="G28" s="212">
        <f>ZakladDPHSniVypocet+ZakladDPHZaklVypocet</f>
        <v>0</v>
      </c>
      <c r="H28" s="212"/>
      <c r="I28" s="212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35</v>
      </c>
      <c r="C29" s="116"/>
      <c r="D29" s="116"/>
      <c r="E29" s="116"/>
      <c r="F29" s="117"/>
      <c r="G29" s="211">
        <f>A27</f>
        <v>0</v>
      </c>
      <c r="H29" s="211"/>
      <c r="I29" s="211"/>
      <c r="J29" s="118" t="s">
        <v>58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3"/>
      <c r="E34" s="214"/>
      <c r="G34" s="215"/>
      <c r="H34" s="216"/>
      <c r="I34" s="216"/>
      <c r="J34" s="25"/>
    </row>
    <row r="35" spans="1:10" ht="12.75" customHeight="1" x14ac:dyDescent="0.2">
      <c r="A35" s="2"/>
      <c r="B35" s="2"/>
      <c r="D35" s="201" t="s">
        <v>2</v>
      </c>
      <c r="E35" s="201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45</v>
      </c>
      <c r="C39" s="196"/>
      <c r="D39" s="196"/>
      <c r="E39" s="196"/>
      <c r="F39" s="98">
        <f>'1 1 Pol'!AE233+'1 2 Pol'!AE115+'1 3 Pol'!AE74+'1 4 Pol'!AE73+'1 5 Pol'!AE22</f>
        <v>0</v>
      </c>
      <c r="G39" s="99">
        <f>'1 1 Pol'!AF233+'1 2 Pol'!AF115+'1 3 Pol'!AF74+'1 4 Pol'!AF73+'1 5 Pol'!AF22</f>
        <v>0</v>
      </c>
      <c r="H39" s="100">
        <f t="shared" ref="H39:H46" si="1">(F39*SazbaDPH1/100)+(G39*SazbaDPH2/100)</f>
        <v>0</v>
      </c>
      <c r="I39" s="100">
        <f>F39+G39+H39</f>
        <v>0</v>
      </c>
      <c r="J39" s="101" t="str">
        <f>IF(CenaCelkemVypocet=0,"",I39/CenaCelkemVypocet*100)</f>
        <v/>
      </c>
    </row>
    <row r="40" spans="1:10" ht="25.5" customHeight="1" x14ac:dyDescent="0.2">
      <c r="A40" s="87">
        <v>2</v>
      </c>
      <c r="B40" s="102"/>
      <c r="C40" s="200" t="s">
        <v>46</v>
      </c>
      <c r="D40" s="200"/>
      <c r="E40" s="200"/>
      <c r="F40" s="103"/>
      <c r="G40" s="104"/>
      <c r="H40" s="104">
        <f t="shared" si="1"/>
        <v>0</v>
      </c>
      <c r="I40" s="104"/>
      <c r="J40" s="105"/>
    </row>
    <row r="41" spans="1:10" ht="25.5" customHeight="1" x14ac:dyDescent="0.2">
      <c r="A41" s="87">
        <v>2</v>
      </c>
      <c r="B41" s="102" t="s">
        <v>43</v>
      </c>
      <c r="C41" s="200" t="s">
        <v>47</v>
      </c>
      <c r="D41" s="200"/>
      <c r="E41" s="200"/>
      <c r="F41" s="103">
        <f>'1 1 Pol'!AE233+'1 2 Pol'!AE115+'1 3 Pol'!AE74+'1 4 Pol'!AE73+'1 5 Pol'!AE22</f>
        <v>0</v>
      </c>
      <c r="G41" s="104">
        <f>'1 1 Pol'!AF233+'1 2 Pol'!AF115+'1 3 Pol'!AF74+'1 4 Pol'!AF73+'1 5 Pol'!AF22</f>
        <v>0</v>
      </c>
      <c r="H41" s="104">
        <f t="shared" si="1"/>
        <v>0</v>
      </c>
      <c r="I41" s="104">
        <f t="shared" ref="I41:I46" si="2">F41+G41+H41</f>
        <v>0</v>
      </c>
      <c r="J41" s="105" t="str">
        <f t="shared" ref="J41:J46" si="3">IF(CenaCelkemVypocet=0,"",I41/CenaCelkemVypocet*100)</f>
        <v/>
      </c>
    </row>
    <row r="42" spans="1:10" ht="25.5" customHeight="1" x14ac:dyDescent="0.2">
      <c r="A42" s="87">
        <v>3</v>
      </c>
      <c r="B42" s="106" t="s">
        <v>43</v>
      </c>
      <c r="C42" s="196" t="s">
        <v>48</v>
      </c>
      <c r="D42" s="196"/>
      <c r="E42" s="196"/>
      <c r="F42" s="107">
        <f>'1 1 Pol'!AE233</f>
        <v>0</v>
      </c>
      <c r="G42" s="100">
        <f>'1 1 Pol'!AF233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">
      <c r="A43" s="87">
        <v>3</v>
      </c>
      <c r="B43" s="106" t="s">
        <v>49</v>
      </c>
      <c r="C43" s="196" t="s">
        <v>50</v>
      </c>
      <c r="D43" s="196"/>
      <c r="E43" s="196"/>
      <c r="F43" s="107">
        <f>'1 2 Pol'!AE115</f>
        <v>0</v>
      </c>
      <c r="G43" s="100">
        <f>'1 2 Pol'!AF115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">
      <c r="A44" s="87">
        <v>3</v>
      </c>
      <c r="B44" s="106" t="s">
        <v>51</v>
      </c>
      <c r="C44" s="196" t="s">
        <v>52</v>
      </c>
      <c r="D44" s="196"/>
      <c r="E44" s="196"/>
      <c r="F44" s="107">
        <f>'1 3 Pol'!AE74</f>
        <v>0</v>
      </c>
      <c r="G44" s="100">
        <f>'1 3 Pol'!AF74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">
      <c r="A45" s="87">
        <v>3</v>
      </c>
      <c r="B45" s="106" t="s">
        <v>53</v>
      </c>
      <c r="C45" s="196" t="s">
        <v>54</v>
      </c>
      <c r="D45" s="196"/>
      <c r="E45" s="196"/>
      <c r="F45" s="107">
        <f>'1 4 Pol'!AE73</f>
        <v>0</v>
      </c>
      <c r="G45" s="100">
        <f>'1 4 Pol'!AF73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3</v>
      </c>
      <c r="B46" s="106" t="s">
        <v>55</v>
      </c>
      <c r="C46" s="196" t="s">
        <v>56</v>
      </c>
      <c r="D46" s="196"/>
      <c r="E46" s="196"/>
      <c r="F46" s="107">
        <f>'1 5 Pol'!AE22</f>
        <v>0</v>
      </c>
      <c r="G46" s="100">
        <f>'1 5 Pol'!AF22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">
      <c r="A47" s="87"/>
      <c r="B47" s="197" t="s">
        <v>57</v>
      </c>
      <c r="C47" s="198"/>
      <c r="D47" s="198"/>
      <c r="E47" s="199"/>
      <c r="F47" s="108">
        <f>SUMIF(A39:A46,"=1",F39:F46)</f>
        <v>0</v>
      </c>
      <c r="G47" s="109">
        <f>SUMIF(A39:A46,"=1",G39:G46)</f>
        <v>0</v>
      </c>
      <c r="H47" s="109">
        <f>SUMIF(A39:A46,"=1",H39:H46)</f>
        <v>0</v>
      </c>
      <c r="I47" s="109">
        <f>SUMIF(A39:A46,"=1",I39:I46)</f>
        <v>0</v>
      </c>
      <c r="J47" s="110">
        <f>SUMIF(A39:A46,"=1",J39:J46)</f>
        <v>0</v>
      </c>
    </row>
    <row r="49" spans="1:10" x14ac:dyDescent="0.2">
      <c r="A49" t="s">
        <v>59</v>
      </c>
      <c r="B49" t="s">
        <v>60</v>
      </c>
    </row>
    <row r="50" spans="1:10" x14ac:dyDescent="0.2">
      <c r="A50" t="s">
        <v>61</v>
      </c>
      <c r="B50" t="s">
        <v>62</v>
      </c>
    </row>
    <row r="51" spans="1:10" x14ac:dyDescent="0.2">
      <c r="A51" t="s">
        <v>63</v>
      </c>
      <c r="B51" t="s">
        <v>64</v>
      </c>
    </row>
    <row r="52" spans="1:10" x14ac:dyDescent="0.2">
      <c r="A52" t="s">
        <v>63</v>
      </c>
      <c r="B52" t="s">
        <v>65</v>
      </c>
    </row>
    <row r="53" spans="1:10" x14ac:dyDescent="0.2">
      <c r="A53" t="s">
        <v>63</v>
      </c>
      <c r="B53" t="s">
        <v>66</v>
      </c>
    </row>
    <row r="54" spans="1:10" x14ac:dyDescent="0.2">
      <c r="A54" t="s">
        <v>63</v>
      </c>
      <c r="B54" t="s">
        <v>67</v>
      </c>
    </row>
    <row r="55" spans="1:10" x14ac:dyDescent="0.2">
      <c r="A55" t="s">
        <v>63</v>
      </c>
      <c r="B55" t="s">
        <v>68</v>
      </c>
    </row>
    <row r="58" spans="1:10" ht="15.75" x14ac:dyDescent="0.25">
      <c r="B58" s="119" t="s">
        <v>69</v>
      </c>
    </row>
    <row r="60" spans="1:10" ht="25.5" customHeight="1" x14ac:dyDescent="0.2">
      <c r="A60" s="121"/>
      <c r="B60" s="124" t="s">
        <v>17</v>
      </c>
      <c r="C60" s="124" t="s">
        <v>5</v>
      </c>
      <c r="D60" s="125"/>
      <c r="E60" s="125"/>
      <c r="F60" s="126" t="s">
        <v>70</v>
      </c>
      <c r="G60" s="126"/>
      <c r="H60" s="126"/>
      <c r="I60" s="126" t="s">
        <v>29</v>
      </c>
      <c r="J60" s="126" t="s">
        <v>0</v>
      </c>
    </row>
    <row r="61" spans="1:10" ht="36.75" customHeight="1" x14ac:dyDescent="0.2">
      <c r="A61" s="122"/>
      <c r="B61" s="127" t="s">
        <v>43</v>
      </c>
      <c r="C61" s="194" t="s">
        <v>71</v>
      </c>
      <c r="D61" s="195"/>
      <c r="E61" s="195"/>
      <c r="F61" s="134" t="s">
        <v>24</v>
      </c>
      <c r="G61" s="135"/>
      <c r="H61" s="135"/>
      <c r="I61" s="135">
        <f>'1 1 Pol'!G8+'1 2 Pol'!G8+'1 3 Pol'!G8+'1 4 Pol'!G8</f>
        <v>0</v>
      </c>
      <c r="J61" s="131" t="str">
        <f>IF(I74=0,"",I61/I74*100)</f>
        <v/>
      </c>
    </row>
    <row r="62" spans="1:10" ht="36.75" customHeight="1" x14ac:dyDescent="0.2">
      <c r="A62" s="122"/>
      <c r="B62" s="127" t="s">
        <v>53</v>
      </c>
      <c r="C62" s="194" t="s">
        <v>72</v>
      </c>
      <c r="D62" s="195"/>
      <c r="E62" s="195"/>
      <c r="F62" s="134" t="s">
        <v>24</v>
      </c>
      <c r="G62" s="135"/>
      <c r="H62" s="135"/>
      <c r="I62" s="135">
        <f>'1 1 Pol'!G144+'1 2 Pol'!G73</f>
        <v>0</v>
      </c>
      <c r="J62" s="131" t="str">
        <f>IF(I74=0,"",I62/I74*100)</f>
        <v/>
      </c>
    </row>
    <row r="63" spans="1:10" ht="36.75" customHeight="1" x14ac:dyDescent="0.2">
      <c r="A63" s="122"/>
      <c r="B63" s="127" t="s">
        <v>55</v>
      </c>
      <c r="C63" s="194" t="s">
        <v>73</v>
      </c>
      <c r="D63" s="195"/>
      <c r="E63" s="195"/>
      <c r="F63" s="134" t="s">
        <v>24</v>
      </c>
      <c r="G63" s="135"/>
      <c r="H63" s="135"/>
      <c r="I63" s="135">
        <f>'1 1 Pol'!G158</f>
        <v>0</v>
      </c>
      <c r="J63" s="131" t="str">
        <f>IF(I74=0,"",I63/I74*100)</f>
        <v/>
      </c>
    </row>
    <row r="64" spans="1:10" ht="36.75" customHeight="1" x14ac:dyDescent="0.2">
      <c r="A64" s="122"/>
      <c r="B64" s="127" t="s">
        <v>74</v>
      </c>
      <c r="C64" s="194" t="s">
        <v>75</v>
      </c>
      <c r="D64" s="195"/>
      <c r="E64" s="195"/>
      <c r="F64" s="134" t="s">
        <v>24</v>
      </c>
      <c r="G64" s="135"/>
      <c r="H64" s="135"/>
      <c r="I64" s="135">
        <f>'1 1 Pol'!G165+'1 2 Pol'!G79+'1 3 Pol'!G46+'1 4 Pol'!G45</f>
        <v>0</v>
      </c>
      <c r="J64" s="131" t="str">
        <f>IF(I74=0,"",I64/I74*100)</f>
        <v/>
      </c>
    </row>
    <row r="65" spans="1:10" ht="36.75" customHeight="1" x14ac:dyDescent="0.2">
      <c r="A65" s="122"/>
      <c r="B65" s="127" t="s">
        <v>76</v>
      </c>
      <c r="C65" s="194" t="s">
        <v>77</v>
      </c>
      <c r="D65" s="195"/>
      <c r="E65" s="195"/>
      <c r="F65" s="134" t="s">
        <v>24</v>
      </c>
      <c r="G65" s="135"/>
      <c r="H65" s="135"/>
      <c r="I65" s="135">
        <f>'1 1 Pol'!G221+'1 2 Pol'!G110+'1 3 Pol'!G62+'1 4 Pol'!G62</f>
        <v>0</v>
      </c>
      <c r="J65" s="131" t="str">
        <f>IF(I74=0,"",I65/I74*100)</f>
        <v/>
      </c>
    </row>
    <row r="66" spans="1:10" ht="36.75" customHeight="1" x14ac:dyDescent="0.2">
      <c r="A66" s="122"/>
      <c r="B66" s="127" t="s">
        <v>78</v>
      </c>
      <c r="C66" s="194" t="s">
        <v>79</v>
      </c>
      <c r="D66" s="195"/>
      <c r="E66" s="195"/>
      <c r="F66" s="134" t="s">
        <v>24</v>
      </c>
      <c r="G66" s="135"/>
      <c r="H66" s="135"/>
      <c r="I66" s="135">
        <f>'1 5 Pol'!G8</f>
        <v>0</v>
      </c>
      <c r="J66" s="131" t="str">
        <f>IF(I74=0,"",I66/I74*100)</f>
        <v/>
      </c>
    </row>
    <row r="67" spans="1:10" ht="36.75" customHeight="1" x14ac:dyDescent="0.2">
      <c r="A67" s="122"/>
      <c r="B67" s="127" t="s">
        <v>80</v>
      </c>
      <c r="C67" s="194" t="s">
        <v>81</v>
      </c>
      <c r="D67" s="195"/>
      <c r="E67" s="195"/>
      <c r="F67" s="134" t="s">
        <v>24</v>
      </c>
      <c r="G67" s="135"/>
      <c r="H67" s="135"/>
      <c r="I67" s="135">
        <f>'1 5 Pol'!G12</f>
        <v>0</v>
      </c>
      <c r="J67" s="131" t="str">
        <f>IF(I74=0,"",I67/I74*100)</f>
        <v/>
      </c>
    </row>
    <row r="68" spans="1:10" ht="36.75" customHeight="1" x14ac:dyDescent="0.2">
      <c r="A68" s="122"/>
      <c r="B68" s="127" t="s">
        <v>82</v>
      </c>
      <c r="C68" s="194" t="s">
        <v>83</v>
      </c>
      <c r="D68" s="195"/>
      <c r="E68" s="195"/>
      <c r="F68" s="134" t="s">
        <v>24</v>
      </c>
      <c r="G68" s="135"/>
      <c r="H68" s="135"/>
      <c r="I68" s="135">
        <f>'1 5 Pol'!G14</f>
        <v>0</v>
      </c>
      <c r="J68" s="131" t="str">
        <f>IF(I74=0,"",I68/I74*100)</f>
        <v/>
      </c>
    </row>
    <row r="69" spans="1:10" ht="36.75" customHeight="1" x14ac:dyDescent="0.2">
      <c r="A69" s="122"/>
      <c r="B69" s="127" t="s">
        <v>84</v>
      </c>
      <c r="C69" s="194" t="s">
        <v>85</v>
      </c>
      <c r="D69" s="195"/>
      <c r="E69" s="195"/>
      <c r="F69" s="134" t="s">
        <v>24</v>
      </c>
      <c r="G69" s="135"/>
      <c r="H69" s="135"/>
      <c r="I69" s="135">
        <f>'1 3 Pol'!G66+'1 4 Pol'!G66</f>
        <v>0</v>
      </c>
      <c r="J69" s="131" t="str">
        <f>IF(I74=0,"",I69/I74*100)</f>
        <v/>
      </c>
    </row>
    <row r="70" spans="1:10" ht="36.75" customHeight="1" x14ac:dyDescent="0.2">
      <c r="A70" s="122"/>
      <c r="B70" s="127" t="s">
        <v>86</v>
      </c>
      <c r="C70" s="194" t="s">
        <v>87</v>
      </c>
      <c r="D70" s="195"/>
      <c r="E70" s="195"/>
      <c r="F70" s="134" t="s">
        <v>24</v>
      </c>
      <c r="G70" s="135"/>
      <c r="H70" s="135"/>
      <c r="I70" s="135">
        <f>'1 5 Pol'!G16</f>
        <v>0</v>
      </c>
      <c r="J70" s="131" t="str">
        <f>IF(I74=0,"",I70/I74*100)</f>
        <v/>
      </c>
    </row>
    <row r="71" spans="1:10" ht="36.75" customHeight="1" x14ac:dyDescent="0.2">
      <c r="A71" s="122"/>
      <c r="B71" s="127" t="s">
        <v>88</v>
      </c>
      <c r="C71" s="194" t="s">
        <v>89</v>
      </c>
      <c r="D71" s="195"/>
      <c r="E71" s="195"/>
      <c r="F71" s="134" t="s">
        <v>25</v>
      </c>
      <c r="G71" s="135"/>
      <c r="H71" s="135"/>
      <c r="I71" s="135">
        <f>'1 3 Pol'!G68+'1 4 Pol'!G68</f>
        <v>0</v>
      </c>
      <c r="J71" s="131" t="str">
        <f>IF(I74=0,"",I71/I74*100)</f>
        <v/>
      </c>
    </row>
    <row r="72" spans="1:10" ht="36.75" customHeight="1" x14ac:dyDescent="0.2">
      <c r="A72" s="122"/>
      <c r="B72" s="127" t="s">
        <v>90</v>
      </c>
      <c r="C72" s="194" t="s">
        <v>91</v>
      </c>
      <c r="D72" s="195"/>
      <c r="E72" s="195"/>
      <c r="F72" s="134" t="s">
        <v>92</v>
      </c>
      <c r="G72" s="135"/>
      <c r="H72" s="135"/>
      <c r="I72" s="135">
        <f>'1 1 Pol'!G225</f>
        <v>0</v>
      </c>
      <c r="J72" s="131" t="str">
        <f>IF(I74=0,"",I72/I74*100)</f>
        <v/>
      </c>
    </row>
    <row r="73" spans="1:10" ht="36.75" customHeight="1" x14ac:dyDescent="0.2">
      <c r="A73" s="122"/>
      <c r="B73" s="127" t="s">
        <v>93</v>
      </c>
      <c r="C73" s="194" t="s">
        <v>28</v>
      </c>
      <c r="D73" s="195"/>
      <c r="E73" s="195"/>
      <c r="F73" s="134" t="s">
        <v>93</v>
      </c>
      <c r="G73" s="135"/>
      <c r="H73" s="135"/>
      <c r="I73" s="135">
        <f>'1 5 Pol'!G18</f>
        <v>0</v>
      </c>
      <c r="J73" s="131" t="str">
        <f>IF(I74=0,"",I73/I74*100)</f>
        <v/>
      </c>
    </row>
    <row r="74" spans="1:10" ht="25.5" customHeight="1" x14ac:dyDescent="0.2">
      <c r="A74" s="123"/>
      <c r="B74" s="128" t="s">
        <v>1</v>
      </c>
      <c r="C74" s="129"/>
      <c r="D74" s="130"/>
      <c r="E74" s="130"/>
      <c r="F74" s="136"/>
      <c r="G74" s="137"/>
      <c r="H74" s="137"/>
      <c r="I74" s="137">
        <f>SUM(I61:I73)</f>
        <v>0</v>
      </c>
      <c r="J74" s="132">
        <f>SUM(J61:J73)</f>
        <v>0</v>
      </c>
    </row>
    <row r="75" spans="1:10" x14ac:dyDescent="0.2">
      <c r="F75" s="86"/>
      <c r="G75" s="86"/>
      <c r="H75" s="86"/>
      <c r="I75" s="86"/>
      <c r="J75" s="133"/>
    </row>
    <row r="76" spans="1:10" x14ac:dyDescent="0.2">
      <c r="F76" s="86"/>
      <c r="G76" s="86"/>
      <c r="H76" s="86"/>
      <c r="I76" s="86"/>
      <c r="J76" s="133"/>
    </row>
    <row r="77" spans="1:10" x14ac:dyDescent="0.2">
      <c r="F77" s="86"/>
      <c r="G77" s="86"/>
      <c r="H77" s="86"/>
      <c r="I77" s="86"/>
      <c r="J77" s="133"/>
    </row>
  </sheetData>
  <sheetProtection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3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B47:E47"/>
    <mergeCell ref="C61:E61"/>
    <mergeCell ref="C62:E62"/>
    <mergeCell ref="C63:E63"/>
    <mergeCell ref="C64:E64"/>
    <mergeCell ref="C65:E65"/>
    <mergeCell ref="C66:E66"/>
    <mergeCell ref="C72:E72"/>
    <mergeCell ref="C73:E73"/>
    <mergeCell ref="C67:E67"/>
    <mergeCell ref="C68:E68"/>
    <mergeCell ref="C69:E69"/>
    <mergeCell ref="C70:E70"/>
    <mergeCell ref="C71:E7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5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5" t="s">
        <v>6</v>
      </c>
      <c r="B1" s="245"/>
      <c r="C1" s="246"/>
      <c r="D1" s="245"/>
      <c r="E1" s="245"/>
      <c r="F1" s="245"/>
      <c r="G1" s="245"/>
    </row>
    <row r="2" spans="1:7" ht="24.95" customHeight="1" x14ac:dyDescent="0.2">
      <c r="A2" s="50" t="s">
        <v>7</v>
      </c>
      <c r="B2" s="49"/>
      <c r="C2" s="247"/>
      <c r="D2" s="247"/>
      <c r="E2" s="247"/>
      <c r="F2" s="247"/>
      <c r="G2" s="248"/>
    </row>
    <row r="3" spans="1:7" ht="24.95" customHeight="1" x14ac:dyDescent="0.2">
      <c r="A3" s="50" t="s">
        <v>8</v>
      </c>
      <c r="B3" s="49"/>
      <c r="C3" s="247"/>
      <c r="D3" s="247"/>
      <c r="E3" s="247"/>
      <c r="F3" s="247"/>
      <c r="G3" s="248"/>
    </row>
    <row r="4" spans="1:7" ht="24.95" customHeight="1" x14ac:dyDescent="0.2">
      <c r="A4" s="50" t="s">
        <v>9</v>
      </c>
      <c r="B4" s="49"/>
      <c r="C4" s="247"/>
      <c r="D4" s="247"/>
      <c r="E4" s="247"/>
      <c r="F4" s="247"/>
      <c r="G4" s="248"/>
    </row>
    <row r="5" spans="1:7" x14ac:dyDescent="0.2">
      <c r="B5" s="4"/>
      <c r="C5" s="5"/>
      <c r="D5" s="6"/>
    </row>
  </sheetData>
  <sheetProtection algorithmName="SHA-512" hashValue="L2B0eQdbWbHc0alJJxn909IWBZXkTr8dr5YUeIEpZO3nbTy1sJhPt58ZgTPm8CPfhu1q1rFWoi2vg4UEt2uA5g==" saltValue="xr0I59GqPxEVs6ATD5bHh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4D27A-1A70-47EC-A4E6-15A28703730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5" t="s">
        <v>95</v>
      </c>
      <c r="B1" s="255"/>
      <c r="C1" s="255"/>
      <c r="D1" s="255"/>
      <c r="E1" s="255"/>
      <c r="F1" s="255"/>
      <c r="G1" s="255"/>
      <c r="AG1" t="s">
        <v>96</v>
      </c>
    </row>
    <row r="2" spans="1:60" ht="24.95" customHeight="1" x14ac:dyDescent="0.2">
      <c r="A2" s="50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97</v>
      </c>
    </row>
    <row r="3" spans="1:60" ht="24.95" customHeight="1" x14ac:dyDescent="0.2">
      <c r="A3" s="50" t="s">
        <v>8</v>
      </c>
      <c r="B3" s="49" t="s">
        <v>43</v>
      </c>
      <c r="C3" s="256" t="s">
        <v>47</v>
      </c>
      <c r="D3" s="257"/>
      <c r="E3" s="257"/>
      <c r="F3" s="257"/>
      <c r="G3" s="258"/>
      <c r="AC3" s="120" t="s">
        <v>97</v>
      </c>
      <c r="AG3" t="s">
        <v>98</v>
      </c>
    </row>
    <row r="4" spans="1:60" ht="24.95" customHeight="1" x14ac:dyDescent="0.2">
      <c r="A4" s="139" t="s">
        <v>9</v>
      </c>
      <c r="B4" s="140" t="s">
        <v>43</v>
      </c>
      <c r="C4" s="259" t="s">
        <v>48</v>
      </c>
      <c r="D4" s="260"/>
      <c r="E4" s="260"/>
      <c r="F4" s="260"/>
      <c r="G4" s="261"/>
      <c r="AG4" t="s">
        <v>99</v>
      </c>
    </row>
    <row r="5" spans="1:60" x14ac:dyDescent="0.2">
      <c r="D5" s="10"/>
    </row>
    <row r="6" spans="1:60" ht="38.25" x14ac:dyDescent="0.2">
      <c r="A6" s="142" t="s">
        <v>100</v>
      </c>
      <c r="B6" s="144" t="s">
        <v>101</v>
      </c>
      <c r="C6" s="144" t="s">
        <v>102</v>
      </c>
      <c r="D6" s="143" t="s">
        <v>103</v>
      </c>
      <c r="E6" s="142" t="s">
        <v>104</v>
      </c>
      <c r="F6" s="141" t="s">
        <v>105</v>
      </c>
      <c r="G6" s="142" t="s">
        <v>29</v>
      </c>
      <c r="H6" s="145" t="s">
        <v>30</v>
      </c>
      <c r="I6" s="145" t="s">
        <v>106</v>
      </c>
      <c r="J6" s="145" t="s">
        <v>31</v>
      </c>
      <c r="K6" s="145" t="s">
        <v>107</v>
      </c>
      <c r="L6" s="145" t="s">
        <v>108</v>
      </c>
      <c r="M6" s="145" t="s">
        <v>109</v>
      </c>
      <c r="N6" s="145" t="s">
        <v>110</v>
      </c>
      <c r="O6" s="145" t="s">
        <v>111</v>
      </c>
      <c r="P6" s="145" t="s">
        <v>112</v>
      </c>
      <c r="Q6" s="145" t="s">
        <v>113</v>
      </c>
      <c r="R6" s="145" t="s">
        <v>114</v>
      </c>
      <c r="S6" s="145" t="s">
        <v>115</v>
      </c>
      <c r="T6" s="145" t="s">
        <v>116</v>
      </c>
      <c r="U6" s="145" t="s">
        <v>117</v>
      </c>
      <c r="V6" s="145" t="s">
        <v>118</v>
      </c>
      <c r="W6" s="145" t="s">
        <v>119</v>
      </c>
      <c r="X6" s="145" t="s">
        <v>120</v>
      </c>
      <c r="Y6" s="145" t="s">
        <v>121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2" t="s">
        <v>122</v>
      </c>
      <c r="B8" s="163" t="s">
        <v>43</v>
      </c>
      <c r="C8" s="184" t="s">
        <v>71</v>
      </c>
      <c r="D8" s="164"/>
      <c r="E8" s="165"/>
      <c r="F8" s="166"/>
      <c r="G8" s="166">
        <f>SUMIF(AG9:AG143,"&lt;&gt;NOR",G9:G143)</f>
        <v>0</v>
      </c>
      <c r="H8" s="166"/>
      <c r="I8" s="166">
        <f>SUM(I9:I143)</f>
        <v>0</v>
      </c>
      <c r="J8" s="166"/>
      <c r="K8" s="166">
        <f>SUM(K9:K143)</f>
        <v>0</v>
      </c>
      <c r="L8" s="166"/>
      <c r="M8" s="166">
        <f>SUM(M9:M143)</f>
        <v>0</v>
      </c>
      <c r="N8" s="165"/>
      <c r="O8" s="165">
        <f>SUM(O9:O143)</f>
        <v>126.32</v>
      </c>
      <c r="P8" s="165"/>
      <c r="Q8" s="165">
        <f>SUM(Q9:Q143)</f>
        <v>14.52</v>
      </c>
      <c r="R8" s="166"/>
      <c r="S8" s="166"/>
      <c r="T8" s="167"/>
      <c r="U8" s="161"/>
      <c r="V8" s="161">
        <f>SUM(V9:V143)</f>
        <v>505.59999999999997</v>
      </c>
      <c r="W8" s="161"/>
      <c r="X8" s="161"/>
      <c r="Y8" s="161"/>
      <c r="AG8" t="s">
        <v>123</v>
      </c>
    </row>
    <row r="9" spans="1:60" ht="22.5" outlineLevel="1" x14ac:dyDescent="0.2">
      <c r="A9" s="169">
        <v>1</v>
      </c>
      <c r="B9" s="170" t="s">
        <v>124</v>
      </c>
      <c r="C9" s="185" t="s">
        <v>125</v>
      </c>
      <c r="D9" s="171" t="s">
        <v>126</v>
      </c>
      <c r="E9" s="172">
        <v>33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0.44</v>
      </c>
      <c r="Q9" s="172">
        <f>ROUND(E9*P9,2)</f>
        <v>14.52</v>
      </c>
      <c r="R9" s="174" t="s">
        <v>127</v>
      </c>
      <c r="S9" s="174" t="s">
        <v>128</v>
      </c>
      <c r="T9" s="175" t="s">
        <v>128</v>
      </c>
      <c r="U9" s="157">
        <v>7.2999999999999995E-2</v>
      </c>
      <c r="V9" s="157">
        <f>ROUND(E9*U9,2)</f>
        <v>2.41</v>
      </c>
      <c r="W9" s="157"/>
      <c r="X9" s="157" t="s">
        <v>129</v>
      </c>
      <c r="Y9" s="157" t="s">
        <v>130</v>
      </c>
      <c r="Z9" s="146"/>
      <c r="AA9" s="146"/>
      <c r="AB9" s="146"/>
      <c r="AC9" s="146"/>
      <c r="AD9" s="146"/>
      <c r="AE9" s="146"/>
      <c r="AF9" s="146"/>
      <c r="AG9" s="146" t="s">
        <v>131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2" x14ac:dyDescent="0.2">
      <c r="A10" s="153"/>
      <c r="B10" s="154"/>
      <c r="C10" s="186" t="s">
        <v>132</v>
      </c>
      <c r="D10" s="159"/>
      <c r="E10" s="160"/>
      <c r="F10" s="15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6"/>
      <c r="AA10" s="146"/>
      <c r="AB10" s="146"/>
      <c r="AC10" s="146"/>
      <c r="AD10" s="146"/>
      <c r="AE10" s="146"/>
      <c r="AF10" s="146"/>
      <c r="AG10" s="146" t="s">
        <v>133</v>
      </c>
      <c r="AH10" s="146">
        <v>0</v>
      </c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3" x14ac:dyDescent="0.2">
      <c r="A11" s="153"/>
      <c r="B11" s="154"/>
      <c r="C11" s="186" t="s">
        <v>134</v>
      </c>
      <c r="D11" s="159"/>
      <c r="E11" s="160">
        <v>33</v>
      </c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6"/>
      <c r="AA11" s="146"/>
      <c r="AB11" s="146"/>
      <c r="AC11" s="146"/>
      <c r="AD11" s="146"/>
      <c r="AE11" s="146"/>
      <c r="AF11" s="146"/>
      <c r="AG11" s="146" t="s">
        <v>133</v>
      </c>
      <c r="AH11" s="146">
        <v>0</v>
      </c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1" x14ac:dyDescent="0.2">
      <c r="A12" s="169">
        <v>2</v>
      </c>
      <c r="B12" s="170" t="s">
        <v>135</v>
      </c>
      <c r="C12" s="185" t="s">
        <v>136</v>
      </c>
      <c r="D12" s="171" t="s">
        <v>137</v>
      </c>
      <c r="E12" s="172">
        <v>3</v>
      </c>
      <c r="F12" s="173"/>
      <c r="G12" s="174">
        <f>ROUND(E12*F12,2)</f>
        <v>0</v>
      </c>
      <c r="H12" s="173"/>
      <c r="I12" s="174">
        <f>ROUND(E12*H12,2)</f>
        <v>0</v>
      </c>
      <c r="J12" s="173"/>
      <c r="K12" s="174">
        <f>ROUND(E12*J12,2)</f>
        <v>0</v>
      </c>
      <c r="L12" s="174">
        <v>21</v>
      </c>
      <c r="M12" s="174">
        <f>G12*(1+L12/100)</f>
        <v>0</v>
      </c>
      <c r="N12" s="172">
        <v>8.6899999999999998E-3</v>
      </c>
      <c r="O12" s="172">
        <f>ROUND(E12*N12,2)</f>
        <v>0.03</v>
      </c>
      <c r="P12" s="172">
        <v>0</v>
      </c>
      <c r="Q12" s="172">
        <f>ROUND(E12*P12,2)</f>
        <v>0</v>
      </c>
      <c r="R12" s="174" t="s">
        <v>138</v>
      </c>
      <c r="S12" s="174" t="s">
        <v>128</v>
      </c>
      <c r="T12" s="175" t="s">
        <v>128</v>
      </c>
      <c r="U12" s="157">
        <v>0.70299999999999996</v>
      </c>
      <c r="V12" s="157">
        <f>ROUND(E12*U12,2)</f>
        <v>2.11</v>
      </c>
      <c r="W12" s="157"/>
      <c r="X12" s="157" t="s">
        <v>129</v>
      </c>
      <c r="Y12" s="157" t="s">
        <v>130</v>
      </c>
      <c r="Z12" s="146"/>
      <c r="AA12" s="146"/>
      <c r="AB12" s="146"/>
      <c r="AC12" s="146"/>
      <c r="AD12" s="146"/>
      <c r="AE12" s="146"/>
      <c r="AF12" s="146"/>
      <c r="AG12" s="146" t="s">
        <v>131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ht="22.5" outlineLevel="2" x14ac:dyDescent="0.2">
      <c r="A13" s="153"/>
      <c r="B13" s="154"/>
      <c r="C13" s="249" t="s">
        <v>139</v>
      </c>
      <c r="D13" s="250"/>
      <c r="E13" s="250"/>
      <c r="F13" s="250"/>
      <c r="G13" s="250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6"/>
      <c r="AA13" s="146"/>
      <c r="AB13" s="146"/>
      <c r="AC13" s="146"/>
      <c r="AD13" s="146"/>
      <c r="AE13" s="146"/>
      <c r="AF13" s="146"/>
      <c r="AG13" s="146" t="s">
        <v>140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76" t="str">
        <f>C13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13" s="146"/>
      <c r="BC13" s="146"/>
      <c r="BD13" s="146"/>
      <c r="BE13" s="146"/>
      <c r="BF13" s="146"/>
      <c r="BG13" s="146"/>
      <c r="BH13" s="146"/>
    </row>
    <row r="14" spans="1:60" ht="22.5" outlineLevel="1" x14ac:dyDescent="0.2">
      <c r="A14" s="169">
        <v>3</v>
      </c>
      <c r="B14" s="170" t="s">
        <v>141</v>
      </c>
      <c r="C14" s="185" t="s">
        <v>142</v>
      </c>
      <c r="D14" s="171" t="s">
        <v>137</v>
      </c>
      <c r="E14" s="172">
        <v>1.5</v>
      </c>
      <c r="F14" s="173"/>
      <c r="G14" s="174">
        <f>ROUND(E14*F14,2)</f>
        <v>0</v>
      </c>
      <c r="H14" s="173"/>
      <c r="I14" s="174">
        <f>ROUND(E14*H14,2)</f>
        <v>0</v>
      </c>
      <c r="J14" s="173"/>
      <c r="K14" s="174">
        <f>ROUND(E14*J14,2)</f>
        <v>0</v>
      </c>
      <c r="L14" s="174">
        <v>21</v>
      </c>
      <c r="M14" s="174">
        <f>G14*(1+L14/100)</f>
        <v>0</v>
      </c>
      <c r="N14" s="172">
        <v>1.2710000000000001E-2</v>
      </c>
      <c r="O14" s="172">
        <f>ROUND(E14*N14,2)</f>
        <v>0.02</v>
      </c>
      <c r="P14" s="172">
        <v>0</v>
      </c>
      <c r="Q14" s="172">
        <f>ROUND(E14*P14,2)</f>
        <v>0</v>
      </c>
      <c r="R14" s="174" t="s">
        <v>138</v>
      </c>
      <c r="S14" s="174" t="s">
        <v>128</v>
      </c>
      <c r="T14" s="175" t="s">
        <v>128</v>
      </c>
      <c r="U14" s="157">
        <v>1.153</v>
      </c>
      <c r="V14" s="157">
        <f>ROUND(E14*U14,2)</f>
        <v>1.73</v>
      </c>
      <c r="W14" s="157"/>
      <c r="X14" s="157" t="s">
        <v>129</v>
      </c>
      <c r="Y14" s="157" t="s">
        <v>130</v>
      </c>
      <c r="Z14" s="146"/>
      <c r="AA14" s="146"/>
      <c r="AB14" s="146"/>
      <c r="AC14" s="146"/>
      <c r="AD14" s="146"/>
      <c r="AE14" s="146"/>
      <c r="AF14" s="146"/>
      <c r="AG14" s="146" t="s">
        <v>131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ht="22.5" outlineLevel="2" x14ac:dyDescent="0.2">
      <c r="A15" s="153"/>
      <c r="B15" s="154"/>
      <c r="C15" s="249" t="s">
        <v>139</v>
      </c>
      <c r="D15" s="250"/>
      <c r="E15" s="250"/>
      <c r="F15" s="250"/>
      <c r="G15" s="250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6"/>
      <c r="AA15" s="146"/>
      <c r="AB15" s="146"/>
      <c r="AC15" s="146"/>
      <c r="AD15" s="146"/>
      <c r="AE15" s="146"/>
      <c r="AF15" s="146"/>
      <c r="AG15" s="146" t="s">
        <v>140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76" t="str">
        <f>C15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69">
        <v>4</v>
      </c>
      <c r="B16" s="170" t="s">
        <v>143</v>
      </c>
      <c r="C16" s="185" t="s">
        <v>144</v>
      </c>
      <c r="D16" s="171" t="s">
        <v>137</v>
      </c>
      <c r="E16" s="172">
        <v>3</v>
      </c>
      <c r="F16" s="173"/>
      <c r="G16" s="174">
        <f>ROUND(E16*F16,2)</f>
        <v>0</v>
      </c>
      <c r="H16" s="173"/>
      <c r="I16" s="174">
        <f>ROUND(E16*H16,2)</f>
        <v>0</v>
      </c>
      <c r="J16" s="173"/>
      <c r="K16" s="174">
        <f>ROUND(E16*J16,2)</f>
        <v>0</v>
      </c>
      <c r="L16" s="174">
        <v>21</v>
      </c>
      <c r="M16" s="174">
        <f>G16*(1+L16/100)</f>
        <v>0</v>
      </c>
      <c r="N16" s="172">
        <v>2.478E-2</v>
      </c>
      <c r="O16" s="172">
        <f>ROUND(E16*N16,2)</f>
        <v>7.0000000000000007E-2</v>
      </c>
      <c r="P16" s="172">
        <v>0</v>
      </c>
      <c r="Q16" s="172">
        <f>ROUND(E16*P16,2)</f>
        <v>0</v>
      </c>
      <c r="R16" s="174" t="s">
        <v>138</v>
      </c>
      <c r="S16" s="174" t="s">
        <v>128</v>
      </c>
      <c r="T16" s="175" t="s">
        <v>128</v>
      </c>
      <c r="U16" s="157">
        <v>0.54700000000000004</v>
      </c>
      <c r="V16" s="157">
        <f>ROUND(E16*U16,2)</f>
        <v>1.64</v>
      </c>
      <c r="W16" s="157"/>
      <c r="X16" s="157" t="s">
        <v>129</v>
      </c>
      <c r="Y16" s="157" t="s">
        <v>130</v>
      </c>
      <c r="Z16" s="146"/>
      <c r="AA16" s="146"/>
      <c r="AB16" s="146"/>
      <c r="AC16" s="146"/>
      <c r="AD16" s="146"/>
      <c r="AE16" s="146"/>
      <c r="AF16" s="146"/>
      <c r="AG16" s="146" t="s">
        <v>131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ht="22.5" outlineLevel="2" x14ac:dyDescent="0.2">
      <c r="A17" s="153"/>
      <c r="B17" s="154"/>
      <c r="C17" s="249" t="s">
        <v>139</v>
      </c>
      <c r="D17" s="250"/>
      <c r="E17" s="250"/>
      <c r="F17" s="250"/>
      <c r="G17" s="250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6"/>
      <c r="AA17" s="146"/>
      <c r="AB17" s="146"/>
      <c r="AC17" s="146"/>
      <c r="AD17" s="146"/>
      <c r="AE17" s="146"/>
      <c r="AF17" s="146"/>
      <c r="AG17" s="146" t="s">
        <v>140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76" t="str">
        <f>C17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69">
        <v>5</v>
      </c>
      <c r="B18" s="170" t="s">
        <v>145</v>
      </c>
      <c r="C18" s="185" t="s">
        <v>146</v>
      </c>
      <c r="D18" s="171" t="s">
        <v>147</v>
      </c>
      <c r="E18" s="172">
        <v>19.5</v>
      </c>
      <c r="F18" s="173"/>
      <c r="G18" s="174">
        <f>ROUND(E18*F18,2)</f>
        <v>0</v>
      </c>
      <c r="H18" s="173"/>
      <c r="I18" s="174">
        <f>ROUND(E18*H18,2)</f>
        <v>0</v>
      </c>
      <c r="J18" s="173"/>
      <c r="K18" s="174">
        <f>ROUND(E18*J18,2)</f>
        <v>0</v>
      </c>
      <c r="L18" s="174">
        <v>21</v>
      </c>
      <c r="M18" s="174">
        <f>G18*(1+L18/100)</f>
        <v>0</v>
      </c>
      <c r="N18" s="172">
        <v>0</v>
      </c>
      <c r="O18" s="172">
        <f>ROUND(E18*N18,2)</f>
        <v>0</v>
      </c>
      <c r="P18" s="172">
        <v>0</v>
      </c>
      <c r="Q18" s="172">
        <f>ROUND(E18*P18,2)</f>
        <v>0</v>
      </c>
      <c r="R18" s="174" t="s">
        <v>138</v>
      </c>
      <c r="S18" s="174" t="s">
        <v>128</v>
      </c>
      <c r="T18" s="175" t="s">
        <v>128</v>
      </c>
      <c r="U18" s="157">
        <v>1.34E-2</v>
      </c>
      <c r="V18" s="157">
        <f>ROUND(E18*U18,2)</f>
        <v>0.26</v>
      </c>
      <c r="W18" s="157"/>
      <c r="X18" s="157" t="s">
        <v>129</v>
      </c>
      <c r="Y18" s="157" t="s">
        <v>130</v>
      </c>
      <c r="Z18" s="146"/>
      <c r="AA18" s="146"/>
      <c r="AB18" s="146"/>
      <c r="AC18" s="146"/>
      <c r="AD18" s="146"/>
      <c r="AE18" s="146"/>
      <c r="AF18" s="146"/>
      <c r="AG18" s="146" t="s">
        <v>131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2" x14ac:dyDescent="0.2">
      <c r="A19" s="153"/>
      <c r="B19" s="154"/>
      <c r="C19" s="249" t="s">
        <v>148</v>
      </c>
      <c r="D19" s="250"/>
      <c r="E19" s="250"/>
      <c r="F19" s="250"/>
      <c r="G19" s="250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6"/>
      <c r="AA19" s="146"/>
      <c r="AB19" s="146"/>
      <c r="AC19" s="146"/>
      <c r="AD19" s="146"/>
      <c r="AE19" s="146"/>
      <c r="AF19" s="146"/>
      <c r="AG19" s="146" t="s">
        <v>140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76" t="str">
        <f>C19</f>
        <v>nebo lesní půdy, s vodorovným přemístěním na hromady v místě upotřebení nebo na dočasné či trvalé skládky se složením</v>
      </c>
      <c r="BB19" s="146"/>
      <c r="BC19" s="146"/>
      <c r="BD19" s="146"/>
      <c r="BE19" s="146"/>
      <c r="BF19" s="146"/>
      <c r="BG19" s="146"/>
      <c r="BH19" s="146"/>
    </row>
    <row r="20" spans="1:60" outlineLevel="2" x14ac:dyDescent="0.2">
      <c r="A20" s="153"/>
      <c r="B20" s="154"/>
      <c r="C20" s="186" t="s">
        <v>149</v>
      </c>
      <c r="D20" s="159"/>
      <c r="E20" s="160"/>
      <c r="F20" s="15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6"/>
      <c r="AA20" s="146"/>
      <c r="AB20" s="146"/>
      <c r="AC20" s="146"/>
      <c r="AD20" s="146"/>
      <c r="AE20" s="146"/>
      <c r="AF20" s="146"/>
      <c r="AG20" s="146" t="s">
        <v>133</v>
      </c>
      <c r="AH20" s="146">
        <v>0</v>
      </c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3" x14ac:dyDescent="0.2">
      <c r="A21" s="153"/>
      <c r="B21" s="154"/>
      <c r="C21" s="186" t="s">
        <v>150</v>
      </c>
      <c r="D21" s="159"/>
      <c r="E21" s="160">
        <v>19.5</v>
      </c>
      <c r="F21" s="15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6"/>
      <c r="AA21" s="146"/>
      <c r="AB21" s="146"/>
      <c r="AC21" s="146"/>
      <c r="AD21" s="146"/>
      <c r="AE21" s="146"/>
      <c r="AF21" s="146"/>
      <c r="AG21" s="146" t="s">
        <v>133</v>
      </c>
      <c r="AH21" s="146">
        <v>0</v>
      </c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1" x14ac:dyDescent="0.2">
      <c r="A22" s="169">
        <v>6</v>
      </c>
      <c r="B22" s="170" t="s">
        <v>151</v>
      </c>
      <c r="C22" s="185" t="s">
        <v>152</v>
      </c>
      <c r="D22" s="171" t="s">
        <v>147</v>
      </c>
      <c r="E22" s="172">
        <v>93.004999999999995</v>
      </c>
      <c r="F22" s="173"/>
      <c r="G22" s="174">
        <f>ROUND(E22*F22,2)</f>
        <v>0</v>
      </c>
      <c r="H22" s="173"/>
      <c r="I22" s="174">
        <f>ROUND(E22*H22,2)</f>
        <v>0</v>
      </c>
      <c r="J22" s="173"/>
      <c r="K22" s="174">
        <f>ROUND(E22*J22,2)</f>
        <v>0</v>
      </c>
      <c r="L22" s="174">
        <v>21</v>
      </c>
      <c r="M22" s="174">
        <f>G22*(1+L22/100)</f>
        <v>0</v>
      </c>
      <c r="N22" s="172">
        <v>0</v>
      </c>
      <c r="O22" s="172">
        <f>ROUND(E22*N22,2)</f>
        <v>0</v>
      </c>
      <c r="P22" s="172">
        <v>0</v>
      </c>
      <c r="Q22" s="172">
        <f>ROUND(E22*P22,2)</f>
        <v>0</v>
      </c>
      <c r="R22" s="174" t="s">
        <v>138</v>
      </c>
      <c r="S22" s="174" t="s">
        <v>128</v>
      </c>
      <c r="T22" s="175" t="s">
        <v>128</v>
      </c>
      <c r="U22" s="157">
        <v>0.2</v>
      </c>
      <c r="V22" s="157">
        <f>ROUND(E22*U22,2)</f>
        <v>18.600000000000001</v>
      </c>
      <c r="W22" s="157"/>
      <c r="X22" s="157" t="s">
        <v>129</v>
      </c>
      <c r="Y22" s="157" t="s">
        <v>130</v>
      </c>
      <c r="Z22" s="146"/>
      <c r="AA22" s="146"/>
      <c r="AB22" s="146"/>
      <c r="AC22" s="146"/>
      <c r="AD22" s="146"/>
      <c r="AE22" s="146"/>
      <c r="AF22" s="146"/>
      <c r="AG22" s="146" t="s">
        <v>131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ht="33.75" outlineLevel="2" x14ac:dyDescent="0.2">
      <c r="A23" s="153"/>
      <c r="B23" s="154"/>
      <c r="C23" s="249" t="s">
        <v>153</v>
      </c>
      <c r="D23" s="250"/>
      <c r="E23" s="250"/>
      <c r="F23" s="250"/>
      <c r="G23" s="250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6"/>
      <c r="AA23" s="146"/>
      <c r="AB23" s="146"/>
      <c r="AC23" s="146"/>
      <c r="AD23" s="146"/>
      <c r="AE23" s="146"/>
      <c r="AF23" s="146"/>
      <c r="AG23" s="146" t="s">
        <v>140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76" t="str">
        <f>C23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23" s="146"/>
      <c r="BC23" s="146"/>
      <c r="BD23" s="146"/>
      <c r="BE23" s="146"/>
      <c r="BF23" s="146"/>
      <c r="BG23" s="146"/>
      <c r="BH23" s="146"/>
    </row>
    <row r="24" spans="1:60" outlineLevel="2" x14ac:dyDescent="0.2">
      <c r="A24" s="153"/>
      <c r="B24" s="154"/>
      <c r="C24" s="186" t="s">
        <v>154</v>
      </c>
      <c r="D24" s="159"/>
      <c r="E24" s="160"/>
      <c r="F24" s="157"/>
      <c r="G24" s="157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6"/>
      <c r="AA24" s="146"/>
      <c r="AB24" s="146"/>
      <c r="AC24" s="146"/>
      <c r="AD24" s="146"/>
      <c r="AE24" s="146"/>
      <c r="AF24" s="146"/>
      <c r="AG24" s="146" t="s">
        <v>133</v>
      </c>
      <c r="AH24" s="146">
        <v>0</v>
      </c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outlineLevel="3" x14ac:dyDescent="0.2">
      <c r="A25" s="153"/>
      <c r="B25" s="154"/>
      <c r="C25" s="186" t="s">
        <v>155</v>
      </c>
      <c r="D25" s="159"/>
      <c r="E25" s="160"/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6"/>
      <c r="AA25" s="146"/>
      <c r="AB25" s="146"/>
      <c r="AC25" s="146"/>
      <c r="AD25" s="146"/>
      <c r="AE25" s="146"/>
      <c r="AF25" s="146"/>
      <c r="AG25" s="146" t="s">
        <v>133</v>
      </c>
      <c r="AH25" s="146">
        <v>0</v>
      </c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outlineLevel="3" x14ac:dyDescent="0.2">
      <c r="A26" s="153"/>
      <c r="B26" s="154"/>
      <c r="C26" s="186" t="s">
        <v>156</v>
      </c>
      <c r="D26" s="159"/>
      <c r="E26" s="160"/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6"/>
      <c r="AA26" s="146"/>
      <c r="AB26" s="146"/>
      <c r="AC26" s="146"/>
      <c r="AD26" s="146"/>
      <c r="AE26" s="146"/>
      <c r="AF26" s="146"/>
      <c r="AG26" s="146" t="s">
        <v>133</v>
      </c>
      <c r="AH26" s="146">
        <v>0</v>
      </c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3" x14ac:dyDescent="0.2">
      <c r="A27" s="153"/>
      <c r="B27" s="154"/>
      <c r="C27" s="186" t="s">
        <v>157</v>
      </c>
      <c r="D27" s="159"/>
      <c r="E27" s="160"/>
      <c r="F27" s="157"/>
      <c r="G27" s="157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6"/>
      <c r="AA27" s="146"/>
      <c r="AB27" s="146"/>
      <c r="AC27" s="146"/>
      <c r="AD27" s="146"/>
      <c r="AE27" s="146"/>
      <c r="AF27" s="146"/>
      <c r="AG27" s="146" t="s">
        <v>133</v>
      </c>
      <c r="AH27" s="146">
        <v>0</v>
      </c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outlineLevel="3" x14ac:dyDescent="0.2">
      <c r="A28" s="153"/>
      <c r="B28" s="154"/>
      <c r="C28" s="186" t="s">
        <v>158</v>
      </c>
      <c r="D28" s="159"/>
      <c r="E28" s="160">
        <v>93.004999999999995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6"/>
      <c r="AA28" s="146"/>
      <c r="AB28" s="146"/>
      <c r="AC28" s="146"/>
      <c r="AD28" s="146"/>
      <c r="AE28" s="146"/>
      <c r="AF28" s="146"/>
      <c r="AG28" s="146" t="s">
        <v>133</v>
      </c>
      <c r="AH28" s="146">
        <v>0</v>
      </c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</row>
    <row r="29" spans="1:60" outlineLevel="1" x14ac:dyDescent="0.2">
      <c r="A29" s="169">
        <v>7</v>
      </c>
      <c r="B29" s="170" t="s">
        <v>159</v>
      </c>
      <c r="C29" s="185" t="s">
        <v>160</v>
      </c>
      <c r="D29" s="171" t="s">
        <v>147</v>
      </c>
      <c r="E29" s="172">
        <v>27.902000000000001</v>
      </c>
      <c r="F29" s="173"/>
      <c r="G29" s="174">
        <f>ROUND(E29*F29,2)</f>
        <v>0</v>
      </c>
      <c r="H29" s="173"/>
      <c r="I29" s="174">
        <f>ROUND(E29*H29,2)</f>
        <v>0</v>
      </c>
      <c r="J29" s="173"/>
      <c r="K29" s="174">
        <f>ROUND(E29*J29,2)</f>
        <v>0</v>
      </c>
      <c r="L29" s="174">
        <v>21</v>
      </c>
      <c r="M29" s="174">
        <f>G29*(1+L29/100)</f>
        <v>0</v>
      </c>
      <c r="N29" s="172">
        <v>0</v>
      </c>
      <c r="O29" s="172">
        <f>ROUND(E29*N29,2)</f>
        <v>0</v>
      </c>
      <c r="P29" s="172">
        <v>0</v>
      </c>
      <c r="Q29" s="172">
        <f>ROUND(E29*P29,2)</f>
        <v>0</v>
      </c>
      <c r="R29" s="174" t="s">
        <v>138</v>
      </c>
      <c r="S29" s="174" t="s">
        <v>128</v>
      </c>
      <c r="T29" s="175" t="s">
        <v>128</v>
      </c>
      <c r="U29" s="157">
        <v>8.4000000000000005E-2</v>
      </c>
      <c r="V29" s="157">
        <f>ROUND(E29*U29,2)</f>
        <v>2.34</v>
      </c>
      <c r="W29" s="157"/>
      <c r="X29" s="157" t="s">
        <v>129</v>
      </c>
      <c r="Y29" s="157" t="s">
        <v>130</v>
      </c>
      <c r="Z29" s="146"/>
      <c r="AA29" s="146"/>
      <c r="AB29" s="146"/>
      <c r="AC29" s="146"/>
      <c r="AD29" s="146"/>
      <c r="AE29" s="146"/>
      <c r="AF29" s="146"/>
      <c r="AG29" s="146" t="s">
        <v>131</v>
      </c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ht="33.75" outlineLevel="2" x14ac:dyDescent="0.2">
      <c r="A30" s="153"/>
      <c r="B30" s="154"/>
      <c r="C30" s="249" t="s">
        <v>153</v>
      </c>
      <c r="D30" s="250"/>
      <c r="E30" s="250"/>
      <c r="F30" s="250"/>
      <c r="G30" s="250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6"/>
      <c r="AA30" s="146"/>
      <c r="AB30" s="146"/>
      <c r="AC30" s="146"/>
      <c r="AD30" s="146"/>
      <c r="AE30" s="146"/>
      <c r="AF30" s="146"/>
      <c r="AG30" s="146" t="s">
        <v>140</v>
      </c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76" t="str">
        <f>C30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30" s="146"/>
      <c r="BC30" s="146"/>
      <c r="BD30" s="146"/>
      <c r="BE30" s="146"/>
      <c r="BF30" s="146"/>
      <c r="BG30" s="146"/>
      <c r="BH30" s="146"/>
    </row>
    <row r="31" spans="1:60" outlineLevel="2" x14ac:dyDescent="0.2">
      <c r="A31" s="153"/>
      <c r="B31" s="154"/>
      <c r="C31" s="186" t="s">
        <v>161</v>
      </c>
      <c r="D31" s="159"/>
      <c r="E31" s="160"/>
      <c r="F31" s="157"/>
      <c r="G31" s="15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6"/>
      <c r="AA31" s="146"/>
      <c r="AB31" s="146"/>
      <c r="AC31" s="146"/>
      <c r="AD31" s="146"/>
      <c r="AE31" s="146"/>
      <c r="AF31" s="146"/>
      <c r="AG31" s="146" t="s">
        <v>133</v>
      </c>
      <c r="AH31" s="146">
        <v>0</v>
      </c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outlineLevel="3" x14ac:dyDescent="0.2">
      <c r="A32" s="153"/>
      <c r="B32" s="154"/>
      <c r="C32" s="186" t="s">
        <v>162</v>
      </c>
      <c r="D32" s="159"/>
      <c r="E32" s="160">
        <v>27.902000000000001</v>
      </c>
      <c r="F32" s="15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6"/>
      <c r="AA32" s="146"/>
      <c r="AB32" s="146"/>
      <c r="AC32" s="146"/>
      <c r="AD32" s="146"/>
      <c r="AE32" s="146"/>
      <c r="AF32" s="146"/>
      <c r="AG32" s="146" t="s">
        <v>133</v>
      </c>
      <c r="AH32" s="146">
        <v>0</v>
      </c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outlineLevel="1" x14ac:dyDescent="0.2">
      <c r="A33" s="169">
        <v>8</v>
      </c>
      <c r="B33" s="170" t="s">
        <v>163</v>
      </c>
      <c r="C33" s="185" t="s">
        <v>164</v>
      </c>
      <c r="D33" s="171" t="s">
        <v>147</v>
      </c>
      <c r="E33" s="172">
        <v>93.004999999999995</v>
      </c>
      <c r="F33" s="173"/>
      <c r="G33" s="174">
        <f>ROUND(E33*F33,2)</f>
        <v>0</v>
      </c>
      <c r="H33" s="173"/>
      <c r="I33" s="174">
        <f>ROUND(E33*H33,2)</f>
        <v>0</v>
      </c>
      <c r="J33" s="173"/>
      <c r="K33" s="174">
        <f>ROUND(E33*J33,2)</f>
        <v>0</v>
      </c>
      <c r="L33" s="174">
        <v>21</v>
      </c>
      <c r="M33" s="174">
        <f>G33*(1+L33/100)</f>
        <v>0</v>
      </c>
      <c r="N33" s="172">
        <v>0</v>
      </c>
      <c r="O33" s="172">
        <f>ROUND(E33*N33,2)</f>
        <v>0</v>
      </c>
      <c r="P33" s="172">
        <v>0</v>
      </c>
      <c r="Q33" s="172">
        <f>ROUND(E33*P33,2)</f>
        <v>0</v>
      </c>
      <c r="R33" s="174" t="s">
        <v>138</v>
      </c>
      <c r="S33" s="174" t="s">
        <v>128</v>
      </c>
      <c r="T33" s="175" t="s">
        <v>128</v>
      </c>
      <c r="U33" s="157">
        <v>0.35</v>
      </c>
      <c r="V33" s="157">
        <f>ROUND(E33*U33,2)</f>
        <v>32.549999999999997</v>
      </c>
      <c r="W33" s="157"/>
      <c r="X33" s="157" t="s">
        <v>129</v>
      </c>
      <c r="Y33" s="157" t="s">
        <v>130</v>
      </c>
      <c r="Z33" s="146"/>
      <c r="AA33" s="146"/>
      <c r="AB33" s="146"/>
      <c r="AC33" s="146"/>
      <c r="AD33" s="146"/>
      <c r="AE33" s="146"/>
      <c r="AF33" s="146"/>
      <c r="AG33" s="146" t="s">
        <v>131</v>
      </c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ht="33.75" outlineLevel="2" x14ac:dyDescent="0.2">
      <c r="A34" s="153"/>
      <c r="B34" s="154"/>
      <c r="C34" s="249" t="s">
        <v>153</v>
      </c>
      <c r="D34" s="250"/>
      <c r="E34" s="250"/>
      <c r="F34" s="250"/>
      <c r="G34" s="250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6"/>
      <c r="AA34" s="146"/>
      <c r="AB34" s="146"/>
      <c r="AC34" s="146"/>
      <c r="AD34" s="146"/>
      <c r="AE34" s="146"/>
      <c r="AF34" s="146"/>
      <c r="AG34" s="146" t="s">
        <v>140</v>
      </c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76" t="str">
        <f>C34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34" s="146"/>
      <c r="BC34" s="146"/>
      <c r="BD34" s="146"/>
      <c r="BE34" s="146"/>
      <c r="BF34" s="146"/>
      <c r="BG34" s="146"/>
      <c r="BH34" s="146"/>
    </row>
    <row r="35" spans="1:60" outlineLevel="2" x14ac:dyDescent="0.2">
      <c r="A35" s="153"/>
      <c r="B35" s="154"/>
      <c r="C35" s="186" t="s">
        <v>157</v>
      </c>
      <c r="D35" s="159"/>
      <c r="E35" s="160"/>
      <c r="F35" s="15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6"/>
      <c r="AA35" s="146"/>
      <c r="AB35" s="146"/>
      <c r="AC35" s="146"/>
      <c r="AD35" s="146"/>
      <c r="AE35" s="146"/>
      <c r="AF35" s="146"/>
      <c r="AG35" s="146" t="s">
        <v>133</v>
      </c>
      <c r="AH35" s="146">
        <v>0</v>
      </c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outlineLevel="3" x14ac:dyDescent="0.2">
      <c r="A36" s="153"/>
      <c r="B36" s="154"/>
      <c r="C36" s="186" t="s">
        <v>158</v>
      </c>
      <c r="D36" s="159"/>
      <c r="E36" s="160">
        <v>93.004999999999995</v>
      </c>
      <c r="F36" s="157"/>
      <c r="G36" s="157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6"/>
      <c r="AA36" s="146"/>
      <c r="AB36" s="146"/>
      <c r="AC36" s="146"/>
      <c r="AD36" s="146"/>
      <c r="AE36" s="146"/>
      <c r="AF36" s="146"/>
      <c r="AG36" s="146" t="s">
        <v>133</v>
      </c>
      <c r="AH36" s="146">
        <v>0</v>
      </c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outlineLevel="1" x14ac:dyDescent="0.2">
      <c r="A37" s="169">
        <v>9</v>
      </c>
      <c r="B37" s="170" t="s">
        <v>165</v>
      </c>
      <c r="C37" s="185" t="s">
        <v>166</v>
      </c>
      <c r="D37" s="171" t="s">
        <v>147</v>
      </c>
      <c r="E37" s="172">
        <v>27.902000000000001</v>
      </c>
      <c r="F37" s="173"/>
      <c r="G37" s="174">
        <f>ROUND(E37*F37,2)</f>
        <v>0</v>
      </c>
      <c r="H37" s="173"/>
      <c r="I37" s="174">
        <f>ROUND(E37*H37,2)</f>
        <v>0</v>
      </c>
      <c r="J37" s="173"/>
      <c r="K37" s="174">
        <f>ROUND(E37*J37,2)</f>
        <v>0</v>
      </c>
      <c r="L37" s="174">
        <v>21</v>
      </c>
      <c r="M37" s="174">
        <f>G37*(1+L37/100)</f>
        <v>0</v>
      </c>
      <c r="N37" s="172">
        <v>0</v>
      </c>
      <c r="O37" s="172">
        <f>ROUND(E37*N37,2)</f>
        <v>0</v>
      </c>
      <c r="P37" s="172">
        <v>0</v>
      </c>
      <c r="Q37" s="172">
        <f>ROUND(E37*P37,2)</f>
        <v>0</v>
      </c>
      <c r="R37" s="174" t="s">
        <v>138</v>
      </c>
      <c r="S37" s="174" t="s">
        <v>128</v>
      </c>
      <c r="T37" s="175" t="s">
        <v>128</v>
      </c>
      <c r="U37" s="157">
        <v>0.14829999999999999</v>
      </c>
      <c r="V37" s="157">
        <f>ROUND(E37*U37,2)</f>
        <v>4.1399999999999997</v>
      </c>
      <c r="W37" s="157"/>
      <c r="X37" s="157" t="s">
        <v>129</v>
      </c>
      <c r="Y37" s="157" t="s">
        <v>130</v>
      </c>
      <c r="Z37" s="146"/>
      <c r="AA37" s="146"/>
      <c r="AB37" s="146"/>
      <c r="AC37" s="146"/>
      <c r="AD37" s="146"/>
      <c r="AE37" s="146"/>
      <c r="AF37" s="146"/>
      <c r="AG37" s="146" t="s">
        <v>131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ht="33.75" outlineLevel="2" x14ac:dyDescent="0.2">
      <c r="A38" s="153"/>
      <c r="B38" s="154"/>
      <c r="C38" s="249" t="s">
        <v>153</v>
      </c>
      <c r="D38" s="250"/>
      <c r="E38" s="250"/>
      <c r="F38" s="250"/>
      <c r="G38" s="250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6"/>
      <c r="AA38" s="146"/>
      <c r="AB38" s="146"/>
      <c r="AC38" s="146"/>
      <c r="AD38" s="146"/>
      <c r="AE38" s="146"/>
      <c r="AF38" s="146"/>
      <c r="AG38" s="146" t="s">
        <v>140</v>
      </c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76" t="str">
        <f>C38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38" s="146"/>
      <c r="BC38" s="146"/>
      <c r="BD38" s="146"/>
      <c r="BE38" s="146"/>
      <c r="BF38" s="146"/>
      <c r="BG38" s="146"/>
      <c r="BH38" s="146"/>
    </row>
    <row r="39" spans="1:60" outlineLevel="2" x14ac:dyDescent="0.2">
      <c r="A39" s="153"/>
      <c r="B39" s="154"/>
      <c r="C39" s="186" t="s">
        <v>161</v>
      </c>
      <c r="D39" s="159"/>
      <c r="E39" s="160"/>
      <c r="F39" s="15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6"/>
      <c r="AA39" s="146"/>
      <c r="AB39" s="146"/>
      <c r="AC39" s="146"/>
      <c r="AD39" s="146"/>
      <c r="AE39" s="146"/>
      <c r="AF39" s="146"/>
      <c r="AG39" s="146" t="s">
        <v>133</v>
      </c>
      <c r="AH39" s="146">
        <v>0</v>
      </c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3" x14ac:dyDescent="0.2">
      <c r="A40" s="153"/>
      <c r="B40" s="154"/>
      <c r="C40" s="186" t="s">
        <v>162</v>
      </c>
      <c r="D40" s="159"/>
      <c r="E40" s="160">
        <v>27.902000000000001</v>
      </c>
      <c r="F40" s="157"/>
      <c r="G40" s="157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6"/>
      <c r="AA40" s="146"/>
      <c r="AB40" s="146"/>
      <c r="AC40" s="146"/>
      <c r="AD40" s="146"/>
      <c r="AE40" s="146"/>
      <c r="AF40" s="146"/>
      <c r="AG40" s="146" t="s">
        <v>133</v>
      </c>
      <c r="AH40" s="146">
        <v>0</v>
      </c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outlineLevel="1" x14ac:dyDescent="0.2">
      <c r="A41" s="169">
        <v>10</v>
      </c>
      <c r="B41" s="170" t="s">
        <v>167</v>
      </c>
      <c r="C41" s="185" t="s">
        <v>168</v>
      </c>
      <c r="D41" s="171" t="s">
        <v>147</v>
      </c>
      <c r="E41" s="172">
        <v>8.1</v>
      </c>
      <c r="F41" s="173"/>
      <c r="G41" s="174">
        <f>ROUND(E41*F41,2)</f>
        <v>0</v>
      </c>
      <c r="H41" s="173"/>
      <c r="I41" s="174">
        <f>ROUND(E41*H41,2)</f>
        <v>0</v>
      </c>
      <c r="J41" s="173"/>
      <c r="K41" s="174">
        <f>ROUND(E41*J41,2)</f>
        <v>0</v>
      </c>
      <c r="L41" s="174">
        <v>21</v>
      </c>
      <c r="M41" s="174">
        <f>G41*(1+L41/100)</f>
        <v>0</v>
      </c>
      <c r="N41" s="172">
        <v>0</v>
      </c>
      <c r="O41" s="172">
        <f>ROUND(E41*N41,2)</f>
        <v>0</v>
      </c>
      <c r="P41" s="172">
        <v>0</v>
      </c>
      <c r="Q41" s="172">
        <f>ROUND(E41*P41,2)</f>
        <v>0</v>
      </c>
      <c r="R41" s="174" t="s">
        <v>138</v>
      </c>
      <c r="S41" s="174" t="s">
        <v>128</v>
      </c>
      <c r="T41" s="175" t="s">
        <v>128</v>
      </c>
      <c r="U41" s="157">
        <v>3.1309999999999998</v>
      </c>
      <c r="V41" s="157">
        <f>ROUND(E41*U41,2)</f>
        <v>25.36</v>
      </c>
      <c r="W41" s="157"/>
      <c r="X41" s="157" t="s">
        <v>129</v>
      </c>
      <c r="Y41" s="157" t="s">
        <v>130</v>
      </c>
      <c r="Z41" s="146"/>
      <c r="AA41" s="146"/>
      <c r="AB41" s="146"/>
      <c r="AC41" s="146"/>
      <c r="AD41" s="146"/>
      <c r="AE41" s="146"/>
      <c r="AF41" s="146"/>
      <c r="AG41" s="146" t="s">
        <v>131</v>
      </c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ht="33.75" outlineLevel="2" x14ac:dyDescent="0.2">
      <c r="A42" s="153"/>
      <c r="B42" s="154"/>
      <c r="C42" s="249" t="s">
        <v>169</v>
      </c>
      <c r="D42" s="250"/>
      <c r="E42" s="250"/>
      <c r="F42" s="250"/>
      <c r="G42" s="250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6"/>
      <c r="AA42" s="146"/>
      <c r="AB42" s="146"/>
      <c r="AC42" s="146"/>
      <c r="AD42" s="146"/>
      <c r="AE42" s="146"/>
      <c r="AF42" s="146"/>
      <c r="AG42" s="146" t="s">
        <v>140</v>
      </c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76" t="str">
        <f>C42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42" s="146"/>
      <c r="BC42" s="146"/>
      <c r="BD42" s="146"/>
      <c r="BE42" s="146"/>
      <c r="BF42" s="146"/>
      <c r="BG42" s="146"/>
      <c r="BH42" s="146"/>
    </row>
    <row r="43" spans="1:60" outlineLevel="2" x14ac:dyDescent="0.2">
      <c r="A43" s="153"/>
      <c r="B43" s="154"/>
      <c r="C43" s="186" t="s">
        <v>170</v>
      </c>
      <c r="D43" s="159"/>
      <c r="E43" s="160"/>
      <c r="F43" s="157"/>
      <c r="G43" s="157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6"/>
      <c r="AA43" s="146"/>
      <c r="AB43" s="146"/>
      <c r="AC43" s="146"/>
      <c r="AD43" s="146"/>
      <c r="AE43" s="146"/>
      <c r="AF43" s="146"/>
      <c r="AG43" s="146" t="s">
        <v>133</v>
      </c>
      <c r="AH43" s="146">
        <v>0</v>
      </c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outlineLevel="3" x14ac:dyDescent="0.2">
      <c r="A44" s="153"/>
      <c r="B44" s="154"/>
      <c r="C44" s="186" t="s">
        <v>171</v>
      </c>
      <c r="D44" s="159"/>
      <c r="E44" s="160"/>
      <c r="F44" s="157"/>
      <c r="G44" s="157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57"/>
      <c r="Z44" s="146"/>
      <c r="AA44" s="146"/>
      <c r="AB44" s="146"/>
      <c r="AC44" s="146"/>
      <c r="AD44" s="146"/>
      <c r="AE44" s="146"/>
      <c r="AF44" s="146"/>
      <c r="AG44" s="146" t="s">
        <v>133</v>
      </c>
      <c r="AH44" s="146">
        <v>0</v>
      </c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outlineLevel="3" x14ac:dyDescent="0.2">
      <c r="A45" s="153"/>
      <c r="B45" s="154"/>
      <c r="C45" s="186" t="s">
        <v>172</v>
      </c>
      <c r="D45" s="159"/>
      <c r="E45" s="160"/>
      <c r="F45" s="157"/>
      <c r="G45" s="157"/>
      <c r="H45" s="157"/>
      <c r="I45" s="157"/>
      <c r="J45" s="157"/>
      <c r="K45" s="157"/>
      <c r="L45" s="157"/>
      <c r="M45" s="157"/>
      <c r="N45" s="156"/>
      <c r="O45" s="156"/>
      <c r="P45" s="156"/>
      <c r="Q45" s="156"/>
      <c r="R45" s="157"/>
      <c r="S45" s="157"/>
      <c r="T45" s="157"/>
      <c r="U45" s="157"/>
      <c r="V45" s="157"/>
      <c r="W45" s="157"/>
      <c r="X45" s="157"/>
      <c r="Y45" s="157"/>
      <c r="Z45" s="146"/>
      <c r="AA45" s="146"/>
      <c r="AB45" s="146"/>
      <c r="AC45" s="146"/>
      <c r="AD45" s="146"/>
      <c r="AE45" s="146"/>
      <c r="AF45" s="146"/>
      <c r="AG45" s="146" t="s">
        <v>133</v>
      </c>
      <c r="AH45" s="146">
        <v>0</v>
      </c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outlineLevel="3" x14ac:dyDescent="0.2">
      <c r="A46" s="153"/>
      <c r="B46" s="154"/>
      <c r="C46" s="186" t="s">
        <v>173</v>
      </c>
      <c r="D46" s="159"/>
      <c r="E46" s="160"/>
      <c r="F46" s="157"/>
      <c r="G46" s="157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6"/>
      <c r="AA46" s="146"/>
      <c r="AB46" s="146"/>
      <c r="AC46" s="146"/>
      <c r="AD46" s="146"/>
      <c r="AE46" s="146"/>
      <c r="AF46" s="146"/>
      <c r="AG46" s="146" t="s">
        <v>133</v>
      </c>
      <c r="AH46" s="146">
        <v>0</v>
      </c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outlineLevel="3" x14ac:dyDescent="0.2">
      <c r="A47" s="153"/>
      <c r="B47" s="154"/>
      <c r="C47" s="186" t="s">
        <v>174</v>
      </c>
      <c r="D47" s="159"/>
      <c r="E47" s="160">
        <v>8.1</v>
      </c>
      <c r="F47" s="157"/>
      <c r="G47" s="157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6"/>
      <c r="AA47" s="146"/>
      <c r="AB47" s="146"/>
      <c r="AC47" s="146"/>
      <c r="AD47" s="146"/>
      <c r="AE47" s="146"/>
      <c r="AF47" s="146"/>
      <c r="AG47" s="146" t="s">
        <v>133</v>
      </c>
      <c r="AH47" s="146">
        <v>0</v>
      </c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outlineLevel="1" x14ac:dyDescent="0.2">
      <c r="A48" s="169">
        <v>11</v>
      </c>
      <c r="B48" s="170" t="s">
        <v>175</v>
      </c>
      <c r="C48" s="185" t="s">
        <v>176</v>
      </c>
      <c r="D48" s="171" t="s">
        <v>147</v>
      </c>
      <c r="E48" s="172">
        <v>2.4300000000000002</v>
      </c>
      <c r="F48" s="173"/>
      <c r="G48" s="174">
        <f>ROUND(E48*F48,2)</f>
        <v>0</v>
      </c>
      <c r="H48" s="173"/>
      <c r="I48" s="174">
        <f>ROUND(E48*H48,2)</f>
        <v>0</v>
      </c>
      <c r="J48" s="173"/>
      <c r="K48" s="174">
        <f>ROUND(E48*J48,2)</f>
        <v>0</v>
      </c>
      <c r="L48" s="174">
        <v>21</v>
      </c>
      <c r="M48" s="174">
        <f>G48*(1+L48/100)</f>
        <v>0</v>
      </c>
      <c r="N48" s="172">
        <v>0</v>
      </c>
      <c r="O48" s="172">
        <f>ROUND(E48*N48,2)</f>
        <v>0</v>
      </c>
      <c r="P48" s="172">
        <v>0</v>
      </c>
      <c r="Q48" s="172">
        <f>ROUND(E48*P48,2)</f>
        <v>0</v>
      </c>
      <c r="R48" s="174" t="s">
        <v>138</v>
      </c>
      <c r="S48" s="174" t="s">
        <v>128</v>
      </c>
      <c r="T48" s="175" t="s">
        <v>128</v>
      </c>
      <c r="U48" s="157">
        <v>0.47399999999999998</v>
      </c>
      <c r="V48" s="157">
        <f>ROUND(E48*U48,2)</f>
        <v>1.1499999999999999</v>
      </c>
      <c r="W48" s="157"/>
      <c r="X48" s="157" t="s">
        <v>129</v>
      </c>
      <c r="Y48" s="157" t="s">
        <v>130</v>
      </c>
      <c r="Z48" s="146"/>
      <c r="AA48" s="146"/>
      <c r="AB48" s="146"/>
      <c r="AC48" s="146"/>
      <c r="AD48" s="146"/>
      <c r="AE48" s="146"/>
      <c r="AF48" s="146"/>
      <c r="AG48" s="146" t="s">
        <v>131</v>
      </c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ht="33.75" outlineLevel="2" x14ac:dyDescent="0.2">
      <c r="A49" s="153"/>
      <c r="B49" s="154"/>
      <c r="C49" s="249" t="s">
        <v>169</v>
      </c>
      <c r="D49" s="250"/>
      <c r="E49" s="250"/>
      <c r="F49" s="250"/>
      <c r="G49" s="250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6"/>
      <c r="AA49" s="146"/>
      <c r="AB49" s="146"/>
      <c r="AC49" s="146"/>
      <c r="AD49" s="146"/>
      <c r="AE49" s="146"/>
      <c r="AF49" s="146"/>
      <c r="AG49" s="146" t="s">
        <v>140</v>
      </c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76" t="str">
        <f>C49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49" s="146"/>
      <c r="BC49" s="146"/>
      <c r="BD49" s="146"/>
      <c r="BE49" s="146"/>
      <c r="BF49" s="146"/>
      <c r="BG49" s="146"/>
      <c r="BH49" s="146"/>
    </row>
    <row r="50" spans="1:60" outlineLevel="2" x14ac:dyDescent="0.2">
      <c r="A50" s="153"/>
      <c r="B50" s="154"/>
      <c r="C50" s="186" t="s">
        <v>177</v>
      </c>
      <c r="D50" s="159"/>
      <c r="E50" s="160"/>
      <c r="F50" s="157"/>
      <c r="G50" s="157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6"/>
      <c r="AA50" s="146"/>
      <c r="AB50" s="146"/>
      <c r="AC50" s="146"/>
      <c r="AD50" s="146"/>
      <c r="AE50" s="146"/>
      <c r="AF50" s="146"/>
      <c r="AG50" s="146" t="s">
        <v>133</v>
      </c>
      <c r="AH50" s="146">
        <v>0</v>
      </c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</row>
    <row r="51" spans="1:60" outlineLevel="3" x14ac:dyDescent="0.2">
      <c r="A51" s="153"/>
      <c r="B51" s="154"/>
      <c r="C51" s="186" t="s">
        <v>178</v>
      </c>
      <c r="D51" s="159"/>
      <c r="E51" s="160">
        <v>2.4300000000000002</v>
      </c>
      <c r="F51" s="157"/>
      <c r="G51" s="157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6"/>
      <c r="AA51" s="146"/>
      <c r="AB51" s="146"/>
      <c r="AC51" s="146"/>
      <c r="AD51" s="146"/>
      <c r="AE51" s="146"/>
      <c r="AF51" s="146"/>
      <c r="AG51" s="146" t="s">
        <v>133</v>
      </c>
      <c r="AH51" s="146">
        <v>0</v>
      </c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outlineLevel="1" x14ac:dyDescent="0.2">
      <c r="A52" s="169">
        <v>12</v>
      </c>
      <c r="B52" s="170" t="s">
        <v>179</v>
      </c>
      <c r="C52" s="185" t="s">
        <v>180</v>
      </c>
      <c r="D52" s="171" t="s">
        <v>147</v>
      </c>
      <c r="E52" s="172">
        <v>8.1</v>
      </c>
      <c r="F52" s="173"/>
      <c r="G52" s="174">
        <f>ROUND(E52*F52,2)</f>
        <v>0</v>
      </c>
      <c r="H52" s="173"/>
      <c r="I52" s="174">
        <f>ROUND(E52*H52,2)</f>
        <v>0</v>
      </c>
      <c r="J52" s="173"/>
      <c r="K52" s="174">
        <f>ROUND(E52*J52,2)</f>
        <v>0</v>
      </c>
      <c r="L52" s="174">
        <v>21</v>
      </c>
      <c r="M52" s="174">
        <f>G52*(1+L52/100)</f>
        <v>0</v>
      </c>
      <c r="N52" s="172">
        <v>0</v>
      </c>
      <c r="O52" s="172">
        <f>ROUND(E52*N52,2)</f>
        <v>0</v>
      </c>
      <c r="P52" s="172">
        <v>0</v>
      </c>
      <c r="Q52" s="172">
        <f>ROUND(E52*P52,2)</f>
        <v>0</v>
      </c>
      <c r="R52" s="174" t="s">
        <v>138</v>
      </c>
      <c r="S52" s="174" t="s">
        <v>128</v>
      </c>
      <c r="T52" s="175" t="s">
        <v>128</v>
      </c>
      <c r="U52" s="157">
        <v>4.6180000000000003</v>
      </c>
      <c r="V52" s="157">
        <f>ROUND(E52*U52,2)</f>
        <v>37.409999999999997</v>
      </c>
      <c r="W52" s="157"/>
      <c r="X52" s="157" t="s">
        <v>129</v>
      </c>
      <c r="Y52" s="157" t="s">
        <v>130</v>
      </c>
      <c r="Z52" s="146"/>
      <c r="AA52" s="146"/>
      <c r="AB52" s="146"/>
      <c r="AC52" s="146"/>
      <c r="AD52" s="146"/>
      <c r="AE52" s="146"/>
      <c r="AF52" s="146"/>
      <c r="AG52" s="146" t="s">
        <v>131</v>
      </c>
      <c r="AH52" s="146"/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ht="33.75" outlineLevel="2" x14ac:dyDescent="0.2">
      <c r="A53" s="153"/>
      <c r="B53" s="154"/>
      <c r="C53" s="249" t="s">
        <v>169</v>
      </c>
      <c r="D53" s="250"/>
      <c r="E53" s="250"/>
      <c r="F53" s="250"/>
      <c r="G53" s="250"/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Z53" s="146"/>
      <c r="AA53" s="146"/>
      <c r="AB53" s="146"/>
      <c r="AC53" s="146"/>
      <c r="AD53" s="146"/>
      <c r="AE53" s="146"/>
      <c r="AF53" s="146"/>
      <c r="AG53" s="146" t="s">
        <v>140</v>
      </c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76" t="str">
        <f>C53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53" s="146"/>
      <c r="BC53" s="146"/>
      <c r="BD53" s="146"/>
      <c r="BE53" s="146"/>
      <c r="BF53" s="146"/>
      <c r="BG53" s="146"/>
      <c r="BH53" s="146"/>
    </row>
    <row r="54" spans="1:60" outlineLevel="2" x14ac:dyDescent="0.2">
      <c r="A54" s="153"/>
      <c r="B54" s="154"/>
      <c r="C54" s="186" t="s">
        <v>173</v>
      </c>
      <c r="D54" s="159"/>
      <c r="E54" s="160"/>
      <c r="F54" s="157"/>
      <c r="G54" s="157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6"/>
      <c r="AA54" s="146"/>
      <c r="AB54" s="146"/>
      <c r="AC54" s="146"/>
      <c r="AD54" s="146"/>
      <c r="AE54" s="146"/>
      <c r="AF54" s="146"/>
      <c r="AG54" s="146" t="s">
        <v>133</v>
      </c>
      <c r="AH54" s="146">
        <v>0</v>
      </c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outlineLevel="3" x14ac:dyDescent="0.2">
      <c r="A55" s="153"/>
      <c r="B55" s="154"/>
      <c r="C55" s="186" t="s">
        <v>174</v>
      </c>
      <c r="D55" s="159"/>
      <c r="E55" s="160">
        <v>8.1</v>
      </c>
      <c r="F55" s="157"/>
      <c r="G55" s="157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6"/>
      <c r="AA55" s="146"/>
      <c r="AB55" s="146"/>
      <c r="AC55" s="146"/>
      <c r="AD55" s="146"/>
      <c r="AE55" s="146"/>
      <c r="AF55" s="146"/>
      <c r="AG55" s="146" t="s">
        <v>133</v>
      </c>
      <c r="AH55" s="146">
        <v>0</v>
      </c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outlineLevel="1" x14ac:dyDescent="0.2">
      <c r="A56" s="169">
        <v>13</v>
      </c>
      <c r="B56" s="170" t="s">
        <v>181</v>
      </c>
      <c r="C56" s="185" t="s">
        <v>182</v>
      </c>
      <c r="D56" s="171" t="s">
        <v>147</v>
      </c>
      <c r="E56" s="172">
        <v>2.4300000000000002</v>
      </c>
      <c r="F56" s="173"/>
      <c r="G56" s="174">
        <f>ROUND(E56*F56,2)</f>
        <v>0</v>
      </c>
      <c r="H56" s="173"/>
      <c r="I56" s="174">
        <f>ROUND(E56*H56,2)</f>
        <v>0</v>
      </c>
      <c r="J56" s="173"/>
      <c r="K56" s="174">
        <f>ROUND(E56*J56,2)</f>
        <v>0</v>
      </c>
      <c r="L56" s="174">
        <v>21</v>
      </c>
      <c r="M56" s="174">
        <f>G56*(1+L56/100)</f>
        <v>0</v>
      </c>
      <c r="N56" s="172">
        <v>0</v>
      </c>
      <c r="O56" s="172">
        <f>ROUND(E56*N56,2)</f>
        <v>0</v>
      </c>
      <c r="P56" s="172">
        <v>0</v>
      </c>
      <c r="Q56" s="172">
        <f>ROUND(E56*P56,2)</f>
        <v>0</v>
      </c>
      <c r="R56" s="174" t="s">
        <v>138</v>
      </c>
      <c r="S56" s="174" t="s">
        <v>128</v>
      </c>
      <c r="T56" s="175" t="s">
        <v>128</v>
      </c>
      <c r="U56" s="157">
        <v>0.747</v>
      </c>
      <c r="V56" s="157">
        <f>ROUND(E56*U56,2)</f>
        <v>1.82</v>
      </c>
      <c r="W56" s="157"/>
      <c r="X56" s="157" t="s">
        <v>129</v>
      </c>
      <c r="Y56" s="157" t="s">
        <v>130</v>
      </c>
      <c r="Z56" s="146"/>
      <c r="AA56" s="146"/>
      <c r="AB56" s="146"/>
      <c r="AC56" s="146"/>
      <c r="AD56" s="146"/>
      <c r="AE56" s="146"/>
      <c r="AF56" s="146"/>
      <c r="AG56" s="146" t="s">
        <v>131</v>
      </c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</row>
    <row r="57" spans="1:60" ht="33.75" outlineLevel="2" x14ac:dyDescent="0.2">
      <c r="A57" s="153"/>
      <c r="B57" s="154"/>
      <c r="C57" s="249" t="s">
        <v>169</v>
      </c>
      <c r="D57" s="250"/>
      <c r="E57" s="250"/>
      <c r="F57" s="250"/>
      <c r="G57" s="250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6"/>
      <c r="AA57" s="146"/>
      <c r="AB57" s="146"/>
      <c r="AC57" s="146"/>
      <c r="AD57" s="146"/>
      <c r="AE57" s="146"/>
      <c r="AF57" s="146"/>
      <c r="AG57" s="146" t="s">
        <v>140</v>
      </c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76" t="str">
        <f>C57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57" s="146"/>
      <c r="BC57" s="146"/>
      <c r="BD57" s="146"/>
      <c r="BE57" s="146"/>
      <c r="BF57" s="146"/>
      <c r="BG57" s="146"/>
      <c r="BH57" s="146"/>
    </row>
    <row r="58" spans="1:60" outlineLevel="2" x14ac:dyDescent="0.2">
      <c r="A58" s="153"/>
      <c r="B58" s="154"/>
      <c r="C58" s="186" t="s">
        <v>177</v>
      </c>
      <c r="D58" s="159"/>
      <c r="E58" s="160"/>
      <c r="F58" s="157"/>
      <c r="G58" s="157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6"/>
      <c r="AA58" s="146"/>
      <c r="AB58" s="146"/>
      <c r="AC58" s="146"/>
      <c r="AD58" s="146"/>
      <c r="AE58" s="146"/>
      <c r="AF58" s="146"/>
      <c r="AG58" s="146" t="s">
        <v>133</v>
      </c>
      <c r="AH58" s="146">
        <v>0</v>
      </c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</row>
    <row r="59" spans="1:60" outlineLevel="3" x14ac:dyDescent="0.2">
      <c r="A59" s="153"/>
      <c r="B59" s="154"/>
      <c r="C59" s="186" t="s">
        <v>178</v>
      </c>
      <c r="D59" s="159"/>
      <c r="E59" s="160">
        <v>2.4300000000000002</v>
      </c>
      <c r="F59" s="157"/>
      <c r="G59" s="157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6"/>
      <c r="AA59" s="146"/>
      <c r="AB59" s="146"/>
      <c r="AC59" s="146"/>
      <c r="AD59" s="146"/>
      <c r="AE59" s="146"/>
      <c r="AF59" s="146"/>
      <c r="AG59" s="146" t="s">
        <v>133</v>
      </c>
      <c r="AH59" s="146">
        <v>0</v>
      </c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</row>
    <row r="60" spans="1:60" ht="22.5" outlineLevel="1" x14ac:dyDescent="0.2">
      <c r="A60" s="169">
        <v>14</v>
      </c>
      <c r="B60" s="170" t="s">
        <v>183</v>
      </c>
      <c r="C60" s="185" t="s">
        <v>184</v>
      </c>
      <c r="D60" s="171" t="s">
        <v>126</v>
      </c>
      <c r="E60" s="172">
        <v>338.2</v>
      </c>
      <c r="F60" s="173"/>
      <c r="G60" s="174">
        <f>ROUND(E60*F60,2)</f>
        <v>0</v>
      </c>
      <c r="H60" s="173"/>
      <c r="I60" s="174">
        <f>ROUND(E60*H60,2)</f>
        <v>0</v>
      </c>
      <c r="J60" s="173"/>
      <c r="K60" s="174">
        <f>ROUND(E60*J60,2)</f>
        <v>0</v>
      </c>
      <c r="L60" s="174">
        <v>21</v>
      </c>
      <c r="M60" s="174">
        <f>G60*(1+L60/100)</f>
        <v>0</v>
      </c>
      <c r="N60" s="172">
        <v>9.8999999999999999E-4</v>
      </c>
      <c r="O60" s="172">
        <f>ROUND(E60*N60,2)</f>
        <v>0.33</v>
      </c>
      <c r="P60" s="172">
        <v>0</v>
      </c>
      <c r="Q60" s="172">
        <f>ROUND(E60*P60,2)</f>
        <v>0</v>
      </c>
      <c r="R60" s="174" t="s">
        <v>138</v>
      </c>
      <c r="S60" s="174" t="s">
        <v>128</v>
      </c>
      <c r="T60" s="175" t="s">
        <v>128</v>
      </c>
      <c r="U60" s="157">
        <v>0.23599999999999999</v>
      </c>
      <c r="V60" s="157">
        <f>ROUND(E60*U60,2)</f>
        <v>79.819999999999993</v>
      </c>
      <c r="W60" s="157"/>
      <c r="X60" s="157" t="s">
        <v>129</v>
      </c>
      <c r="Y60" s="157" t="s">
        <v>130</v>
      </c>
      <c r="Z60" s="146"/>
      <c r="AA60" s="146"/>
      <c r="AB60" s="146"/>
      <c r="AC60" s="146"/>
      <c r="AD60" s="146"/>
      <c r="AE60" s="146"/>
      <c r="AF60" s="146"/>
      <c r="AG60" s="146" t="s">
        <v>131</v>
      </c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outlineLevel="2" x14ac:dyDescent="0.2">
      <c r="A61" s="153"/>
      <c r="B61" s="154"/>
      <c r="C61" s="249" t="s">
        <v>185</v>
      </c>
      <c r="D61" s="250"/>
      <c r="E61" s="250"/>
      <c r="F61" s="250"/>
      <c r="G61" s="250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6"/>
      <c r="AA61" s="146"/>
      <c r="AB61" s="146"/>
      <c r="AC61" s="146"/>
      <c r="AD61" s="146"/>
      <c r="AE61" s="146"/>
      <c r="AF61" s="146"/>
      <c r="AG61" s="146" t="s">
        <v>140</v>
      </c>
      <c r="AH61" s="146"/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</row>
    <row r="62" spans="1:60" outlineLevel="2" x14ac:dyDescent="0.2">
      <c r="A62" s="153"/>
      <c r="B62" s="154"/>
      <c r="C62" s="186" t="s">
        <v>186</v>
      </c>
      <c r="D62" s="159"/>
      <c r="E62" s="160"/>
      <c r="F62" s="157"/>
      <c r="G62" s="157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6"/>
      <c r="AA62" s="146"/>
      <c r="AB62" s="146"/>
      <c r="AC62" s="146"/>
      <c r="AD62" s="146"/>
      <c r="AE62" s="146"/>
      <c r="AF62" s="146"/>
      <c r="AG62" s="146" t="s">
        <v>133</v>
      </c>
      <c r="AH62" s="146">
        <v>0</v>
      </c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</row>
    <row r="63" spans="1:60" outlineLevel="3" x14ac:dyDescent="0.2">
      <c r="A63" s="153"/>
      <c r="B63" s="154"/>
      <c r="C63" s="186" t="s">
        <v>187</v>
      </c>
      <c r="D63" s="159"/>
      <c r="E63" s="160">
        <v>338.2</v>
      </c>
      <c r="F63" s="157"/>
      <c r="G63" s="157"/>
      <c r="H63" s="157"/>
      <c r="I63" s="157"/>
      <c r="J63" s="157"/>
      <c r="K63" s="157"/>
      <c r="L63" s="157"/>
      <c r="M63" s="157"/>
      <c r="N63" s="156"/>
      <c r="O63" s="156"/>
      <c r="P63" s="156"/>
      <c r="Q63" s="156"/>
      <c r="R63" s="157"/>
      <c r="S63" s="157"/>
      <c r="T63" s="157"/>
      <c r="U63" s="157"/>
      <c r="V63" s="157"/>
      <c r="W63" s="157"/>
      <c r="X63" s="157"/>
      <c r="Y63" s="157"/>
      <c r="Z63" s="146"/>
      <c r="AA63" s="146"/>
      <c r="AB63" s="146"/>
      <c r="AC63" s="146"/>
      <c r="AD63" s="146"/>
      <c r="AE63" s="146"/>
      <c r="AF63" s="146"/>
      <c r="AG63" s="146" t="s">
        <v>133</v>
      </c>
      <c r="AH63" s="146">
        <v>0</v>
      </c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</row>
    <row r="64" spans="1:60" outlineLevel="1" x14ac:dyDescent="0.2">
      <c r="A64" s="169">
        <v>15</v>
      </c>
      <c r="B64" s="170" t="s">
        <v>188</v>
      </c>
      <c r="C64" s="185" t="s">
        <v>189</v>
      </c>
      <c r="D64" s="171" t="s">
        <v>126</v>
      </c>
      <c r="E64" s="172">
        <v>338.2</v>
      </c>
      <c r="F64" s="173"/>
      <c r="G64" s="174">
        <f>ROUND(E64*F64,2)</f>
        <v>0</v>
      </c>
      <c r="H64" s="173"/>
      <c r="I64" s="174">
        <f>ROUND(E64*H64,2)</f>
        <v>0</v>
      </c>
      <c r="J64" s="173"/>
      <c r="K64" s="174">
        <f>ROUND(E64*J64,2)</f>
        <v>0</v>
      </c>
      <c r="L64" s="174">
        <v>21</v>
      </c>
      <c r="M64" s="174">
        <f>G64*(1+L64/100)</f>
        <v>0</v>
      </c>
      <c r="N64" s="172">
        <v>0</v>
      </c>
      <c r="O64" s="172">
        <f>ROUND(E64*N64,2)</f>
        <v>0</v>
      </c>
      <c r="P64" s="172">
        <v>0</v>
      </c>
      <c r="Q64" s="172">
        <f>ROUND(E64*P64,2)</f>
        <v>0</v>
      </c>
      <c r="R64" s="174" t="s">
        <v>138</v>
      </c>
      <c r="S64" s="174" t="s">
        <v>128</v>
      </c>
      <c r="T64" s="175" t="s">
        <v>128</v>
      </c>
      <c r="U64" s="157">
        <v>7.0000000000000007E-2</v>
      </c>
      <c r="V64" s="157">
        <f>ROUND(E64*U64,2)</f>
        <v>23.67</v>
      </c>
      <c r="W64" s="157"/>
      <c r="X64" s="157" t="s">
        <v>129</v>
      </c>
      <c r="Y64" s="157" t="s">
        <v>130</v>
      </c>
      <c r="Z64" s="146"/>
      <c r="AA64" s="146"/>
      <c r="AB64" s="146"/>
      <c r="AC64" s="146"/>
      <c r="AD64" s="146"/>
      <c r="AE64" s="146"/>
      <c r="AF64" s="146"/>
      <c r="AG64" s="146" t="s">
        <v>131</v>
      </c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  <c r="AY64" s="146"/>
      <c r="AZ64" s="146"/>
      <c r="BA64" s="146"/>
      <c r="BB64" s="146"/>
      <c r="BC64" s="146"/>
      <c r="BD64" s="146"/>
      <c r="BE64" s="146"/>
      <c r="BF64" s="146"/>
      <c r="BG64" s="146"/>
      <c r="BH64" s="146"/>
    </row>
    <row r="65" spans="1:60" outlineLevel="2" x14ac:dyDescent="0.2">
      <c r="A65" s="153"/>
      <c r="B65" s="154"/>
      <c r="C65" s="249" t="s">
        <v>190</v>
      </c>
      <c r="D65" s="250"/>
      <c r="E65" s="250"/>
      <c r="F65" s="250"/>
      <c r="G65" s="250"/>
      <c r="H65" s="157"/>
      <c r="I65" s="157"/>
      <c r="J65" s="157"/>
      <c r="K65" s="157"/>
      <c r="L65" s="157"/>
      <c r="M65" s="157"/>
      <c r="N65" s="156"/>
      <c r="O65" s="156"/>
      <c r="P65" s="156"/>
      <c r="Q65" s="156"/>
      <c r="R65" s="157"/>
      <c r="S65" s="157"/>
      <c r="T65" s="157"/>
      <c r="U65" s="157"/>
      <c r="V65" s="157"/>
      <c r="W65" s="157"/>
      <c r="X65" s="157"/>
      <c r="Y65" s="157"/>
      <c r="Z65" s="146"/>
      <c r="AA65" s="146"/>
      <c r="AB65" s="146"/>
      <c r="AC65" s="146"/>
      <c r="AD65" s="146"/>
      <c r="AE65" s="146"/>
      <c r="AF65" s="146"/>
      <c r="AG65" s="146" t="s">
        <v>140</v>
      </c>
      <c r="AH65" s="146"/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outlineLevel="1" x14ac:dyDescent="0.2">
      <c r="A66" s="169">
        <v>16</v>
      </c>
      <c r="B66" s="170" t="s">
        <v>191</v>
      </c>
      <c r="C66" s="185" t="s">
        <v>192</v>
      </c>
      <c r="D66" s="171" t="s">
        <v>126</v>
      </c>
      <c r="E66" s="172">
        <v>43.2</v>
      </c>
      <c r="F66" s="173"/>
      <c r="G66" s="174">
        <f>ROUND(E66*F66,2)</f>
        <v>0</v>
      </c>
      <c r="H66" s="173"/>
      <c r="I66" s="174">
        <f>ROUND(E66*H66,2)</f>
        <v>0</v>
      </c>
      <c r="J66" s="173"/>
      <c r="K66" s="174">
        <f>ROUND(E66*J66,2)</f>
        <v>0</v>
      </c>
      <c r="L66" s="174">
        <v>21</v>
      </c>
      <c r="M66" s="174">
        <f>G66*(1+L66/100)</f>
        <v>0</v>
      </c>
      <c r="N66" s="172">
        <v>6.9999999999999999E-4</v>
      </c>
      <c r="O66" s="172">
        <f>ROUND(E66*N66,2)</f>
        <v>0.03</v>
      </c>
      <c r="P66" s="172">
        <v>0</v>
      </c>
      <c r="Q66" s="172">
        <f>ROUND(E66*P66,2)</f>
        <v>0</v>
      </c>
      <c r="R66" s="174" t="s">
        <v>138</v>
      </c>
      <c r="S66" s="174" t="s">
        <v>128</v>
      </c>
      <c r="T66" s="175" t="s">
        <v>128</v>
      </c>
      <c r="U66" s="157">
        <v>0.156</v>
      </c>
      <c r="V66" s="157">
        <f>ROUND(E66*U66,2)</f>
        <v>6.74</v>
      </c>
      <c r="W66" s="157"/>
      <c r="X66" s="157" t="s">
        <v>129</v>
      </c>
      <c r="Y66" s="157" t="s">
        <v>130</v>
      </c>
      <c r="Z66" s="146"/>
      <c r="AA66" s="146"/>
      <c r="AB66" s="146"/>
      <c r="AC66" s="146"/>
      <c r="AD66" s="146"/>
      <c r="AE66" s="146"/>
      <c r="AF66" s="146"/>
      <c r="AG66" s="146" t="s">
        <v>131</v>
      </c>
      <c r="AH66" s="146"/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</row>
    <row r="67" spans="1:60" outlineLevel="2" x14ac:dyDescent="0.2">
      <c r="A67" s="153"/>
      <c r="B67" s="154"/>
      <c r="C67" s="186" t="s">
        <v>170</v>
      </c>
      <c r="D67" s="159"/>
      <c r="E67" s="160"/>
      <c r="F67" s="157"/>
      <c r="G67" s="157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6"/>
      <c r="AA67" s="146"/>
      <c r="AB67" s="146"/>
      <c r="AC67" s="146"/>
      <c r="AD67" s="146"/>
      <c r="AE67" s="146"/>
      <c r="AF67" s="146"/>
      <c r="AG67" s="146" t="s">
        <v>133</v>
      </c>
      <c r="AH67" s="146">
        <v>0</v>
      </c>
      <c r="AI67" s="146"/>
      <c r="AJ67" s="146"/>
      <c r="AK67" s="146"/>
      <c r="AL67" s="146"/>
      <c r="AM67" s="146"/>
      <c r="AN67" s="146"/>
      <c r="AO67" s="146"/>
      <c r="AP67" s="146"/>
      <c r="AQ67" s="146"/>
      <c r="AR67" s="146"/>
      <c r="AS67" s="146"/>
      <c r="AT67" s="146"/>
      <c r="AU67" s="146"/>
      <c r="AV67" s="146"/>
      <c r="AW67" s="146"/>
      <c r="AX67" s="146"/>
      <c r="AY67" s="146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spans="1:60" outlineLevel="3" x14ac:dyDescent="0.2">
      <c r="A68" s="153"/>
      <c r="B68" s="154"/>
      <c r="C68" s="186" t="s">
        <v>193</v>
      </c>
      <c r="D68" s="159"/>
      <c r="E68" s="160"/>
      <c r="F68" s="157"/>
      <c r="G68" s="157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6"/>
      <c r="AA68" s="146"/>
      <c r="AB68" s="146"/>
      <c r="AC68" s="146"/>
      <c r="AD68" s="146"/>
      <c r="AE68" s="146"/>
      <c r="AF68" s="146"/>
      <c r="AG68" s="146" t="s">
        <v>133</v>
      </c>
      <c r="AH68" s="146">
        <v>0</v>
      </c>
      <c r="AI68" s="146"/>
      <c r="AJ68" s="146"/>
      <c r="AK68" s="146"/>
      <c r="AL68" s="146"/>
      <c r="AM68" s="146"/>
      <c r="AN68" s="146"/>
      <c r="AO68" s="146"/>
      <c r="AP68" s="146"/>
      <c r="AQ68" s="146"/>
      <c r="AR68" s="146"/>
      <c r="AS68" s="146"/>
      <c r="AT68" s="146"/>
      <c r="AU68" s="146"/>
      <c r="AV68" s="146"/>
      <c r="AW68" s="146"/>
      <c r="AX68" s="146"/>
      <c r="AY68" s="146"/>
      <c r="AZ68" s="146"/>
      <c r="BA68" s="146"/>
      <c r="BB68" s="146"/>
      <c r="BC68" s="146"/>
      <c r="BD68" s="146"/>
      <c r="BE68" s="146"/>
      <c r="BF68" s="146"/>
      <c r="BG68" s="146"/>
      <c r="BH68" s="146"/>
    </row>
    <row r="69" spans="1:60" outlineLevel="3" x14ac:dyDescent="0.2">
      <c r="A69" s="153"/>
      <c r="B69" s="154"/>
      <c r="C69" s="186" t="s">
        <v>194</v>
      </c>
      <c r="D69" s="159"/>
      <c r="E69" s="160">
        <v>43.2</v>
      </c>
      <c r="F69" s="157"/>
      <c r="G69" s="157"/>
      <c r="H69" s="157"/>
      <c r="I69" s="157"/>
      <c r="J69" s="157"/>
      <c r="K69" s="157"/>
      <c r="L69" s="157"/>
      <c r="M69" s="157"/>
      <c r="N69" s="156"/>
      <c r="O69" s="156"/>
      <c r="P69" s="156"/>
      <c r="Q69" s="156"/>
      <c r="R69" s="157"/>
      <c r="S69" s="157"/>
      <c r="T69" s="157"/>
      <c r="U69" s="157"/>
      <c r="V69" s="157"/>
      <c r="W69" s="157"/>
      <c r="X69" s="157"/>
      <c r="Y69" s="157"/>
      <c r="Z69" s="146"/>
      <c r="AA69" s="146"/>
      <c r="AB69" s="146"/>
      <c r="AC69" s="146"/>
      <c r="AD69" s="146"/>
      <c r="AE69" s="146"/>
      <c r="AF69" s="146"/>
      <c r="AG69" s="146" t="s">
        <v>133</v>
      </c>
      <c r="AH69" s="146">
        <v>0</v>
      </c>
      <c r="AI69" s="146"/>
      <c r="AJ69" s="146"/>
      <c r="AK69" s="146"/>
      <c r="AL69" s="146"/>
      <c r="AM69" s="146"/>
      <c r="AN69" s="146"/>
      <c r="AO69" s="146"/>
      <c r="AP69" s="146"/>
      <c r="AQ69" s="146"/>
      <c r="AR69" s="146"/>
      <c r="AS69" s="146"/>
      <c r="AT69" s="146"/>
      <c r="AU69" s="146"/>
      <c r="AV69" s="146"/>
      <c r="AW69" s="146"/>
      <c r="AX69" s="146"/>
      <c r="AY69" s="146"/>
      <c r="AZ69" s="146"/>
      <c r="BA69" s="146"/>
      <c r="BB69" s="146"/>
      <c r="BC69" s="146"/>
      <c r="BD69" s="146"/>
      <c r="BE69" s="146"/>
      <c r="BF69" s="146"/>
      <c r="BG69" s="146"/>
      <c r="BH69" s="146"/>
    </row>
    <row r="70" spans="1:60" outlineLevel="1" x14ac:dyDescent="0.2">
      <c r="A70" s="169">
        <v>17</v>
      </c>
      <c r="B70" s="170" t="s">
        <v>195</v>
      </c>
      <c r="C70" s="185" t="s">
        <v>196</v>
      </c>
      <c r="D70" s="171" t="s">
        <v>126</v>
      </c>
      <c r="E70" s="172">
        <v>43.2</v>
      </c>
      <c r="F70" s="173"/>
      <c r="G70" s="174">
        <f>ROUND(E70*F70,2)</f>
        <v>0</v>
      </c>
      <c r="H70" s="173"/>
      <c r="I70" s="174">
        <f>ROUND(E70*H70,2)</f>
        <v>0</v>
      </c>
      <c r="J70" s="173"/>
      <c r="K70" s="174">
        <f>ROUND(E70*J70,2)</f>
        <v>0</v>
      </c>
      <c r="L70" s="174">
        <v>21</v>
      </c>
      <c r="M70" s="174">
        <f>G70*(1+L70/100)</f>
        <v>0</v>
      </c>
      <c r="N70" s="172">
        <v>0</v>
      </c>
      <c r="O70" s="172">
        <f>ROUND(E70*N70,2)</f>
        <v>0</v>
      </c>
      <c r="P70" s="172">
        <v>0</v>
      </c>
      <c r="Q70" s="172">
        <f>ROUND(E70*P70,2)</f>
        <v>0</v>
      </c>
      <c r="R70" s="174" t="s">
        <v>138</v>
      </c>
      <c r="S70" s="174" t="s">
        <v>128</v>
      </c>
      <c r="T70" s="175" t="s">
        <v>128</v>
      </c>
      <c r="U70" s="157">
        <v>9.5000000000000001E-2</v>
      </c>
      <c r="V70" s="157">
        <f>ROUND(E70*U70,2)</f>
        <v>4.0999999999999996</v>
      </c>
      <c r="W70" s="157"/>
      <c r="X70" s="157" t="s">
        <v>129</v>
      </c>
      <c r="Y70" s="157" t="s">
        <v>130</v>
      </c>
      <c r="Z70" s="146"/>
      <c r="AA70" s="146"/>
      <c r="AB70" s="146"/>
      <c r="AC70" s="146"/>
      <c r="AD70" s="146"/>
      <c r="AE70" s="146"/>
      <c r="AF70" s="146"/>
      <c r="AG70" s="146" t="s">
        <v>131</v>
      </c>
      <c r="AH70" s="146"/>
      <c r="AI70" s="146"/>
      <c r="AJ70" s="146"/>
      <c r="AK70" s="146"/>
      <c r="AL70" s="146"/>
      <c r="AM70" s="146"/>
      <c r="AN70" s="146"/>
      <c r="AO70" s="146"/>
      <c r="AP70" s="146"/>
      <c r="AQ70" s="146"/>
      <c r="AR70" s="146"/>
      <c r="AS70" s="146"/>
      <c r="AT70" s="146"/>
      <c r="AU70" s="146"/>
      <c r="AV70" s="146"/>
      <c r="AW70" s="146"/>
      <c r="AX70" s="146"/>
      <c r="AY70" s="146"/>
      <c r="AZ70" s="146"/>
      <c r="BA70" s="146"/>
      <c r="BB70" s="146"/>
      <c r="BC70" s="146"/>
      <c r="BD70" s="146"/>
      <c r="BE70" s="146"/>
      <c r="BF70" s="146"/>
      <c r="BG70" s="146"/>
      <c r="BH70" s="146"/>
    </row>
    <row r="71" spans="1:60" outlineLevel="2" x14ac:dyDescent="0.2">
      <c r="A71" s="153"/>
      <c r="B71" s="154"/>
      <c r="C71" s="249" t="s">
        <v>197</v>
      </c>
      <c r="D71" s="250"/>
      <c r="E71" s="250"/>
      <c r="F71" s="250"/>
      <c r="G71" s="250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6"/>
      <c r="AA71" s="146"/>
      <c r="AB71" s="146"/>
      <c r="AC71" s="146"/>
      <c r="AD71" s="146"/>
      <c r="AE71" s="146"/>
      <c r="AF71" s="146"/>
      <c r="AG71" s="146" t="s">
        <v>140</v>
      </c>
      <c r="AH71" s="146"/>
      <c r="AI71" s="146"/>
      <c r="AJ71" s="146"/>
      <c r="AK71" s="146"/>
      <c r="AL71" s="146"/>
      <c r="AM71" s="146"/>
      <c r="AN71" s="146"/>
      <c r="AO71" s="146"/>
      <c r="AP71" s="146"/>
      <c r="AQ71" s="146"/>
      <c r="AR71" s="146"/>
      <c r="AS71" s="146"/>
      <c r="AT71" s="146"/>
      <c r="AU71" s="146"/>
      <c r="AV71" s="146"/>
      <c r="AW71" s="146"/>
      <c r="AX71" s="146"/>
      <c r="AY71" s="146"/>
      <c r="AZ71" s="146"/>
      <c r="BA71" s="146"/>
      <c r="BB71" s="146"/>
      <c r="BC71" s="146"/>
      <c r="BD71" s="146"/>
      <c r="BE71" s="146"/>
      <c r="BF71" s="146"/>
      <c r="BG71" s="146"/>
      <c r="BH71" s="146"/>
    </row>
    <row r="72" spans="1:60" outlineLevel="1" x14ac:dyDescent="0.2">
      <c r="A72" s="169">
        <v>18</v>
      </c>
      <c r="B72" s="170" t="s">
        <v>198</v>
      </c>
      <c r="C72" s="185" t="s">
        <v>199</v>
      </c>
      <c r="D72" s="171" t="s">
        <v>147</v>
      </c>
      <c r="E72" s="172">
        <v>202.21</v>
      </c>
      <c r="F72" s="173"/>
      <c r="G72" s="174">
        <f>ROUND(E72*F72,2)</f>
        <v>0</v>
      </c>
      <c r="H72" s="173"/>
      <c r="I72" s="174">
        <f>ROUND(E72*H72,2)</f>
        <v>0</v>
      </c>
      <c r="J72" s="173"/>
      <c r="K72" s="174">
        <f>ROUND(E72*J72,2)</f>
        <v>0</v>
      </c>
      <c r="L72" s="174">
        <v>21</v>
      </c>
      <c r="M72" s="174">
        <f>G72*(1+L72/100)</f>
        <v>0</v>
      </c>
      <c r="N72" s="172">
        <v>0</v>
      </c>
      <c r="O72" s="172">
        <f>ROUND(E72*N72,2)</f>
        <v>0</v>
      </c>
      <c r="P72" s="172">
        <v>0</v>
      </c>
      <c r="Q72" s="172">
        <f>ROUND(E72*P72,2)</f>
        <v>0</v>
      </c>
      <c r="R72" s="174" t="s">
        <v>138</v>
      </c>
      <c r="S72" s="174" t="s">
        <v>128</v>
      </c>
      <c r="T72" s="175" t="s">
        <v>128</v>
      </c>
      <c r="U72" s="157">
        <v>0.34499999999999997</v>
      </c>
      <c r="V72" s="157">
        <f>ROUND(E72*U72,2)</f>
        <v>69.760000000000005</v>
      </c>
      <c r="W72" s="157"/>
      <c r="X72" s="157" t="s">
        <v>129</v>
      </c>
      <c r="Y72" s="157" t="s">
        <v>130</v>
      </c>
      <c r="Z72" s="146"/>
      <c r="AA72" s="146"/>
      <c r="AB72" s="146"/>
      <c r="AC72" s="146"/>
      <c r="AD72" s="146"/>
      <c r="AE72" s="146"/>
      <c r="AF72" s="146"/>
      <c r="AG72" s="146" t="s">
        <v>131</v>
      </c>
      <c r="AH72" s="146"/>
      <c r="AI72" s="146"/>
      <c r="AJ72" s="146"/>
      <c r="AK72" s="146"/>
      <c r="AL72" s="146"/>
      <c r="AM72" s="146"/>
      <c r="AN72" s="146"/>
      <c r="AO72" s="146"/>
      <c r="AP72" s="146"/>
      <c r="AQ72" s="146"/>
      <c r="AR72" s="146"/>
      <c r="AS72" s="146"/>
      <c r="AT72" s="146"/>
      <c r="AU72" s="146"/>
      <c r="AV72" s="146"/>
      <c r="AW72" s="146"/>
      <c r="AX72" s="146"/>
      <c r="AY72" s="146"/>
      <c r="AZ72" s="146"/>
      <c r="BA72" s="146"/>
      <c r="BB72" s="146"/>
      <c r="BC72" s="146"/>
      <c r="BD72" s="146"/>
      <c r="BE72" s="146"/>
      <c r="BF72" s="146"/>
      <c r="BG72" s="146"/>
      <c r="BH72" s="146"/>
    </row>
    <row r="73" spans="1:60" outlineLevel="2" x14ac:dyDescent="0.2">
      <c r="A73" s="153"/>
      <c r="B73" s="154"/>
      <c r="C73" s="249" t="s">
        <v>200</v>
      </c>
      <c r="D73" s="250"/>
      <c r="E73" s="250"/>
      <c r="F73" s="250"/>
      <c r="G73" s="250"/>
      <c r="H73" s="157"/>
      <c r="I73" s="157"/>
      <c r="J73" s="157"/>
      <c r="K73" s="157"/>
      <c r="L73" s="157"/>
      <c r="M73" s="157"/>
      <c r="N73" s="156"/>
      <c r="O73" s="156"/>
      <c r="P73" s="156"/>
      <c r="Q73" s="156"/>
      <c r="R73" s="157"/>
      <c r="S73" s="157"/>
      <c r="T73" s="157"/>
      <c r="U73" s="157"/>
      <c r="V73" s="157"/>
      <c r="W73" s="157"/>
      <c r="X73" s="157"/>
      <c r="Y73" s="157"/>
      <c r="Z73" s="146"/>
      <c r="AA73" s="146"/>
      <c r="AB73" s="146"/>
      <c r="AC73" s="146"/>
      <c r="AD73" s="146"/>
      <c r="AE73" s="146"/>
      <c r="AF73" s="146"/>
      <c r="AG73" s="146" t="s">
        <v>140</v>
      </c>
      <c r="AH73" s="146"/>
      <c r="AI73" s="146"/>
      <c r="AJ73" s="146"/>
      <c r="AK73" s="146"/>
      <c r="AL73" s="146"/>
      <c r="AM73" s="146"/>
      <c r="AN73" s="146"/>
      <c r="AO73" s="146"/>
      <c r="AP73" s="146"/>
      <c r="AQ73" s="146"/>
      <c r="AR73" s="146"/>
      <c r="AS73" s="146"/>
      <c r="AT73" s="146"/>
      <c r="AU73" s="146"/>
      <c r="AV73" s="146"/>
      <c r="AW73" s="146"/>
      <c r="AX73" s="146"/>
      <c r="AY73" s="146"/>
      <c r="AZ73" s="146"/>
      <c r="BA73" s="176" t="str">
        <f>C73</f>
        <v>bez naložení do dopravní nádoby, ale s vyprázdněním dopravní nádoby na hromadu nebo na dopravní prostředek,</v>
      </c>
      <c r="BB73" s="146"/>
      <c r="BC73" s="146"/>
      <c r="BD73" s="146"/>
      <c r="BE73" s="146"/>
      <c r="BF73" s="146"/>
      <c r="BG73" s="146"/>
      <c r="BH73" s="146"/>
    </row>
    <row r="74" spans="1:60" outlineLevel="2" x14ac:dyDescent="0.2">
      <c r="A74" s="153"/>
      <c r="B74" s="154"/>
      <c r="C74" s="186" t="s">
        <v>201</v>
      </c>
      <c r="D74" s="159"/>
      <c r="E74" s="160"/>
      <c r="F74" s="157"/>
      <c r="G74" s="157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6"/>
      <c r="AA74" s="146"/>
      <c r="AB74" s="146"/>
      <c r="AC74" s="146"/>
      <c r="AD74" s="146"/>
      <c r="AE74" s="146"/>
      <c r="AF74" s="146"/>
      <c r="AG74" s="146" t="s">
        <v>133</v>
      </c>
      <c r="AH74" s="146">
        <v>0</v>
      </c>
      <c r="AI74" s="146"/>
      <c r="AJ74" s="146"/>
      <c r="AK74" s="146"/>
      <c r="AL74" s="146"/>
      <c r="AM74" s="146"/>
      <c r="AN74" s="146"/>
      <c r="AO74" s="146"/>
      <c r="AP74" s="146"/>
      <c r="AQ74" s="146"/>
      <c r="AR74" s="146"/>
      <c r="AS74" s="146"/>
      <c r="AT74" s="146"/>
      <c r="AU74" s="146"/>
      <c r="AV74" s="146"/>
      <c r="AW74" s="146"/>
      <c r="AX74" s="146"/>
      <c r="AY74" s="146"/>
      <c r="AZ74" s="146"/>
      <c r="BA74" s="146"/>
      <c r="BB74" s="146"/>
      <c r="BC74" s="146"/>
      <c r="BD74" s="146"/>
      <c r="BE74" s="146"/>
      <c r="BF74" s="146"/>
      <c r="BG74" s="146"/>
      <c r="BH74" s="146"/>
    </row>
    <row r="75" spans="1:60" outlineLevel="3" x14ac:dyDescent="0.2">
      <c r="A75" s="153"/>
      <c r="B75" s="154"/>
      <c r="C75" s="186" t="s">
        <v>202</v>
      </c>
      <c r="D75" s="159"/>
      <c r="E75" s="160">
        <v>202.21</v>
      </c>
      <c r="F75" s="157"/>
      <c r="G75" s="157"/>
      <c r="H75" s="157"/>
      <c r="I75" s="157"/>
      <c r="J75" s="157"/>
      <c r="K75" s="157"/>
      <c r="L75" s="157"/>
      <c r="M75" s="157"/>
      <c r="N75" s="156"/>
      <c r="O75" s="156"/>
      <c r="P75" s="156"/>
      <c r="Q75" s="156"/>
      <c r="R75" s="157"/>
      <c r="S75" s="157"/>
      <c r="T75" s="157"/>
      <c r="U75" s="157"/>
      <c r="V75" s="157"/>
      <c r="W75" s="157"/>
      <c r="X75" s="157"/>
      <c r="Y75" s="157"/>
      <c r="Z75" s="146"/>
      <c r="AA75" s="146"/>
      <c r="AB75" s="146"/>
      <c r="AC75" s="146"/>
      <c r="AD75" s="146"/>
      <c r="AE75" s="146"/>
      <c r="AF75" s="146"/>
      <c r="AG75" s="146" t="s">
        <v>133</v>
      </c>
      <c r="AH75" s="146">
        <v>0</v>
      </c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</row>
    <row r="76" spans="1:60" outlineLevel="1" x14ac:dyDescent="0.2">
      <c r="A76" s="169">
        <v>19</v>
      </c>
      <c r="B76" s="170" t="s">
        <v>203</v>
      </c>
      <c r="C76" s="185" t="s">
        <v>204</v>
      </c>
      <c r="D76" s="171" t="s">
        <v>147</v>
      </c>
      <c r="E76" s="172">
        <v>19.5</v>
      </c>
      <c r="F76" s="173"/>
      <c r="G76" s="174">
        <f>ROUND(E76*F76,2)</f>
        <v>0</v>
      </c>
      <c r="H76" s="173"/>
      <c r="I76" s="174">
        <f>ROUND(E76*H76,2)</f>
        <v>0</v>
      </c>
      <c r="J76" s="173"/>
      <c r="K76" s="174">
        <f>ROUND(E76*J76,2)</f>
        <v>0</v>
      </c>
      <c r="L76" s="174">
        <v>21</v>
      </c>
      <c r="M76" s="174">
        <f>G76*(1+L76/100)</f>
        <v>0</v>
      </c>
      <c r="N76" s="172">
        <v>0</v>
      </c>
      <c r="O76" s="172">
        <f>ROUND(E76*N76,2)</f>
        <v>0</v>
      </c>
      <c r="P76" s="172">
        <v>0</v>
      </c>
      <c r="Q76" s="172">
        <f>ROUND(E76*P76,2)</f>
        <v>0</v>
      </c>
      <c r="R76" s="174" t="s">
        <v>138</v>
      </c>
      <c r="S76" s="174" t="s">
        <v>128</v>
      </c>
      <c r="T76" s="175" t="s">
        <v>128</v>
      </c>
      <c r="U76" s="157">
        <v>1.0999999999999999E-2</v>
      </c>
      <c r="V76" s="157">
        <f>ROUND(E76*U76,2)</f>
        <v>0.21</v>
      </c>
      <c r="W76" s="157"/>
      <c r="X76" s="157" t="s">
        <v>129</v>
      </c>
      <c r="Y76" s="157" t="s">
        <v>130</v>
      </c>
      <c r="Z76" s="146"/>
      <c r="AA76" s="146"/>
      <c r="AB76" s="146"/>
      <c r="AC76" s="146"/>
      <c r="AD76" s="146"/>
      <c r="AE76" s="146"/>
      <c r="AF76" s="146"/>
      <c r="AG76" s="146" t="s">
        <v>131</v>
      </c>
      <c r="AH76" s="146"/>
      <c r="AI76" s="146"/>
      <c r="AJ76" s="146"/>
      <c r="AK76" s="146"/>
      <c r="AL76" s="146"/>
      <c r="AM76" s="146"/>
      <c r="AN76" s="146"/>
      <c r="AO76" s="146"/>
      <c r="AP76" s="146"/>
      <c r="AQ76" s="146"/>
      <c r="AR76" s="146"/>
      <c r="AS76" s="146"/>
      <c r="AT76" s="146"/>
      <c r="AU76" s="146"/>
      <c r="AV76" s="146"/>
      <c r="AW76" s="146"/>
      <c r="AX76" s="146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</row>
    <row r="77" spans="1:60" outlineLevel="2" x14ac:dyDescent="0.2">
      <c r="A77" s="153"/>
      <c r="B77" s="154"/>
      <c r="C77" s="249" t="s">
        <v>205</v>
      </c>
      <c r="D77" s="250"/>
      <c r="E77" s="250"/>
      <c r="F77" s="250"/>
      <c r="G77" s="250"/>
      <c r="H77" s="157"/>
      <c r="I77" s="157"/>
      <c r="J77" s="157"/>
      <c r="K77" s="157"/>
      <c r="L77" s="157"/>
      <c r="M77" s="157"/>
      <c r="N77" s="156"/>
      <c r="O77" s="156"/>
      <c r="P77" s="156"/>
      <c r="Q77" s="156"/>
      <c r="R77" s="157"/>
      <c r="S77" s="157"/>
      <c r="T77" s="157"/>
      <c r="U77" s="157"/>
      <c r="V77" s="157"/>
      <c r="W77" s="157"/>
      <c r="X77" s="157"/>
      <c r="Y77" s="157"/>
      <c r="Z77" s="146"/>
      <c r="AA77" s="146"/>
      <c r="AB77" s="146"/>
      <c r="AC77" s="146"/>
      <c r="AD77" s="146"/>
      <c r="AE77" s="146"/>
      <c r="AF77" s="146"/>
      <c r="AG77" s="146" t="s">
        <v>140</v>
      </c>
      <c r="AH77" s="146"/>
      <c r="AI77" s="146"/>
      <c r="AJ77" s="146"/>
      <c r="AK77" s="146"/>
      <c r="AL77" s="146"/>
      <c r="AM77" s="146"/>
      <c r="AN77" s="146"/>
      <c r="AO77" s="146"/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146"/>
    </row>
    <row r="78" spans="1:60" outlineLevel="2" x14ac:dyDescent="0.2">
      <c r="A78" s="153"/>
      <c r="B78" s="154"/>
      <c r="C78" s="186" t="s">
        <v>206</v>
      </c>
      <c r="D78" s="159"/>
      <c r="E78" s="160"/>
      <c r="F78" s="157"/>
      <c r="G78" s="157"/>
      <c r="H78" s="157"/>
      <c r="I78" s="157"/>
      <c r="J78" s="157"/>
      <c r="K78" s="157"/>
      <c r="L78" s="157"/>
      <c r="M78" s="157"/>
      <c r="N78" s="156"/>
      <c r="O78" s="156"/>
      <c r="P78" s="156"/>
      <c r="Q78" s="156"/>
      <c r="R78" s="157"/>
      <c r="S78" s="157"/>
      <c r="T78" s="157"/>
      <c r="U78" s="157"/>
      <c r="V78" s="157"/>
      <c r="W78" s="157"/>
      <c r="X78" s="157"/>
      <c r="Y78" s="157"/>
      <c r="Z78" s="146"/>
      <c r="AA78" s="146"/>
      <c r="AB78" s="146"/>
      <c r="AC78" s="146"/>
      <c r="AD78" s="146"/>
      <c r="AE78" s="146"/>
      <c r="AF78" s="146"/>
      <c r="AG78" s="146" t="s">
        <v>133</v>
      </c>
      <c r="AH78" s="146">
        <v>0</v>
      </c>
      <c r="AI78" s="146"/>
      <c r="AJ78" s="146"/>
      <c r="AK78" s="146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146"/>
    </row>
    <row r="79" spans="1:60" outlineLevel="3" x14ac:dyDescent="0.2">
      <c r="A79" s="153"/>
      <c r="B79" s="154"/>
      <c r="C79" s="186" t="s">
        <v>150</v>
      </c>
      <c r="D79" s="159"/>
      <c r="E79" s="160">
        <v>19.5</v>
      </c>
      <c r="F79" s="157"/>
      <c r="G79" s="157"/>
      <c r="H79" s="157"/>
      <c r="I79" s="157"/>
      <c r="J79" s="157"/>
      <c r="K79" s="157"/>
      <c r="L79" s="157"/>
      <c r="M79" s="157"/>
      <c r="N79" s="156"/>
      <c r="O79" s="156"/>
      <c r="P79" s="156"/>
      <c r="Q79" s="156"/>
      <c r="R79" s="157"/>
      <c r="S79" s="157"/>
      <c r="T79" s="157"/>
      <c r="U79" s="157"/>
      <c r="V79" s="157"/>
      <c r="W79" s="157"/>
      <c r="X79" s="157"/>
      <c r="Y79" s="157"/>
      <c r="Z79" s="146"/>
      <c r="AA79" s="146"/>
      <c r="AB79" s="146"/>
      <c r="AC79" s="146"/>
      <c r="AD79" s="146"/>
      <c r="AE79" s="146"/>
      <c r="AF79" s="146"/>
      <c r="AG79" s="146" t="s">
        <v>133</v>
      </c>
      <c r="AH79" s="146">
        <v>0</v>
      </c>
      <c r="AI79" s="146"/>
      <c r="AJ79" s="146"/>
      <c r="AK79" s="146"/>
      <c r="AL79" s="146"/>
      <c r="AM79" s="146"/>
      <c r="AN79" s="146"/>
      <c r="AO79" s="146"/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146"/>
    </row>
    <row r="80" spans="1:60" ht="22.5" outlineLevel="1" x14ac:dyDescent="0.2">
      <c r="A80" s="169">
        <v>20</v>
      </c>
      <c r="B80" s="170" t="s">
        <v>207</v>
      </c>
      <c r="C80" s="185" t="s">
        <v>208</v>
      </c>
      <c r="D80" s="171" t="s">
        <v>147</v>
      </c>
      <c r="E80" s="172">
        <v>62.88</v>
      </c>
      <c r="F80" s="173"/>
      <c r="G80" s="174">
        <f>ROUND(E80*F80,2)</f>
        <v>0</v>
      </c>
      <c r="H80" s="173"/>
      <c r="I80" s="174">
        <f>ROUND(E80*H80,2)</f>
        <v>0</v>
      </c>
      <c r="J80" s="173"/>
      <c r="K80" s="174">
        <f>ROUND(E80*J80,2)</f>
        <v>0</v>
      </c>
      <c r="L80" s="174">
        <v>21</v>
      </c>
      <c r="M80" s="174">
        <f>G80*(1+L80/100)</f>
        <v>0</v>
      </c>
      <c r="N80" s="172">
        <v>0</v>
      </c>
      <c r="O80" s="172">
        <f>ROUND(E80*N80,2)</f>
        <v>0</v>
      </c>
      <c r="P80" s="172">
        <v>0</v>
      </c>
      <c r="Q80" s="172">
        <f>ROUND(E80*P80,2)</f>
        <v>0</v>
      </c>
      <c r="R80" s="174" t="s">
        <v>138</v>
      </c>
      <c r="S80" s="174" t="s">
        <v>128</v>
      </c>
      <c r="T80" s="175" t="s">
        <v>128</v>
      </c>
      <c r="U80" s="157">
        <v>1.0999999999999999E-2</v>
      </c>
      <c r="V80" s="157">
        <f>ROUND(E80*U80,2)</f>
        <v>0.69</v>
      </c>
      <c r="W80" s="157"/>
      <c r="X80" s="157" t="s">
        <v>129</v>
      </c>
      <c r="Y80" s="157" t="s">
        <v>130</v>
      </c>
      <c r="Z80" s="146"/>
      <c r="AA80" s="146"/>
      <c r="AB80" s="146"/>
      <c r="AC80" s="146"/>
      <c r="AD80" s="146"/>
      <c r="AE80" s="146"/>
      <c r="AF80" s="146"/>
      <c r="AG80" s="146" t="s">
        <v>131</v>
      </c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146"/>
    </row>
    <row r="81" spans="1:60" outlineLevel="2" x14ac:dyDescent="0.2">
      <c r="A81" s="153"/>
      <c r="B81" s="154"/>
      <c r="C81" s="249" t="s">
        <v>205</v>
      </c>
      <c r="D81" s="250"/>
      <c r="E81" s="250"/>
      <c r="F81" s="250"/>
      <c r="G81" s="250"/>
      <c r="H81" s="157"/>
      <c r="I81" s="157"/>
      <c r="J81" s="157"/>
      <c r="K81" s="157"/>
      <c r="L81" s="157"/>
      <c r="M81" s="157"/>
      <c r="N81" s="156"/>
      <c r="O81" s="156"/>
      <c r="P81" s="156"/>
      <c r="Q81" s="156"/>
      <c r="R81" s="157"/>
      <c r="S81" s="157"/>
      <c r="T81" s="157"/>
      <c r="U81" s="157"/>
      <c r="V81" s="157"/>
      <c r="W81" s="157"/>
      <c r="X81" s="157"/>
      <c r="Y81" s="157"/>
      <c r="Z81" s="146"/>
      <c r="AA81" s="146"/>
      <c r="AB81" s="146"/>
      <c r="AC81" s="146"/>
      <c r="AD81" s="146"/>
      <c r="AE81" s="146"/>
      <c r="AF81" s="146"/>
      <c r="AG81" s="146" t="s">
        <v>140</v>
      </c>
      <c r="AH81" s="146"/>
      <c r="AI81" s="146"/>
      <c r="AJ81" s="146"/>
      <c r="AK81" s="146"/>
      <c r="AL81" s="146"/>
      <c r="AM81" s="146"/>
      <c r="AN81" s="146"/>
      <c r="AO81" s="146"/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146"/>
    </row>
    <row r="82" spans="1:60" outlineLevel="2" x14ac:dyDescent="0.2">
      <c r="A82" s="153"/>
      <c r="B82" s="154"/>
      <c r="C82" s="186" t="s">
        <v>209</v>
      </c>
      <c r="D82" s="159"/>
      <c r="E82" s="160"/>
      <c r="F82" s="157"/>
      <c r="G82" s="157"/>
      <c r="H82" s="157"/>
      <c r="I82" s="157"/>
      <c r="J82" s="157"/>
      <c r="K82" s="157"/>
      <c r="L82" s="157"/>
      <c r="M82" s="157"/>
      <c r="N82" s="156"/>
      <c r="O82" s="156"/>
      <c r="P82" s="156"/>
      <c r="Q82" s="156"/>
      <c r="R82" s="157"/>
      <c r="S82" s="157"/>
      <c r="T82" s="157"/>
      <c r="U82" s="157"/>
      <c r="V82" s="157"/>
      <c r="W82" s="157"/>
      <c r="X82" s="157"/>
      <c r="Y82" s="157"/>
      <c r="Z82" s="146"/>
      <c r="AA82" s="146"/>
      <c r="AB82" s="146"/>
      <c r="AC82" s="146"/>
      <c r="AD82" s="146"/>
      <c r="AE82" s="146"/>
      <c r="AF82" s="146"/>
      <c r="AG82" s="146" t="s">
        <v>133</v>
      </c>
      <c r="AH82" s="146">
        <v>0</v>
      </c>
      <c r="AI82" s="146"/>
      <c r="AJ82" s="146"/>
      <c r="AK82" s="146"/>
      <c r="AL82" s="146"/>
      <c r="AM82" s="146"/>
      <c r="AN82" s="146"/>
      <c r="AO82" s="146"/>
      <c r="AP82" s="146"/>
      <c r="AQ82" s="146"/>
      <c r="AR82" s="146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146"/>
    </row>
    <row r="83" spans="1:60" outlineLevel="3" x14ac:dyDescent="0.2">
      <c r="A83" s="153"/>
      <c r="B83" s="154"/>
      <c r="C83" s="186" t="s">
        <v>210</v>
      </c>
      <c r="D83" s="159"/>
      <c r="E83" s="160">
        <v>62.88</v>
      </c>
      <c r="F83" s="157"/>
      <c r="G83" s="157"/>
      <c r="H83" s="157"/>
      <c r="I83" s="157"/>
      <c r="J83" s="157"/>
      <c r="K83" s="157"/>
      <c r="L83" s="157"/>
      <c r="M83" s="157"/>
      <c r="N83" s="156"/>
      <c r="O83" s="156"/>
      <c r="P83" s="156"/>
      <c r="Q83" s="156"/>
      <c r="R83" s="157"/>
      <c r="S83" s="157"/>
      <c r="T83" s="157"/>
      <c r="U83" s="157"/>
      <c r="V83" s="157"/>
      <c r="W83" s="157"/>
      <c r="X83" s="157"/>
      <c r="Y83" s="157"/>
      <c r="Z83" s="146"/>
      <c r="AA83" s="146"/>
      <c r="AB83" s="146"/>
      <c r="AC83" s="146"/>
      <c r="AD83" s="146"/>
      <c r="AE83" s="146"/>
      <c r="AF83" s="146"/>
      <c r="AG83" s="146" t="s">
        <v>133</v>
      </c>
      <c r="AH83" s="146">
        <v>0</v>
      </c>
      <c r="AI83" s="146"/>
      <c r="AJ83" s="146"/>
      <c r="AK83" s="146"/>
      <c r="AL83" s="146"/>
      <c r="AM83" s="146"/>
      <c r="AN83" s="146"/>
      <c r="AO83" s="146"/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146"/>
    </row>
    <row r="84" spans="1:60" ht="22.5" outlineLevel="1" x14ac:dyDescent="0.2">
      <c r="A84" s="169">
        <v>21</v>
      </c>
      <c r="B84" s="170" t="s">
        <v>211</v>
      </c>
      <c r="C84" s="185" t="s">
        <v>212</v>
      </c>
      <c r="D84" s="171" t="s">
        <v>147</v>
      </c>
      <c r="E84" s="172">
        <v>628.79999999999995</v>
      </c>
      <c r="F84" s="173"/>
      <c r="G84" s="174">
        <f>ROUND(E84*F84,2)</f>
        <v>0</v>
      </c>
      <c r="H84" s="173"/>
      <c r="I84" s="174">
        <f>ROUND(E84*H84,2)</f>
        <v>0</v>
      </c>
      <c r="J84" s="173"/>
      <c r="K84" s="174">
        <f>ROUND(E84*J84,2)</f>
        <v>0</v>
      </c>
      <c r="L84" s="174">
        <v>21</v>
      </c>
      <c r="M84" s="174">
        <f>G84*(1+L84/100)</f>
        <v>0</v>
      </c>
      <c r="N84" s="172">
        <v>0</v>
      </c>
      <c r="O84" s="172">
        <f>ROUND(E84*N84,2)</f>
        <v>0</v>
      </c>
      <c r="P84" s="172">
        <v>0</v>
      </c>
      <c r="Q84" s="172">
        <f>ROUND(E84*P84,2)</f>
        <v>0</v>
      </c>
      <c r="R84" s="174" t="s">
        <v>138</v>
      </c>
      <c r="S84" s="174" t="s">
        <v>128</v>
      </c>
      <c r="T84" s="175" t="s">
        <v>128</v>
      </c>
      <c r="U84" s="157">
        <v>0</v>
      </c>
      <c r="V84" s="157">
        <f>ROUND(E84*U84,2)</f>
        <v>0</v>
      </c>
      <c r="W84" s="157"/>
      <c r="X84" s="157" t="s">
        <v>129</v>
      </c>
      <c r="Y84" s="157" t="s">
        <v>130</v>
      </c>
      <c r="Z84" s="146"/>
      <c r="AA84" s="146"/>
      <c r="AB84" s="146"/>
      <c r="AC84" s="146"/>
      <c r="AD84" s="146"/>
      <c r="AE84" s="146"/>
      <c r="AF84" s="146"/>
      <c r="AG84" s="146" t="s">
        <v>131</v>
      </c>
      <c r="AH84" s="146"/>
      <c r="AI84" s="146"/>
      <c r="AJ84" s="146"/>
      <c r="AK84" s="146"/>
      <c r="AL84" s="146"/>
      <c r="AM84" s="146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146"/>
    </row>
    <row r="85" spans="1:60" outlineLevel="2" x14ac:dyDescent="0.2">
      <c r="A85" s="153"/>
      <c r="B85" s="154"/>
      <c r="C85" s="249" t="s">
        <v>205</v>
      </c>
      <c r="D85" s="250"/>
      <c r="E85" s="250"/>
      <c r="F85" s="250"/>
      <c r="G85" s="250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6"/>
      <c r="AA85" s="146"/>
      <c r="AB85" s="146"/>
      <c r="AC85" s="146"/>
      <c r="AD85" s="146"/>
      <c r="AE85" s="146"/>
      <c r="AF85" s="146"/>
      <c r="AG85" s="146" t="s">
        <v>140</v>
      </c>
      <c r="AH85" s="146"/>
      <c r="AI85" s="146"/>
      <c r="AJ85" s="146"/>
      <c r="AK85" s="146"/>
      <c r="AL85" s="146"/>
      <c r="AM85" s="146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146"/>
    </row>
    <row r="86" spans="1:60" outlineLevel="2" x14ac:dyDescent="0.2">
      <c r="A86" s="153"/>
      <c r="B86" s="154"/>
      <c r="C86" s="186" t="s">
        <v>213</v>
      </c>
      <c r="D86" s="159"/>
      <c r="E86" s="160"/>
      <c r="F86" s="157"/>
      <c r="G86" s="157"/>
      <c r="H86" s="157"/>
      <c r="I86" s="157"/>
      <c r="J86" s="157"/>
      <c r="K86" s="157"/>
      <c r="L86" s="157"/>
      <c r="M86" s="157"/>
      <c r="N86" s="156"/>
      <c r="O86" s="156"/>
      <c r="P86" s="156"/>
      <c r="Q86" s="156"/>
      <c r="R86" s="157"/>
      <c r="S86" s="157"/>
      <c r="T86" s="157"/>
      <c r="U86" s="157"/>
      <c r="V86" s="157"/>
      <c r="W86" s="157"/>
      <c r="X86" s="157"/>
      <c r="Y86" s="157"/>
      <c r="Z86" s="146"/>
      <c r="AA86" s="146"/>
      <c r="AB86" s="146"/>
      <c r="AC86" s="146"/>
      <c r="AD86" s="146"/>
      <c r="AE86" s="146"/>
      <c r="AF86" s="146"/>
      <c r="AG86" s="146" t="s">
        <v>133</v>
      </c>
      <c r="AH86" s="146">
        <v>0</v>
      </c>
      <c r="AI86" s="146"/>
      <c r="AJ86" s="146"/>
      <c r="AK86" s="146"/>
      <c r="AL86" s="146"/>
      <c r="AM86" s="146"/>
      <c r="AN86" s="146"/>
      <c r="AO86" s="146"/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146"/>
    </row>
    <row r="87" spans="1:60" outlineLevel="3" x14ac:dyDescent="0.2">
      <c r="A87" s="153"/>
      <c r="B87" s="154"/>
      <c r="C87" s="186" t="s">
        <v>214</v>
      </c>
      <c r="D87" s="159"/>
      <c r="E87" s="160">
        <v>628.79999999999995</v>
      </c>
      <c r="F87" s="157"/>
      <c r="G87" s="157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6"/>
      <c r="AA87" s="146"/>
      <c r="AB87" s="146"/>
      <c r="AC87" s="146"/>
      <c r="AD87" s="146"/>
      <c r="AE87" s="146"/>
      <c r="AF87" s="146"/>
      <c r="AG87" s="146" t="s">
        <v>133</v>
      </c>
      <c r="AH87" s="146">
        <v>0</v>
      </c>
      <c r="AI87" s="14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146"/>
    </row>
    <row r="88" spans="1:60" ht="22.5" outlineLevel="1" x14ac:dyDescent="0.2">
      <c r="A88" s="169">
        <v>22</v>
      </c>
      <c r="B88" s="170" t="s">
        <v>215</v>
      </c>
      <c r="C88" s="185" t="s">
        <v>216</v>
      </c>
      <c r="D88" s="171" t="s">
        <v>147</v>
      </c>
      <c r="E88" s="172">
        <v>19.5</v>
      </c>
      <c r="F88" s="173"/>
      <c r="G88" s="174">
        <f>ROUND(E88*F88,2)</f>
        <v>0</v>
      </c>
      <c r="H88" s="173"/>
      <c r="I88" s="174">
        <f>ROUND(E88*H88,2)</f>
        <v>0</v>
      </c>
      <c r="J88" s="173"/>
      <c r="K88" s="174">
        <f>ROUND(E88*J88,2)</f>
        <v>0</v>
      </c>
      <c r="L88" s="174">
        <v>21</v>
      </c>
      <c r="M88" s="174">
        <f>G88*(1+L88/100)</f>
        <v>0</v>
      </c>
      <c r="N88" s="172">
        <v>0</v>
      </c>
      <c r="O88" s="172">
        <f>ROUND(E88*N88,2)</f>
        <v>0</v>
      </c>
      <c r="P88" s="172">
        <v>0</v>
      </c>
      <c r="Q88" s="172">
        <f>ROUND(E88*P88,2)</f>
        <v>0</v>
      </c>
      <c r="R88" s="174" t="s">
        <v>138</v>
      </c>
      <c r="S88" s="174" t="s">
        <v>128</v>
      </c>
      <c r="T88" s="175" t="s">
        <v>128</v>
      </c>
      <c r="U88" s="157">
        <v>0.65200000000000002</v>
      </c>
      <c r="V88" s="157">
        <f>ROUND(E88*U88,2)</f>
        <v>12.71</v>
      </c>
      <c r="W88" s="157"/>
      <c r="X88" s="157" t="s">
        <v>129</v>
      </c>
      <c r="Y88" s="157" t="s">
        <v>130</v>
      </c>
      <c r="Z88" s="146"/>
      <c r="AA88" s="146"/>
      <c r="AB88" s="146"/>
      <c r="AC88" s="146"/>
      <c r="AD88" s="146"/>
      <c r="AE88" s="146"/>
      <c r="AF88" s="146"/>
      <c r="AG88" s="146" t="s">
        <v>131</v>
      </c>
      <c r="AH88" s="146"/>
      <c r="AI88" s="146"/>
      <c r="AJ88" s="146"/>
      <c r="AK88" s="146"/>
      <c r="AL88" s="146"/>
      <c r="AM88" s="146"/>
      <c r="AN88" s="146"/>
      <c r="AO88" s="146"/>
      <c r="AP88" s="146"/>
      <c r="AQ88" s="146"/>
      <c r="AR88" s="146"/>
      <c r="AS88" s="146"/>
      <c r="AT88" s="146"/>
      <c r="AU88" s="146"/>
      <c r="AV88" s="146"/>
      <c r="AW88" s="146"/>
      <c r="AX88" s="146"/>
      <c r="AY88" s="146"/>
      <c r="AZ88" s="146"/>
      <c r="BA88" s="146"/>
      <c r="BB88" s="146"/>
      <c r="BC88" s="146"/>
      <c r="BD88" s="146"/>
      <c r="BE88" s="146"/>
      <c r="BF88" s="146"/>
      <c r="BG88" s="146"/>
      <c r="BH88" s="146"/>
    </row>
    <row r="89" spans="1:60" outlineLevel="2" x14ac:dyDescent="0.2">
      <c r="A89" s="153"/>
      <c r="B89" s="154"/>
      <c r="C89" s="186" t="s">
        <v>217</v>
      </c>
      <c r="D89" s="159"/>
      <c r="E89" s="160"/>
      <c r="F89" s="157"/>
      <c r="G89" s="157"/>
      <c r="H89" s="157"/>
      <c r="I89" s="157"/>
      <c r="J89" s="157"/>
      <c r="K89" s="157"/>
      <c r="L89" s="157"/>
      <c r="M89" s="157"/>
      <c r="N89" s="156"/>
      <c r="O89" s="156"/>
      <c r="P89" s="156"/>
      <c r="Q89" s="156"/>
      <c r="R89" s="157"/>
      <c r="S89" s="157"/>
      <c r="T89" s="157"/>
      <c r="U89" s="157"/>
      <c r="V89" s="157"/>
      <c r="W89" s="157"/>
      <c r="X89" s="157"/>
      <c r="Y89" s="157"/>
      <c r="Z89" s="146"/>
      <c r="AA89" s="146"/>
      <c r="AB89" s="146"/>
      <c r="AC89" s="146"/>
      <c r="AD89" s="146"/>
      <c r="AE89" s="146"/>
      <c r="AF89" s="146"/>
      <c r="AG89" s="146" t="s">
        <v>133</v>
      </c>
      <c r="AH89" s="146">
        <v>0</v>
      </c>
      <c r="AI89" s="146"/>
      <c r="AJ89" s="146"/>
      <c r="AK89" s="146"/>
      <c r="AL89" s="146"/>
      <c r="AM89" s="146"/>
      <c r="AN89" s="146"/>
      <c r="AO89" s="146"/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46"/>
      <c r="BH89" s="146"/>
    </row>
    <row r="90" spans="1:60" outlineLevel="3" x14ac:dyDescent="0.2">
      <c r="A90" s="153"/>
      <c r="B90" s="154"/>
      <c r="C90" s="186" t="s">
        <v>150</v>
      </c>
      <c r="D90" s="159"/>
      <c r="E90" s="160">
        <v>19.5</v>
      </c>
      <c r="F90" s="157"/>
      <c r="G90" s="157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6"/>
      <c r="AA90" s="146"/>
      <c r="AB90" s="146"/>
      <c r="AC90" s="146"/>
      <c r="AD90" s="146"/>
      <c r="AE90" s="146"/>
      <c r="AF90" s="146"/>
      <c r="AG90" s="146" t="s">
        <v>133</v>
      </c>
      <c r="AH90" s="146">
        <v>0</v>
      </c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</row>
    <row r="91" spans="1:60" ht="22.5" outlineLevel="1" x14ac:dyDescent="0.2">
      <c r="A91" s="169">
        <v>23</v>
      </c>
      <c r="B91" s="170" t="s">
        <v>218</v>
      </c>
      <c r="C91" s="185" t="s">
        <v>219</v>
      </c>
      <c r="D91" s="171" t="s">
        <v>147</v>
      </c>
      <c r="E91" s="172">
        <v>62.88</v>
      </c>
      <c r="F91" s="173"/>
      <c r="G91" s="174">
        <f>ROUND(E91*F91,2)</f>
        <v>0</v>
      </c>
      <c r="H91" s="173"/>
      <c r="I91" s="174">
        <f>ROUND(E91*H91,2)</f>
        <v>0</v>
      </c>
      <c r="J91" s="173"/>
      <c r="K91" s="174">
        <f>ROUND(E91*J91,2)</f>
        <v>0</v>
      </c>
      <c r="L91" s="174">
        <v>21</v>
      </c>
      <c r="M91" s="174">
        <f>G91*(1+L91/100)</f>
        <v>0</v>
      </c>
      <c r="N91" s="172">
        <v>0</v>
      </c>
      <c r="O91" s="172">
        <f>ROUND(E91*N91,2)</f>
        <v>0</v>
      </c>
      <c r="P91" s="172">
        <v>0</v>
      </c>
      <c r="Q91" s="172">
        <f>ROUND(E91*P91,2)</f>
        <v>0</v>
      </c>
      <c r="R91" s="174" t="s">
        <v>138</v>
      </c>
      <c r="S91" s="174" t="s">
        <v>128</v>
      </c>
      <c r="T91" s="175" t="s">
        <v>128</v>
      </c>
      <c r="U91" s="157">
        <v>8.9999999999999993E-3</v>
      </c>
      <c r="V91" s="157">
        <f>ROUND(E91*U91,2)</f>
        <v>0.56999999999999995</v>
      </c>
      <c r="W91" s="157"/>
      <c r="X91" s="157" t="s">
        <v>129</v>
      </c>
      <c r="Y91" s="157" t="s">
        <v>130</v>
      </c>
      <c r="Z91" s="146"/>
      <c r="AA91" s="146"/>
      <c r="AB91" s="146"/>
      <c r="AC91" s="146"/>
      <c r="AD91" s="146"/>
      <c r="AE91" s="146"/>
      <c r="AF91" s="146"/>
      <c r="AG91" s="146" t="s">
        <v>131</v>
      </c>
      <c r="AH91" s="146"/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</row>
    <row r="92" spans="1:60" outlineLevel="2" x14ac:dyDescent="0.2">
      <c r="A92" s="153"/>
      <c r="B92" s="154"/>
      <c r="C92" s="186" t="s">
        <v>220</v>
      </c>
      <c r="D92" s="159"/>
      <c r="E92" s="160"/>
      <c r="F92" s="157"/>
      <c r="G92" s="157"/>
      <c r="H92" s="157"/>
      <c r="I92" s="157"/>
      <c r="J92" s="157"/>
      <c r="K92" s="157"/>
      <c r="L92" s="157"/>
      <c r="M92" s="157"/>
      <c r="N92" s="156"/>
      <c r="O92" s="156"/>
      <c r="P92" s="156"/>
      <c r="Q92" s="156"/>
      <c r="R92" s="157"/>
      <c r="S92" s="157"/>
      <c r="T92" s="157"/>
      <c r="U92" s="157"/>
      <c r="V92" s="157"/>
      <c r="W92" s="157"/>
      <c r="X92" s="157"/>
      <c r="Y92" s="157"/>
      <c r="Z92" s="146"/>
      <c r="AA92" s="146"/>
      <c r="AB92" s="146"/>
      <c r="AC92" s="146"/>
      <c r="AD92" s="146"/>
      <c r="AE92" s="146"/>
      <c r="AF92" s="146"/>
      <c r="AG92" s="146" t="s">
        <v>133</v>
      </c>
      <c r="AH92" s="146">
        <v>0</v>
      </c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  <c r="AY92" s="146"/>
      <c r="AZ92" s="146"/>
      <c r="BA92" s="146"/>
      <c r="BB92" s="146"/>
      <c r="BC92" s="146"/>
      <c r="BD92" s="146"/>
      <c r="BE92" s="146"/>
      <c r="BF92" s="146"/>
      <c r="BG92" s="146"/>
      <c r="BH92" s="146"/>
    </row>
    <row r="93" spans="1:60" outlineLevel="3" x14ac:dyDescent="0.2">
      <c r="A93" s="153"/>
      <c r="B93" s="154"/>
      <c r="C93" s="186" t="s">
        <v>210</v>
      </c>
      <c r="D93" s="159"/>
      <c r="E93" s="160">
        <v>62.88</v>
      </c>
      <c r="F93" s="157"/>
      <c r="G93" s="157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6"/>
      <c r="AA93" s="146"/>
      <c r="AB93" s="146"/>
      <c r="AC93" s="146"/>
      <c r="AD93" s="146"/>
      <c r="AE93" s="146"/>
      <c r="AF93" s="146"/>
      <c r="AG93" s="146" t="s">
        <v>133</v>
      </c>
      <c r="AH93" s="146">
        <v>0</v>
      </c>
      <c r="AI93" s="146"/>
      <c r="AJ93" s="146"/>
      <c r="AK93" s="146"/>
      <c r="AL93" s="146"/>
      <c r="AM93" s="146"/>
      <c r="AN93" s="146"/>
      <c r="AO93" s="146"/>
      <c r="AP93" s="146"/>
      <c r="AQ93" s="146"/>
      <c r="AR93" s="146"/>
      <c r="AS93" s="146"/>
      <c r="AT93" s="146"/>
      <c r="AU93" s="146"/>
      <c r="AV93" s="146"/>
      <c r="AW93" s="146"/>
      <c r="AX93" s="146"/>
      <c r="AY93" s="146"/>
      <c r="AZ93" s="146"/>
      <c r="BA93" s="146"/>
      <c r="BB93" s="146"/>
      <c r="BC93" s="146"/>
      <c r="BD93" s="146"/>
      <c r="BE93" s="146"/>
      <c r="BF93" s="146"/>
      <c r="BG93" s="146"/>
      <c r="BH93" s="146"/>
    </row>
    <row r="94" spans="1:60" ht="22.5" outlineLevel="1" x14ac:dyDescent="0.2">
      <c r="A94" s="169">
        <v>24</v>
      </c>
      <c r="B94" s="170" t="s">
        <v>221</v>
      </c>
      <c r="C94" s="185" t="s">
        <v>222</v>
      </c>
      <c r="D94" s="171" t="s">
        <v>147</v>
      </c>
      <c r="E94" s="172">
        <v>83.23</v>
      </c>
      <c r="F94" s="173"/>
      <c r="G94" s="174">
        <f>ROUND(E94*F94,2)</f>
        <v>0</v>
      </c>
      <c r="H94" s="173"/>
      <c r="I94" s="174">
        <f>ROUND(E94*H94,2)</f>
        <v>0</v>
      </c>
      <c r="J94" s="173"/>
      <c r="K94" s="174">
        <f>ROUND(E94*J94,2)</f>
        <v>0</v>
      </c>
      <c r="L94" s="174">
        <v>21</v>
      </c>
      <c r="M94" s="174">
        <f>G94*(1+L94/100)</f>
        <v>0</v>
      </c>
      <c r="N94" s="172">
        <v>0</v>
      </c>
      <c r="O94" s="172">
        <f>ROUND(E94*N94,2)</f>
        <v>0</v>
      </c>
      <c r="P94" s="172">
        <v>0</v>
      </c>
      <c r="Q94" s="172">
        <f>ROUND(E94*P94,2)</f>
        <v>0</v>
      </c>
      <c r="R94" s="174" t="s">
        <v>138</v>
      </c>
      <c r="S94" s="174" t="s">
        <v>128</v>
      </c>
      <c r="T94" s="175" t="s">
        <v>128</v>
      </c>
      <c r="U94" s="157">
        <v>0.20200000000000001</v>
      </c>
      <c r="V94" s="157">
        <f>ROUND(E94*U94,2)</f>
        <v>16.809999999999999</v>
      </c>
      <c r="W94" s="157"/>
      <c r="X94" s="157" t="s">
        <v>129</v>
      </c>
      <c r="Y94" s="157" t="s">
        <v>130</v>
      </c>
      <c r="Z94" s="146"/>
      <c r="AA94" s="146"/>
      <c r="AB94" s="146"/>
      <c r="AC94" s="146"/>
      <c r="AD94" s="146"/>
      <c r="AE94" s="146"/>
      <c r="AF94" s="146"/>
      <c r="AG94" s="146" t="s">
        <v>131</v>
      </c>
      <c r="AH94" s="146"/>
      <c r="AI94" s="14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E94" s="146"/>
      <c r="BF94" s="146"/>
      <c r="BG94" s="146"/>
      <c r="BH94" s="146"/>
    </row>
    <row r="95" spans="1:60" outlineLevel="2" x14ac:dyDescent="0.2">
      <c r="A95" s="153"/>
      <c r="B95" s="154"/>
      <c r="C95" s="249" t="s">
        <v>223</v>
      </c>
      <c r="D95" s="250"/>
      <c r="E95" s="250"/>
      <c r="F95" s="250"/>
      <c r="G95" s="250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57"/>
      <c r="Z95" s="146"/>
      <c r="AA95" s="146"/>
      <c r="AB95" s="146"/>
      <c r="AC95" s="146"/>
      <c r="AD95" s="146"/>
      <c r="AE95" s="146"/>
      <c r="AF95" s="146"/>
      <c r="AG95" s="146" t="s">
        <v>140</v>
      </c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  <c r="AY95" s="146"/>
      <c r="AZ95" s="146"/>
      <c r="BA95" s="146"/>
      <c r="BB95" s="146"/>
      <c r="BC95" s="146"/>
      <c r="BD95" s="146"/>
      <c r="BE95" s="146"/>
      <c r="BF95" s="146"/>
      <c r="BG95" s="146"/>
      <c r="BH95" s="146"/>
    </row>
    <row r="96" spans="1:60" outlineLevel="2" x14ac:dyDescent="0.2">
      <c r="A96" s="153"/>
      <c r="B96" s="154"/>
      <c r="C96" s="253" t="s">
        <v>224</v>
      </c>
      <c r="D96" s="254"/>
      <c r="E96" s="254"/>
      <c r="F96" s="254"/>
      <c r="G96" s="254"/>
      <c r="H96" s="157"/>
      <c r="I96" s="157"/>
      <c r="J96" s="157"/>
      <c r="K96" s="157"/>
      <c r="L96" s="157"/>
      <c r="M96" s="157"/>
      <c r="N96" s="156"/>
      <c r="O96" s="156"/>
      <c r="P96" s="156"/>
      <c r="Q96" s="156"/>
      <c r="R96" s="157"/>
      <c r="S96" s="157"/>
      <c r="T96" s="157"/>
      <c r="U96" s="157"/>
      <c r="V96" s="157"/>
      <c r="W96" s="157"/>
      <c r="X96" s="157"/>
      <c r="Y96" s="157"/>
      <c r="Z96" s="146"/>
      <c r="AA96" s="146"/>
      <c r="AB96" s="146"/>
      <c r="AC96" s="146"/>
      <c r="AD96" s="146"/>
      <c r="AE96" s="146"/>
      <c r="AF96" s="146"/>
      <c r="AG96" s="146" t="s">
        <v>225</v>
      </c>
      <c r="AH96" s="146"/>
      <c r="AI96" s="146"/>
      <c r="AJ96" s="146"/>
      <c r="AK96" s="146"/>
      <c r="AL96" s="146"/>
      <c r="AM96" s="146"/>
      <c r="AN96" s="146"/>
      <c r="AO96" s="146"/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146"/>
    </row>
    <row r="97" spans="1:60" outlineLevel="2" x14ac:dyDescent="0.2">
      <c r="A97" s="153"/>
      <c r="B97" s="154"/>
      <c r="C97" s="186" t="s">
        <v>226</v>
      </c>
      <c r="D97" s="159"/>
      <c r="E97" s="160"/>
      <c r="F97" s="157"/>
      <c r="G97" s="157"/>
      <c r="H97" s="157"/>
      <c r="I97" s="157"/>
      <c r="J97" s="157"/>
      <c r="K97" s="157"/>
      <c r="L97" s="157"/>
      <c r="M97" s="157"/>
      <c r="N97" s="156"/>
      <c r="O97" s="156"/>
      <c r="P97" s="156"/>
      <c r="Q97" s="156"/>
      <c r="R97" s="157"/>
      <c r="S97" s="157"/>
      <c r="T97" s="157"/>
      <c r="U97" s="157"/>
      <c r="V97" s="157"/>
      <c r="W97" s="157"/>
      <c r="X97" s="157"/>
      <c r="Y97" s="157"/>
      <c r="Z97" s="146"/>
      <c r="AA97" s="146"/>
      <c r="AB97" s="146"/>
      <c r="AC97" s="146"/>
      <c r="AD97" s="146"/>
      <c r="AE97" s="146"/>
      <c r="AF97" s="146"/>
      <c r="AG97" s="146" t="s">
        <v>133</v>
      </c>
      <c r="AH97" s="146">
        <v>0</v>
      </c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  <c r="AY97" s="146"/>
      <c r="AZ97" s="146"/>
      <c r="BA97" s="146"/>
      <c r="BB97" s="146"/>
      <c r="BC97" s="146"/>
      <c r="BD97" s="146"/>
      <c r="BE97" s="146"/>
      <c r="BF97" s="146"/>
      <c r="BG97" s="146"/>
      <c r="BH97" s="146"/>
    </row>
    <row r="98" spans="1:60" outlineLevel="3" x14ac:dyDescent="0.2">
      <c r="A98" s="153"/>
      <c r="B98" s="154"/>
      <c r="C98" s="186" t="s">
        <v>227</v>
      </c>
      <c r="D98" s="159"/>
      <c r="E98" s="160"/>
      <c r="F98" s="157"/>
      <c r="G98" s="157"/>
      <c r="H98" s="157"/>
      <c r="I98" s="157"/>
      <c r="J98" s="157"/>
      <c r="K98" s="157"/>
      <c r="L98" s="157"/>
      <c r="M98" s="157"/>
      <c r="N98" s="156"/>
      <c r="O98" s="156"/>
      <c r="P98" s="156"/>
      <c r="Q98" s="156"/>
      <c r="R98" s="157"/>
      <c r="S98" s="157"/>
      <c r="T98" s="157"/>
      <c r="U98" s="157"/>
      <c r="V98" s="157"/>
      <c r="W98" s="157"/>
      <c r="X98" s="157"/>
      <c r="Y98" s="157"/>
      <c r="Z98" s="146"/>
      <c r="AA98" s="146"/>
      <c r="AB98" s="146"/>
      <c r="AC98" s="146"/>
      <c r="AD98" s="146"/>
      <c r="AE98" s="146"/>
      <c r="AF98" s="146"/>
      <c r="AG98" s="146" t="s">
        <v>133</v>
      </c>
      <c r="AH98" s="146">
        <v>0</v>
      </c>
      <c r="AI98" s="146"/>
      <c r="AJ98" s="146"/>
      <c r="AK98" s="146"/>
      <c r="AL98" s="146"/>
      <c r="AM98" s="146"/>
      <c r="AN98" s="146"/>
      <c r="AO98" s="146"/>
      <c r="AP98" s="146"/>
      <c r="AQ98" s="146"/>
      <c r="AR98" s="146"/>
      <c r="AS98" s="146"/>
      <c r="AT98" s="146"/>
      <c r="AU98" s="146"/>
      <c r="AV98" s="146"/>
      <c r="AW98" s="146"/>
      <c r="AX98" s="146"/>
      <c r="AY98" s="146"/>
      <c r="AZ98" s="146"/>
      <c r="BA98" s="146"/>
      <c r="BB98" s="146"/>
      <c r="BC98" s="146"/>
      <c r="BD98" s="146"/>
      <c r="BE98" s="146"/>
      <c r="BF98" s="146"/>
      <c r="BG98" s="146"/>
      <c r="BH98" s="146"/>
    </row>
    <row r="99" spans="1:60" outlineLevel="3" x14ac:dyDescent="0.2">
      <c r="A99" s="153"/>
      <c r="B99" s="154"/>
      <c r="C99" s="186" t="s">
        <v>228</v>
      </c>
      <c r="D99" s="159"/>
      <c r="E99" s="160">
        <v>83.23</v>
      </c>
      <c r="F99" s="157"/>
      <c r="G99" s="157"/>
      <c r="H99" s="157"/>
      <c r="I99" s="157"/>
      <c r="J99" s="157"/>
      <c r="K99" s="157"/>
      <c r="L99" s="157"/>
      <c r="M99" s="157"/>
      <c r="N99" s="156"/>
      <c r="O99" s="156"/>
      <c r="P99" s="156"/>
      <c r="Q99" s="156"/>
      <c r="R99" s="157"/>
      <c r="S99" s="157"/>
      <c r="T99" s="157"/>
      <c r="U99" s="157"/>
      <c r="V99" s="157"/>
      <c r="W99" s="157"/>
      <c r="X99" s="157"/>
      <c r="Y99" s="157"/>
      <c r="Z99" s="146"/>
      <c r="AA99" s="146"/>
      <c r="AB99" s="146"/>
      <c r="AC99" s="146"/>
      <c r="AD99" s="146"/>
      <c r="AE99" s="146"/>
      <c r="AF99" s="146"/>
      <c r="AG99" s="146" t="s">
        <v>133</v>
      </c>
      <c r="AH99" s="146">
        <v>0</v>
      </c>
      <c r="AI99" s="146"/>
      <c r="AJ99" s="146"/>
      <c r="AK99" s="146"/>
      <c r="AL99" s="146"/>
      <c r="AM99" s="146"/>
      <c r="AN99" s="146"/>
      <c r="AO99" s="146"/>
      <c r="AP99" s="146"/>
      <c r="AQ99" s="146"/>
      <c r="AR99" s="146"/>
      <c r="AS99" s="146"/>
      <c r="AT99" s="146"/>
      <c r="AU99" s="146"/>
      <c r="AV99" s="146"/>
      <c r="AW99" s="146"/>
      <c r="AX99" s="146"/>
      <c r="AY99" s="146"/>
      <c r="AZ99" s="146"/>
      <c r="BA99" s="146"/>
      <c r="BB99" s="146"/>
      <c r="BC99" s="146"/>
      <c r="BD99" s="146"/>
      <c r="BE99" s="146"/>
      <c r="BF99" s="146"/>
      <c r="BG99" s="146"/>
      <c r="BH99" s="146"/>
    </row>
    <row r="100" spans="1:60" ht="22.5" outlineLevel="1" x14ac:dyDescent="0.2">
      <c r="A100" s="169">
        <v>25</v>
      </c>
      <c r="B100" s="170" t="s">
        <v>221</v>
      </c>
      <c r="C100" s="185" t="s">
        <v>222</v>
      </c>
      <c r="D100" s="171" t="s">
        <v>147</v>
      </c>
      <c r="E100" s="172">
        <v>62.88</v>
      </c>
      <c r="F100" s="173"/>
      <c r="G100" s="174">
        <f>ROUND(E100*F100,2)</f>
        <v>0</v>
      </c>
      <c r="H100" s="173"/>
      <c r="I100" s="174">
        <f>ROUND(E100*H100,2)</f>
        <v>0</v>
      </c>
      <c r="J100" s="173"/>
      <c r="K100" s="174">
        <f>ROUND(E100*J100,2)</f>
        <v>0</v>
      </c>
      <c r="L100" s="174">
        <v>21</v>
      </c>
      <c r="M100" s="174">
        <f>G100*(1+L100/100)</f>
        <v>0</v>
      </c>
      <c r="N100" s="172">
        <v>0</v>
      </c>
      <c r="O100" s="172">
        <f>ROUND(E100*N100,2)</f>
        <v>0</v>
      </c>
      <c r="P100" s="172">
        <v>0</v>
      </c>
      <c r="Q100" s="172">
        <f>ROUND(E100*P100,2)</f>
        <v>0</v>
      </c>
      <c r="R100" s="174" t="s">
        <v>138</v>
      </c>
      <c r="S100" s="174" t="s">
        <v>128</v>
      </c>
      <c r="T100" s="175" t="s">
        <v>128</v>
      </c>
      <c r="U100" s="157">
        <v>0.20200000000000001</v>
      </c>
      <c r="V100" s="157">
        <f>ROUND(E100*U100,2)</f>
        <v>12.7</v>
      </c>
      <c r="W100" s="157"/>
      <c r="X100" s="157" t="s">
        <v>129</v>
      </c>
      <c r="Y100" s="157" t="s">
        <v>130</v>
      </c>
      <c r="Z100" s="146"/>
      <c r="AA100" s="146"/>
      <c r="AB100" s="146"/>
      <c r="AC100" s="146"/>
      <c r="AD100" s="146"/>
      <c r="AE100" s="146"/>
      <c r="AF100" s="146"/>
      <c r="AG100" s="146" t="s">
        <v>131</v>
      </c>
      <c r="AH100" s="146"/>
      <c r="AI100" s="146"/>
      <c r="AJ100" s="146"/>
      <c r="AK100" s="146"/>
      <c r="AL100" s="146"/>
      <c r="AM100" s="146"/>
      <c r="AN100" s="146"/>
      <c r="AO100" s="146"/>
      <c r="AP100" s="146"/>
      <c r="AQ100" s="146"/>
      <c r="AR100" s="146"/>
      <c r="AS100" s="146"/>
      <c r="AT100" s="146"/>
      <c r="AU100" s="146"/>
      <c r="AV100" s="146"/>
      <c r="AW100" s="146"/>
      <c r="AX100" s="146"/>
      <c r="AY100" s="146"/>
      <c r="AZ100" s="146"/>
      <c r="BA100" s="146"/>
      <c r="BB100" s="146"/>
      <c r="BC100" s="146"/>
      <c r="BD100" s="146"/>
      <c r="BE100" s="146"/>
      <c r="BF100" s="146"/>
      <c r="BG100" s="146"/>
      <c r="BH100" s="146"/>
    </row>
    <row r="101" spans="1:60" outlineLevel="2" x14ac:dyDescent="0.2">
      <c r="A101" s="153"/>
      <c r="B101" s="154"/>
      <c r="C101" s="249" t="s">
        <v>223</v>
      </c>
      <c r="D101" s="250"/>
      <c r="E101" s="250"/>
      <c r="F101" s="250"/>
      <c r="G101" s="250"/>
      <c r="H101" s="157"/>
      <c r="I101" s="157"/>
      <c r="J101" s="157"/>
      <c r="K101" s="157"/>
      <c r="L101" s="157"/>
      <c r="M101" s="157"/>
      <c r="N101" s="156"/>
      <c r="O101" s="156"/>
      <c r="P101" s="156"/>
      <c r="Q101" s="156"/>
      <c r="R101" s="157"/>
      <c r="S101" s="157"/>
      <c r="T101" s="157"/>
      <c r="U101" s="157"/>
      <c r="V101" s="157"/>
      <c r="W101" s="157"/>
      <c r="X101" s="157"/>
      <c r="Y101" s="157"/>
      <c r="Z101" s="146"/>
      <c r="AA101" s="146"/>
      <c r="AB101" s="146"/>
      <c r="AC101" s="146"/>
      <c r="AD101" s="146"/>
      <c r="AE101" s="146"/>
      <c r="AF101" s="146"/>
      <c r="AG101" s="146" t="s">
        <v>140</v>
      </c>
      <c r="AH101" s="146"/>
      <c r="AI101" s="146"/>
      <c r="AJ101" s="146"/>
      <c r="AK101" s="146"/>
      <c r="AL101" s="146"/>
      <c r="AM101" s="146"/>
      <c r="AN101" s="146"/>
      <c r="AO101" s="146"/>
      <c r="AP101" s="146"/>
      <c r="AQ101" s="146"/>
      <c r="AR101" s="146"/>
      <c r="AS101" s="146"/>
      <c r="AT101" s="146"/>
      <c r="AU101" s="146"/>
      <c r="AV101" s="146"/>
      <c r="AW101" s="146"/>
      <c r="AX101" s="146"/>
      <c r="AY101" s="146"/>
      <c r="AZ101" s="146"/>
      <c r="BA101" s="146"/>
      <c r="BB101" s="146"/>
      <c r="BC101" s="146"/>
      <c r="BD101" s="146"/>
      <c r="BE101" s="146"/>
      <c r="BF101" s="146"/>
      <c r="BG101" s="146"/>
      <c r="BH101" s="146"/>
    </row>
    <row r="102" spans="1:60" outlineLevel="2" x14ac:dyDescent="0.2">
      <c r="A102" s="153"/>
      <c r="B102" s="154"/>
      <c r="C102" s="253" t="s">
        <v>224</v>
      </c>
      <c r="D102" s="254"/>
      <c r="E102" s="254"/>
      <c r="F102" s="254"/>
      <c r="G102" s="254"/>
      <c r="H102" s="157"/>
      <c r="I102" s="157"/>
      <c r="J102" s="157"/>
      <c r="K102" s="157"/>
      <c r="L102" s="157"/>
      <c r="M102" s="157"/>
      <c r="N102" s="156"/>
      <c r="O102" s="156"/>
      <c r="P102" s="156"/>
      <c r="Q102" s="156"/>
      <c r="R102" s="157"/>
      <c r="S102" s="157"/>
      <c r="T102" s="157"/>
      <c r="U102" s="157"/>
      <c r="V102" s="157"/>
      <c r="W102" s="157"/>
      <c r="X102" s="157"/>
      <c r="Y102" s="157"/>
      <c r="Z102" s="146"/>
      <c r="AA102" s="146"/>
      <c r="AB102" s="146"/>
      <c r="AC102" s="146"/>
      <c r="AD102" s="146"/>
      <c r="AE102" s="146"/>
      <c r="AF102" s="146"/>
      <c r="AG102" s="146" t="s">
        <v>225</v>
      </c>
      <c r="AH102" s="146"/>
      <c r="AI102" s="146"/>
      <c r="AJ102" s="146"/>
      <c r="AK102" s="146"/>
      <c r="AL102" s="146"/>
      <c r="AM102" s="146"/>
      <c r="AN102" s="146"/>
      <c r="AO102" s="146"/>
      <c r="AP102" s="146"/>
      <c r="AQ102" s="146"/>
      <c r="AR102" s="146"/>
      <c r="AS102" s="146"/>
      <c r="AT102" s="146"/>
      <c r="AU102" s="146"/>
      <c r="AV102" s="146"/>
      <c r="AW102" s="146"/>
      <c r="AX102" s="146"/>
      <c r="AY102" s="146"/>
      <c r="AZ102" s="146"/>
      <c r="BA102" s="146"/>
      <c r="BB102" s="146"/>
      <c r="BC102" s="146"/>
      <c r="BD102" s="146"/>
      <c r="BE102" s="146"/>
      <c r="BF102" s="146"/>
      <c r="BG102" s="146"/>
      <c r="BH102" s="146"/>
    </row>
    <row r="103" spans="1:60" outlineLevel="2" x14ac:dyDescent="0.2">
      <c r="A103" s="153"/>
      <c r="B103" s="154"/>
      <c r="C103" s="186" t="s">
        <v>229</v>
      </c>
      <c r="D103" s="159"/>
      <c r="E103" s="160"/>
      <c r="F103" s="157"/>
      <c r="G103" s="157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6"/>
      <c r="AA103" s="146"/>
      <c r="AB103" s="146"/>
      <c r="AC103" s="146"/>
      <c r="AD103" s="146"/>
      <c r="AE103" s="146"/>
      <c r="AF103" s="146"/>
      <c r="AG103" s="146" t="s">
        <v>133</v>
      </c>
      <c r="AH103" s="146">
        <v>0</v>
      </c>
      <c r="AI103" s="146"/>
      <c r="AJ103" s="146"/>
      <c r="AK103" s="146"/>
      <c r="AL103" s="146"/>
      <c r="AM103" s="146"/>
      <c r="AN103" s="146"/>
      <c r="AO103" s="146"/>
      <c r="AP103" s="146"/>
      <c r="AQ103" s="146"/>
      <c r="AR103" s="146"/>
      <c r="AS103" s="146"/>
      <c r="AT103" s="146"/>
      <c r="AU103" s="146"/>
      <c r="AV103" s="146"/>
      <c r="AW103" s="146"/>
      <c r="AX103" s="146"/>
      <c r="AY103" s="146"/>
      <c r="AZ103" s="146"/>
      <c r="BA103" s="146"/>
      <c r="BB103" s="146"/>
      <c r="BC103" s="146"/>
      <c r="BD103" s="146"/>
      <c r="BE103" s="146"/>
      <c r="BF103" s="146"/>
      <c r="BG103" s="146"/>
      <c r="BH103" s="146"/>
    </row>
    <row r="104" spans="1:60" outlineLevel="3" x14ac:dyDescent="0.2">
      <c r="A104" s="153"/>
      <c r="B104" s="154"/>
      <c r="C104" s="186" t="s">
        <v>230</v>
      </c>
      <c r="D104" s="159"/>
      <c r="E104" s="160"/>
      <c r="F104" s="157"/>
      <c r="G104" s="157"/>
      <c r="H104" s="157"/>
      <c r="I104" s="157"/>
      <c r="J104" s="157"/>
      <c r="K104" s="157"/>
      <c r="L104" s="157"/>
      <c r="M104" s="157"/>
      <c r="N104" s="156"/>
      <c r="O104" s="156"/>
      <c r="P104" s="156"/>
      <c r="Q104" s="156"/>
      <c r="R104" s="157"/>
      <c r="S104" s="157"/>
      <c r="T104" s="157"/>
      <c r="U104" s="157"/>
      <c r="V104" s="157"/>
      <c r="W104" s="157"/>
      <c r="X104" s="157"/>
      <c r="Y104" s="157"/>
      <c r="Z104" s="146"/>
      <c r="AA104" s="146"/>
      <c r="AB104" s="146"/>
      <c r="AC104" s="146"/>
      <c r="AD104" s="146"/>
      <c r="AE104" s="146"/>
      <c r="AF104" s="146"/>
      <c r="AG104" s="146" t="s">
        <v>133</v>
      </c>
      <c r="AH104" s="146">
        <v>0</v>
      </c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  <c r="AV104" s="146"/>
      <c r="AW104" s="146"/>
      <c r="AX104" s="146"/>
      <c r="AY104" s="146"/>
      <c r="AZ104" s="146"/>
      <c r="BA104" s="146"/>
      <c r="BB104" s="146"/>
      <c r="BC104" s="146"/>
      <c r="BD104" s="146"/>
      <c r="BE104" s="146"/>
      <c r="BF104" s="146"/>
      <c r="BG104" s="146"/>
      <c r="BH104" s="146"/>
    </row>
    <row r="105" spans="1:60" outlineLevel="3" x14ac:dyDescent="0.2">
      <c r="A105" s="153"/>
      <c r="B105" s="154"/>
      <c r="C105" s="186" t="s">
        <v>231</v>
      </c>
      <c r="D105" s="159"/>
      <c r="E105" s="160"/>
      <c r="F105" s="157"/>
      <c r="G105" s="157"/>
      <c r="H105" s="157"/>
      <c r="I105" s="157"/>
      <c r="J105" s="157"/>
      <c r="K105" s="157"/>
      <c r="L105" s="157"/>
      <c r="M105" s="157"/>
      <c r="N105" s="156"/>
      <c r="O105" s="156"/>
      <c r="P105" s="156"/>
      <c r="Q105" s="156"/>
      <c r="R105" s="157"/>
      <c r="S105" s="157"/>
      <c r="T105" s="157"/>
      <c r="U105" s="157"/>
      <c r="V105" s="157"/>
      <c r="W105" s="157"/>
      <c r="X105" s="157"/>
      <c r="Y105" s="157"/>
      <c r="Z105" s="146"/>
      <c r="AA105" s="146"/>
      <c r="AB105" s="146"/>
      <c r="AC105" s="146"/>
      <c r="AD105" s="146"/>
      <c r="AE105" s="146"/>
      <c r="AF105" s="146"/>
      <c r="AG105" s="146" t="s">
        <v>133</v>
      </c>
      <c r="AH105" s="146">
        <v>0</v>
      </c>
      <c r="AI105" s="146"/>
      <c r="AJ105" s="146"/>
      <c r="AK105" s="146"/>
      <c r="AL105" s="146"/>
      <c r="AM105" s="146"/>
      <c r="AN105" s="146"/>
      <c r="AO105" s="146"/>
      <c r="AP105" s="146"/>
      <c r="AQ105" s="146"/>
      <c r="AR105" s="146"/>
      <c r="AS105" s="146"/>
      <c r="AT105" s="146"/>
      <c r="AU105" s="146"/>
      <c r="AV105" s="146"/>
      <c r="AW105" s="146"/>
      <c r="AX105" s="146"/>
      <c r="AY105" s="146"/>
      <c r="AZ105" s="146"/>
      <c r="BA105" s="146"/>
      <c r="BB105" s="146"/>
      <c r="BC105" s="146"/>
      <c r="BD105" s="146"/>
      <c r="BE105" s="146"/>
      <c r="BF105" s="146"/>
      <c r="BG105" s="146"/>
      <c r="BH105" s="146"/>
    </row>
    <row r="106" spans="1:60" outlineLevel="3" x14ac:dyDescent="0.2">
      <c r="A106" s="153"/>
      <c r="B106" s="154"/>
      <c r="C106" s="186" t="s">
        <v>232</v>
      </c>
      <c r="D106" s="159"/>
      <c r="E106" s="160"/>
      <c r="F106" s="157"/>
      <c r="G106" s="157"/>
      <c r="H106" s="157"/>
      <c r="I106" s="157"/>
      <c r="J106" s="157"/>
      <c r="K106" s="157"/>
      <c r="L106" s="157"/>
      <c r="M106" s="157"/>
      <c r="N106" s="156"/>
      <c r="O106" s="156"/>
      <c r="P106" s="156"/>
      <c r="Q106" s="156"/>
      <c r="R106" s="157"/>
      <c r="S106" s="157"/>
      <c r="T106" s="157"/>
      <c r="U106" s="157"/>
      <c r="V106" s="157"/>
      <c r="W106" s="157"/>
      <c r="X106" s="157"/>
      <c r="Y106" s="157"/>
      <c r="Z106" s="146"/>
      <c r="AA106" s="146"/>
      <c r="AB106" s="146"/>
      <c r="AC106" s="146"/>
      <c r="AD106" s="146"/>
      <c r="AE106" s="146"/>
      <c r="AF106" s="146"/>
      <c r="AG106" s="146" t="s">
        <v>133</v>
      </c>
      <c r="AH106" s="146">
        <v>0</v>
      </c>
      <c r="AI106" s="146"/>
      <c r="AJ106" s="146"/>
      <c r="AK106" s="146"/>
      <c r="AL106" s="146"/>
      <c r="AM106" s="146"/>
      <c r="AN106" s="146"/>
      <c r="AO106" s="146"/>
      <c r="AP106" s="146"/>
      <c r="AQ106" s="146"/>
      <c r="AR106" s="146"/>
      <c r="AS106" s="146"/>
      <c r="AT106" s="146"/>
      <c r="AU106" s="146"/>
      <c r="AV106" s="146"/>
      <c r="AW106" s="146"/>
      <c r="AX106" s="146"/>
      <c r="AY106" s="146"/>
      <c r="AZ106" s="146"/>
      <c r="BA106" s="146"/>
      <c r="BB106" s="146"/>
      <c r="BC106" s="146"/>
      <c r="BD106" s="146"/>
      <c r="BE106" s="146"/>
      <c r="BF106" s="146"/>
      <c r="BG106" s="146"/>
      <c r="BH106" s="146"/>
    </row>
    <row r="107" spans="1:60" outlineLevel="3" x14ac:dyDescent="0.2">
      <c r="A107" s="153"/>
      <c r="B107" s="154"/>
      <c r="C107" s="186" t="s">
        <v>210</v>
      </c>
      <c r="D107" s="159"/>
      <c r="E107" s="160">
        <v>62.88</v>
      </c>
      <c r="F107" s="157"/>
      <c r="G107" s="157"/>
      <c r="H107" s="157"/>
      <c r="I107" s="157"/>
      <c r="J107" s="157"/>
      <c r="K107" s="157"/>
      <c r="L107" s="157"/>
      <c r="M107" s="157"/>
      <c r="N107" s="156"/>
      <c r="O107" s="156"/>
      <c r="P107" s="156"/>
      <c r="Q107" s="156"/>
      <c r="R107" s="157"/>
      <c r="S107" s="157"/>
      <c r="T107" s="157"/>
      <c r="U107" s="157"/>
      <c r="V107" s="157"/>
      <c r="W107" s="157"/>
      <c r="X107" s="157"/>
      <c r="Y107" s="157"/>
      <c r="Z107" s="146"/>
      <c r="AA107" s="146"/>
      <c r="AB107" s="146"/>
      <c r="AC107" s="146"/>
      <c r="AD107" s="146"/>
      <c r="AE107" s="146"/>
      <c r="AF107" s="146"/>
      <c r="AG107" s="146" t="s">
        <v>133</v>
      </c>
      <c r="AH107" s="146">
        <v>0</v>
      </c>
      <c r="AI107" s="146"/>
      <c r="AJ107" s="146"/>
      <c r="AK107" s="146"/>
      <c r="AL107" s="146"/>
      <c r="AM107" s="146"/>
      <c r="AN107" s="146"/>
      <c r="AO107" s="146"/>
      <c r="AP107" s="146"/>
      <c r="AQ107" s="146"/>
      <c r="AR107" s="146"/>
      <c r="AS107" s="146"/>
      <c r="AT107" s="146"/>
      <c r="AU107" s="146"/>
      <c r="AV107" s="146"/>
      <c r="AW107" s="146"/>
      <c r="AX107" s="146"/>
      <c r="AY107" s="146"/>
      <c r="AZ107" s="146"/>
      <c r="BA107" s="146"/>
      <c r="BB107" s="146"/>
      <c r="BC107" s="146"/>
      <c r="BD107" s="146"/>
      <c r="BE107" s="146"/>
      <c r="BF107" s="146"/>
      <c r="BG107" s="146"/>
      <c r="BH107" s="146"/>
    </row>
    <row r="108" spans="1:60" outlineLevel="1" x14ac:dyDescent="0.2">
      <c r="A108" s="169">
        <v>26</v>
      </c>
      <c r="B108" s="170" t="s">
        <v>233</v>
      </c>
      <c r="C108" s="185" t="s">
        <v>234</v>
      </c>
      <c r="D108" s="171" t="s">
        <v>147</v>
      </c>
      <c r="E108" s="172">
        <v>44.88</v>
      </c>
      <c r="F108" s="173"/>
      <c r="G108" s="174">
        <f>ROUND(E108*F108,2)</f>
        <v>0</v>
      </c>
      <c r="H108" s="173"/>
      <c r="I108" s="174">
        <f>ROUND(E108*H108,2)</f>
        <v>0</v>
      </c>
      <c r="J108" s="173"/>
      <c r="K108" s="174">
        <f>ROUND(E108*J108,2)</f>
        <v>0</v>
      </c>
      <c r="L108" s="174">
        <v>21</v>
      </c>
      <c r="M108" s="174">
        <f>G108*(1+L108/100)</f>
        <v>0</v>
      </c>
      <c r="N108" s="172">
        <v>0</v>
      </c>
      <c r="O108" s="172">
        <f>ROUND(E108*N108,2)</f>
        <v>0</v>
      </c>
      <c r="P108" s="172">
        <v>0</v>
      </c>
      <c r="Q108" s="172">
        <f>ROUND(E108*P108,2)</f>
        <v>0</v>
      </c>
      <c r="R108" s="174" t="s">
        <v>138</v>
      </c>
      <c r="S108" s="174" t="s">
        <v>128</v>
      </c>
      <c r="T108" s="175" t="s">
        <v>128</v>
      </c>
      <c r="U108" s="157">
        <v>1.587</v>
      </c>
      <c r="V108" s="157">
        <f>ROUND(E108*U108,2)</f>
        <v>71.22</v>
      </c>
      <c r="W108" s="157"/>
      <c r="X108" s="157" t="s">
        <v>129</v>
      </c>
      <c r="Y108" s="157" t="s">
        <v>130</v>
      </c>
      <c r="Z108" s="146"/>
      <c r="AA108" s="146"/>
      <c r="AB108" s="146"/>
      <c r="AC108" s="146"/>
      <c r="AD108" s="146"/>
      <c r="AE108" s="146"/>
      <c r="AF108" s="146"/>
      <c r="AG108" s="146" t="s">
        <v>131</v>
      </c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146"/>
      <c r="AV108" s="146"/>
      <c r="AW108" s="146"/>
      <c r="AX108" s="146"/>
      <c r="AY108" s="146"/>
      <c r="AZ108" s="146"/>
      <c r="BA108" s="146"/>
      <c r="BB108" s="146"/>
      <c r="BC108" s="146"/>
      <c r="BD108" s="146"/>
      <c r="BE108" s="146"/>
      <c r="BF108" s="146"/>
      <c r="BG108" s="146"/>
      <c r="BH108" s="146"/>
    </row>
    <row r="109" spans="1:60" ht="22.5" outlineLevel="2" x14ac:dyDescent="0.2">
      <c r="A109" s="153"/>
      <c r="B109" s="154"/>
      <c r="C109" s="249" t="s">
        <v>235</v>
      </c>
      <c r="D109" s="250"/>
      <c r="E109" s="250"/>
      <c r="F109" s="250"/>
      <c r="G109" s="250"/>
      <c r="H109" s="157"/>
      <c r="I109" s="157"/>
      <c r="J109" s="157"/>
      <c r="K109" s="157"/>
      <c r="L109" s="157"/>
      <c r="M109" s="157"/>
      <c r="N109" s="156"/>
      <c r="O109" s="156"/>
      <c r="P109" s="156"/>
      <c r="Q109" s="156"/>
      <c r="R109" s="157"/>
      <c r="S109" s="157"/>
      <c r="T109" s="157"/>
      <c r="U109" s="157"/>
      <c r="V109" s="157"/>
      <c r="W109" s="157"/>
      <c r="X109" s="157"/>
      <c r="Y109" s="157"/>
      <c r="Z109" s="146"/>
      <c r="AA109" s="146"/>
      <c r="AB109" s="146"/>
      <c r="AC109" s="146"/>
      <c r="AD109" s="146"/>
      <c r="AE109" s="146"/>
      <c r="AF109" s="146"/>
      <c r="AG109" s="146" t="s">
        <v>140</v>
      </c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146"/>
      <c r="AV109" s="146"/>
      <c r="AW109" s="146"/>
      <c r="AX109" s="146"/>
      <c r="AY109" s="146"/>
      <c r="AZ109" s="146"/>
      <c r="BA109" s="176" t="str">
        <f>C109</f>
        <v>sypaninou z vhodných hornin tř. 1 - 4 nebo materiálem připraveným podél výkopu ve vzdálenosti do 3 m od jeho kraje, pro jakoukoliv hloubku výkopu a jakoukoliv míru zhutnění,</v>
      </c>
      <c r="BB109" s="146"/>
      <c r="BC109" s="146"/>
      <c r="BD109" s="146"/>
      <c r="BE109" s="146"/>
      <c r="BF109" s="146"/>
      <c r="BG109" s="146"/>
      <c r="BH109" s="146"/>
    </row>
    <row r="110" spans="1:60" outlineLevel="2" x14ac:dyDescent="0.2">
      <c r="A110" s="153"/>
      <c r="B110" s="154"/>
      <c r="C110" s="186" t="s">
        <v>236</v>
      </c>
      <c r="D110" s="159"/>
      <c r="E110" s="160"/>
      <c r="F110" s="157"/>
      <c r="G110" s="157"/>
      <c r="H110" s="157"/>
      <c r="I110" s="157"/>
      <c r="J110" s="157"/>
      <c r="K110" s="157"/>
      <c r="L110" s="157"/>
      <c r="M110" s="157"/>
      <c r="N110" s="156"/>
      <c r="O110" s="156"/>
      <c r="P110" s="156"/>
      <c r="Q110" s="156"/>
      <c r="R110" s="157"/>
      <c r="S110" s="157"/>
      <c r="T110" s="157"/>
      <c r="U110" s="157"/>
      <c r="V110" s="157"/>
      <c r="W110" s="157"/>
      <c r="X110" s="157"/>
      <c r="Y110" s="157"/>
      <c r="Z110" s="146"/>
      <c r="AA110" s="146"/>
      <c r="AB110" s="146"/>
      <c r="AC110" s="146"/>
      <c r="AD110" s="146"/>
      <c r="AE110" s="146"/>
      <c r="AF110" s="146"/>
      <c r="AG110" s="146" t="s">
        <v>133</v>
      </c>
      <c r="AH110" s="146">
        <v>0</v>
      </c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146"/>
      <c r="AV110" s="146"/>
      <c r="AW110" s="146"/>
      <c r="AX110" s="146"/>
      <c r="AY110" s="146"/>
      <c r="AZ110" s="146"/>
      <c r="BA110" s="146"/>
      <c r="BB110" s="146"/>
      <c r="BC110" s="146"/>
      <c r="BD110" s="146"/>
      <c r="BE110" s="146"/>
      <c r="BF110" s="146"/>
      <c r="BG110" s="146"/>
      <c r="BH110" s="146"/>
    </row>
    <row r="111" spans="1:60" outlineLevel="3" x14ac:dyDescent="0.2">
      <c r="A111" s="153"/>
      <c r="B111" s="154"/>
      <c r="C111" s="186" t="s">
        <v>237</v>
      </c>
      <c r="D111" s="159"/>
      <c r="E111" s="160">
        <v>44.88</v>
      </c>
      <c r="F111" s="157"/>
      <c r="G111" s="157"/>
      <c r="H111" s="157"/>
      <c r="I111" s="157"/>
      <c r="J111" s="157"/>
      <c r="K111" s="157"/>
      <c r="L111" s="157"/>
      <c r="M111" s="157"/>
      <c r="N111" s="156"/>
      <c r="O111" s="156"/>
      <c r="P111" s="156"/>
      <c r="Q111" s="156"/>
      <c r="R111" s="157"/>
      <c r="S111" s="157"/>
      <c r="T111" s="157"/>
      <c r="U111" s="157"/>
      <c r="V111" s="157"/>
      <c r="W111" s="157"/>
      <c r="X111" s="157"/>
      <c r="Y111" s="157"/>
      <c r="Z111" s="146"/>
      <c r="AA111" s="146"/>
      <c r="AB111" s="146"/>
      <c r="AC111" s="146"/>
      <c r="AD111" s="146"/>
      <c r="AE111" s="146"/>
      <c r="AF111" s="146"/>
      <c r="AG111" s="146" t="s">
        <v>133</v>
      </c>
      <c r="AH111" s="146">
        <v>0</v>
      </c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146"/>
      <c r="AV111" s="146"/>
      <c r="AW111" s="146"/>
      <c r="AX111" s="146"/>
      <c r="AY111" s="146"/>
      <c r="AZ111" s="146"/>
      <c r="BA111" s="146"/>
      <c r="BB111" s="146"/>
      <c r="BC111" s="146"/>
      <c r="BD111" s="146"/>
      <c r="BE111" s="146"/>
      <c r="BF111" s="146"/>
      <c r="BG111" s="146"/>
      <c r="BH111" s="146"/>
    </row>
    <row r="112" spans="1:60" outlineLevel="1" x14ac:dyDescent="0.2">
      <c r="A112" s="169">
        <v>27</v>
      </c>
      <c r="B112" s="170" t="s">
        <v>238</v>
      </c>
      <c r="C112" s="185" t="s">
        <v>239</v>
      </c>
      <c r="D112" s="171" t="s">
        <v>147</v>
      </c>
      <c r="E112" s="172">
        <v>44.88</v>
      </c>
      <c r="F112" s="173"/>
      <c r="G112" s="174">
        <f>ROUND(E112*F112,2)</f>
        <v>0</v>
      </c>
      <c r="H112" s="173"/>
      <c r="I112" s="174">
        <f>ROUND(E112*H112,2)</f>
        <v>0</v>
      </c>
      <c r="J112" s="173"/>
      <c r="K112" s="174">
        <f>ROUND(E112*J112,2)</f>
        <v>0</v>
      </c>
      <c r="L112" s="174">
        <v>21</v>
      </c>
      <c r="M112" s="174">
        <f>G112*(1+L112/100)</f>
        <v>0</v>
      </c>
      <c r="N112" s="172">
        <v>0</v>
      </c>
      <c r="O112" s="172">
        <f>ROUND(E112*N112,2)</f>
        <v>0</v>
      </c>
      <c r="P112" s="172">
        <v>0</v>
      </c>
      <c r="Q112" s="172">
        <f>ROUND(E112*P112,2)</f>
        <v>0</v>
      </c>
      <c r="R112" s="174" t="s">
        <v>138</v>
      </c>
      <c r="S112" s="174" t="s">
        <v>128</v>
      </c>
      <c r="T112" s="175" t="s">
        <v>128</v>
      </c>
      <c r="U112" s="157">
        <v>0.94</v>
      </c>
      <c r="V112" s="157">
        <f>ROUND(E112*U112,2)</f>
        <v>42.19</v>
      </c>
      <c r="W112" s="157"/>
      <c r="X112" s="157" t="s">
        <v>129</v>
      </c>
      <c r="Y112" s="157" t="s">
        <v>130</v>
      </c>
      <c r="Z112" s="146"/>
      <c r="AA112" s="146"/>
      <c r="AB112" s="146"/>
      <c r="AC112" s="146"/>
      <c r="AD112" s="146"/>
      <c r="AE112" s="146"/>
      <c r="AF112" s="146"/>
      <c r="AG112" s="146" t="s">
        <v>131</v>
      </c>
      <c r="AH112" s="146"/>
      <c r="AI112" s="146"/>
      <c r="AJ112" s="146"/>
      <c r="AK112" s="146"/>
      <c r="AL112" s="146"/>
      <c r="AM112" s="146"/>
      <c r="AN112" s="146"/>
      <c r="AO112" s="146"/>
      <c r="AP112" s="146"/>
      <c r="AQ112" s="146"/>
      <c r="AR112" s="146"/>
      <c r="AS112" s="146"/>
      <c r="AT112" s="146"/>
      <c r="AU112" s="146"/>
      <c r="AV112" s="146"/>
      <c r="AW112" s="146"/>
      <c r="AX112" s="146"/>
      <c r="AY112" s="146"/>
      <c r="AZ112" s="146"/>
      <c r="BA112" s="146"/>
      <c r="BB112" s="146"/>
      <c r="BC112" s="146"/>
      <c r="BD112" s="146"/>
      <c r="BE112" s="146"/>
      <c r="BF112" s="146"/>
      <c r="BG112" s="146"/>
      <c r="BH112" s="146"/>
    </row>
    <row r="113" spans="1:60" ht="22.5" outlineLevel="2" x14ac:dyDescent="0.2">
      <c r="A113" s="153"/>
      <c r="B113" s="154"/>
      <c r="C113" s="249" t="s">
        <v>235</v>
      </c>
      <c r="D113" s="250"/>
      <c r="E113" s="250"/>
      <c r="F113" s="250"/>
      <c r="G113" s="250"/>
      <c r="H113" s="157"/>
      <c r="I113" s="157"/>
      <c r="J113" s="157"/>
      <c r="K113" s="157"/>
      <c r="L113" s="157"/>
      <c r="M113" s="157"/>
      <c r="N113" s="156"/>
      <c r="O113" s="156"/>
      <c r="P113" s="156"/>
      <c r="Q113" s="156"/>
      <c r="R113" s="157"/>
      <c r="S113" s="157"/>
      <c r="T113" s="157"/>
      <c r="U113" s="157"/>
      <c r="V113" s="157"/>
      <c r="W113" s="157"/>
      <c r="X113" s="157"/>
      <c r="Y113" s="157"/>
      <c r="Z113" s="146"/>
      <c r="AA113" s="146"/>
      <c r="AB113" s="146"/>
      <c r="AC113" s="146"/>
      <c r="AD113" s="146"/>
      <c r="AE113" s="146"/>
      <c r="AF113" s="146"/>
      <c r="AG113" s="146" t="s">
        <v>140</v>
      </c>
      <c r="AH113" s="146"/>
      <c r="AI113" s="146"/>
      <c r="AJ113" s="146"/>
      <c r="AK113" s="146"/>
      <c r="AL113" s="146"/>
      <c r="AM113" s="146"/>
      <c r="AN113" s="146"/>
      <c r="AO113" s="146"/>
      <c r="AP113" s="146"/>
      <c r="AQ113" s="146"/>
      <c r="AR113" s="146"/>
      <c r="AS113" s="146"/>
      <c r="AT113" s="146"/>
      <c r="AU113" s="146"/>
      <c r="AV113" s="146"/>
      <c r="AW113" s="146"/>
      <c r="AX113" s="146"/>
      <c r="AY113" s="146"/>
      <c r="AZ113" s="146"/>
      <c r="BA113" s="176" t="str">
        <f>C113</f>
        <v>sypaninou z vhodných hornin tř. 1 - 4 nebo materiálem připraveným podél výkopu ve vzdálenosti do 3 m od jeho kraje, pro jakoukoliv hloubku výkopu a jakoukoliv míru zhutnění,</v>
      </c>
      <c r="BB113" s="146"/>
      <c r="BC113" s="146"/>
      <c r="BD113" s="146"/>
      <c r="BE113" s="146"/>
      <c r="BF113" s="146"/>
      <c r="BG113" s="146"/>
      <c r="BH113" s="146"/>
    </row>
    <row r="114" spans="1:60" outlineLevel="2" x14ac:dyDescent="0.2">
      <c r="A114" s="153"/>
      <c r="B114" s="154"/>
      <c r="C114" s="186" t="s">
        <v>240</v>
      </c>
      <c r="D114" s="159"/>
      <c r="E114" s="160"/>
      <c r="F114" s="157"/>
      <c r="G114" s="157"/>
      <c r="H114" s="157"/>
      <c r="I114" s="157"/>
      <c r="J114" s="157"/>
      <c r="K114" s="157"/>
      <c r="L114" s="157"/>
      <c r="M114" s="157"/>
      <c r="N114" s="156"/>
      <c r="O114" s="156"/>
      <c r="P114" s="156"/>
      <c r="Q114" s="156"/>
      <c r="R114" s="157"/>
      <c r="S114" s="157"/>
      <c r="T114" s="157"/>
      <c r="U114" s="157"/>
      <c r="V114" s="157"/>
      <c r="W114" s="157"/>
      <c r="X114" s="157"/>
      <c r="Y114" s="157"/>
      <c r="Z114" s="146"/>
      <c r="AA114" s="146"/>
      <c r="AB114" s="146"/>
      <c r="AC114" s="146"/>
      <c r="AD114" s="146"/>
      <c r="AE114" s="146"/>
      <c r="AF114" s="146"/>
      <c r="AG114" s="146" t="s">
        <v>133</v>
      </c>
      <c r="AH114" s="146">
        <v>0</v>
      </c>
      <c r="AI114" s="146"/>
      <c r="AJ114" s="146"/>
      <c r="AK114" s="146"/>
      <c r="AL114" s="146"/>
      <c r="AM114" s="146"/>
      <c r="AN114" s="146"/>
      <c r="AO114" s="146"/>
      <c r="AP114" s="146"/>
      <c r="AQ114" s="146"/>
      <c r="AR114" s="146"/>
      <c r="AS114" s="146"/>
      <c r="AT114" s="146"/>
      <c r="AU114" s="146"/>
      <c r="AV114" s="146"/>
      <c r="AW114" s="146"/>
      <c r="AX114" s="146"/>
      <c r="AY114" s="146"/>
      <c r="AZ114" s="146"/>
      <c r="BA114" s="146"/>
      <c r="BB114" s="146"/>
      <c r="BC114" s="146"/>
      <c r="BD114" s="146"/>
      <c r="BE114" s="146"/>
      <c r="BF114" s="146"/>
      <c r="BG114" s="146"/>
      <c r="BH114" s="146"/>
    </row>
    <row r="115" spans="1:60" outlineLevel="3" x14ac:dyDescent="0.2">
      <c r="A115" s="153"/>
      <c r="B115" s="154"/>
      <c r="C115" s="186" t="s">
        <v>237</v>
      </c>
      <c r="D115" s="159"/>
      <c r="E115" s="160">
        <v>44.88</v>
      </c>
      <c r="F115" s="157"/>
      <c r="G115" s="157"/>
      <c r="H115" s="157"/>
      <c r="I115" s="157"/>
      <c r="J115" s="157"/>
      <c r="K115" s="157"/>
      <c r="L115" s="157"/>
      <c r="M115" s="157"/>
      <c r="N115" s="156"/>
      <c r="O115" s="156"/>
      <c r="P115" s="156"/>
      <c r="Q115" s="156"/>
      <c r="R115" s="157"/>
      <c r="S115" s="157"/>
      <c r="T115" s="157"/>
      <c r="U115" s="157"/>
      <c r="V115" s="157"/>
      <c r="W115" s="157"/>
      <c r="X115" s="157"/>
      <c r="Y115" s="157"/>
      <c r="Z115" s="146"/>
      <c r="AA115" s="146"/>
      <c r="AB115" s="146"/>
      <c r="AC115" s="146"/>
      <c r="AD115" s="146"/>
      <c r="AE115" s="146"/>
      <c r="AF115" s="146"/>
      <c r="AG115" s="146" t="s">
        <v>133</v>
      </c>
      <c r="AH115" s="146">
        <v>0</v>
      </c>
      <c r="AI115" s="146"/>
      <c r="AJ115" s="146"/>
      <c r="AK115" s="146"/>
      <c r="AL115" s="146"/>
      <c r="AM115" s="146"/>
      <c r="AN115" s="146"/>
      <c r="AO115" s="146"/>
      <c r="AP115" s="146"/>
      <c r="AQ115" s="146"/>
      <c r="AR115" s="146"/>
      <c r="AS115" s="146"/>
      <c r="AT115" s="146"/>
      <c r="AU115" s="146"/>
      <c r="AV115" s="146"/>
      <c r="AW115" s="146"/>
      <c r="AX115" s="146"/>
      <c r="AY115" s="146"/>
      <c r="AZ115" s="146"/>
      <c r="BA115" s="146"/>
      <c r="BB115" s="146"/>
      <c r="BC115" s="146"/>
      <c r="BD115" s="146"/>
      <c r="BE115" s="146"/>
      <c r="BF115" s="146"/>
      <c r="BG115" s="146"/>
      <c r="BH115" s="146"/>
    </row>
    <row r="116" spans="1:60" outlineLevel="1" x14ac:dyDescent="0.2">
      <c r="A116" s="169">
        <v>28</v>
      </c>
      <c r="B116" s="170" t="s">
        <v>241</v>
      </c>
      <c r="C116" s="185" t="s">
        <v>242</v>
      </c>
      <c r="D116" s="171" t="s">
        <v>126</v>
      </c>
      <c r="E116" s="172">
        <v>130</v>
      </c>
      <c r="F116" s="173"/>
      <c r="G116" s="174">
        <f>ROUND(E116*F116,2)</f>
        <v>0</v>
      </c>
      <c r="H116" s="173"/>
      <c r="I116" s="174">
        <f>ROUND(E116*H116,2)</f>
        <v>0</v>
      </c>
      <c r="J116" s="173"/>
      <c r="K116" s="174">
        <f>ROUND(E116*J116,2)</f>
        <v>0</v>
      </c>
      <c r="L116" s="174">
        <v>21</v>
      </c>
      <c r="M116" s="174">
        <f>G116*(1+L116/100)</f>
        <v>0</v>
      </c>
      <c r="N116" s="172">
        <v>0</v>
      </c>
      <c r="O116" s="172">
        <f>ROUND(E116*N116,2)</f>
        <v>0</v>
      </c>
      <c r="P116" s="172">
        <v>0</v>
      </c>
      <c r="Q116" s="172">
        <f>ROUND(E116*P116,2)</f>
        <v>0</v>
      </c>
      <c r="R116" s="174" t="s">
        <v>243</v>
      </c>
      <c r="S116" s="174" t="s">
        <v>128</v>
      </c>
      <c r="T116" s="175" t="s">
        <v>128</v>
      </c>
      <c r="U116" s="157">
        <v>0.06</v>
      </c>
      <c r="V116" s="157">
        <f>ROUND(E116*U116,2)</f>
        <v>7.8</v>
      </c>
      <c r="W116" s="157"/>
      <c r="X116" s="157" t="s">
        <v>129</v>
      </c>
      <c r="Y116" s="157" t="s">
        <v>130</v>
      </c>
      <c r="Z116" s="146"/>
      <c r="AA116" s="146"/>
      <c r="AB116" s="146"/>
      <c r="AC116" s="146"/>
      <c r="AD116" s="146"/>
      <c r="AE116" s="146"/>
      <c r="AF116" s="146"/>
      <c r="AG116" s="146" t="s">
        <v>131</v>
      </c>
      <c r="AH116" s="146"/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146"/>
      <c r="AV116" s="146"/>
      <c r="AW116" s="146"/>
      <c r="AX116" s="146"/>
      <c r="AY116" s="146"/>
      <c r="AZ116" s="146"/>
      <c r="BA116" s="146"/>
      <c r="BB116" s="146"/>
      <c r="BC116" s="146"/>
      <c r="BD116" s="146"/>
      <c r="BE116" s="146"/>
      <c r="BF116" s="146"/>
      <c r="BG116" s="146"/>
      <c r="BH116" s="146"/>
    </row>
    <row r="117" spans="1:60" outlineLevel="2" x14ac:dyDescent="0.2">
      <c r="A117" s="153"/>
      <c r="B117" s="154"/>
      <c r="C117" s="249" t="s">
        <v>244</v>
      </c>
      <c r="D117" s="250"/>
      <c r="E117" s="250"/>
      <c r="F117" s="250"/>
      <c r="G117" s="250"/>
      <c r="H117" s="157"/>
      <c r="I117" s="157"/>
      <c r="J117" s="157"/>
      <c r="K117" s="157"/>
      <c r="L117" s="157"/>
      <c r="M117" s="157"/>
      <c r="N117" s="156"/>
      <c r="O117" s="156"/>
      <c r="P117" s="156"/>
      <c r="Q117" s="156"/>
      <c r="R117" s="157"/>
      <c r="S117" s="157"/>
      <c r="T117" s="157"/>
      <c r="U117" s="157"/>
      <c r="V117" s="157"/>
      <c r="W117" s="157"/>
      <c r="X117" s="157"/>
      <c r="Y117" s="157"/>
      <c r="Z117" s="146"/>
      <c r="AA117" s="146"/>
      <c r="AB117" s="146"/>
      <c r="AC117" s="146"/>
      <c r="AD117" s="146"/>
      <c r="AE117" s="146"/>
      <c r="AF117" s="146"/>
      <c r="AG117" s="146" t="s">
        <v>140</v>
      </c>
      <c r="AH117" s="146"/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146"/>
      <c r="AV117" s="146"/>
      <c r="AW117" s="146"/>
      <c r="AX117" s="146"/>
      <c r="AY117" s="146"/>
      <c r="AZ117" s="146"/>
      <c r="BA117" s="146"/>
      <c r="BB117" s="146"/>
      <c r="BC117" s="146"/>
      <c r="BD117" s="146"/>
      <c r="BE117" s="146"/>
      <c r="BF117" s="146"/>
      <c r="BG117" s="146"/>
      <c r="BH117" s="146"/>
    </row>
    <row r="118" spans="1:60" outlineLevel="2" x14ac:dyDescent="0.2">
      <c r="A118" s="153"/>
      <c r="B118" s="154"/>
      <c r="C118" s="186" t="s">
        <v>245</v>
      </c>
      <c r="D118" s="159"/>
      <c r="E118" s="160"/>
      <c r="F118" s="157"/>
      <c r="G118" s="157"/>
      <c r="H118" s="157"/>
      <c r="I118" s="157"/>
      <c r="J118" s="157"/>
      <c r="K118" s="157"/>
      <c r="L118" s="157"/>
      <c r="M118" s="157"/>
      <c r="N118" s="156"/>
      <c r="O118" s="156"/>
      <c r="P118" s="156"/>
      <c r="Q118" s="156"/>
      <c r="R118" s="157"/>
      <c r="S118" s="157"/>
      <c r="T118" s="157"/>
      <c r="U118" s="157"/>
      <c r="V118" s="157"/>
      <c r="W118" s="157"/>
      <c r="X118" s="157"/>
      <c r="Y118" s="157"/>
      <c r="Z118" s="146"/>
      <c r="AA118" s="146"/>
      <c r="AB118" s="146"/>
      <c r="AC118" s="146"/>
      <c r="AD118" s="146"/>
      <c r="AE118" s="146"/>
      <c r="AF118" s="146"/>
      <c r="AG118" s="146" t="s">
        <v>133</v>
      </c>
      <c r="AH118" s="146">
        <v>0</v>
      </c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146"/>
      <c r="AV118" s="146"/>
      <c r="AW118" s="146"/>
      <c r="AX118" s="146"/>
      <c r="AY118" s="146"/>
      <c r="AZ118" s="146"/>
      <c r="BA118" s="146"/>
      <c r="BB118" s="146"/>
      <c r="BC118" s="146"/>
      <c r="BD118" s="146"/>
      <c r="BE118" s="146"/>
      <c r="BF118" s="146"/>
      <c r="BG118" s="146"/>
      <c r="BH118" s="146"/>
    </row>
    <row r="119" spans="1:60" outlineLevel="3" x14ac:dyDescent="0.2">
      <c r="A119" s="153"/>
      <c r="B119" s="154"/>
      <c r="C119" s="186" t="s">
        <v>246</v>
      </c>
      <c r="D119" s="159"/>
      <c r="E119" s="160">
        <v>130</v>
      </c>
      <c r="F119" s="157"/>
      <c r="G119" s="157"/>
      <c r="H119" s="157"/>
      <c r="I119" s="157"/>
      <c r="J119" s="157"/>
      <c r="K119" s="157"/>
      <c r="L119" s="157"/>
      <c r="M119" s="157"/>
      <c r="N119" s="156"/>
      <c r="O119" s="156"/>
      <c r="P119" s="156"/>
      <c r="Q119" s="156"/>
      <c r="R119" s="157"/>
      <c r="S119" s="157"/>
      <c r="T119" s="157"/>
      <c r="U119" s="157"/>
      <c r="V119" s="157"/>
      <c r="W119" s="157"/>
      <c r="X119" s="157"/>
      <c r="Y119" s="157"/>
      <c r="Z119" s="146"/>
      <c r="AA119" s="146"/>
      <c r="AB119" s="146"/>
      <c r="AC119" s="146"/>
      <c r="AD119" s="146"/>
      <c r="AE119" s="146"/>
      <c r="AF119" s="146"/>
      <c r="AG119" s="146" t="s">
        <v>133</v>
      </c>
      <c r="AH119" s="146">
        <v>0</v>
      </c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146"/>
      <c r="AV119" s="146"/>
      <c r="AW119" s="146"/>
      <c r="AX119" s="146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</row>
    <row r="120" spans="1:60" ht="22.5" outlineLevel="1" x14ac:dyDescent="0.2">
      <c r="A120" s="169">
        <v>29</v>
      </c>
      <c r="B120" s="170" t="s">
        <v>247</v>
      </c>
      <c r="C120" s="185" t="s">
        <v>248</v>
      </c>
      <c r="D120" s="171" t="s">
        <v>126</v>
      </c>
      <c r="E120" s="172">
        <v>130</v>
      </c>
      <c r="F120" s="173"/>
      <c r="G120" s="174">
        <f>ROUND(E120*F120,2)</f>
        <v>0</v>
      </c>
      <c r="H120" s="173"/>
      <c r="I120" s="174">
        <f>ROUND(E120*H120,2)</f>
        <v>0</v>
      </c>
      <c r="J120" s="173"/>
      <c r="K120" s="174">
        <f>ROUND(E120*J120,2)</f>
        <v>0</v>
      </c>
      <c r="L120" s="174">
        <v>21</v>
      </c>
      <c r="M120" s="174">
        <f>G120*(1+L120/100)</f>
        <v>0</v>
      </c>
      <c r="N120" s="172">
        <v>0</v>
      </c>
      <c r="O120" s="172">
        <f>ROUND(E120*N120,2)</f>
        <v>0</v>
      </c>
      <c r="P120" s="172">
        <v>0</v>
      </c>
      <c r="Q120" s="172">
        <f>ROUND(E120*P120,2)</f>
        <v>0</v>
      </c>
      <c r="R120" s="174" t="s">
        <v>138</v>
      </c>
      <c r="S120" s="174" t="s">
        <v>128</v>
      </c>
      <c r="T120" s="175" t="s">
        <v>128</v>
      </c>
      <c r="U120" s="157">
        <v>0.17699999999999999</v>
      </c>
      <c r="V120" s="157">
        <f>ROUND(E120*U120,2)</f>
        <v>23.01</v>
      </c>
      <c r="W120" s="157"/>
      <c r="X120" s="157" t="s">
        <v>129</v>
      </c>
      <c r="Y120" s="157" t="s">
        <v>130</v>
      </c>
      <c r="Z120" s="146"/>
      <c r="AA120" s="146"/>
      <c r="AB120" s="146"/>
      <c r="AC120" s="146"/>
      <c r="AD120" s="146"/>
      <c r="AE120" s="146"/>
      <c r="AF120" s="146"/>
      <c r="AG120" s="146" t="s">
        <v>131</v>
      </c>
      <c r="AH120" s="146"/>
      <c r="AI120" s="146"/>
      <c r="AJ120" s="146"/>
      <c r="AK120" s="146"/>
      <c r="AL120" s="146"/>
      <c r="AM120" s="146"/>
      <c r="AN120" s="146"/>
      <c r="AO120" s="146"/>
      <c r="AP120" s="146"/>
      <c r="AQ120" s="146"/>
      <c r="AR120" s="146"/>
      <c r="AS120" s="146"/>
      <c r="AT120" s="146"/>
      <c r="AU120" s="146"/>
      <c r="AV120" s="146"/>
      <c r="AW120" s="146"/>
      <c r="AX120" s="146"/>
      <c r="AY120" s="146"/>
      <c r="AZ120" s="146"/>
      <c r="BA120" s="146"/>
      <c r="BB120" s="146"/>
      <c r="BC120" s="146"/>
      <c r="BD120" s="146"/>
      <c r="BE120" s="146"/>
      <c r="BF120" s="146"/>
      <c r="BG120" s="146"/>
      <c r="BH120" s="146"/>
    </row>
    <row r="121" spans="1:60" ht="22.5" outlineLevel="2" x14ac:dyDescent="0.2">
      <c r="A121" s="153"/>
      <c r="B121" s="154"/>
      <c r="C121" s="249" t="s">
        <v>249</v>
      </c>
      <c r="D121" s="250"/>
      <c r="E121" s="250"/>
      <c r="F121" s="250"/>
      <c r="G121" s="250"/>
      <c r="H121" s="157"/>
      <c r="I121" s="157"/>
      <c r="J121" s="157"/>
      <c r="K121" s="157"/>
      <c r="L121" s="157"/>
      <c r="M121" s="157"/>
      <c r="N121" s="156"/>
      <c r="O121" s="156"/>
      <c r="P121" s="156"/>
      <c r="Q121" s="156"/>
      <c r="R121" s="157"/>
      <c r="S121" s="157"/>
      <c r="T121" s="157"/>
      <c r="U121" s="157"/>
      <c r="V121" s="157"/>
      <c r="W121" s="157"/>
      <c r="X121" s="157"/>
      <c r="Y121" s="157"/>
      <c r="Z121" s="146"/>
      <c r="AA121" s="146"/>
      <c r="AB121" s="146"/>
      <c r="AC121" s="146"/>
      <c r="AD121" s="146"/>
      <c r="AE121" s="146"/>
      <c r="AF121" s="146"/>
      <c r="AG121" s="146" t="s">
        <v>140</v>
      </c>
      <c r="AH121" s="146"/>
      <c r="AI121" s="146"/>
      <c r="AJ121" s="146"/>
      <c r="AK121" s="146"/>
      <c r="AL121" s="146"/>
      <c r="AM121" s="146"/>
      <c r="AN121" s="146"/>
      <c r="AO121" s="146"/>
      <c r="AP121" s="146"/>
      <c r="AQ121" s="146"/>
      <c r="AR121" s="146"/>
      <c r="AS121" s="146"/>
      <c r="AT121" s="146"/>
      <c r="AU121" s="146"/>
      <c r="AV121" s="146"/>
      <c r="AW121" s="146"/>
      <c r="AX121" s="146"/>
      <c r="AY121" s="146"/>
      <c r="AZ121" s="146"/>
      <c r="BA121" s="176" t="str">
        <f>C121</f>
        <v>s případným nutným přemístěním hromad nebo dočasných skládek na místo potřeby ze vzdálenosti do 30 m, v rovině nebo ve svahu do 1 : 5,</v>
      </c>
      <c r="BB121" s="146"/>
      <c r="BC121" s="146"/>
      <c r="BD121" s="146"/>
      <c r="BE121" s="146"/>
      <c r="BF121" s="146"/>
      <c r="BG121" s="146"/>
      <c r="BH121" s="146"/>
    </row>
    <row r="122" spans="1:60" outlineLevel="2" x14ac:dyDescent="0.2">
      <c r="A122" s="153"/>
      <c r="B122" s="154"/>
      <c r="C122" s="186" t="s">
        <v>245</v>
      </c>
      <c r="D122" s="159"/>
      <c r="E122" s="160"/>
      <c r="F122" s="157"/>
      <c r="G122" s="157"/>
      <c r="H122" s="157"/>
      <c r="I122" s="157"/>
      <c r="J122" s="157"/>
      <c r="K122" s="157"/>
      <c r="L122" s="157"/>
      <c r="M122" s="157"/>
      <c r="N122" s="156"/>
      <c r="O122" s="156"/>
      <c r="P122" s="156"/>
      <c r="Q122" s="156"/>
      <c r="R122" s="157"/>
      <c r="S122" s="157"/>
      <c r="T122" s="157"/>
      <c r="U122" s="157"/>
      <c r="V122" s="157"/>
      <c r="W122" s="157"/>
      <c r="X122" s="157"/>
      <c r="Y122" s="157"/>
      <c r="Z122" s="146"/>
      <c r="AA122" s="146"/>
      <c r="AB122" s="146"/>
      <c r="AC122" s="146"/>
      <c r="AD122" s="146"/>
      <c r="AE122" s="146"/>
      <c r="AF122" s="146"/>
      <c r="AG122" s="146" t="s">
        <v>133</v>
      </c>
      <c r="AH122" s="146">
        <v>0</v>
      </c>
      <c r="AI122" s="146"/>
      <c r="AJ122" s="146"/>
      <c r="AK122" s="146"/>
      <c r="AL122" s="146"/>
      <c r="AM122" s="146"/>
      <c r="AN122" s="146"/>
      <c r="AO122" s="146"/>
      <c r="AP122" s="146"/>
      <c r="AQ122" s="146"/>
      <c r="AR122" s="146"/>
      <c r="AS122" s="146"/>
      <c r="AT122" s="146"/>
      <c r="AU122" s="146"/>
      <c r="AV122" s="146"/>
      <c r="AW122" s="146"/>
      <c r="AX122" s="146"/>
      <c r="AY122" s="146"/>
      <c r="AZ122" s="146"/>
      <c r="BA122" s="146"/>
      <c r="BB122" s="146"/>
      <c r="BC122" s="146"/>
      <c r="BD122" s="146"/>
      <c r="BE122" s="146"/>
      <c r="BF122" s="146"/>
      <c r="BG122" s="146"/>
      <c r="BH122" s="146"/>
    </row>
    <row r="123" spans="1:60" outlineLevel="3" x14ac:dyDescent="0.2">
      <c r="A123" s="153"/>
      <c r="B123" s="154"/>
      <c r="C123" s="186" t="s">
        <v>246</v>
      </c>
      <c r="D123" s="159"/>
      <c r="E123" s="160">
        <v>130</v>
      </c>
      <c r="F123" s="157"/>
      <c r="G123" s="157"/>
      <c r="H123" s="157"/>
      <c r="I123" s="157"/>
      <c r="J123" s="157"/>
      <c r="K123" s="157"/>
      <c r="L123" s="157"/>
      <c r="M123" s="157"/>
      <c r="N123" s="156"/>
      <c r="O123" s="156"/>
      <c r="P123" s="156"/>
      <c r="Q123" s="156"/>
      <c r="R123" s="157"/>
      <c r="S123" s="157"/>
      <c r="T123" s="157"/>
      <c r="U123" s="157"/>
      <c r="V123" s="157"/>
      <c r="W123" s="157"/>
      <c r="X123" s="157"/>
      <c r="Y123" s="157"/>
      <c r="Z123" s="146"/>
      <c r="AA123" s="146"/>
      <c r="AB123" s="146"/>
      <c r="AC123" s="146"/>
      <c r="AD123" s="146"/>
      <c r="AE123" s="146"/>
      <c r="AF123" s="146"/>
      <c r="AG123" s="146" t="s">
        <v>133</v>
      </c>
      <c r="AH123" s="146">
        <v>0</v>
      </c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146"/>
      <c r="AV123" s="146"/>
      <c r="AW123" s="146"/>
      <c r="AX123" s="146"/>
      <c r="AY123" s="146"/>
      <c r="AZ123" s="146"/>
      <c r="BA123" s="146"/>
      <c r="BB123" s="146"/>
      <c r="BC123" s="146"/>
      <c r="BD123" s="146"/>
      <c r="BE123" s="146"/>
      <c r="BF123" s="146"/>
      <c r="BG123" s="146"/>
      <c r="BH123" s="146"/>
    </row>
    <row r="124" spans="1:60" outlineLevel="1" x14ac:dyDescent="0.2">
      <c r="A124" s="169">
        <v>30</v>
      </c>
      <c r="B124" s="170" t="s">
        <v>250</v>
      </c>
      <c r="C124" s="185" t="s">
        <v>251</v>
      </c>
      <c r="D124" s="171" t="s">
        <v>126</v>
      </c>
      <c r="E124" s="172">
        <v>130</v>
      </c>
      <c r="F124" s="173"/>
      <c r="G124" s="174">
        <f>ROUND(E124*F124,2)</f>
        <v>0</v>
      </c>
      <c r="H124" s="173"/>
      <c r="I124" s="174">
        <f>ROUND(E124*H124,2)</f>
        <v>0</v>
      </c>
      <c r="J124" s="173"/>
      <c r="K124" s="174">
        <f>ROUND(E124*J124,2)</f>
        <v>0</v>
      </c>
      <c r="L124" s="174">
        <v>21</v>
      </c>
      <c r="M124" s="174">
        <f>G124*(1+L124/100)</f>
        <v>0</v>
      </c>
      <c r="N124" s="172">
        <v>0</v>
      </c>
      <c r="O124" s="172">
        <f>ROUND(E124*N124,2)</f>
        <v>0</v>
      </c>
      <c r="P124" s="172">
        <v>0</v>
      </c>
      <c r="Q124" s="172">
        <f>ROUND(E124*P124,2)</f>
        <v>0</v>
      </c>
      <c r="R124" s="174" t="s">
        <v>243</v>
      </c>
      <c r="S124" s="174" t="s">
        <v>128</v>
      </c>
      <c r="T124" s="175" t="s">
        <v>128</v>
      </c>
      <c r="U124" s="157">
        <v>1.4999999999999999E-2</v>
      </c>
      <c r="V124" s="157">
        <f>ROUND(E124*U124,2)</f>
        <v>1.95</v>
      </c>
      <c r="W124" s="157"/>
      <c r="X124" s="157" t="s">
        <v>129</v>
      </c>
      <c r="Y124" s="157" t="s">
        <v>130</v>
      </c>
      <c r="Z124" s="146"/>
      <c r="AA124" s="146"/>
      <c r="AB124" s="146"/>
      <c r="AC124" s="146"/>
      <c r="AD124" s="146"/>
      <c r="AE124" s="146"/>
      <c r="AF124" s="146"/>
      <c r="AG124" s="146" t="s">
        <v>131</v>
      </c>
      <c r="AH124" s="146"/>
      <c r="AI124" s="146"/>
      <c r="AJ124" s="146"/>
      <c r="AK124" s="146"/>
      <c r="AL124" s="146"/>
      <c r="AM124" s="146"/>
      <c r="AN124" s="146"/>
      <c r="AO124" s="146"/>
      <c r="AP124" s="146"/>
      <c r="AQ124" s="146"/>
      <c r="AR124" s="146"/>
      <c r="AS124" s="146"/>
      <c r="AT124" s="146"/>
      <c r="AU124" s="146"/>
      <c r="AV124" s="146"/>
      <c r="AW124" s="146"/>
      <c r="AX124" s="146"/>
      <c r="AY124" s="146"/>
      <c r="AZ124" s="146"/>
      <c r="BA124" s="146"/>
      <c r="BB124" s="146"/>
      <c r="BC124" s="146"/>
      <c r="BD124" s="146"/>
      <c r="BE124" s="146"/>
      <c r="BF124" s="146"/>
      <c r="BG124" s="146"/>
      <c r="BH124" s="146"/>
    </row>
    <row r="125" spans="1:60" outlineLevel="2" x14ac:dyDescent="0.2">
      <c r="A125" s="153"/>
      <c r="B125" s="154"/>
      <c r="C125" s="186" t="s">
        <v>245</v>
      </c>
      <c r="D125" s="159"/>
      <c r="E125" s="160"/>
      <c r="F125" s="157"/>
      <c r="G125" s="157"/>
      <c r="H125" s="157"/>
      <c r="I125" s="157"/>
      <c r="J125" s="157"/>
      <c r="K125" s="157"/>
      <c r="L125" s="157"/>
      <c r="M125" s="157"/>
      <c r="N125" s="156"/>
      <c r="O125" s="156"/>
      <c r="P125" s="156"/>
      <c r="Q125" s="156"/>
      <c r="R125" s="157"/>
      <c r="S125" s="157"/>
      <c r="T125" s="157"/>
      <c r="U125" s="157"/>
      <c r="V125" s="157"/>
      <c r="W125" s="157"/>
      <c r="X125" s="157"/>
      <c r="Y125" s="157"/>
      <c r="Z125" s="146"/>
      <c r="AA125" s="146"/>
      <c r="AB125" s="146"/>
      <c r="AC125" s="146"/>
      <c r="AD125" s="146"/>
      <c r="AE125" s="146"/>
      <c r="AF125" s="146"/>
      <c r="AG125" s="146" t="s">
        <v>133</v>
      </c>
      <c r="AH125" s="146">
        <v>0</v>
      </c>
      <c r="AI125" s="146"/>
      <c r="AJ125" s="146"/>
      <c r="AK125" s="146"/>
      <c r="AL125" s="146"/>
      <c r="AM125" s="146"/>
      <c r="AN125" s="146"/>
      <c r="AO125" s="146"/>
      <c r="AP125" s="146"/>
      <c r="AQ125" s="146"/>
      <c r="AR125" s="146"/>
      <c r="AS125" s="146"/>
      <c r="AT125" s="146"/>
      <c r="AU125" s="146"/>
      <c r="AV125" s="146"/>
      <c r="AW125" s="146"/>
      <c r="AX125" s="146"/>
      <c r="AY125" s="146"/>
      <c r="AZ125" s="146"/>
      <c r="BA125" s="146"/>
      <c r="BB125" s="146"/>
      <c r="BC125" s="146"/>
      <c r="BD125" s="146"/>
      <c r="BE125" s="146"/>
      <c r="BF125" s="146"/>
      <c r="BG125" s="146"/>
      <c r="BH125" s="146"/>
    </row>
    <row r="126" spans="1:60" outlineLevel="3" x14ac:dyDescent="0.2">
      <c r="A126" s="153"/>
      <c r="B126" s="154"/>
      <c r="C126" s="186" t="s">
        <v>246</v>
      </c>
      <c r="D126" s="159"/>
      <c r="E126" s="160">
        <v>130</v>
      </c>
      <c r="F126" s="157"/>
      <c r="G126" s="157"/>
      <c r="H126" s="157"/>
      <c r="I126" s="157"/>
      <c r="J126" s="157"/>
      <c r="K126" s="157"/>
      <c r="L126" s="157"/>
      <c r="M126" s="157"/>
      <c r="N126" s="156"/>
      <c r="O126" s="156"/>
      <c r="P126" s="156"/>
      <c r="Q126" s="156"/>
      <c r="R126" s="157"/>
      <c r="S126" s="157"/>
      <c r="T126" s="157"/>
      <c r="U126" s="157"/>
      <c r="V126" s="157"/>
      <c r="W126" s="157"/>
      <c r="X126" s="157"/>
      <c r="Y126" s="157"/>
      <c r="Z126" s="146"/>
      <c r="AA126" s="146"/>
      <c r="AB126" s="146"/>
      <c r="AC126" s="146"/>
      <c r="AD126" s="146"/>
      <c r="AE126" s="146"/>
      <c r="AF126" s="146"/>
      <c r="AG126" s="146" t="s">
        <v>133</v>
      </c>
      <c r="AH126" s="146">
        <v>0</v>
      </c>
      <c r="AI126" s="146"/>
      <c r="AJ126" s="146"/>
      <c r="AK126" s="146"/>
      <c r="AL126" s="146"/>
      <c r="AM126" s="146"/>
      <c r="AN126" s="146"/>
      <c r="AO126" s="146"/>
      <c r="AP126" s="146"/>
      <c r="AQ126" s="146"/>
      <c r="AR126" s="146"/>
      <c r="AS126" s="146"/>
      <c r="AT126" s="146"/>
      <c r="AU126" s="146"/>
      <c r="AV126" s="146"/>
      <c r="AW126" s="146"/>
      <c r="AX126" s="146"/>
      <c r="AY126" s="146"/>
      <c r="AZ126" s="146"/>
      <c r="BA126" s="146"/>
      <c r="BB126" s="146"/>
      <c r="BC126" s="146"/>
      <c r="BD126" s="146"/>
      <c r="BE126" s="146"/>
      <c r="BF126" s="146"/>
      <c r="BG126" s="146"/>
      <c r="BH126" s="146"/>
    </row>
    <row r="127" spans="1:60" outlineLevel="1" x14ac:dyDescent="0.2">
      <c r="A127" s="177">
        <v>31</v>
      </c>
      <c r="B127" s="178" t="s">
        <v>252</v>
      </c>
      <c r="C127" s="187" t="s">
        <v>253</v>
      </c>
      <c r="D127" s="179" t="s">
        <v>126</v>
      </c>
      <c r="E127" s="180">
        <v>130</v>
      </c>
      <c r="F127" s="181"/>
      <c r="G127" s="182">
        <f>ROUND(E127*F127,2)</f>
        <v>0</v>
      </c>
      <c r="H127" s="181"/>
      <c r="I127" s="182">
        <f>ROUND(E127*H127,2)</f>
        <v>0</v>
      </c>
      <c r="J127" s="181"/>
      <c r="K127" s="182">
        <f>ROUND(E127*J127,2)</f>
        <v>0</v>
      </c>
      <c r="L127" s="182">
        <v>21</v>
      </c>
      <c r="M127" s="182">
        <f>G127*(1+L127/100)</f>
        <v>0</v>
      </c>
      <c r="N127" s="180">
        <v>0</v>
      </c>
      <c r="O127" s="180">
        <f>ROUND(E127*N127,2)</f>
        <v>0</v>
      </c>
      <c r="P127" s="180">
        <v>0</v>
      </c>
      <c r="Q127" s="180">
        <f>ROUND(E127*P127,2)</f>
        <v>0</v>
      </c>
      <c r="R127" s="182" t="s">
        <v>243</v>
      </c>
      <c r="S127" s="182" t="s">
        <v>128</v>
      </c>
      <c r="T127" s="183" t="s">
        <v>128</v>
      </c>
      <c r="U127" s="157">
        <v>1E-3</v>
      </c>
      <c r="V127" s="157">
        <f>ROUND(E127*U127,2)</f>
        <v>0.13</v>
      </c>
      <c r="W127" s="157"/>
      <c r="X127" s="157" t="s">
        <v>129</v>
      </c>
      <c r="Y127" s="157" t="s">
        <v>130</v>
      </c>
      <c r="Z127" s="146"/>
      <c r="AA127" s="146"/>
      <c r="AB127" s="146"/>
      <c r="AC127" s="146"/>
      <c r="AD127" s="146"/>
      <c r="AE127" s="146"/>
      <c r="AF127" s="146"/>
      <c r="AG127" s="146" t="s">
        <v>131</v>
      </c>
      <c r="AH127" s="146"/>
      <c r="AI127" s="146"/>
      <c r="AJ127" s="146"/>
      <c r="AK127" s="146"/>
      <c r="AL127" s="146"/>
      <c r="AM127" s="146"/>
      <c r="AN127" s="146"/>
      <c r="AO127" s="146"/>
      <c r="AP127" s="146"/>
      <c r="AQ127" s="146"/>
      <c r="AR127" s="146"/>
      <c r="AS127" s="146"/>
      <c r="AT127" s="146"/>
      <c r="AU127" s="146"/>
      <c r="AV127" s="146"/>
      <c r="AW127" s="146"/>
      <c r="AX127" s="146"/>
      <c r="AY127" s="146"/>
      <c r="AZ127" s="146"/>
      <c r="BA127" s="146"/>
      <c r="BB127" s="146"/>
      <c r="BC127" s="146"/>
      <c r="BD127" s="146"/>
      <c r="BE127" s="146"/>
      <c r="BF127" s="146"/>
      <c r="BG127" s="146"/>
      <c r="BH127" s="146"/>
    </row>
    <row r="128" spans="1:60" outlineLevel="1" x14ac:dyDescent="0.2">
      <c r="A128" s="169">
        <v>32</v>
      </c>
      <c r="B128" s="170" t="s">
        <v>254</v>
      </c>
      <c r="C128" s="185" t="s">
        <v>255</v>
      </c>
      <c r="D128" s="171" t="s">
        <v>256</v>
      </c>
      <c r="E128" s="172">
        <v>105.01</v>
      </c>
      <c r="F128" s="173"/>
      <c r="G128" s="174">
        <f>ROUND(E128*F128,2)</f>
        <v>0</v>
      </c>
      <c r="H128" s="173"/>
      <c r="I128" s="174">
        <f>ROUND(E128*H128,2)</f>
        <v>0</v>
      </c>
      <c r="J128" s="173"/>
      <c r="K128" s="174">
        <f>ROUND(E128*J128,2)</f>
        <v>0</v>
      </c>
      <c r="L128" s="174">
        <v>21</v>
      </c>
      <c r="M128" s="174">
        <f>G128*(1+L128/100)</f>
        <v>0</v>
      </c>
      <c r="N128" s="172">
        <v>0</v>
      </c>
      <c r="O128" s="172">
        <f>ROUND(E128*N128,2)</f>
        <v>0</v>
      </c>
      <c r="P128" s="172">
        <v>0</v>
      </c>
      <c r="Q128" s="172">
        <f>ROUND(E128*P128,2)</f>
        <v>0</v>
      </c>
      <c r="R128" s="174" t="s">
        <v>138</v>
      </c>
      <c r="S128" s="174" t="s">
        <v>128</v>
      </c>
      <c r="T128" s="175" t="s">
        <v>128</v>
      </c>
      <c r="U128" s="157">
        <v>0</v>
      </c>
      <c r="V128" s="157">
        <f>ROUND(E128*U128,2)</f>
        <v>0</v>
      </c>
      <c r="W128" s="157"/>
      <c r="X128" s="157" t="s">
        <v>129</v>
      </c>
      <c r="Y128" s="157" t="s">
        <v>130</v>
      </c>
      <c r="Z128" s="146"/>
      <c r="AA128" s="146"/>
      <c r="AB128" s="146"/>
      <c r="AC128" s="146"/>
      <c r="AD128" s="146"/>
      <c r="AE128" s="146"/>
      <c r="AF128" s="146"/>
      <c r="AG128" s="146" t="s">
        <v>131</v>
      </c>
      <c r="AH128" s="146"/>
      <c r="AI128" s="146"/>
      <c r="AJ128" s="146"/>
      <c r="AK128" s="146"/>
      <c r="AL128" s="146"/>
      <c r="AM128" s="146"/>
      <c r="AN128" s="146"/>
      <c r="AO128" s="146"/>
      <c r="AP128" s="146"/>
      <c r="AQ128" s="146"/>
      <c r="AR128" s="146"/>
      <c r="AS128" s="146"/>
      <c r="AT128" s="146"/>
      <c r="AU128" s="146"/>
      <c r="AV128" s="146"/>
      <c r="AW128" s="146"/>
      <c r="AX128" s="146"/>
      <c r="AY128" s="146"/>
      <c r="AZ128" s="146"/>
      <c r="BA128" s="146"/>
      <c r="BB128" s="146"/>
      <c r="BC128" s="146"/>
      <c r="BD128" s="146"/>
      <c r="BE128" s="146"/>
      <c r="BF128" s="146"/>
      <c r="BG128" s="146"/>
      <c r="BH128" s="146"/>
    </row>
    <row r="129" spans="1:60" outlineLevel="2" x14ac:dyDescent="0.2">
      <c r="A129" s="153"/>
      <c r="B129" s="154"/>
      <c r="C129" s="186" t="s">
        <v>257</v>
      </c>
      <c r="D129" s="159"/>
      <c r="E129" s="160"/>
      <c r="F129" s="157"/>
      <c r="G129" s="157"/>
      <c r="H129" s="157"/>
      <c r="I129" s="157"/>
      <c r="J129" s="157"/>
      <c r="K129" s="157"/>
      <c r="L129" s="157"/>
      <c r="M129" s="157"/>
      <c r="N129" s="156"/>
      <c r="O129" s="156"/>
      <c r="P129" s="156"/>
      <c r="Q129" s="156"/>
      <c r="R129" s="157"/>
      <c r="S129" s="157"/>
      <c r="T129" s="157"/>
      <c r="U129" s="157"/>
      <c r="V129" s="157"/>
      <c r="W129" s="157"/>
      <c r="X129" s="157"/>
      <c r="Y129" s="157"/>
      <c r="Z129" s="146"/>
      <c r="AA129" s="146"/>
      <c r="AB129" s="146"/>
      <c r="AC129" s="146"/>
      <c r="AD129" s="146"/>
      <c r="AE129" s="146"/>
      <c r="AF129" s="146"/>
      <c r="AG129" s="146" t="s">
        <v>133</v>
      </c>
      <c r="AH129" s="146">
        <v>0</v>
      </c>
      <c r="AI129" s="146"/>
      <c r="AJ129" s="146"/>
      <c r="AK129" s="146"/>
      <c r="AL129" s="146"/>
      <c r="AM129" s="146"/>
      <c r="AN129" s="146"/>
      <c r="AO129" s="146"/>
      <c r="AP129" s="146"/>
      <c r="AQ129" s="146"/>
      <c r="AR129" s="146"/>
      <c r="AS129" s="146"/>
      <c r="AT129" s="146"/>
      <c r="AU129" s="146"/>
      <c r="AV129" s="146"/>
      <c r="AW129" s="146"/>
      <c r="AX129" s="146"/>
      <c r="AY129" s="146"/>
      <c r="AZ129" s="146"/>
      <c r="BA129" s="146"/>
      <c r="BB129" s="146"/>
      <c r="BC129" s="146"/>
      <c r="BD129" s="146"/>
      <c r="BE129" s="146"/>
      <c r="BF129" s="146"/>
      <c r="BG129" s="146"/>
      <c r="BH129" s="146"/>
    </row>
    <row r="130" spans="1:60" outlineLevel="3" x14ac:dyDescent="0.2">
      <c r="A130" s="153"/>
      <c r="B130" s="154"/>
      <c r="C130" s="186" t="s">
        <v>258</v>
      </c>
      <c r="D130" s="159"/>
      <c r="E130" s="160">
        <v>105.01</v>
      </c>
      <c r="F130" s="157"/>
      <c r="G130" s="157"/>
      <c r="H130" s="157"/>
      <c r="I130" s="157"/>
      <c r="J130" s="157"/>
      <c r="K130" s="157"/>
      <c r="L130" s="157"/>
      <c r="M130" s="157"/>
      <c r="N130" s="156"/>
      <c r="O130" s="156"/>
      <c r="P130" s="156"/>
      <c r="Q130" s="156"/>
      <c r="R130" s="157"/>
      <c r="S130" s="157"/>
      <c r="T130" s="157"/>
      <c r="U130" s="157"/>
      <c r="V130" s="157"/>
      <c r="W130" s="157"/>
      <c r="X130" s="157"/>
      <c r="Y130" s="157"/>
      <c r="Z130" s="146"/>
      <c r="AA130" s="146"/>
      <c r="AB130" s="146"/>
      <c r="AC130" s="146"/>
      <c r="AD130" s="146"/>
      <c r="AE130" s="146"/>
      <c r="AF130" s="146"/>
      <c r="AG130" s="146" t="s">
        <v>133</v>
      </c>
      <c r="AH130" s="146">
        <v>0</v>
      </c>
      <c r="AI130" s="146"/>
      <c r="AJ130" s="146"/>
      <c r="AK130" s="146"/>
      <c r="AL130" s="146"/>
      <c r="AM130" s="146"/>
      <c r="AN130" s="146"/>
      <c r="AO130" s="146"/>
      <c r="AP130" s="146"/>
      <c r="AQ130" s="146"/>
      <c r="AR130" s="146"/>
      <c r="AS130" s="146"/>
      <c r="AT130" s="146"/>
      <c r="AU130" s="146"/>
      <c r="AV130" s="146"/>
      <c r="AW130" s="146"/>
      <c r="AX130" s="146"/>
      <c r="AY130" s="146"/>
      <c r="AZ130" s="146"/>
      <c r="BA130" s="146"/>
      <c r="BB130" s="146"/>
      <c r="BC130" s="146"/>
      <c r="BD130" s="146"/>
      <c r="BE130" s="146"/>
      <c r="BF130" s="146"/>
      <c r="BG130" s="146"/>
      <c r="BH130" s="146"/>
    </row>
    <row r="131" spans="1:60" outlineLevel="1" x14ac:dyDescent="0.2">
      <c r="A131" s="169">
        <v>33</v>
      </c>
      <c r="B131" s="170" t="s">
        <v>259</v>
      </c>
      <c r="C131" s="185" t="s">
        <v>260</v>
      </c>
      <c r="D131" s="171" t="s">
        <v>126</v>
      </c>
      <c r="E131" s="172">
        <v>18</v>
      </c>
      <c r="F131" s="173"/>
      <c r="G131" s="174">
        <f>ROUND(E131*F131,2)</f>
        <v>0</v>
      </c>
      <c r="H131" s="173"/>
      <c r="I131" s="174">
        <f>ROUND(E131*H131,2)</f>
        <v>0</v>
      </c>
      <c r="J131" s="173"/>
      <c r="K131" s="174">
        <f>ROUND(E131*J131,2)</f>
        <v>0</v>
      </c>
      <c r="L131" s="174">
        <v>21</v>
      </c>
      <c r="M131" s="174">
        <f>G131*(1+L131/100)</f>
        <v>0</v>
      </c>
      <c r="N131" s="172">
        <v>6.4000000000000005E-4</v>
      </c>
      <c r="O131" s="172">
        <f>ROUND(E131*N131,2)</f>
        <v>0.01</v>
      </c>
      <c r="P131" s="172">
        <v>0</v>
      </c>
      <c r="Q131" s="172">
        <f>ROUND(E131*P131,2)</f>
        <v>0</v>
      </c>
      <c r="R131" s="174"/>
      <c r="S131" s="174" t="s">
        <v>261</v>
      </c>
      <c r="T131" s="175" t="s">
        <v>262</v>
      </c>
      <c r="U131" s="157">
        <v>0</v>
      </c>
      <c r="V131" s="157">
        <f>ROUND(E131*U131,2)</f>
        <v>0</v>
      </c>
      <c r="W131" s="157"/>
      <c r="X131" s="157" t="s">
        <v>129</v>
      </c>
      <c r="Y131" s="157" t="s">
        <v>130</v>
      </c>
      <c r="Z131" s="146"/>
      <c r="AA131" s="146"/>
      <c r="AB131" s="146"/>
      <c r="AC131" s="146"/>
      <c r="AD131" s="146"/>
      <c r="AE131" s="146"/>
      <c r="AF131" s="146"/>
      <c r="AG131" s="146" t="s">
        <v>131</v>
      </c>
      <c r="AH131" s="146"/>
      <c r="AI131" s="146"/>
      <c r="AJ131" s="146"/>
      <c r="AK131" s="146"/>
      <c r="AL131" s="146"/>
      <c r="AM131" s="146"/>
      <c r="AN131" s="146"/>
      <c r="AO131" s="146"/>
      <c r="AP131" s="146"/>
      <c r="AQ131" s="146"/>
      <c r="AR131" s="146"/>
      <c r="AS131" s="146"/>
      <c r="AT131" s="146"/>
      <c r="AU131" s="146"/>
      <c r="AV131" s="146"/>
      <c r="AW131" s="146"/>
      <c r="AX131" s="146"/>
      <c r="AY131" s="146"/>
      <c r="AZ131" s="146"/>
      <c r="BA131" s="146"/>
      <c r="BB131" s="146"/>
      <c r="BC131" s="146"/>
      <c r="BD131" s="146"/>
      <c r="BE131" s="146"/>
      <c r="BF131" s="146"/>
      <c r="BG131" s="146"/>
      <c r="BH131" s="146"/>
    </row>
    <row r="132" spans="1:60" outlineLevel="2" x14ac:dyDescent="0.2">
      <c r="A132" s="153"/>
      <c r="B132" s="154"/>
      <c r="C132" s="186" t="s">
        <v>263</v>
      </c>
      <c r="D132" s="159"/>
      <c r="E132" s="160"/>
      <c r="F132" s="157"/>
      <c r="G132" s="157"/>
      <c r="H132" s="157"/>
      <c r="I132" s="157"/>
      <c r="J132" s="157"/>
      <c r="K132" s="157"/>
      <c r="L132" s="157"/>
      <c r="M132" s="157"/>
      <c r="N132" s="156"/>
      <c r="O132" s="156"/>
      <c r="P132" s="156"/>
      <c r="Q132" s="156"/>
      <c r="R132" s="157"/>
      <c r="S132" s="157"/>
      <c r="T132" s="157"/>
      <c r="U132" s="157"/>
      <c r="V132" s="157"/>
      <c r="W132" s="157"/>
      <c r="X132" s="157"/>
      <c r="Y132" s="157"/>
      <c r="Z132" s="146"/>
      <c r="AA132" s="146"/>
      <c r="AB132" s="146"/>
      <c r="AC132" s="146"/>
      <c r="AD132" s="146"/>
      <c r="AE132" s="146"/>
      <c r="AF132" s="146"/>
      <c r="AG132" s="146" t="s">
        <v>133</v>
      </c>
      <c r="AH132" s="146">
        <v>0</v>
      </c>
      <c r="AI132" s="146"/>
      <c r="AJ132" s="146"/>
      <c r="AK132" s="146"/>
      <c r="AL132" s="146"/>
      <c r="AM132" s="146"/>
      <c r="AN132" s="146"/>
      <c r="AO132" s="146"/>
      <c r="AP132" s="146"/>
      <c r="AQ132" s="146"/>
      <c r="AR132" s="146"/>
      <c r="AS132" s="146"/>
      <c r="AT132" s="146"/>
      <c r="AU132" s="146"/>
      <c r="AV132" s="146"/>
      <c r="AW132" s="146"/>
      <c r="AX132" s="146"/>
      <c r="AY132" s="146"/>
      <c r="AZ132" s="146"/>
      <c r="BA132" s="146"/>
      <c r="BB132" s="146"/>
      <c r="BC132" s="146"/>
      <c r="BD132" s="146"/>
      <c r="BE132" s="146"/>
      <c r="BF132" s="146"/>
      <c r="BG132" s="146"/>
      <c r="BH132" s="146"/>
    </row>
    <row r="133" spans="1:60" outlineLevel="3" x14ac:dyDescent="0.2">
      <c r="A133" s="153"/>
      <c r="B133" s="154"/>
      <c r="C133" s="186" t="s">
        <v>264</v>
      </c>
      <c r="D133" s="159"/>
      <c r="E133" s="160">
        <v>18</v>
      </c>
      <c r="F133" s="157"/>
      <c r="G133" s="157"/>
      <c r="H133" s="157"/>
      <c r="I133" s="157"/>
      <c r="J133" s="157"/>
      <c r="K133" s="157"/>
      <c r="L133" s="157"/>
      <c r="M133" s="157"/>
      <c r="N133" s="156"/>
      <c r="O133" s="156"/>
      <c r="P133" s="156"/>
      <c r="Q133" s="156"/>
      <c r="R133" s="157"/>
      <c r="S133" s="157"/>
      <c r="T133" s="157"/>
      <c r="U133" s="157"/>
      <c r="V133" s="157"/>
      <c r="W133" s="157"/>
      <c r="X133" s="157"/>
      <c r="Y133" s="157"/>
      <c r="Z133" s="146"/>
      <c r="AA133" s="146"/>
      <c r="AB133" s="146"/>
      <c r="AC133" s="146"/>
      <c r="AD133" s="146"/>
      <c r="AE133" s="146"/>
      <c r="AF133" s="146"/>
      <c r="AG133" s="146" t="s">
        <v>133</v>
      </c>
      <c r="AH133" s="146">
        <v>0</v>
      </c>
      <c r="AI133" s="146"/>
      <c r="AJ133" s="146"/>
      <c r="AK133" s="146"/>
      <c r="AL133" s="146"/>
      <c r="AM133" s="146"/>
      <c r="AN133" s="146"/>
      <c r="AO133" s="146"/>
      <c r="AP133" s="146"/>
      <c r="AQ133" s="146"/>
      <c r="AR133" s="146"/>
      <c r="AS133" s="146"/>
      <c r="AT133" s="146"/>
      <c r="AU133" s="146"/>
      <c r="AV133" s="146"/>
      <c r="AW133" s="146"/>
      <c r="AX133" s="146"/>
      <c r="AY133" s="146"/>
      <c r="AZ133" s="146"/>
      <c r="BA133" s="146"/>
      <c r="BB133" s="146"/>
      <c r="BC133" s="146"/>
      <c r="BD133" s="146"/>
      <c r="BE133" s="146"/>
      <c r="BF133" s="146"/>
      <c r="BG133" s="146"/>
      <c r="BH133" s="146"/>
    </row>
    <row r="134" spans="1:60" outlineLevel="1" x14ac:dyDescent="0.2">
      <c r="A134" s="177">
        <v>34</v>
      </c>
      <c r="B134" s="178" t="s">
        <v>265</v>
      </c>
      <c r="C134" s="187" t="s">
        <v>266</v>
      </c>
      <c r="D134" s="179" t="s">
        <v>126</v>
      </c>
      <c r="E134" s="180">
        <v>18</v>
      </c>
      <c r="F134" s="181"/>
      <c r="G134" s="182">
        <f>ROUND(E134*F134,2)</f>
        <v>0</v>
      </c>
      <c r="H134" s="181"/>
      <c r="I134" s="182">
        <f>ROUND(E134*H134,2)</f>
        <v>0</v>
      </c>
      <c r="J134" s="181"/>
      <c r="K134" s="182">
        <f>ROUND(E134*J134,2)</f>
        <v>0</v>
      </c>
      <c r="L134" s="182">
        <v>21</v>
      </c>
      <c r="M134" s="182">
        <f>G134*(1+L134/100)</f>
        <v>0</v>
      </c>
      <c r="N134" s="180">
        <v>0</v>
      </c>
      <c r="O134" s="180">
        <f>ROUND(E134*N134,2)</f>
        <v>0</v>
      </c>
      <c r="P134" s="180">
        <v>0</v>
      </c>
      <c r="Q134" s="180">
        <f>ROUND(E134*P134,2)</f>
        <v>0</v>
      </c>
      <c r="R134" s="182"/>
      <c r="S134" s="182" t="s">
        <v>261</v>
      </c>
      <c r="T134" s="183" t="s">
        <v>262</v>
      </c>
      <c r="U134" s="157">
        <v>0</v>
      </c>
      <c r="V134" s="157">
        <f>ROUND(E134*U134,2)</f>
        <v>0</v>
      </c>
      <c r="W134" s="157"/>
      <c r="X134" s="157" t="s">
        <v>129</v>
      </c>
      <c r="Y134" s="157" t="s">
        <v>130</v>
      </c>
      <c r="Z134" s="146"/>
      <c r="AA134" s="146"/>
      <c r="AB134" s="146"/>
      <c r="AC134" s="146"/>
      <c r="AD134" s="146"/>
      <c r="AE134" s="146"/>
      <c r="AF134" s="146"/>
      <c r="AG134" s="146" t="s">
        <v>131</v>
      </c>
      <c r="AH134" s="146"/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6"/>
      <c r="AV134" s="146"/>
      <c r="AW134" s="146"/>
      <c r="AX134" s="146"/>
      <c r="AY134" s="146"/>
      <c r="AZ134" s="146"/>
      <c r="BA134" s="146"/>
      <c r="BB134" s="146"/>
      <c r="BC134" s="146"/>
      <c r="BD134" s="146"/>
      <c r="BE134" s="146"/>
      <c r="BF134" s="146"/>
      <c r="BG134" s="146"/>
      <c r="BH134" s="146"/>
    </row>
    <row r="135" spans="1:60" outlineLevel="1" x14ac:dyDescent="0.2">
      <c r="A135" s="177">
        <v>35</v>
      </c>
      <c r="B135" s="178" t="s">
        <v>267</v>
      </c>
      <c r="C135" s="187" t="s">
        <v>268</v>
      </c>
      <c r="D135" s="179" t="s">
        <v>137</v>
      </c>
      <c r="E135" s="180">
        <v>120</v>
      </c>
      <c r="F135" s="181"/>
      <c r="G135" s="182">
        <f>ROUND(E135*F135,2)</f>
        <v>0</v>
      </c>
      <c r="H135" s="181"/>
      <c r="I135" s="182">
        <f>ROUND(E135*H135,2)</f>
        <v>0</v>
      </c>
      <c r="J135" s="181"/>
      <c r="K135" s="182">
        <f>ROUND(E135*J135,2)</f>
        <v>0</v>
      </c>
      <c r="L135" s="182">
        <v>21</v>
      </c>
      <c r="M135" s="182">
        <f>G135*(1+L135/100)</f>
        <v>0</v>
      </c>
      <c r="N135" s="180">
        <v>5.5000000000000003E-4</v>
      </c>
      <c r="O135" s="180">
        <f>ROUND(E135*N135,2)</f>
        <v>7.0000000000000007E-2</v>
      </c>
      <c r="P135" s="180">
        <v>0</v>
      </c>
      <c r="Q135" s="180">
        <f>ROUND(E135*P135,2)</f>
        <v>0</v>
      </c>
      <c r="R135" s="182"/>
      <c r="S135" s="182" t="s">
        <v>261</v>
      </c>
      <c r="T135" s="183" t="s">
        <v>262</v>
      </c>
      <c r="U135" s="157">
        <v>0</v>
      </c>
      <c r="V135" s="157">
        <f>ROUND(E135*U135,2)</f>
        <v>0</v>
      </c>
      <c r="W135" s="157"/>
      <c r="X135" s="157" t="s">
        <v>129</v>
      </c>
      <c r="Y135" s="157" t="s">
        <v>130</v>
      </c>
      <c r="Z135" s="146"/>
      <c r="AA135" s="146"/>
      <c r="AB135" s="146"/>
      <c r="AC135" s="146"/>
      <c r="AD135" s="146"/>
      <c r="AE135" s="146"/>
      <c r="AF135" s="146"/>
      <c r="AG135" s="146" t="s">
        <v>131</v>
      </c>
      <c r="AH135" s="146"/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46"/>
      <c r="AV135" s="146"/>
      <c r="AW135" s="146"/>
      <c r="AX135" s="146"/>
      <c r="AY135" s="146"/>
      <c r="AZ135" s="146"/>
      <c r="BA135" s="146"/>
      <c r="BB135" s="146"/>
      <c r="BC135" s="146"/>
      <c r="BD135" s="146"/>
      <c r="BE135" s="146"/>
      <c r="BF135" s="146"/>
      <c r="BG135" s="146"/>
      <c r="BH135" s="146"/>
    </row>
    <row r="136" spans="1:60" outlineLevel="1" x14ac:dyDescent="0.2">
      <c r="A136" s="177">
        <v>36</v>
      </c>
      <c r="B136" s="178" t="s">
        <v>269</v>
      </c>
      <c r="C136" s="187" t="s">
        <v>270</v>
      </c>
      <c r="D136" s="179" t="s">
        <v>137</v>
      </c>
      <c r="E136" s="180">
        <v>120</v>
      </c>
      <c r="F136" s="181"/>
      <c r="G136" s="182">
        <f>ROUND(E136*F136,2)</f>
        <v>0</v>
      </c>
      <c r="H136" s="181"/>
      <c r="I136" s="182">
        <f>ROUND(E136*H136,2)</f>
        <v>0</v>
      </c>
      <c r="J136" s="181"/>
      <c r="K136" s="182">
        <f>ROUND(E136*J136,2)</f>
        <v>0</v>
      </c>
      <c r="L136" s="182">
        <v>21</v>
      </c>
      <c r="M136" s="182">
        <f>G136*(1+L136/100)</f>
        <v>0</v>
      </c>
      <c r="N136" s="180">
        <v>0</v>
      </c>
      <c r="O136" s="180">
        <f>ROUND(E136*N136,2)</f>
        <v>0</v>
      </c>
      <c r="P136" s="180">
        <v>0</v>
      </c>
      <c r="Q136" s="180">
        <f>ROUND(E136*P136,2)</f>
        <v>0</v>
      </c>
      <c r="R136" s="182"/>
      <c r="S136" s="182" t="s">
        <v>261</v>
      </c>
      <c r="T136" s="183" t="s">
        <v>262</v>
      </c>
      <c r="U136" s="157">
        <v>0</v>
      </c>
      <c r="V136" s="157">
        <f>ROUND(E136*U136,2)</f>
        <v>0</v>
      </c>
      <c r="W136" s="157"/>
      <c r="X136" s="157" t="s">
        <v>129</v>
      </c>
      <c r="Y136" s="157" t="s">
        <v>130</v>
      </c>
      <c r="Z136" s="146"/>
      <c r="AA136" s="146"/>
      <c r="AB136" s="146"/>
      <c r="AC136" s="146"/>
      <c r="AD136" s="146"/>
      <c r="AE136" s="146"/>
      <c r="AF136" s="146"/>
      <c r="AG136" s="146" t="s">
        <v>131</v>
      </c>
      <c r="AH136" s="146"/>
      <c r="AI136" s="146"/>
      <c r="AJ136" s="146"/>
      <c r="AK136" s="146"/>
      <c r="AL136" s="146"/>
      <c r="AM136" s="146"/>
      <c r="AN136" s="146"/>
      <c r="AO136" s="146"/>
      <c r="AP136" s="146"/>
      <c r="AQ136" s="146"/>
      <c r="AR136" s="146"/>
      <c r="AS136" s="146"/>
      <c r="AT136" s="146"/>
      <c r="AU136" s="146"/>
      <c r="AV136" s="146"/>
      <c r="AW136" s="146"/>
      <c r="AX136" s="146"/>
      <c r="AY136" s="146"/>
      <c r="AZ136" s="146"/>
      <c r="BA136" s="146"/>
      <c r="BB136" s="146"/>
      <c r="BC136" s="146"/>
      <c r="BD136" s="146"/>
      <c r="BE136" s="146"/>
      <c r="BF136" s="146"/>
      <c r="BG136" s="146"/>
      <c r="BH136" s="146"/>
    </row>
    <row r="137" spans="1:60" outlineLevel="1" x14ac:dyDescent="0.2">
      <c r="A137" s="177">
        <v>37</v>
      </c>
      <c r="B137" s="178" t="s">
        <v>271</v>
      </c>
      <c r="C137" s="187" t="s">
        <v>272</v>
      </c>
      <c r="D137" s="179" t="s">
        <v>273</v>
      </c>
      <c r="E137" s="180">
        <v>4.0949999999999998</v>
      </c>
      <c r="F137" s="181"/>
      <c r="G137" s="182">
        <f>ROUND(E137*F137,2)</f>
        <v>0</v>
      </c>
      <c r="H137" s="181"/>
      <c r="I137" s="182">
        <f>ROUND(E137*H137,2)</f>
        <v>0</v>
      </c>
      <c r="J137" s="181"/>
      <c r="K137" s="182">
        <f>ROUND(E137*J137,2)</f>
        <v>0</v>
      </c>
      <c r="L137" s="182">
        <v>21</v>
      </c>
      <c r="M137" s="182">
        <f>G137*(1+L137/100)</f>
        <v>0</v>
      </c>
      <c r="N137" s="180">
        <v>1E-3</v>
      </c>
      <c r="O137" s="180">
        <f>ROUND(E137*N137,2)</f>
        <v>0</v>
      </c>
      <c r="P137" s="180">
        <v>0</v>
      </c>
      <c r="Q137" s="180">
        <f>ROUND(E137*P137,2)</f>
        <v>0</v>
      </c>
      <c r="R137" s="182" t="s">
        <v>274</v>
      </c>
      <c r="S137" s="182" t="s">
        <v>128</v>
      </c>
      <c r="T137" s="183" t="s">
        <v>128</v>
      </c>
      <c r="U137" s="157">
        <v>0</v>
      </c>
      <c r="V137" s="157">
        <f>ROUND(E137*U137,2)</f>
        <v>0</v>
      </c>
      <c r="W137" s="157"/>
      <c r="X137" s="157" t="s">
        <v>275</v>
      </c>
      <c r="Y137" s="157" t="s">
        <v>130</v>
      </c>
      <c r="Z137" s="146"/>
      <c r="AA137" s="146"/>
      <c r="AB137" s="146"/>
      <c r="AC137" s="146"/>
      <c r="AD137" s="146"/>
      <c r="AE137" s="146"/>
      <c r="AF137" s="146"/>
      <c r="AG137" s="146" t="s">
        <v>276</v>
      </c>
      <c r="AH137" s="146"/>
      <c r="AI137" s="146"/>
      <c r="AJ137" s="146"/>
      <c r="AK137" s="146"/>
      <c r="AL137" s="146"/>
      <c r="AM137" s="146"/>
      <c r="AN137" s="146"/>
      <c r="AO137" s="146"/>
      <c r="AP137" s="146"/>
      <c r="AQ137" s="146"/>
      <c r="AR137" s="146"/>
      <c r="AS137" s="146"/>
      <c r="AT137" s="146"/>
      <c r="AU137" s="146"/>
      <c r="AV137" s="146"/>
      <c r="AW137" s="146"/>
      <c r="AX137" s="146"/>
      <c r="AY137" s="146"/>
      <c r="AZ137" s="146"/>
      <c r="BA137" s="146"/>
      <c r="BB137" s="146"/>
      <c r="BC137" s="146"/>
      <c r="BD137" s="146"/>
      <c r="BE137" s="146"/>
      <c r="BF137" s="146"/>
      <c r="BG137" s="146"/>
      <c r="BH137" s="146"/>
    </row>
    <row r="138" spans="1:60" outlineLevel="1" x14ac:dyDescent="0.2">
      <c r="A138" s="169">
        <v>38</v>
      </c>
      <c r="B138" s="170" t="s">
        <v>277</v>
      </c>
      <c r="C138" s="185" t="s">
        <v>278</v>
      </c>
      <c r="D138" s="171" t="s">
        <v>256</v>
      </c>
      <c r="E138" s="172">
        <v>16.2</v>
      </c>
      <c r="F138" s="173"/>
      <c r="G138" s="174">
        <f>ROUND(E138*F138,2)</f>
        <v>0</v>
      </c>
      <c r="H138" s="173"/>
      <c r="I138" s="174">
        <f>ROUND(E138*H138,2)</f>
        <v>0</v>
      </c>
      <c r="J138" s="173"/>
      <c r="K138" s="174">
        <f>ROUND(E138*J138,2)</f>
        <v>0</v>
      </c>
      <c r="L138" s="174">
        <v>21</v>
      </c>
      <c r="M138" s="174">
        <f>G138*(1+L138/100)</f>
        <v>0</v>
      </c>
      <c r="N138" s="172">
        <v>1</v>
      </c>
      <c r="O138" s="172">
        <f>ROUND(E138*N138,2)</f>
        <v>16.2</v>
      </c>
      <c r="P138" s="172">
        <v>0</v>
      </c>
      <c r="Q138" s="172">
        <f>ROUND(E138*P138,2)</f>
        <v>0</v>
      </c>
      <c r="R138" s="174" t="s">
        <v>274</v>
      </c>
      <c r="S138" s="174" t="s">
        <v>128</v>
      </c>
      <c r="T138" s="175" t="s">
        <v>128</v>
      </c>
      <c r="U138" s="157">
        <v>0</v>
      </c>
      <c r="V138" s="157">
        <f>ROUND(E138*U138,2)</f>
        <v>0</v>
      </c>
      <c r="W138" s="157"/>
      <c r="X138" s="157" t="s">
        <v>275</v>
      </c>
      <c r="Y138" s="157" t="s">
        <v>130</v>
      </c>
      <c r="Z138" s="146"/>
      <c r="AA138" s="146"/>
      <c r="AB138" s="146"/>
      <c r="AC138" s="146"/>
      <c r="AD138" s="146"/>
      <c r="AE138" s="146"/>
      <c r="AF138" s="146"/>
      <c r="AG138" s="146" t="s">
        <v>276</v>
      </c>
      <c r="AH138" s="146"/>
      <c r="AI138" s="146"/>
      <c r="AJ138" s="146"/>
      <c r="AK138" s="146"/>
      <c r="AL138" s="146"/>
      <c r="AM138" s="146"/>
      <c r="AN138" s="146"/>
      <c r="AO138" s="146"/>
      <c r="AP138" s="146"/>
      <c r="AQ138" s="146"/>
      <c r="AR138" s="146"/>
      <c r="AS138" s="146"/>
      <c r="AT138" s="146"/>
      <c r="AU138" s="146"/>
      <c r="AV138" s="146"/>
      <c r="AW138" s="146"/>
      <c r="AX138" s="146"/>
      <c r="AY138" s="146"/>
      <c r="AZ138" s="146"/>
      <c r="BA138" s="146"/>
      <c r="BB138" s="146"/>
      <c r="BC138" s="146"/>
      <c r="BD138" s="146"/>
      <c r="BE138" s="146"/>
      <c r="BF138" s="146"/>
      <c r="BG138" s="146"/>
      <c r="BH138" s="146"/>
    </row>
    <row r="139" spans="1:60" outlineLevel="2" x14ac:dyDescent="0.2">
      <c r="A139" s="153"/>
      <c r="B139" s="154"/>
      <c r="C139" s="186" t="s">
        <v>279</v>
      </c>
      <c r="D139" s="159"/>
      <c r="E139" s="160"/>
      <c r="F139" s="157"/>
      <c r="G139" s="157"/>
      <c r="H139" s="157"/>
      <c r="I139" s="157"/>
      <c r="J139" s="157"/>
      <c r="K139" s="157"/>
      <c r="L139" s="157"/>
      <c r="M139" s="157"/>
      <c r="N139" s="156"/>
      <c r="O139" s="156"/>
      <c r="P139" s="156"/>
      <c r="Q139" s="156"/>
      <c r="R139" s="157"/>
      <c r="S139" s="157"/>
      <c r="T139" s="157"/>
      <c r="U139" s="157"/>
      <c r="V139" s="157"/>
      <c r="W139" s="157"/>
      <c r="X139" s="157"/>
      <c r="Y139" s="157"/>
      <c r="Z139" s="146"/>
      <c r="AA139" s="146"/>
      <c r="AB139" s="146"/>
      <c r="AC139" s="146"/>
      <c r="AD139" s="146"/>
      <c r="AE139" s="146"/>
      <c r="AF139" s="146"/>
      <c r="AG139" s="146" t="s">
        <v>133</v>
      </c>
      <c r="AH139" s="146">
        <v>0</v>
      </c>
      <c r="AI139" s="146"/>
      <c r="AJ139" s="146"/>
      <c r="AK139" s="146"/>
      <c r="AL139" s="146"/>
      <c r="AM139" s="146"/>
      <c r="AN139" s="146"/>
      <c r="AO139" s="146"/>
      <c r="AP139" s="146"/>
      <c r="AQ139" s="146"/>
      <c r="AR139" s="146"/>
      <c r="AS139" s="146"/>
      <c r="AT139" s="146"/>
      <c r="AU139" s="146"/>
      <c r="AV139" s="146"/>
      <c r="AW139" s="146"/>
      <c r="AX139" s="146"/>
      <c r="AY139" s="146"/>
      <c r="AZ139" s="146"/>
      <c r="BA139" s="146"/>
      <c r="BB139" s="146"/>
      <c r="BC139" s="146"/>
      <c r="BD139" s="146"/>
      <c r="BE139" s="146"/>
      <c r="BF139" s="146"/>
      <c r="BG139" s="146"/>
      <c r="BH139" s="146"/>
    </row>
    <row r="140" spans="1:60" outlineLevel="3" x14ac:dyDescent="0.2">
      <c r="A140" s="153"/>
      <c r="B140" s="154"/>
      <c r="C140" s="186" t="s">
        <v>280</v>
      </c>
      <c r="D140" s="159"/>
      <c r="E140" s="160">
        <v>16.2</v>
      </c>
      <c r="F140" s="157"/>
      <c r="G140" s="157"/>
      <c r="H140" s="157"/>
      <c r="I140" s="157"/>
      <c r="J140" s="157"/>
      <c r="K140" s="157"/>
      <c r="L140" s="157"/>
      <c r="M140" s="157"/>
      <c r="N140" s="156"/>
      <c r="O140" s="156"/>
      <c r="P140" s="156"/>
      <c r="Q140" s="156"/>
      <c r="R140" s="157"/>
      <c r="S140" s="157"/>
      <c r="T140" s="157"/>
      <c r="U140" s="157"/>
      <c r="V140" s="157"/>
      <c r="W140" s="157"/>
      <c r="X140" s="157"/>
      <c r="Y140" s="157"/>
      <c r="Z140" s="146"/>
      <c r="AA140" s="146"/>
      <c r="AB140" s="146"/>
      <c r="AC140" s="146"/>
      <c r="AD140" s="146"/>
      <c r="AE140" s="146"/>
      <c r="AF140" s="146"/>
      <c r="AG140" s="146" t="s">
        <v>133</v>
      </c>
      <c r="AH140" s="146">
        <v>0</v>
      </c>
      <c r="AI140" s="146"/>
      <c r="AJ140" s="146"/>
      <c r="AK140" s="146"/>
      <c r="AL140" s="146"/>
      <c r="AM140" s="146"/>
      <c r="AN140" s="146"/>
      <c r="AO140" s="146"/>
      <c r="AP140" s="146"/>
      <c r="AQ140" s="146"/>
      <c r="AR140" s="146"/>
      <c r="AS140" s="146"/>
      <c r="AT140" s="146"/>
      <c r="AU140" s="146"/>
      <c r="AV140" s="146"/>
      <c r="AW140" s="146"/>
      <c r="AX140" s="146"/>
      <c r="AY140" s="146"/>
      <c r="AZ140" s="146"/>
      <c r="BA140" s="146"/>
      <c r="BB140" s="146"/>
      <c r="BC140" s="146"/>
      <c r="BD140" s="146"/>
      <c r="BE140" s="146"/>
      <c r="BF140" s="146"/>
      <c r="BG140" s="146"/>
      <c r="BH140" s="146"/>
    </row>
    <row r="141" spans="1:60" outlineLevel="1" x14ac:dyDescent="0.2">
      <c r="A141" s="169">
        <v>39</v>
      </c>
      <c r="B141" s="170" t="s">
        <v>281</v>
      </c>
      <c r="C141" s="185" t="s">
        <v>282</v>
      </c>
      <c r="D141" s="171" t="s">
        <v>256</v>
      </c>
      <c r="E141" s="172">
        <v>109.56</v>
      </c>
      <c r="F141" s="173"/>
      <c r="G141" s="174">
        <f>ROUND(E141*F141,2)</f>
        <v>0</v>
      </c>
      <c r="H141" s="173"/>
      <c r="I141" s="174">
        <f>ROUND(E141*H141,2)</f>
        <v>0</v>
      </c>
      <c r="J141" s="173"/>
      <c r="K141" s="174">
        <f>ROUND(E141*J141,2)</f>
        <v>0</v>
      </c>
      <c r="L141" s="174">
        <v>21</v>
      </c>
      <c r="M141" s="174">
        <f>G141*(1+L141/100)</f>
        <v>0</v>
      </c>
      <c r="N141" s="172">
        <v>1</v>
      </c>
      <c r="O141" s="172">
        <f>ROUND(E141*N141,2)</f>
        <v>109.56</v>
      </c>
      <c r="P141" s="172">
        <v>0</v>
      </c>
      <c r="Q141" s="172">
        <f>ROUND(E141*P141,2)</f>
        <v>0</v>
      </c>
      <c r="R141" s="174" t="s">
        <v>274</v>
      </c>
      <c r="S141" s="174" t="s">
        <v>128</v>
      </c>
      <c r="T141" s="175" t="s">
        <v>128</v>
      </c>
      <c r="U141" s="157">
        <v>0</v>
      </c>
      <c r="V141" s="157">
        <f>ROUND(E141*U141,2)</f>
        <v>0</v>
      </c>
      <c r="W141" s="157"/>
      <c r="X141" s="157" t="s">
        <v>275</v>
      </c>
      <c r="Y141" s="157" t="s">
        <v>130</v>
      </c>
      <c r="Z141" s="146"/>
      <c r="AA141" s="146"/>
      <c r="AB141" s="146"/>
      <c r="AC141" s="146"/>
      <c r="AD141" s="146"/>
      <c r="AE141" s="146"/>
      <c r="AF141" s="146"/>
      <c r="AG141" s="146" t="s">
        <v>276</v>
      </c>
      <c r="AH141" s="146"/>
      <c r="AI141" s="146"/>
      <c r="AJ141" s="146"/>
      <c r="AK141" s="146"/>
      <c r="AL141" s="146"/>
      <c r="AM141" s="146"/>
      <c r="AN141" s="146"/>
      <c r="AO141" s="146"/>
      <c r="AP141" s="146"/>
      <c r="AQ141" s="146"/>
      <c r="AR141" s="146"/>
      <c r="AS141" s="146"/>
      <c r="AT141" s="146"/>
      <c r="AU141" s="146"/>
      <c r="AV141" s="146"/>
      <c r="AW141" s="146"/>
      <c r="AX141" s="146"/>
      <c r="AY141" s="146"/>
      <c r="AZ141" s="146"/>
      <c r="BA141" s="146"/>
      <c r="BB141" s="146"/>
      <c r="BC141" s="146"/>
      <c r="BD141" s="146"/>
      <c r="BE141" s="146"/>
      <c r="BF141" s="146"/>
      <c r="BG141" s="146"/>
      <c r="BH141" s="146"/>
    </row>
    <row r="142" spans="1:60" outlineLevel="2" x14ac:dyDescent="0.2">
      <c r="A142" s="153"/>
      <c r="B142" s="154"/>
      <c r="C142" s="186" t="s">
        <v>283</v>
      </c>
      <c r="D142" s="159"/>
      <c r="E142" s="160"/>
      <c r="F142" s="157"/>
      <c r="G142" s="157"/>
      <c r="H142" s="157"/>
      <c r="I142" s="157"/>
      <c r="J142" s="157"/>
      <c r="K142" s="157"/>
      <c r="L142" s="157"/>
      <c r="M142" s="157"/>
      <c r="N142" s="156"/>
      <c r="O142" s="156"/>
      <c r="P142" s="156"/>
      <c r="Q142" s="156"/>
      <c r="R142" s="157"/>
      <c r="S142" s="157"/>
      <c r="T142" s="157"/>
      <c r="U142" s="157"/>
      <c r="V142" s="157"/>
      <c r="W142" s="157"/>
      <c r="X142" s="157"/>
      <c r="Y142" s="157"/>
      <c r="Z142" s="146"/>
      <c r="AA142" s="146"/>
      <c r="AB142" s="146"/>
      <c r="AC142" s="146"/>
      <c r="AD142" s="146"/>
      <c r="AE142" s="146"/>
      <c r="AF142" s="146"/>
      <c r="AG142" s="146" t="s">
        <v>133</v>
      </c>
      <c r="AH142" s="146">
        <v>0</v>
      </c>
      <c r="AI142" s="146"/>
      <c r="AJ142" s="146"/>
      <c r="AK142" s="146"/>
      <c r="AL142" s="146"/>
      <c r="AM142" s="146"/>
      <c r="AN142" s="146"/>
      <c r="AO142" s="146"/>
      <c r="AP142" s="146"/>
      <c r="AQ142" s="146"/>
      <c r="AR142" s="146"/>
      <c r="AS142" s="146"/>
      <c r="AT142" s="146"/>
      <c r="AU142" s="146"/>
      <c r="AV142" s="146"/>
      <c r="AW142" s="146"/>
      <c r="AX142" s="146"/>
      <c r="AY142" s="146"/>
      <c r="AZ142" s="146"/>
      <c r="BA142" s="146"/>
      <c r="BB142" s="146"/>
      <c r="BC142" s="146"/>
      <c r="BD142" s="146"/>
      <c r="BE142" s="146"/>
      <c r="BF142" s="146"/>
      <c r="BG142" s="146"/>
      <c r="BH142" s="146"/>
    </row>
    <row r="143" spans="1:60" outlineLevel="3" x14ac:dyDescent="0.2">
      <c r="A143" s="153"/>
      <c r="B143" s="154"/>
      <c r="C143" s="186" t="s">
        <v>284</v>
      </c>
      <c r="D143" s="159"/>
      <c r="E143" s="160">
        <v>109.56</v>
      </c>
      <c r="F143" s="157"/>
      <c r="G143" s="157"/>
      <c r="H143" s="157"/>
      <c r="I143" s="157"/>
      <c r="J143" s="157"/>
      <c r="K143" s="157"/>
      <c r="L143" s="157"/>
      <c r="M143" s="157"/>
      <c r="N143" s="156"/>
      <c r="O143" s="156"/>
      <c r="P143" s="156"/>
      <c r="Q143" s="156"/>
      <c r="R143" s="157"/>
      <c r="S143" s="157"/>
      <c r="T143" s="157"/>
      <c r="U143" s="157"/>
      <c r="V143" s="157"/>
      <c r="W143" s="157"/>
      <c r="X143" s="157"/>
      <c r="Y143" s="157"/>
      <c r="Z143" s="146"/>
      <c r="AA143" s="146"/>
      <c r="AB143" s="146"/>
      <c r="AC143" s="146"/>
      <c r="AD143" s="146"/>
      <c r="AE143" s="146"/>
      <c r="AF143" s="146"/>
      <c r="AG143" s="146" t="s">
        <v>133</v>
      </c>
      <c r="AH143" s="146">
        <v>0</v>
      </c>
      <c r="AI143" s="146"/>
      <c r="AJ143" s="146"/>
      <c r="AK143" s="146"/>
      <c r="AL143" s="146"/>
      <c r="AM143" s="146"/>
      <c r="AN143" s="146"/>
      <c r="AO143" s="146"/>
      <c r="AP143" s="146"/>
      <c r="AQ143" s="146"/>
      <c r="AR143" s="146"/>
      <c r="AS143" s="146"/>
      <c r="AT143" s="146"/>
      <c r="AU143" s="146"/>
      <c r="AV143" s="146"/>
      <c r="AW143" s="146"/>
      <c r="AX143" s="146"/>
      <c r="AY143" s="146"/>
      <c r="AZ143" s="146"/>
      <c r="BA143" s="146"/>
      <c r="BB143" s="146"/>
      <c r="BC143" s="146"/>
      <c r="BD143" s="146"/>
      <c r="BE143" s="146"/>
      <c r="BF143" s="146"/>
      <c r="BG143" s="146"/>
      <c r="BH143" s="146"/>
    </row>
    <row r="144" spans="1:60" x14ac:dyDescent="0.2">
      <c r="A144" s="162" t="s">
        <v>122</v>
      </c>
      <c r="B144" s="163" t="s">
        <v>53</v>
      </c>
      <c r="C144" s="184" t="s">
        <v>72</v>
      </c>
      <c r="D144" s="164"/>
      <c r="E144" s="165"/>
      <c r="F144" s="166"/>
      <c r="G144" s="166">
        <f>SUMIF(AG145:AG157,"&lt;&gt;NOR",G145:G157)</f>
        <v>0</v>
      </c>
      <c r="H144" s="166"/>
      <c r="I144" s="166">
        <f>SUM(I145:I157)</f>
        <v>0</v>
      </c>
      <c r="J144" s="166"/>
      <c r="K144" s="166">
        <f>SUM(K145:K157)</f>
        <v>0</v>
      </c>
      <c r="L144" s="166"/>
      <c r="M144" s="166">
        <f>SUM(M145:M157)</f>
        <v>0</v>
      </c>
      <c r="N144" s="165"/>
      <c r="O144" s="165">
        <f>SUM(O145:O157)</f>
        <v>0.61</v>
      </c>
      <c r="P144" s="165"/>
      <c r="Q144" s="165">
        <f>SUM(Q145:Q157)</f>
        <v>0</v>
      </c>
      <c r="R144" s="166"/>
      <c r="S144" s="166"/>
      <c r="T144" s="167"/>
      <c r="U144" s="161"/>
      <c r="V144" s="161">
        <f>SUM(V145:V157)</f>
        <v>23.77</v>
      </c>
      <c r="W144" s="161"/>
      <c r="X144" s="161"/>
      <c r="Y144" s="161"/>
      <c r="AG144" t="s">
        <v>123</v>
      </c>
    </row>
    <row r="145" spans="1:60" outlineLevel="1" x14ac:dyDescent="0.2">
      <c r="A145" s="169">
        <v>40</v>
      </c>
      <c r="B145" s="170" t="s">
        <v>285</v>
      </c>
      <c r="C145" s="185" t="s">
        <v>286</v>
      </c>
      <c r="D145" s="171" t="s">
        <v>147</v>
      </c>
      <c r="E145" s="172">
        <v>11.22</v>
      </c>
      <c r="F145" s="173"/>
      <c r="G145" s="174">
        <f>ROUND(E145*F145,2)</f>
        <v>0</v>
      </c>
      <c r="H145" s="173"/>
      <c r="I145" s="174">
        <f>ROUND(E145*H145,2)</f>
        <v>0</v>
      </c>
      <c r="J145" s="173"/>
      <c r="K145" s="174">
        <f>ROUND(E145*J145,2)</f>
        <v>0</v>
      </c>
      <c r="L145" s="174">
        <v>21</v>
      </c>
      <c r="M145" s="174">
        <f>G145*(1+L145/100)</f>
        <v>0</v>
      </c>
      <c r="N145" s="172">
        <v>0</v>
      </c>
      <c r="O145" s="172">
        <f>ROUND(E145*N145,2)</f>
        <v>0</v>
      </c>
      <c r="P145" s="172">
        <v>0</v>
      </c>
      <c r="Q145" s="172">
        <f>ROUND(E145*P145,2)</f>
        <v>0</v>
      </c>
      <c r="R145" s="174" t="s">
        <v>287</v>
      </c>
      <c r="S145" s="174" t="s">
        <v>128</v>
      </c>
      <c r="T145" s="175" t="s">
        <v>128</v>
      </c>
      <c r="U145" s="157">
        <v>1.887</v>
      </c>
      <c r="V145" s="157">
        <f>ROUND(E145*U145,2)</f>
        <v>21.17</v>
      </c>
      <c r="W145" s="157"/>
      <c r="X145" s="157" t="s">
        <v>129</v>
      </c>
      <c r="Y145" s="157" t="s">
        <v>130</v>
      </c>
      <c r="Z145" s="146"/>
      <c r="AA145" s="146"/>
      <c r="AB145" s="146"/>
      <c r="AC145" s="146"/>
      <c r="AD145" s="146"/>
      <c r="AE145" s="146"/>
      <c r="AF145" s="146"/>
      <c r="AG145" s="146" t="s">
        <v>131</v>
      </c>
      <c r="AH145" s="146"/>
      <c r="AI145" s="146"/>
      <c r="AJ145" s="146"/>
      <c r="AK145" s="146"/>
      <c r="AL145" s="146"/>
      <c r="AM145" s="146"/>
      <c r="AN145" s="146"/>
      <c r="AO145" s="146"/>
      <c r="AP145" s="146"/>
      <c r="AQ145" s="146"/>
      <c r="AR145" s="146"/>
      <c r="AS145" s="146"/>
      <c r="AT145" s="146"/>
      <c r="AU145" s="146"/>
      <c r="AV145" s="146"/>
      <c r="AW145" s="146"/>
      <c r="AX145" s="146"/>
      <c r="AY145" s="146"/>
      <c r="AZ145" s="146"/>
      <c r="BA145" s="146"/>
      <c r="BB145" s="146"/>
      <c r="BC145" s="146"/>
      <c r="BD145" s="146"/>
      <c r="BE145" s="146"/>
      <c r="BF145" s="146"/>
      <c r="BG145" s="146"/>
      <c r="BH145" s="146"/>
    </row>
    <row r="146" spans="1:60" outlineLevel="2" x14ac:dyDescent="0.2">
      <c r="A146" s="153"/>
      <c r="B146" s="154"/>
      <c r="C146" s="249" t="s">
        <v>288</v>
      </c>
      <c r="D146" s="250"/>
      <c r="E146" s="250"/>
      <c r="F146" s="250"/>
      <c r="G146" s="250"/>
      <c r="H146" s="157"/>
      <c r="I146" s="157"/>
      <c r="J146" s="157"/>
      <c r="K146" s="157"/>
      <c r="L146" s="157"/>
      <c r="M146" s="157"/>
      <c r="N146" s="156"/>
      <c r="O146" s="156"/>
      <c r="P146" s="156"/>
      <c r="Q146" s="156"/>
      <c r="R146" s="157"/>
      <c r="S146" s="157"/>
      <c r="T146" s="157"/>
      <c r="U146" s="157"/>
      <c r="V146" s="157"/>
      <c r="W146" s="157"/>
      <c r="X146" s="157"/>
      <c r="Y146" s="157"/>
      <c r="Z146" s="146"/>
      <c r="AA146" s="146"/>
      <c r="AB146" s="146"/>
      <c r="AC146" s="146"/>
      <c r="AD146" s="146"/>
      <c r="AE146" s="146"/>
      <c r="AF146" s="146"/>
      <c r="AG146" s="146" t="s">
        <v>140</v>
      </c>
      <c r="AH146" s="146"/>
      <c r="AI146" s="146"/>
      <c r="AJ146" s="146"/>
      <c r="AK146" s="146"/>
      <c r="AL146" s="146"/>
      <c r="AM146" s="146"/>
      <c r="AN146" s="146"/>
      <c r="AO146" s="146"/>
      <c r="AP146" s="146"/>
      <c r="AQ146" s="146"/>
      <c r="AR146" s="146"/>
      <c r="AS146" s="146"/>
      <c r="AT146" s="146"/>
      <c r="AU146" s="146"/>
      <c r="AV146" s="146"/>
      <c r="AW146" s="146"/>
      <c r="AX146" s="146"/>
      <c r="AY146" s="146"/>
      <c r="AZ146" s="146"/>
      <c r="BA146" s="146"/>
      <c r="BB146" s="146"/>
      <c r="BC146" s="146"/>
      <c r="BD146" s="146"/>
      <c r="BE146" s="146"/>
      <c r="BF146" s="146"/>
      <c r="BG146" s="146"/>
      <c r="BH146" s="146"/>
    </row>
    <row r="147" spans="1:60" outlineLevel="2" x14ac:dyDescent="0.2">
      <c r="A147" s="153"/>
      <c r="B147" s="154"/>
      <c r="C147" s="253" t="s">
        <v>289</v>
      </c>
      <c r="D147" s="254"/>
      <c r="E147" s="254"/>
      <c r="F147" s="254"/>
      <c r="G147" s="254"/>
      <c r="H147" s="157"/>
      <c r="I147" s="157"/>
      <c r="J147" s="157"/>
      <c r="K147" s="157"/>
      <c r="L147" s="157"/>
      <c r="M147" s="157"/>
      <c r="N147" s="156"/>
      <c r="O147" s="156"/>
      <c r="P147" s="156"/>
      <c r="Q147" s="156"/>
      <c r="R147" s="157"/>
      <c r="S147" s="157"/>
      <c r="T147" s="157"/>
      <c r="U147" s="157"/>
      <c r="V147" s="157"/>
      <c r="W147" s="157"/>
      <c r="X147" s="157"/>
      <c r="Y147" s="157"/>
      <c r="Z147" s="146"/>
      <c r="AA147" s="146"/>
      <c r="AB147" s="146"/>
      <c r="AC147" s="146"/>
      <c r="AD147" s="146"/>
      <c r="AE147" s="146"/>
      <c r="AF147" s="146"/>
      <c r="AG147" s="146" t="s">
        <v>225</v>
      </c>
      <c r="AH147" s="146"/>
      <c r="AI147" s="146"/>
      <c r="AJ147" s="146"/>
      <c r="AK147" s="146"/>
      <c r="AL147" s="146"/>
      <c r="AM147" s="146"/>
      <c r="AN147" s="146"/>
      <c r="AO147" s="146"/>
      <c r="AP147" s="146"/>
      <c r="AQ147" s="146"/>
      <c r="AR147" s="146"/>
      <c r="AS147" s="146"/>
      <c r="AT147" s="146"/>
      <c r="AU147" s="146"/>
      <c r="AV147" s="146"/>
      <c r="AW147" s="146"/>
      <c r="AX147" s="146"/>
      <c r="AY147" s="146"/>
      <c r="AZ147" s="146"/>
      <c r="BA147" s="146"/>
      <c r="BB147" s="146"/>
      <c r="BC147" s="146"/>
      <c r="BD147" s="146"/>
      <c r="BE147" s="146"/>
      <c r="BF147" s="146"/>
      <c r="BG147" s="146"/>
      <c r="BH147" s="146"/>
    </row>
    <row r="148" spans="1:60" outlineLevel="2" x14ac:dyDescent="0.2">
      <c r="A148" s="153"/>
      <c r="B148" s="154"/>
      <c r="C148" s="186" t="s">
        <v>290</v>
      </c>
      <c r="D148" s="159"/>
      <c r="E148" s="160"/>
      <c r="F148" s="157"/>
      <c r="G148" s="157"/>
      <c r="H148" s="157"/>
      <c r="I148" s="157"/>
      <c r="J148" s="157"/>
      <c r="K148" s="157"/>
      <c r="L148" s="157"/>
      <c r="M148" s="157"/>
      <c r="N148" s="156"/>
      <c r="O148" s="156"/>
      <c r="P148" s="156"/>
      <c r="Q148" s="156"/>
      <c r="R148" s="157"/>
      <c r="S148" s="157"/>
      <c r="T148" s="157"/>
      <c r="U148" s="157"/>
      <c r="V148" s="157"/>
      <c r="W148" s="157"/>
      <c r="X148" s="157"/>
      <c r="Y148" s="157"/>
      <c r="Z148" s="146"/>
      <c r="AA148" s="146"/>
      <c r="AB148" s="146"/>
      <c r="AC148" s="146"/>
      <c r="AD148" s="146"/>
      <c r="AE148" s="146"/>
      <c r="AF148" s="146"/>
      <c r="AG148" s="146" t="s">
        <v>133</v>
      </c>
      <c r="AH148" s="146">
        <v>0</v>
      </c>
      <c r="AI148" s="146"/>
      <c r="AJ148" s="146"/>
      <c r="AK148" s="146"/>
      <c r="AL148" s="146"/>
      <c r="AM148" s="146"/>
      <c r="AN148" s="146"/>
      <c r="AO148" s="146"/>
      <c r="AP148" s="146"/>
      <c r="AQ148" s="146"/>
      <c r="AR148" s="146"/>
      <c r="AS148" s="146"/>
      <c r="AT148" s="146"/>
      <c r="AU148" s="146"/>
      <c r="AV148" s="146"/>
      <c r="AW148" s="146"/>
      <c r="AX148" s="146"/>
      <c r="AY148" s="146"/>
      <c r="AZ148" s="146"/>
      <c r="BA148" s="146"/>
      <c r="BB148" s="146"/>
      <c r="BC148" s="146"/>
      <c r="BD148" s="146"/>
      <c r="BE148" s="146"/>
      <c r="BF148" s="146"/>
      <c r="BG148" s="146"/>
      <c r="BH148" s="146"/>
    </row>
    <row r="149" spans="1:60" outlineLevel="3" x14ac:dyDescent="0.2">
      <c r="A149" s="153"/>
      <c r="B149" s="154"/>
      <c r="C149" s="186" t="s">
        <v>291</v>
      </c>
      <c r="D149" s="159"/>
      <c r="E149" s="160">
        <v>11.22</v>
      </c>
      <c r="F149" s="157"/>
      <c r="G149" s="157"/>
      <c r="H149" s="157"/>
      <c r="I149" s="157"/>
      <c r="J149" s="157"/>
      <c r="K149" s="157"/>
      <c r="L149" s="157"/>
      <c r="M149" s="157"/>
      <c r="N149" s="156"/>
      <c r="O149" s="156"/>
      <c r="P149" s="156"/>
      <c r="Q149" s="156"/>
      <c r="R149" s="157"/>
      <c r="S149" s="157"/>
      <c r="T149" s="157"/>
      <c r="U149" s="157"/>
      <c r="V149" s="157"/>
      <c r="W149" s="157"/>
      <c r="X149" s="157"/>
      <c r="Y149" s="157"/>
      <c r="Z149" s="146"/>
      <c r="AA149" s="146"/>
      <c r="AB149" s="146"/>
      <c r="AC149" s="146"/>
      <c r="AD149" s="146"/>
      <c r="AE149" s="146"/>
      <c r="AF149" s="146"/>
      <c r="AG149" s="146" t="s">
        <v>133</v>
      </c>
      <c r="AH149" s="146">
        <v>0</v>
      </c>
      <c r="AI149" s="146"/>
      <c r="AJ149" s="146"/>
      <c r="AK149" s="146"/>
      <c r="AL149" s="146"/>
      <c r="AM149" s="146"/>
      <c r="AN149" s="146"/>
      <c r="AO149" s="146"/>
      <c r="AP149" s="146"/>
      <c r="AQ149" s="146"/>
      <c r="AR149" s="146"/>
      <c r="AS149" s="146"/>
      <c r="AT149" s="146"/>
      <c r="AU149" s="146"/>
      <c r="AV149" s="146"/>
      <c r="AW149" s="146"/>
      <c r="AX149" s="146"/>
      <c r="AY149" s="146"/>
      <c r="AZ149" s="146"/>
      <c r="BA149" s="146"/>
      <c r="BB149" s="146"/>
      <c r="BC149" s="146"/>
      <c r="BD149" s="146"/>
      <c r="BE149" s="146"/>
      <c r="BF149" s="146"/>
      <c r="BG149" s="146"/>
      <c r="BH149" s="146"/>
    </row>
    <row r="150" spans="1:60" ht="22.5" outlineLevel="1" x14ac:dyDescent="0.2">
      <c r="A150" s="169">
        <v>41</v>
      </c>
      <c r="B150" s="170" t="s">
        <v>292</v>
      </c>
      <c r="C150" s="185" t="s">
        <v>293</v>
      </c>
      <c r="D150" s="171" t="s">
        <v>147</v>
      </c>
      <c r="E150" s="172">
        <v>0.24</v>
      </c>
      <c r="F150" s="173"/>
      <c r="G150" s="174">
        <f>ROUND(E150*F150,2)</f>
        <v>0</v>
      </c>
      <c r="H150" s="173"/>
      <c r="I150" s="174">
        <f>ROUND(E150*H150,2)</f>
        <v>0</v>
      </c>
      <c r="J150" s="173"/>
      <c r="K150" s="174">
        <f>ROUND(E150*J150,2)</f>
        <v>0</v>
      </c>
      <c r="L150" s="174">
        <v>21</v>
      </c>
      <c r="M150" s="174">
        <f>G150*(1+L150/100)</f>
        <v>0</v>
      </c>
      <c r="N150" s="172">
        <v>2.5</v>
      </c>
      <c r="O150" s="172">
        <f>ROUND(E150*N150,2)</f>
        <v>0.6</v>
      </c>
      <c r="P150" s="172">
        <v>0</v>
      </c>
      <c r="Q150" s="172">
        <f>ROUND(E150*P150,2)</f>
        <v>0</v>
      </c>
      <c r="R150" s="174" t="s">
        <v>287</v>
      </c>
      <c r="S150" s="174" t="s">
        <v>128</v>
      </c>
      <c r="T150" s="175" t="s">
        <v>128</v>
      </c>
      <c r="U150" s="157">
        <v>1.1919999999999999</v>
      </c>
      <c r="V150" s="157">
        <f>ROUND(E150*U150,2)</f>
        <v>0.28999999999999998</v>
      </c>
      <c r="W150" s="157"/>
      <c r="X150" s="157" t="s">
        <v>129</v>
      </c>
      <c r="Y150" s="157" t="s">
        <v>130</v>
      </c>
      <c r="Z150" s="146"/>
      <c r="AA150" s="146"/>
      <c r="AB150" s="146"/>
      <c r="AC150" s="146"/>
      <c r="AD150" s="146"/>
      <c r="AE150" s="146"/>
      <c r="AF150" s="146"/>
      <c r="AG150" s="146" t="s">
        <v>131</v>
      </c>
      <c r="AH150" s="146"/>
      <c r="AI150" s="146"/>
      <c r="AJ150" s="146"/>
      <c r="AK150" s="146"/>
      <c r="AL150" s="146"/>
      <c r="AM150" s="146"/>
      <c r="AN150" s="146"/>
      <c r="AO150" s="146"/>
      <c r="AP150" s="146"/>
      <c r="AQ150" s="146"/>
      <c r="AR150" s="146"/>
      <c r="AS150" s="146"/>
      <c r="AT150" s="146"/>
      <c r="AU150" s="146"/>
      <c r="AV150" s="146"/>
      <c r="AW150" s="146"/>
      <c r="AX150" s="146"/>
      <c r="AY150" s="146"/>
      <c r="AZ150" s="146"/>
      <c r="BA150" s="146"/>
      <c r="BB150" s="146"/>
      <c r="BC150" s="146"/>
      <c r="BD150" s="146"/>
      <c r="BE150" s="146"/>
      <c r="BF150" s="146"/>
      <c r="BG150" s="146"/>
      <c r="BH150" s="146"/>
    </row>
    <row r="151" spans="1:60" outlineLevel="2" x14ac:dyDescent="0.2">
      <c r="A151" s="153"/>
      <c r="B151" s="154"/>
      <c r="C151" s="249" t="s">
        <v>294</v>
      </c>
      <c r="D151" s="250"/>
      <c r="E151" s="250"/>
      <c r="F151" s="250"/>
      <c r="G151" s="250"/>
      <c r="H151" s="157"/>
      <c r="I151" s="157"/>
      <c r="J151" s="157"/>
      <c r="K151" s="157"/>
      <c r="L151" s="157"/>
      <c r="M151" s="157"/>
      <c r="N151" s="156"/>
      <c r="O151" s="156"/>
      <c r="P151" s="156"/>
      <c r="Q151" s="156"/>
      <c r="R151" s="157"/>
      <c r="S151" s="157"/>
      <c r="T151" s="157"/>
      <c r="U151" s="157"/>
      <c r="V151" s="157"/>
      <c r="W151" s="157"/>
      <c r="X151" s="157"/>
      <c r="Y151" s="157"/>
      <c r="Z151" s="146"/>
      <c r="AA151" s="146"/>
      <c r="AB151" s="146"/>
      <c r="AC151" s="146"/>
      <c r="AD151" s="146"/>
      <c r="AE151" s="146"/>
      <c r="AF151" s="146"/>
      <c r="AG151" s="146" t="s">
        <v>140</v>
      </c>
      <c r="AH151" s="146"/>
      <c r="AI151" s="146"/>
      <c r="AJ151" s="146"/>
      <c r="AK151" s="146"/>
      <c r="AL151" s="146"/>
      <c r="AM151" s="146"/>
      <c r="AN151" s="146"/>
      <c r="AO151" s="146"/>
      <c r="AP151" s="146"/>
      <c r="AQ151" s="146"/>
      <c r="AR151" s="146"/>
      <c r="AS151" s="146"/>
      <c r="AT151" s="146"/>
      <c r="AU151" s="146"/>
      <c r="AV151" s="146"/>
      <c r="AW151" s="146"/>
      <c r="AX151" s="146"/>
      <c r="AY151" s="146"/>
      <c r="AZ151" s="146"/>
      <c r="BA151" s="146"/>
      <c r="BB151" s="146"/>
      <c r="BC151" s="146"/>
      <c r="BD151" s="146"/>
      <c r="BE151" s="146"/>
      <c r="BF151" s="146"/>
      <c r="BG151" s="146"/>
      <c r="BH151" s="146"/>
    </row>
    <row r="152" spans="1:60" outlineLevel="2" x14ac:dyDescent="0.2">
      <c r="A152" s="153"/>
      <c r="B152" s="154"/>
      <c r="C152" s="186" t="s">
        <v>295</v>
      </c>
      <c r="D152" s="159"/>
      <c r="E152" s="160"/>
      <c r="F152" s="157"/>
      <c r="G152" s="157"/>
      <c r="H152" s="157"/>
      <c r="I152" s="157"/>
      <c r="J152" s="157"/>
      <c r="K152" s="157"/>
      <c r="L152" s="157"/>
      <c r="M152" s="157"/>
      <c r="N152" s="156"/>
      <c r="O152" s="156"/>
      <c r="P152" s="156"/>
      <c r="Q152" s="156"/>
      <c r="R152" s="157"/>
      <c r="S152" s="157"/>
      <c r="T152" s="157"/>
      <c r="U152" s="157"/>
      <c r="V152" s="157"/>
      <c r="W152" s="157"/>
      <c r="X152" s="157"/>
      <c r="Y152" s="157"/>
      <c r="Z152" s="146"/>
      <c r="AA152" s="146"/>
      <c r="AB152" s="146"/>
      <c r="AC152" s="146"/>
      <c r="AD152" s="146"/>
      <c r="AE152" s="146"/>
      <c r="AF152" s="146"/>
      <c r="AG152" s="146" t="s">
        <v>133</v>
      </c>
      <c r="AH152" s="146">
        <v>0</v>
      </c>
      <c r="AI152" s="146"/>
      <c r="AJ152" s="146"/>
      <c r="AK152" s="146"/>
      <c r="AL152" s="146"/>
      <c r="AM152" s="146"/>
      <c r="AN152" s="146"/>
      <c r="AO152" s="146"/>
      <c r="AP152" s="146"/>
      <c r="AQ152" s="146"/>
      <c r="AR152" s="146"/>
      <c r="AS152" s="146"/>
      <c r="AT152" s="146"/>
      <c r="AU152" s="146"/>
      <c r="AV152" s="146"/>
      <c r="AW152" s="146"/>
      <c r="AX152" s="146"/>
      <c r="AY152" s="146"/>
      <c r="AZ152" s="146"/>
      <c r="BA152" s="146"/>
      <c r="BB152" s="146"/>
      <c r="BC152" s="146"/>
      <c r="BD152" s="146"/>
      <c r="BE152" s="146"/>
      <c r="BF152" s="146"/>
      <c r="BG152" s="146"/>
      <c r="BH152" s="146"/>
    </row>
    <row r="153" spans="1:60" outlineLevel="3" x14ac:dyDescent="0.2">
      <c r="A153" s="153"/>
      <c r="B153" s="154"/>
      <c r="C153" s="186" t="s">
        <v>296</v>
      </c>
      <c r="D153" s="159"/>
      <c r="E153" s="160">
        <v>0.24</v>
      </c>
      <c r="F153" s="157"/>
      <c r="G153" s="157"/>
      <c r="H153" s="157"/>
      <c r="I153" s="157"/>
      <c r="J153" s="157"/>
      <c r="K153" s="157"/>
      <c r="L153" s="157"/>
      <c r="M153" s="157"/>
      <c r="N153" s="156"/>
      <c r="O153" s="156"/>
      <c r="P153" s="156"/>
      <c r="Q153" s="156"/>
      <c r="R153" s="157"/>
      <c r="S153" s="157"/>
      <c r="T153" s="157"/>
      <c r="U153" s="157"/>
      <c r="V153" s="157"/>
      <c r="W153" s="157"/>
      <c r="X153" s="157"/>
      <c r="Y153" s="157"/>
      <c r="Z153" s="146"/>
      <c r="AA153" s="146"/>
      <c r="AB153" s="146"/>
      <c r="AC153" s="146"/>
      <c r="AD153" s="146"/>
      <c r="AE153" s="146"/>
      <c r="AF153" s="146"/>
      <c r="AG153" s="146" t="s">
        <v>133</v>
      </c>
      <c r="AH153" s="146">
        <v>0</v>
      </c>
      <c r="AI153" s="146"/>
      <c r="AJ153" s="146"/>
      <c r="AK153" s="146"/>
      <c r="AL153" s="146"/>
      <c r="AM153" s="146"/>
      <c r="AN153" s="146"/>
      <c r="AO153" s="146"/>
      <c r="AP153" s="146"/>
      <c r="AQ153" s="146"/>
      <c r="AR153" s="146"/>
      <c r="AS153" s="146"/>
      <c r="AT153" s="146"/>
      <c r="AU153" s="146"/>
      <c r="AV153" s="146"/>
      <c r="AW153" s="146"/>
      <c r="AX153" s="146"/>
      <c r="AY153" s="146"/>
      <c r="AZ153" s="146"/>
      <c r="BA153" s="146"/>
      <c r="BB153" s="146"/>
      <c r="BC153" s="146"/>
      <c r="BD153" s="146"/>
      <c r="BE153" s="146"/>
      <c r="BF153" s="146"/>
      <c r="BG153" s="146"/>
      <c r="BH153" s="146"/>
    </row>
    <row r="154" spans="1:60" outlineLevel="1" x14ac:dyDescent="0.2">
      <c r="A154" s="169">
        <v>42</v>
      </c>
      <c r="B154" s="170" t="s">
        <v>297</v>
      </c>
      <c r="C154" s="185" t="s">
        <v>298</v>
      </c>
      <c r="D154" s="171" t="s">
        <v>126</v>
      </c>
      <c r="E154" s="172">
        <v>2.8</v>
      </c>
      <c r="F154" s="173"/>
      <c r="G154" s="174">
        <f>ROUND(E154*F154,2)</f>
        <v>0</v>
      </c>
      <c r="H154" s="173"/>
      <c r="I154" s="174">
        <f>ROUND(E154*H154,2)</f>
        <v>0</v>
      </c>
      <c r="J154" s="173"/>
      <c r="K154" s="174">
        <f>ROUND(E154*J154,2)</f>
        <v>0</v>
      </c>
      <c r="L154" s="174">
        <v>21</v>
      </c>
      <c r="M154" s="174">
        <f>G154*(1+L154/100)</f>
        <v>0</v>
      </c>
      <c r="N154" s="172">
        <v>4.7999999999999996E-3</v>
      </c>
      <c r="O154" s="172">
        <f>ROUND(E154*N154,2)</f>
        <v>0.01</v>
      </c>
      <c r="P154" s="172">
        <v>0</v>
      </c>
      <c r="Q154" s="172">
        <f>ROUND(E154*P154,2)</f>
        <v>0</v>
      </c>
      <c r="R154" s="174" t="s">
        <v>287</v>
      </c>
      <c r="S154" s="174" t="s">
        <v>128</v>
      </c>
      <c r="T154" s="175" t="s">
        <v>128</v>
      </c>
      <c r="U154" s="157">
        <v>0.82499999999999996</v>
      </c>
      <c r="V154" s="157">
        <f>ROUND(E154*U154,2)</f>
        <v>2.31</v>
      </c>
      <c r="W154" s="157"/>
      <c r="X154" s="157" t="s">
        <v>129</v>
      </c>
      <c r="Y154" s="157" t="s">
        <v>130</v>
      </c>
      <c r="Z154" s="146"/>
      <c r="AA154" s="146"/>
      <c r="AB154" s="146"/>
      <c r="AC154" s="146"/>
      <c r="AD154" s="146"/>
      <c r="AE154" s="146"/>
      <c r="AF154" s="146"/>
      <c r="AG154" s="146" t="s">
        <v>131</v>
      </c>
      <c r="AH154" s="146"/>
      <c r="AI154" s="146"/>
      <c r="AJ154" s="146"/>
      <c r="AK154" s="146"/>
      <c r="AL154" s="146"/>
      <c r="AM154" s="146"/>
      <c r="AN154" s="146"/>
      <c r="AO154" s="146"/>
      <c r="AP154" s="146"/>
      <c r="AQ154" s="146"/>
      <c r="AR154" s="146"/>
      <c r="AS154" s="146"/>
      <c r="AT154" s="146"/>
      <c r="AU154" s="146"/>
      <c r="AV154" s="146"/>
      <c r="AW154" s="146"/>
      <c r="AX154" s="146"/>
      <c r="AY154" s="146"/>
      <c r="AZ154" s="146"/>
      <c r="BA154" s="146"/>
      <c r="BB154" s="146"/>
      <c r="BC154" s="146"/>
      <c r="BD154" s="146"/>
      <c r="BE154" s="146"/>
      <c r="BF154" s="146"/>
      <c r="BG154" s="146"/>
      <c r="BH154" s="146"/>
    </row>
    <row r="155" spans="1:60" outlineLevel="2" x14ac:dyDescent="0.2">
      <c r="A155" s="153"/>
      <c r="B155" s="154"/>
      <c r="C155" s="249" t="s">
        <v>288</v>
      </c>
      <c r="D155" s="250"/>
      <c r="E155" s="250"/>
      <c r="F155" s="250"/>
      <c r="G155" s="250"/>
      <c r="H155" s="157"/>
      <c r="I155" s="157"/>
      <c r="J155" s="157"/>
      <c r="K155" s="157"/>
      <c r="L155" s="157"/>
      <c r="M155" s="157"/>
      <c r="N155" s="156"/>
      <c r="O155" s="156"/>
      <c r="P155" s="156"/>
      <c r="Q155" s="156"/>
      <c r="R155" s="157"/>
      <c r="S155" s="157"/>
      <c r="T155" s="157"/>
      <c r="U155" s="157"/>
      <c r="V155" s="157"/>
      <c r="W155" s="157"/>
      <c r="X155" s="157"/>
      <c r="Y155" s="157"/>
      <c r="Z155" s="146"/>
      <c r="AA155" s="146"/>
      <c r="AB155" s="146"/>
      <c r="AC155" s="146"/>
      <c r="AD155" s="146"/>
      <c r="AE155" s="146"/>
      <c r="AF155" s="146"/>
      <c r="AG155" s="146" t="s">
        <v>140</v>
      </c>
      <c r="AH155" s="146"/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6"/>
      <c r="AV155" s="146"/>
      <c r="AW155" s="146"/>
      <c r="AX155" s="146"/>
      <c r="AY155" s="146"/>
      <c r="AZ155" s="146"/>
      <c r="BA155" s="146"/>
      <c r="BB155" s="146"/>
      <c r="BC155" s="146"/>
      <c r="BD155" s="146"/>
      <c r="BE155" s="146"/>
      <c r="BF155" s="146"/>
      <c r="BG155" s="146"/>
      <c r="BH155" s="146"/>
    </row>
    <row r="156" spans="1:60" outlineLevel="2" x14ac:dyDescent="0.2">
      <c r="A156" s="153"/>
      <c r="B156" s="154"/>
      <c r="C156" s="186" t="s">
        <v>299</v>
      </c>
      <c r="D156" s="159"/>
      <c r="E156" s="160"/>
      <c r="F156" s="157"/>
      <c r="G156" s="157"/>
      <c r="H156" s="157"/>
      <c r="I156" s="157"/>
      <c r="J156" s="157"/>
      <c r="K156" s="157"/>
      <c r="L156" s="157"/>
      <c r="M156" s="157"/>
      <c r="N156" s="156"/>
      <c r="O156" s="156"/>
      <c r="P156" s="156"/>
      <c r="Q156" s="156"/>
      <c r="R156" s="157"/>
      <c r="S156" s="157"/>
      <c r="T156" s="157"/>
      <c r="U156" s="157"/>
      <c r="V156" s="157"/>
      <c r="W156" s="157"/>
      <c r="X156" s="157"/>
      <c r="Y156" s="157"/>
      <c r="Z156" s="146"/>
      <c r="AA156" s="146"/>
      <c r="AB156" s="146"/>
      <c r="AC156" s="146"/>
      <c r="AD156" s="146"/>
      <c r="AE156" s="146"/>
      <c r="AF156" s="146"/>
      <c r="AG156" s="146" t="s">
        <v>133</v>
      </c>
      <c r="AH156" s="146">
        <v>0</v>
      </c>
      <c r="AI156" s="146"/>
      <c r="AJ156" s="146"/>
      <c r="AK156" s="146"/>
      <c r="AL156" s="146"/>
      <c r="AM156" s="146"/>
      <c r="AN156" s="146"/>
      <c r="AO156" s="146"/>
      <c r="AP156" s="146"/>
      <c r="AQ156" s="146"/>
      <c r="AR156" s="146"/>
      <c r="AS156" s="146"/>
      <c r="AT156" s="146"/>
      <c r="AU156" s="146"/>
      <c r="AV156" s="146"/>
      <c r="AW156" s="146"/>
      <c r="AX156" s="146"/>
      <c r="AY156" s="146"/>
      <c r="AZ156" s="146"/>
      <c r="BA156" s="146"/>
      <c r="BB156" s="146"/>
      <c r="BC156" s="146"/>
      <c r="BD156" s="146"/>
      <c r="BE156" s="146"/>
      <c r="BF156" s="146"/>
      <c r="BG156" s="146"/>
      <c r="BH156" s="146"/>
    </row>
    <row r="157" spans="1:60" outlineLevel="3" x14ac:dyDescent="0.2">
      <c r="A157" s="153"/>
      <c r="B157" s="154"/>
      <c r="C157" s="186" t="s">
        <v>300</v>
      </c>
      <c r="D157" s="159"/>
      <c r="E157" s="160">
        <v>2.8</v>
      </c>
      <c r="F157" s="157"/>
      <c r="G157" s="157"/>
      <c r="H157" s="157"/>
      <c r="I157" s="157"/>
      <c r="J157" s="157"/>
      <c r="K157" s="157"/>
      <c r="L157" s="157"/>
      <c r="M157" s="157"/>
      <c r="N157" s="156"/>
      <c r="O157" s="156"/>
      <c r="P157" s="156"/>
      <c r="Q157" s="156"/>
      <c r="R157" s="157"/>
      <c r="S157" s="157"/>
      <c r="T157" s="157"/>
      <c r="U157" s="157"/>
      <c r="V157" s="157"/>
      <c r="W157" s="157"/>
      <c r="X157" s="157"/>
      <c r="Y157" s="157"/>
      <c r="Z157" s="146"/>
      <c r="AA157" s="146"/>
      <c r="AB157" s="146"/>
      <c r="AC157" s="146"/>
      <c r="AD157" s="146"/>
      <c r="AE157" s="146"/>
      <c r="AF157" s="146"/>
      <c r="AG157" s="146" t="s">
        <v>133</v>
      </c>
      <c r="AH157" s="146">
        <v>0</v>
      </c>
      <c r="AI157" s="146"/>
      <c r="AJ157" s="146"/>
      <c r="AK157" s="146"/>
      <c r="AL157" s="146"/>
      <c r="AM157" s="146"/>
      <c r="AN157" s="146"/>
      <c r="AO157" s="146"/>
      <c r="AP157" s="146"/>
      <c r="AQ157" s="146"/>
      <c r="AR157" s="146"/>
      <c r="AS157" s="146"/>
      <c r="AT157" s="146"/>
      <c r="AU157" s="146"/>
      <c r="AV157" s="146"/>
      <c r="AW157" s="146"/>
      <c r="AX157" s="146"/>
      <c r="AY157" s="146"/>
      <c r="AZ157" s="146"/>
      <c r="BA157" s="146"/>
      <c r="BB157" s="146"/>
      <c r="BC157" s="146"/>
      <c r="BD157" s="146"/>
      <c r="BE157" s="146"/>
      <c r="BF157" s="146"/>
      <c r="BG157" s="146"/>
      <c r="BH157" s="146"/>
    </row>
    <row r="158" spans="1:60" x14ac:dyDescent="0.2">
      <c r="A158" s="162" t="s">
        <v>122</v>
      </c>
      <c r="B158" s="163" t="s">
        <v>55</v>
      </c>
      <c r="C158" s="184" t="s">
        <v>73</v>
      </c>
      <c r="D158" s="164"/>
      <c r="E158" s="165"/>
      <c r="F158" s="166"/>
      <c r="G158" s="166">
        <f>SUMIF(AG159:AG164,"&lt;&gt;NOR",G159:G164)</f>
        <v>0</v>
      </c>
      <c r="H158" s="166"/>
      <c r="I158" s="166">
        <f>SUM(I159:I164)</f>
        <v>0</v>
      </c>
      <c r="J158" s="166"/>
      <c r="K158" s="166">
        <f>SUM(K159:K164)</f>
        <v>0</v>
      </c>
      <c r="L158" s="166"/>
      <c r="M158" s="166">
        <f>SUM(M159:M164)</f>
        <v>0</v>
      </c>
      <c r="N158" s="165"/>
      <c r="O158" s="165">
        <f>SUM(O159:O164)</f>
        <v>16.180000000000003</v>
      </c>
      <c r="P158" s="165"/>
      <c r="Q158" s="165">
        <f>SUM(Q159:Q164)</f>
        <v>0</v>
      </c>
      <c r="R158" s="166"/>
      <c r="S158" s="166"/>
      <c r="T158" s="167"/>
      <c r="U158" s="161"/>
      <c r="V158" s="161">
        <f>SUM(V159:V164)</f>
        <v>1.06</v>
      </c>
      <c r="W158" s="161"/>
      <c r="X158" s="161"/>
      <c r="Y158" s="161"/>
      <c r="AG158" t="s">
        <v>123</v>
      </c>
    </row>
    <row r="159" spans="1:60" ht="22.5" outlineLevel="1" x14ac:dyDescent="0.2">
      <c r="A159" s="169">
        <v>43</v>
      </c>
      <c r="B159" s="170" t="s">
        <v>301</v>
      </c>
      <c r="C159" s="185" t="s">
        <v>302</v>
      </c>
      <c r="D159" s="171" t="s">
        <v>126</v>
      </c>
      <c r="E159" s="172">
        <v>33</v>
      </c>
      <c r="F159" s="173"/>
      <c r="G159" s="174">
        <f>ROUND(E159*F159,2)</f>
        <v>0</v>
      </c>
      <c r="H159" s="173"/>
      <c r="I159" s="174">
        <f>ROUND(E159*H159,2)</f>
        <v>0</v>
      </c>
      <c r="J159" s="173"/>
      <c r="K159" s="174">
        <f>ROUND(E159*J159,2)</f>
        <v>0</v>
      </c>
      <c r="L159" s="174">
        <v>21</v>
      </c>
      <c r="M159" s="174">
        <f>G159*(1+L159/100)</f>
        <v>0</v>
      </c>
      <c r="N159" s="172">
        <v>0.48509999999999998</v>
      </c>
      <c r="O159" s="172">
        <f>ROUND(E159*N159,2)</f>
        <v>16.010000000000002</v>
      </c>
      <c r="P159" s="172">
        <v>0</v>
      </c>
      <c r="Q159" s="172">
        <f>ROUND(E159*P159,2)</f>
        <v>0</v>
      </c>
      <c r="R159" s="174" t="s">
        <v>127</v>
      </c>
      <c r="S159" s="174" t="s">
        <v>128</v>
      </c>
      <c r="T159" s="175" t="s">
        <v>128</v>
      </c>
      <c r="U159" s="157">
        <v>0.03</v>
      </c>
      <c r="V159" s="157">
        <f>ROUND(E159*U159,2)</f>
        <v>0.99</v>
      </c>
      <c r="W159" s="157"/>
      <c r="X159" s="157" t="s">
        <v>129</v>
      </c>
      <c r="Y159" s="157" t="s">
        <v>130</v>
      </c>
      <c r="Z159" s="146"/>
      <c r="AA159" s="146"/>
      <c r="AB159" s="146"/>
      <c r="AC159" s="146"/>
      <c r="AD159" s="146"/>
      <c r="AE159" s="146"/>
      <c r="AF159" s="146"/>
      <c r="AG159" s="146" t="s">
        <v>131</v>
      </c>
      <c r="AH159" s="146"/>
      <c r="AI159" s="146"/>
      <c r="AJ159" s="146"/>
      <c r="AK159" s="146"/>
      <c r="AL159" s="146"/>
      <c r="AM159" s="146"/>
      <c r="AN159" s="146"/>
      <c r="AO159" s="146"/>
      <c r="AP159" s="146"/>
      <c r="AQ159" s="146"/>
      <c r="AR159" s="146"/>
      <c r="AS159" s="146"/>
      <c r="AT159" s="146"/>
      <c r="AU159" s="146"/>
      <c r="AV159" s="146"/>
      <c r="AW159" s="146"/>
      <c r="AX159" s="146"/>
      <c r="AY159" s="146"/>
      <c r="AZ159" s="146"/>
      <c r="BA159" s="146"/>
      <c r="BB159" s="146"/>
      <c r="BC159" s="146"/>
      <c r="BD159" s="146"/>
      <c r="BE159" s="146"/>
      <c r="BF159" s="146"/>
      <c r="BG159" s="146"/>
      <c r="BH159" s="146"/>
    </row>
    <row r="160" spans="1:60" outlineLevel="2" x14ac:dyDescent="0.2">
      <c r="A160" s="153"/>
      <c r="B160" s="154"/>
      <c r="C160" s="186" t="s">
        <v>303</v>
      </c>
      <c r="D160" s="159"/>
      <c r="E160" s="160"/>
      <c r="F160" s="157"/>
      <c r="G160" s="157"/>
      <c r="H160" s="157"/>
      <c r="I160" s="157"/>
      <c r="J160" s="157"/>
      <c r="K160" s="157"/>
      <c r="L160" s="157"/>
      <c r="M160" s="157"/>
      <c r="N160" s="156"/>
      <c r="O160" s="156"/>
      <c r="P160" s="156"/>
      <c r="Q160" s="156"/>
      <c r="R160" s="157"/>
      <c r="S160" s="157"/>
      <c r="T160" s="157"/>
      <c r="U160" s="157"/>
      <c r="V160" s="157"/>
      <c r="W160" s="157"/>
      <c r="X160" s="157"/>
      <c r="Y160" s="157"/>
      <c r="Z160" s="146"/>
      <c r="AA160" s="146"/>
      <c r="AB160" s="146"/>
      <c r="AC160" s="146"/>
      <c r="AD160" s="146"/>
      <c r="AE160" s="146"/>
      <c r="AF160" s="146"/>
      <c r="AG160" s="146" t="s">
        <v>133</v>
      </c>
      <c r="AH160" s="146">
        <v>0</v>
      </c>
      <c r="AI160" s="146"/>
      <c r="AJ160" s="146"/>
      <c r="AK160" s="146"/>
      <c r="AL160" s="146"/>
      <c r="AM160" s="146"/>
      <c r="AN160" s="146"/>
      <c r="AO160" s="146"/>
      <c r="AP160" s="146"/>
      <c r="AQ160" s="146"/>
      <c r="AR160" s="146"/>
      <c r="AS160" s="146"/>
      <c r="AT160" s="146"/>
      <c r="AU160" s="146"/>
      <c r="AV160" s="146"/>
      <c r="AW160" s="146"/>
      <c r="AX160" s="146"/>
      <c r="AY160" s="146"/>
      <c r="AZ160" s="146"/>
      <c r="BA160" s="146"/>
      <c r="BB160" s="146"/>
      <c r="BC160" s="146"/>
      <c r="BD160" s="146"/>
      <c r="BE160" s="146"/>
      <c r="BF160" s="146"/>
      <c r="BG160" s="146"/>
      <c r="BH160" s="146"/>
    </row>
    <row r="161" spans="1:60" outlineLevel="3" x14ac:dyDescent="0.2">
      <c r="A161" s="153"/>
      <c r="B161" s="154"/>
      <c r="C161" s="186" t="s">
        <v>134</v>
      </c>
      <c r="D161" s="159"/>
      <c r="E161" s="160">
        <v>33</v>
      </c>
      <c r="F161" s="157"/>
      <c r="G161" s="157"/>
      <c r="H161" s="157"/>
      <c r="I161" s="157"/>
      <c r="J161" s="157"/>
      <c r="K161" s="157"/>
      <c r="L161" s="157"/>
      <c r="M161" s="157"/>
      <c r="N161" s="156"/>
      <c r="O161" s="156"/>
      <c r="P161" s="156"/>
      <c r="Q161" s="156"/>
      <c r="R161" s="157"/>
      <c r="S161" s="157"/>
      <c r="T161" s="157"/>
      <c r="U161" s="157"/>
      <c r="V161" s="157"/>
      <c r="W161" s="157"/>
      <c r="X161" s="157"/>
      <c r="Y161" s="157"/>
      <c r="Z161" s="146"/>
      <c r="AA161" s="146"/>
      <c r="AB161" s="146"/>
      <c r="AC161" s="146"/>
      <c r="AD161" s="146"/>
      <c r="AE161" s="146"/>
      <c r="AF161" s="146"/>
      <c r="AG161" s="146" t="s">
        <v>133</v>
      </c>
      <c r="AH161" s="146">
        <v>0</v>
      </c>
      <c r="AI161" s="146"/>
      <c r="AJ161" s="146"/>
      <c r="AK161" s="146"/>
      <c r="AL161" s="146"/>
      <c r="AM161" s="146"/>
      <c r="AN161" s="146"/>
      <c r="AO161" s="146"/>
      <c r="AP161" s="146"/>
      <c r="AQ161" s="146"/>
      <c r="AR161" s="146"/>
      <c r="AS161" s="146"/>
      <c r="AT161" s="146"/>
      <c r="AU161" s="146"/>
      <c r="AV161" s="146"/>
      <c r="AW161" s="146"/>
      <c r="AX161" s="146"/>
      <c r="AY161" s="146"/>
      <c r="AZ161" s="146"/>
      <c r="BA161" s="146"/>
      <c r="BB161" s="146"/>
      <c r="BC161" s="146"/>
      <c r="BD161" s="146"/>
      <c r="BE161" s="146"/>
      <c r="BF161" s="146"/>
      <c r="BG161" s="146"/>
      <c r="BH161" s="146"/>
    </row>
    <row r="162" spans="1:60" outlineLevel="1" x14ac:dyDescent="0.2">
      <c r="A162" s="169">
        <v>44</v>
      </c>
      <c r="B162" s="170" t="s">
        <v>304</v>
      </c>
      <c r="C162" s="185" t="s">
        <v>305</v>
      </c>
      <c r="D162" s="171" t="s">
        <v>126</v>
      </c>
      <c r="E162" s="172">
        <v>33</v>
      </c>
      <c r="F162" s="173"/>
      <c r="G162" s="174">
        <f>ROUND(E162*F162,2)</f>
        <v>0</v>
      </c>
      <c r="H162" s="173"/>
      <c r="I162" s="174">
        <f>ROUND(E162*H162,2)</f>
        <v>0</v>
      </c>
      <c r="J162" s="173"/>
      <c r="K162" s="174">
        <f>ROUND(E162*J162,2)</f>
        <v>0</v>
      </c>
      <c r="L162" s="174">
        <v>21</v>
      </c>
      <c r="M162" s="174">
        <f>G162*(1+L162/100)</f>
        <v>0</v>
      </c>
      <c r="N162" s="172">
        <v>5.0499999999999998E-3</v>
      </c>
      <c r="O162" s="172">
        <f>ROUND(E162*N162,2)</f>
        <v>0.17</v>
      </c>
      <c r="P162" s="172">
        <v>0</v>
      </c>
      <c r="Q162" s="172">
        <f>ROUND(E162*P162,2)</f>
        <v>0</v>
      </c>
      <c r="R162" s="174" t="s">
        <v>127</v>
      </c>
      <c r="S162" s="174" t="s">
        <v>128</v>
      </c>
      <c r="T162" s="175" t="s">
        <v>128</v>
      </c>
      <c r="U162" s="157">
        <v>2E-3</v>
      </c>
      <c r="V162" s="157">
        <f>ROUND(E162*U162,2)</f>
        <v>7.0000000000000007E-2</v>
      </c>
      <c r="W162" s="157"/>
      <c r="X162" s="157" t="s">
        <v>129</v>
      </c>
      <c r="Y162" s="157" t="s">
        <v>130</v>
      </c>
      <c r="Z162" s="146"/>
      <c r="AA162" s="146"/>
      <c r="AB162" s="146"/>
      <c r="AC162" s="146"/>
      <c r="AD162" s="146"/>
      <c r="AE162" s="146"/>
      <c r="AF162" s="146"/>
      <c r="AG162" s="146" t="s">
        <v>131</v>
      </c>
      <c r="AH162" s="146"/>
      <c r="AI162" s="146"/>
      <c r="AJ162" s="146"/>
      <c r="AK162" s="146"/>
      <c r="AL162" s="146"/>
      <c r="AM162" s="146"/>
      <c r="AN162" s="146"/>
      <c r="AO162" s="146"/>
      <c r="AP162" s="146"/>
      <c r="AQ162" s="146"/>
      <c r="AR162" s="146"/>
      <c r="AS162" s="146"/>
      <c r="AT162" s="146"/>
      <c r="AU162" s="146"/>
      <c r="AV162" s="146"/>
      <c r="AW162" s="146"/>
      <c r="AX162" s="146"/>
      <c r="AY162" s="146"/>
      <c r="AZ162" s="146"/>
      <c r="BA162" s="146"/>
      <c r="BB162" s="146"/>
      <c r="BC162" s="146"/>
      <c r="BD162" s="146"/>
      <c r="BE162" s="146"/>
      <c r="BF162" s="146"/>
      <c r="BG162" s="146"/>
      <c r="BH162" s="146"/>
    </row>
    <row r="163" spans="1:60" outlineLevel="2" x14ac:dyDescent="0.2">
      <c r="A163" s="153"/>
      <c r="B163" s="154"/>
      <c r="C163" s="186" t="s">
        <v>303</v>
      </c>
      <c r="D163" s="159"/>
      <c r="E163" s="160"/>
      <c r="F163" s="157"/>
      <c r="G163" s="157"/>
      <c r="H163" s="157"/>
      <c r="I163" s="157"/>
      <c r="J163" s="157"/>
      <c r="K163" s="157"/>
      <c r="L163" s="157"/>
      <c r="M163" s="157"/>
      <c r="N163" s="156"/>
      <c r="O163" s="156"/>
      <c r="P163" s="156"/>
      <c r="Q163" s="156"/>
      <c r="R163" s="157"/>
      <c r="S163" s="157"/>
      <c r="T163" s="157"/>
      <c r="U163" s="157"/>
      <c r="V163" s="157"/>
      <c r="W163" s="157"/>
      <c r="X163" s="157"/>
      <c r="Y163" s="157"/>
      <c r="Z163" s="146"/>
      <c r="AA163" s="146"/>
      <c r="AB163" s="146"/>
      <c r="AC163" s="146"/>
      <c r="AD163" s="146"/>
      <c r="AE163" s="146"/>
      <c r="AF163" s="146"/>
      <c r="AG163" s="146" t="s">
        <v>133</v>
      </c>
      <c r="AH163" s="146">
        <v>0</v>
      </c>
      <c r="AI163" s="146"/>
      <c r="AJ163" s="146"/>
      <c r="AK163" s="146"/>
      <c r="AL163" s="146"/>
      <c r="AM163" s="146"/>
      <c r="AN163" s="146"/>
      <c r="AO163" s="146"/>
      <c r="AP163" s="146"/>
      <c r="AQ163" s="146"/>
      <c r="AR163" s="146"/>
      <c r="AS163" s="146"/>
      <c r="AT163" s="146"/>
      <c r="AU163" s="146"/>
      <c r="AV163" s="146"/>
      <c r="AW163" s="146"/>
      <c r="AX163" s="146"/>
      <c r="AY163" s="146"/>
      <c r="AZ163" s="146"/>
      <c r="BA163" s="146"/>
      <c r="BB163" s="146"/>
      <c r="BC163" s="146"/>
      <c r="BD163" s="146"/>
      <c r="BE163" s="146"/>
      <c r="BF163" s="146"/>
      <c r="BG163" s="146"/>
      <c r="BH163" s="146"/>
    </row>
    <row r="164" spans="1:60" outlineLevel="3" x14ac:dyDescent="0.2">
      <c r="A164" s="153"/>
      <c r="B164" s="154"/>
      <c r="C164" s="186" t="s">
        <v>134</v>
      </c>
      <c r="D164" s="159"/>
      <c r="E164" s="160">
        <v>33</v>
      </c>
      <c r="F164" s="157"/>
      <c r="G164" s="157"/>
      <c r="H164" s="157"/>
      <c r="I164" s="157"/>
      <c r="J164" s="157"/>
      <c r="K164" s="157"/>
      <c r="L164" s="157"/>
      <c r="M164" s="157"/>
      <c r="N164" s="156"/>
      <c r="O164" s="156"/>
      <c r="P164" s="156"/>
      <c r="Q164" s="156"/>
      <c r="R164" s="157"/>
      <c r="S164" s="157"/>
      <c r="T164" s="157"/>
      <c r="U164" s="157"/>
      <c r="V164" s="157"/>
      <c r="W164" s="157"/>
      <c r="X164" s="157"/>
      <c r="Y164" s="157"/>
      <c r="Z164" s="146"/>
      <c r="AA164" s="146"/>
      <c r="AB164" s="146"/>
      <c r="AC164" s="146"/>
      <c r="AD164" s="146"/>
      <c r="AE164" s="146"/>
      <c r="AF164" s="146"/>
      <c r="AG164" s="146" t="s">
        <v>133</v>
      </c>
      <c r="AH164" s="146">
        <v>0</v>
      </c>
      <c r="AI164" s="146"/>
      <c r="AJ164" s="146"/>
      <c r="AK164" s="146"/>
      <c r="AL164" s="146"/>
      <c r="AM164" s="146"/>
      <c r="AN164" s="146"/>
      <c r="AO164" s="146"/>
      <c r="AP164" s="146"/>
      <c r="AQ164" s="146"/>
      <c r="AR164" s="146"/>
      <c r="AS164" s="146"/>
      <c r="AT164" s="146"/>
      <c r="AU164" s="146"/>
      <c r="AV164" s="146"/>
      <c r="AW164" s="146"/>
      <c r="AX164" s="146"/>
      <c r="AY164" s="146"/>
      <c r="AZ164" s="146"/>
      <c r="BA164" s="146"/>
      <c r="BB164" s="146"/>
      <c r="BC164" s="146"/>
      <c r="BD164" s="146"/>
      <c r="BE164" s="146"/>
      <c r="BF164" s="146"/>
      <c r="BG164" s="146"/>
      <c r="BH164" s="146"/>
    </row>
    <row r="165" spans="1:60" x14ac:dyDescent="0.2">
      <c r="A165" s="162" t="s">
        <v>122</v>
      </c>
      <c r="B165" s="163" t="s">
        <v>74</v>
      </c>
      <c r="C165" s="184" t="s">
        <v>75</v>
      </c>
      <c r="D165" s="164"/>
      <c r="E165" s="165"/>
      <c r="F165" s="166"/>
      <c r="G165" s="166">
        <f>SUMIF(AG166:AG220,"&lt;&gt;NOR",G166:G220)</f>
        <v>0</v>
      </c>
      <c r="H165" s="166"/>
      <c r="I165" s="166">
        <f>SUM(I166:I220)</f>
        <v>0</v>
      </c>
      <c r="J165" s="166"/>
      <c r="K165" s="166">
        <f>SUM(K166:K220)</f>
        <v>0</v>
      </c>
      <c r="L165" s="166"/>
      <c r="M165" s="166">
        <f>SUM(M166:M220)</f>
        <v>0</v>
      </c>
      <c r="N165" s="165"/>
      <c r="O165" s="165">
        <f>SUM(O166:O220)</f>
        <v>1.44</v>
      </c>
      <c r="P165" s="165"/>
      <c r="Q165" s="165">
        <f>SUM(Q166:Q220)</f>
        <v>0</v>
      </c>
      <c r="R165" s="166"/>
      <c r="S165" s="166"/>
      <c r="T165" s="167"/>
      <c r="U165" s="161"/>
      <c r="V165" s="161">
        <f>SUM(V166:V220)</f>
        <v>103.44000000000001</v>
      </c>
      <c r="W165" s="161"/>
      <c r="X165" s="161"/>
      <c r="Y165" s="161"/>
      <c r="AG165" t="s">
        <v>123</v>
      </c>
    </row>
    <row r="166" spans="1:60" outlineLevel="1" x14ac:dyDescent="0.2">
      <c r="A166" s="169">
        <v>45</v>
      </c>
      <c r="B166" s="170" t="s">
        <v>306</v>
      </c>
      <c r="C166" s="185" t="s">
        <v>307</v>
      </c>
      <c r="D166" s="171" t="s">
        <v>308</v>
      </c>
      <c r="E166" s="172">
        <v>2</v>
      </c>
      <c r="F166" s="173"/>
      <c r="G166" s="174">
        <f>ROUND(E166*F166,2)</f>
        <v>0</v>
      </c>
      <c r="H166" s="173"/>
      <c r="I166" s="174">
        <f>ROUND(E166*H166,2)</f>
        <v>0</v>
      </c>
      <c r="J166" s="173"/>
      <c r="K166" s="174">
        <f>ROUND(E166*J166,2)</f>
        <v>0</v>
      </c>
      <c r="L166" s="174">
        <v>21</v>
      </c>
      <c r="M166" s="174">
        <f>G166*(1+L166/100)</f>
        <v>0</v>
      </c>
      <c r="N166" s="172">
        <v>0</v>
      </c>
      <c r="O166" s="172">
        <f>ROUND(E166*N166,2)</f>
        <v>0</v>
      </c>
      <c r="P166" s="172">
        <v>0</v>
      </c>
      <c r="Q166" s="172">
        <f>ROUND(E166*P166,2)</f>
        <v>0</v>
      </c>
      <c r="R166" s="174" t="s">
        <v>287</v>
      </c>
      <c r="S166" s="174" t="s">
        <v>128</v>
      </c>
      <c r="T166" s="175" t="s">
        <v>128</v>
      </c>
      <c r="U166" s="157">
        <v>9.1829999999999998</v>
      </c>
      <c r="V166" s="157">
        <f>ROUND(E166*U166,2)</f>
        <v>18.37</v>
      </c>
      <c r="W166" s="157"/>
      <c r="X166" s="157" t="s">
        <v>129</v>
      </c>
      <c r="Y166" s="157" t="s">
        <v>130</v>
      </c>
      <c r="Z166" s="146"/>
      <c r="AA166" s="146"/>
      <c r="AB166" s="146"/>
      <c r="AC166" s="146"/>
      <c r="AD166" s="146"/>
      <c r="AE166" s="146"/>
      <c r="AF166" s="146"/>
      <c r="AG166" s="146" t="s">
        <v>131</v>
      </c>
      <c r="AH166" s="146"/>
      <c r="AI166" s="146"/>
      <c r="AJ166" s="146"/>
      <c r="AK166" s="146"/>
      <c r="AL166" s="146"/>
      <c r="AM166" s="146"/>
      <c r="AN166" s="146"/>
      <c r="AO166" s="146"/>
      <c r="AP166" s="146"/>
      <c r="AQ166" s="146"/>
      <c r="AR166" s="146"/>
      <c r="AS166" s="146"/>
      <c r="AT166" s="146"/>
      <c r="AU166" s="146"/>
      <c r="AV166" s="146"/>
      <c r="AW166" s="146"/>
      <c r="AX166" s="146"/>
      <c r="AY166" s="146"/>
      <c r="AZ166" s="146"/>
      <c r="BA166" s="146"/>
      <c r="BB166" s="146"/>
      <c r="BC166" s="146"/>
      <c r="BD166" s="146"/>
      <c r="BE166" s="146"/>
      <c r="BF166" s="146"/>
      <c r="BG166" s="146"/>
      <c r="BH166" s="146"/>
    </row>
    <row r="167" spans="1:60" ht="22.5" outlineLevel="2" x14ac:dyDescent="0.2">
      <c r="A167" s="153"/>
      <c r="B167" s="154"/>
      <c r="C167" s="249" t="s">
        <v>309</v>
      </c>
      <c r="D167" s="250"/>
      <c r="E167" s="250"/>
      <c r="F167" s="250"/>
      <c r="G167" s="250"/>
      <c r="H167" s="157"/>
      <c r="I167" s="157"/>
      <c r="J167" s="157"/>
      <c r="K167" s="157"/>
      <c r="L167" s="157"/>
      <c r="M167" s="157"/>
      <c r="N167" s="156"/>
      <c r="O167" s="156"/>
      <c r="P167" s="156"/>
      <c r="Q167" s="156"/>
      <c r="R167" s="157"/>
      <c r="S167" s="157"/>
      <c r="T167" s="157"/>
      <c r="U167" s="157"/>
      <c r="V167" s="157"/>
      <c r="W167" s="157"/>
      <c r="X167" s="157"/>
      <c r="Y167" s="157"/>
      <c r="Z167" s="146"/>
      <c r="AA167" s="146"/>
      <c r="AB167" s="146"/>
      <c r="AC167" s="146"/>
      <c r="AD167" s="146"/>
      <c r="AE167" s="146"/>
      <c r="AF167" s="146"/>
      <c r="AG167" s="146" t="s">
        <v>140</v>
      </c>
      <c r="AH167" s="146"/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46"/>
      <c r="AV167" s="146"/>
      <c r="AW167" s="146"/>
      <c r="AX167" s="146"/>
      <c r="AY167" s="146"/>
      <c r="AZ167" s="146"/>
      <c r="BA167" s="176" t="str">
        <f>C167</f>
        <v>ohlášení uzavírání vody, uzavření a otevření šoupat, vypuštění a napuštění vody, odvzdušnění potrubí, strojní nebo ruční výřez potrubí, nutné úpravy výkopu v prostoru provádění,</v>
      </c>
      <c r="BB167" s="146"/>
      <c r="BC167" s="146"/>
      <c r="BD167" s="146"/>
      <c r="BE167" s="146"/>
      <c r="BF167" s="146"/>
      <c r="BG167" s="146"/>
      <c r="BH167" s="146"/>
    </row>
    <row r="168" spans="1:60" ht="22.5" outlineLevel="1" x14ac:dyDescent="0.2">
      <c r="A168" s="169">
        <v>46</v>
      </c>
      <c r="B168" s="170" t="s">
        <v>310</v>
      </c>
      <c r="C168" s="185" t="s">
        <v>311</v>
      </c>
      <c r="D168" s="171" t="s">
        <v>137</v>
      </c>
      <c r="E168" s="172">
        <v>2</v>
      </c>
      <c r="F168" s="173"/>
      <c r="G168" s="174">
        <f>ROUND(E168*F168,2)</f>
        <v>0</v>
      </c>
      <c r="H168" s="173"/>
      <c r="I168" s="174">
        <f>ROUND(E168*H168,2)</f>
        <v>0</v>
      </c>
      <c r="J168" s="173"/>
      <c r="K168" s="174">
        <f>ROUND(E168*J168,2)</f>
        <v>0</v>
      </c>
      <c r="L168" s="174">
        <v>21</v>
      </c>
      <c r="M168" s="174">
        <f>G168*(1+L168/100)</f>
        <v>0</v>
      </c>
      <c r="N168" s="172">
        <v>1.0000000000000001E-5</v>
      </c>
      <c r="O168" s="172">
        <f>ROUND(E168*N168,2)</f>
        <v>0</v>
      </c>
      <c r="P168" s="172">
        <v>0</v>
      </c>
      <c r="Q168" s="172">
        <f>ROUND(E168*P168,2)</f>
        <v>0</v>
      </c>
      <c r="R168" s="174" t="s">
        <v>287</v>
      </c>
      <c r="S168" s="174" t="s">
        <v>128</v>
      </c>
      <c r="T168" s="175" t="s">
        <v>128</v>
      </c>
      <c r="U168" s="157">
        <v>0.32267000000000001</v>
      </c>
      <c r="V168" s="157">
        <f>ROUND(E168*U168,2)</f>
        <v>0.65</v>
      </c>
      <c r="W168" s="157"/>
      <c r="X168" s="157" t="s">
        <v>129</v>
      </c>
      <c r="Y168" s="157" t="s">
        <v>130</v>
      </c>
      <c r="Z168" s="146"/>
      <c r="AA168" s="146"/>
      <c r="AB168" s="146"/>
      <c r="AC168" s="146"/>
      <c r="AD168" s="146"/>
      <c r="AE168" s="146"/>
      <c r="AF168" s="146"/>
      <c r="AG168" s="146" t="s">
        <v>131</v>
      </c>
      <c r="AH168" s="146"/>
      <c r="AI168" s="146"/>
      <c r="AJ168" s="146"/>
      <c r="AK168" s="146"/>
      <c r="AL168" s="146"/>
      <c r="AM168" s="146"/>
      <c r="AN168" s="146"/>
      <c r="AO168" s="146"/>
      <c r="AP168" s="146"/>
      <c r="AQ168" s="146"/>
      <c r="AR168" s="146"/>
      <c r="AS168" s="146"/>
      <c r="AT168" s="146"/>
      <c r="AU168" s="146"/>
      <c r="AV168" s="146"/>
      <c r="AW168" s="146"/>
      <c r="AX168" s="146"/>
      <c r="AY168" s="146"/>
      <c r="AZ168" s="146"/>
      <c r="BA168" s="146"/>
      <c r="BB168" s="146"/>
      <c r="BC168" s="146"/>
      <c r="BD168" s="146"/>
      <c r="BE168" s="146"/>
      <c r="BF168" s="146"/>
      <c r="BG168" s="146"/>
      <c r="BH168" s="146"/>
    </row>
    <row r="169" spans="1:60" outlineLevel="2" x14ac:dyDescent="0.2">
      <c r="A169" s="153"/>
      <c r="B169" s="154"/>
      <c r="C169" s="249" t="s">
        <v>312</v>
      </c>
      <c r="D169" s="250"/>
      <c r="E169" s="250"/>
      <c r="F169" s="250"/>
      <c r="G169" s="250"/>
      <c r="H169" s="157"/>
      <c r="I169" s="157"/>
      <c r="J169" s="157"/>
      <c r="K169" s="157"/>
      <c r="L169" s="157"/>
      <c r="M169" s="157"/>
      <c r="N169" s="156"/>
      <c r="O169" s="156"/>
      <c r="P169" s="156"/>
      <c r="Q169" s="156"/>
      <c r="R169" s="157"/>
      <c r="S169" s="157"/>
      <c r="T169" s="157"/>
      <c r="U169" s="157"/>
      <c r="V169" s="157"/>
      <c r="W169" s="157"/>
      <c r="X169" s="157"/>
      <c r="Y169" s="157"/>
      <c r="Z169" s="146"/>
      <c r="AA169" s="146"/>
      <c r="AB169" s="146"/>
      <c r="AC169" s="146"/>
      <c r="AD169" s="146"/>
      <c r="AE169" s="146"/>
      <c r="AF169" s="146"/>
      <c r="AG169" s="146" t="s">
        <v>140</v>
      </c>
      <c r="AH169" s="146"/>
      <c r="AI169" s="146"/>
      <c r="AJ169" s="146"/>
      <c r="AK169" s="146"/>
      <c r="AL169" s="146"/>
      <c r="AM169" s="146"/>
      <c r="AN169" s="146"/>
      <c r="AO169" s="146"/>
      <c r="AP169" s="146"/>
      <c r="AQ169" s="146"/>
      <c r="AR169" s="146"/>
      <c r="AS169" s="146"/>
      <c r="AT169" s="146"/>
      <c r="AU169" s="146"/>
      <c r="AV169" s="146"/>
      <c r="AW169" s="146"/>
      <c r="AX169" s="146"/>
      <c r="AY169" s="146"/>
      <c r="AZ169" s="146"/>
      <c r="BA169" s="146"/>
      <c r="BB169" s="146"/>
      <c r="BC169" s="146"/>
      <c r="BD169" s="146"/>
      <c r="BE169" s="146"/>
      <c r="BF169" s="146"/>
      <c r="BG169" s="146"/>
      <c r="BH169" s="146"/>
    </row>
    <row r="170" spans="1:60" ht="22.5" outlineLevel="1" x14ac:dyDescent="0.2">
      <c r="A170" s="177">
        <v>47</v>
      </c>
      <c r="B170" s="178" t="s">
        <v>313</v>
      </c>
      <c r="C170" s="187" t="s">
        <v>314</v>
      </c>
      <c r="D170" s="179" t="s">
        <v>308</v>
      </c>
      <c r="E170" s="180">
        <v>2</v>
      </c>
      <c r="F170" s="181"/>
      <c r="G170" s="182">
        <f>ROUND(E170*F170,2)</f>
        <v>0</v>
      </c>
      <c r="H170" s="181"/>
      <c r="I170" s="182">
        <f>ROUND(E170*H170,2)</f>
        <v>0</v>
      </c>
      <c r="J170" s="181"/>
      <c r="K170" s="182">
        <f>ROUND(E170*J170,2)</f>
        <v>0</v>
      </c>
      <c r="L170" s="182">
        <v>21</v>
      </c>
      <c r="M170" s="182">
        <f>G170*(1+L170/100)</f>
        <v>0</v>
      </c>
      <c r="N170" s="180">
        <v>2.2000000000000001E-4</v>
      </c>
      <c r="O170" s="180">
        <f>ROUND(E170*N170,2)</f>
        <v>0</v>
      </c>
      <c r="P170" s="180">
        <v>0</v>
      </c>
      <c r="Q170" s="180">
        <f>ROUND(E170*P170,2)</f>
        <v>0</v>
      </c>
      <c r="R170" s="182" t="s">
        <v>287</v>
      </c>
      <c r="S170" s="182" t="s">
        <v>128</v>
      </c>
      <c r="T170" s="183" t="s">
        <v>128</v>
      </c>
      <c r="U170" s="157">
        <v>1.2210000000000001</v>
      </c>
      <c r="V170" s="157">
        <f>ROUND(E170*U170,2)</f>
        <v>2.44</v>
      </c>
      <c r="W170" s="157"/>
      <c r="X170" s="157" t="s">
        <v>129</v>
      </c>
      <c r="Y170" s="157" t="s">
        <v>130</v>
      </c>
      <c r="Z170" s="146"/>
      <c r="AA170" s="146"/>
      <c r="AB170" s="146"/>
      <c r="AC170" s="146"/>
      <c r="AD170" s="146"/>
      <c r="AE170" s="146"/>
      <c r="AF170" s="146"/>
      <c r="AG170" s="146" t="s">
        <v>131</v>
      </c>
      <c r="AH170" s="146"/>
      <c r="AI170" s="146"/>
      <c r="AJ170" s="146"/>
      <c r="AK170" s="146"/>
      <c r="AL170" s="146"/>
      <c r="AM170" s="146"/>
      <c r="AN170" s="146"/>
      <c r="AO170" s="146"/>
      <c r="AP170" s="146"/>
      <c r="AQ170" s="146"/>
      <c r="AR170" s="146"/>
      <c r="AS170" s="146"/>
      <c r="AT170" s="146"/>
      <c r="AU170" s="146"/>
      <c r="AV170" s="146"/>
      <c r="AW170" s="146"/>
      <c r="AX170" s="146"/>
      <c r="AY170" s="146"/>
      <c r="AZ170" s="146"/>
      <c r="BA170" s="146"/>
      <c r="BB170" s="146"/>
      <c r="BC170" s="146"/>
      <c r="BD170" s="146"/>
      <c r="BE170" s="146"/>
      <c r="BF170" s="146"/>
      <c r="BG170" s="146"/>
      <c r="BH170" s="146"/>
    </row>
    <row r="171" spans="1:60" ht="22.5" outlineLevel="1" x14ac:dyDescent="0.2">
      <c r="A171" s="177">
        <v>48</v>
      </c>
      <c r="B171" s="178" t="s">
        <v>315</v>
      </c>
      <c r="C171" s="187" t="s">
        <v>316</v>
      </c>
      <c r="D171" s="179" t="s">
        <v>308</v>
      </c>
      <c r="E171" s="180">
        <v>2</v>
      </c>
      <c r="F171" s="181"/>
      <c r="G171" s="182">
        <f>ROUND(E171*F171,2)</f>
        <v>0</v>
      </c>
      <c r="H171" s="181"/>
      <c r="I171" s="182">
        <f>ROUND(E171*H171,2)</f>
        <v>0</v>
      </c>
      <c r="J171" s="181"/>
      <c r="K171" s="182">
        <f>ROUND(E171*J171,2)</f>
        <v>0</v>
      </c>
      <c r="L171" s="182">
        <v>21</v>
      </c>
      <c r="M171" s="182">
        <f>G171*(1+L171/100)</f>
        <v>0</v>
      </c>
      <c r="N171" s="180">
        <v>2.2000000000000001E-4</v>
      </c>
      <c r="O171" s="180">
        <f>ROUND(E171*N171,2)</f>
        <v>0</v>
      </c>
      <c r="P171" s="180">
        <v>0</v>
      </c>
      <c r="Q171" s="180">
        <f>ROUND(E171*P171,2)</f>
        <v>0</v>
      </c>
      <c r="R171" s="182" t="s">
        <v>287</v>
      </c>
      <c r="S171" s="182" t="s">
        <v>128</v>
      </c>
      <c r="T171" s="183" t="s">
        <v>128</v>
      </c>
      <c r="U171" s="157">
        <v>0.75900000000000001</v>
      </c>
      <c r="V171" s="157">
        <f>ROUND(E171*U171,2)</f>
        <v>1.52</v>
      </c>
      <c r="W171" s="157"/>
      <c r="X171" s="157" t="s">
        <v>129</v>
      </c>
      <c r="Y171" s="157" t="s">
        <v>130</v>
      </c>
      <c r="Z171" s="146"/>
      <c r="AA171" s="146"/>
      <c r="AB171" s="146"/>
      <c r="AC171" s="146"/>
      <c r="AD171" s="146"/>
      <c r="AE171" s="146"/>
      <c r="AF171" s="146"/>
      <c r="AG171" s="146" t="s">
        <v>131</v>
      </c>
      <c r="AH171" s="146"/>
      <c r="AI171" s="146"/>
      <c r="AJ171" s="146"/>
      <c r="AK171" s="146"/>
      <c r="AL171" s="146"/>
      <c r="AM171" s="146"/>
      <c r="AN171" s="146"/>
      <c r="AO171" s="146"/>
      <c r="AP171" s="146"/>
      <c r="AQ171" s="146"/>
      <c r="AR171" s="146"/>
      <c r="AS171" s="146"/>
      <c r="AT171" s="146"/>
      <c r="AU171" s="146"/>
      <c r="AV171" s="146"/>
      <c r="AW171" s="146"/>
      <c r="AX171" s="146"/>
      <c r="AY171" s="146"/>
      <c r="AZ171" s="146"/>
      <c r="BA171" s="146"/>
      <c r="BB171" s="146"/>
      <c r="BC171" s="146"/>
      <c r="BD171" s="146"/>
      <c r="BE171" s="146"/>
      <c r="BF171" s="146"/>
      <c r="BG171" s="146"/>
      <c r="BH171" s="146"/>
    </row>
    <row r="172" spans="1:60" ht="22.5" outlineLevel="1" x14ac:dyDescent="0.2">
      <c r="A172" s="177">
        <v>49</v>
      </c>
      <c r="B172" s="178" t="s">
        <v>317</v>
      </c>
      <c r="C172" s="187" t="s">
        <v>318</v>
      </c>
      <c r="D172" s="179" t="s">
        <v>308</v>
      </c>
      <c r="E172" s="180">
        <v>1</v>
      </c>
      <c r="F172" s="181"/>
      <c r="G172" s="182">
        <f>ROUND(E172*F172,2)</f>
        <v>0</v>
      </c>
      <c r="H172" s="181"/>
      <c r="I172" s="182">
        <f>ROUND(E172*H172,2)</f>
        <v>0</v>
      </c>
      <c r="J172" s="181"/>
      <c r="K172" s="182">
        <f>ROUND(E172*J172,2)</f>
        <v>0</v>
      </c>
      <c r="L172" s="182">
        <v>21</v>
      </c>
      <c r="M172" s="182">
        <f>G172*(1+L172/100)</f>
        <v>0</v>
      </c>
      <c r="N172" s="180">
        <v>3.2000000000000003E-4</v>
      </c>
      <c r="O172" s="180">
        <f>ROUND(E172*N172,2)</f>
        <v>0</v>
      </c>
      <c r="P172" s="180">
        <v>0</v>
      </c>
      <c r="Q172" s="180">
        <f>ROUND(E172*P172,2)</f>
        <v>0</v>
      </c>
      <c r="R172" s="182" t="s">
        <v>287</v>
      </c>
      <c r="S172" s="182" t="s">
        <v>128</v>
      </c>
      <c r="T172" s="183" t="s">
        <v>128</v>
      </c>
      <c r="U172" s="157">
        <v>1.0940000000000001</v>
      </c>
      <c r="V172" s="157">
        <f>ROUND(E172*U172,2)</f>
        <v>1.0900000000000001</v>
      </c>
      <c r="W172" s="157"/>
      <c r="X172" s="157" t="s">
        <v>129</v>
      </c>
      <c r="Y172" s="157" t="s">
        <v>130</v>
      </c>
      <c r="Z172" s="146"/>
      <c r="AA172" s="146"/>
      <c r="AB172" s="146"/>
      <c r="AC172" s="146"/>
      <c r="AD172" s="146"/>
      <c r="AE172" s="146"/>
      <c r="AF172" s="146"/>
      <c r="AG172" s="146" t="s">
        <v>131</v>
      </c>
      <c r="AH172" s="146"/>
      <c r="AI172" s="146"/>
      <c r="AJ172" s="146"/>
      <c r="AK172" s="146"/>
      <c r="AL172" s="146"/>
      <c r="AM172" s="146"/>
      <c r="AN172" s="146"/>
      <c r="AO172" s="146"/>
      <c r="AP172" s="146"/>
      <c r="AQ172" s="146"/>
      <c r="AR172" s="146"/>
      <c r="AS172" s="146"/>
      <c r="AT172" s="146"/>
      <c r="AU172" s="146"/>
      <c r="AV172" s="146"/>
      <c r="AW172" s="146"/>
      <c r="AX172" s="146"/>
      <c r="AY172" s="146"/>
      <c r="AZ172" s="146"/>
      <c r="BA172" s="146"/>
      <c r="BB172" s="146"/>
      <c r="BC172" s="146"/>
      <c r="BD172" s="146"/>
      <c r="BE172" s="146"/>
      <c r="BF172" s="146"/>
      <c r="BG172" s="146"/>
      <c r="BH172" s="146"/>
    </row>
    <row r="173" spans="1:60" ht="22.5" outlineLevel="1" x14ac:dyDescent="0.2">
      <c r="A173" s="169">
        <v>50</v>
      </c>
      <c r="B173" s="170" t="s">
        <v>319</v>
      </c>
      <c r="C173" s="185" t="s">
        <v>320</v>
      </c>
      <c r="D173" s="171" t="s">
        <v>137</v>
      </c>
      <c r="E173" s="172">
        <v>102</v>
      </c>
      <c r="F173" s="173"/>
      <c r="G173" s="174">
        <f>ROUND(E173*F173,2)</f>
        <v>0</v>
      </c>
      <c r="H173" s="173"/>
      <c r="I173" s="174">
        <f>ROUND(E173*H173,2)</f>
        <v>0</v>
      </c>
      <c r="J173" s="173"/>
      <c r="K173" s="174">
        <f>ROUND(E173*J173,2)</f>
        <v>0</v>
      </c>
      <c r="L173" s="174">
        <v>21</v>
      </c>
      <c r="M173" s="174">
        <f>G173*(1+L173/100)</f>
        <v>0</v>
      </c>
      <c r="N173" s="172">
        <v>0</v>
      </c>
      <c r="O173" s="172">
        <f>ROUND(E173*N173,2)</f>
        <v>0</v>
      </c>
      <c r="P173" s="172">
        <v>0</v>
      </c>
      <c r="Q173" s="172">
        <f>ROUND(E173*P173,2)</f>
        <v>0</v>
      </c>
      <c r="R173" s="174" t="s">
        <v>287</v>
      </c>
      <c r="S173" s="174" t="s">
        <v>128</v>
      </c>
      <c r="T173" s="175" t="s">
        <v>128</v>
      </c>
      <c r="U173" s="157">
        <v>0.126</v>
      </c>
      <c r="V173" s="157">
        <f>ROUND(E173*U173,2)</f>
        <v>12.85</v>
      </c>
      <c r="W173" s="157"/>
      <c r="X173" s="157" t="s">
        <v>129</v>
      </c>
      <c r="Y173" s="157" t="s">
        <v>130</v>
      </c>
      <c r="Z173" s="146"/>
      <c r="AA173" s="146"/>
      <c r="AB173" s="146"/>
      <c r="AC173" s="146"/>
      <c r="AD173" s="146"/>
      <c r="AE173" s="146"/>
      <c r="AF173" s="146"/>
      <c r="AG173" s="146" t="s">
        <v>131</v>
      </c>
      <c r="AH173" s="146"/>
      <c r="AI173" s="146"/>
      <c r="AJ173" s="146"/>
      <c r="AK173" s="146"/>
      <c r="AL173" s="146"/>
      <c r="AM173" s="146"/>
      <c r="AN173" s="146"/>
      <c r="AO173" s="146"/>
      <c r="AP173" s="146"/>
      <c r="AQ173" s="146"/>
      <c r="AR173" s="146"/>
      <c r="AS173" s="146"/>
      <c r="AT173" s="146"/>
      <c r="AU173" s="146"/>
      <c r="AV173" s="146"/>
      <c r="AW173" s="146"/>
      <c r="AX173" s="146"/>
      <c r="AY173" s="146"/>
      <c r="AZ173" s="146"/>
      <c r="BA173" s="146"/>
      <c r="BB173" s="146"/>
      <c r="BC173" s="146"/>
      <c r="BD173" s="146"/>
      <c r="BE173" s="146"/>
      <c r="BF173" s="146"/>
      <c r="BG173" s="146"/>
      <c r="BH173" s="146"/>
    </row>
    <row r="174" spans="1:60" outlineLevel="2" x14ac:dyDescent="0.2">
      <c r="A174" s="153"/>
      <c r="B174" s="154"/>
      <c r="C174" s="249" t="s">
        <v>288</v>
      </c>
      <c r="D174" s="250"/>
      <c r="E174" s="250"/>
      <c r="F174" s="250"/>
      <c r="G174" s="250"/>
      <c r="H174" s="157"/>
      <c r="I174" s="157"/>
      <c r="J174" s="157"/>
      <c r="K174" s="157"/>
      <c r="L174" s="157"/>
      <c r="M174" s="157"/>
      <c r="N174" s="156"/>
      <c r="O174" s="156"/>
      <c r="P174" s="156"/>
      <c r="Q174" s="156"/>
      <c r="R174" s="157"/>
      <c r="S174" s="157"/>
      <c r="T174" s="157"/>
      <c r="U174" s="157"/>
      <c r="V174" s="157"/>
      <c r="W174" s="157"/>
      <c r="X174" s="157"/>
      <c r="Y174" s="157"/>
      <c r="Z174" s="146"/>
      <c r="AA174" s="146"/>
      <c r="AB174" s="146"/>
      <c r="AC174" s="146"/>
      <c r="AD174" s="146"/>
      <c r="AE174" s="146"/>
      <c r="AF174" s="146"/>
      <c r="AG174" s="146" t="s">
        <v>140</v>
      </c>
      <c r="AH174" s="146"/>
      <c r="AI174" s="146"/>
      <c r="AJ174" s="146"/>
      <c r="AK174" s="146"/>
      <c r="AL174" s="146"/>
      <c r="AM174" s="146"/>
      <c r="AN174" s="146"/>
      <c r="AO174" s="146"/>
      <c r="AP174" s="146"/>
      <c r="AQ174" s="146"/>
      <c r="AR174" s="146"/>
      <c r="AS174" s="146"/>
      <c r="AT174" s="146"/>
      <c r="AU174" s="146"/>
      <c r="AV174" s="146"/>
      <c r="AW174" s="146"/>
      <c r="AX174" s="146"/>
      <c r="AY174" s="146"/>
      <c r="AZ174" s="146"/>
      <c r="BA174" s="146"/>
      <c r="BB174" s="146"/>
      <c r="BC174" s="146"/>
      <c r="BD174" s="146"/>
      <c r="BE174" s="146"/>
      <c r="BF174" s="146"/>
      <c r="BG174" s="146"/>
      <c r="BH174" s="146"/>
    </row>
    <row r="175" spans="1:60" outlineLevel="1" x14ac:dyDescent="0.2">
      <c r="A175" s="169">
        <v>51</v>
      </c>
      <c r="B175" s="170" t="s">
        <v>321</v>
      </c>
      <c r="C175" s="185" t="s">
        <v>322</v>
      </c>
      <c r="D175" s="171" t="s">
        <v>308</v>
      </c>
      <c r="E175" s="172">
        <v>1</v>
      </c>
      <c r="F175" s="173"/>
      <c r="G175" s="174">
        <f>ROUND(E175*F175,2)</f>
        <v>0</v>
      </c>
      <c r="H175" s="173"/>
      <c r="I175" s="174">
        <f>ROUND(E175*H175,2)</f>
        <v>0</v>
      </c>
      <c r="J175" s="173"/>
      <c r="K175" s="174">
        <f>ROUND(E175*J175,2)</f>
        <v>0</v>
      </c>
      <c r="L175" s="174">
        <v>21</v>
      </c>
      <c r="M175" s="174">
        <f>G175*(1+L175/100)</f>
        <v>0</v>
      </c>
      <c r="N175" s="172">
        <v>0</v>
      </c>
      <c r="O175" s="172">
        <f>ROUND(E175*N175,2)</f>
        <v>0</v>
      </c>
      <c r="P175" s="172">
        <v>0</v>
      </c>
      <c r="Q175" s="172">
        <f>ROUND(E175*P175,2)</f>
        <v>0</v>
      </c>
      <c r="R175" s="174" t="s">
        <v>287</v>
      </c>
      <c r="S175" s="174" t="s">
        <v>128</v>
      </c>
      <c r="T175" s="175" t="s">
        <v>128</v>
      </c>
      <c r="U175" s="157">
        <v>0.28320000000000001</v>
      </c>
      <c r="V175" s="157">
        <f>ROUND(E175*U175,2)</f>
        <v>0.28000000000000003</v>
      </c>
      <c r="W175" s="157"/>
      <c r="X175" s="157" t="s">
        <v>129</v>
      </c>
      <c r="Y175" s="157" t="s">
        <v>130</v>
      </c>
      <c r="Z175" s="146"/>
      <c r="AA175" s="146"/>
      <c r="AB175" s="146"/>
      <c r="AC175" s="146"/>
      <c r="AD175" s="146"/>
      <c r="AE175" s="146"/>
      <c r="AF175" s="146"/>
      <c r="AG175" s="146" t="s">
        <v>131</v>
      </c>
      <c r="AH175" s="146"/>
      <c r="AI175" s="146"/>
      <c r="AJ175" s="146"/>
      <c r="AK175" s="146"/>
      <c r="AL175" s="146"/>
      <c r="AM175" s="146"/>
      <c r="AN175" s="146"/>
      <c r="AO175" s="146"/>
      <c r="AP175" s="146"/>
      <c r="AQ175" s="146"/>
      <c r="AR175" s="146"/>
      <c r="AS175" s="146"/>
      <c r="AT175" s="146"/>
      <c r="AU175" s="146"/>
      <c r="AV175" s="146"/>
      <c r="AW175" s="146"/>
      <c r="AX175" s="146"/>
      <c r="AY175" s="146"/>
      <c r="AZ175" s="146"/>
      <c r="BA175" s="146"/>
      <c r="BB175" s="146"/>
      <c r="BC175" s="146"/>
      <c r="BD175" s="146"/>
      <c r="BE175" s="146"/>
      <c r="BF175" s="146"/>
      <c r="BG175" s="146"/>
      <c r="BH175" s="146"/>
    </row>
    <row r="176" spans="1:60" outlineLevel="2" x14ac:dyDescent="0.2">
      <c r="A176" s="153"/>
      <c r="B176" s="154"/>
      <c r="C176" s="249" t="s">
        <v>288</v>
      </c>
      <c r="D176" s="250"/>
      <c r="E176" s="250"/>
      <c r="F176" s="250"/>
      <c r="G176" s="250"/>
      <c r="H176" s="157"/>
      <c r="I176" s="157"/>
      <c r="J176" s="157"/>
      <c r="K176" s="157"/>
      <c r="L176" s="157"/>
      <c r="M176" s="157"/>
      <c r="N176" s="156"/>
      <c r="O176" s="156"/>
      <c r="P176" s="156"/>
      <c r="Q176" s="156"/>
      <c r="R176" s="157"/>
      <c r="S176" s="157"/>
      <c r="T176" s="157"/>
      <c r="U176" s="157"/>
      <c r="V176" s="157"/>
      <c r="W176" s="157"/>
      <c r="X176" s="157"/>
      <c r="Y176" s="157"/>
      <c r="Z176" s="146"/>
      <c r="AA176" s="146"/>
      <c r="AB176" s="146"/>
      <c r="AC176" s="146"/>
      <c r="AD176" s="146"/>
      <c r="AE176" s="146"/>
      <c r="AF176" s="146"/>
      <c r="AG176" s="146" t="s">
        <v>140</v>
      </c>
      <c r="AH176" s="146"/>
      <c r="AI176" s="146"/>
      <c r="AJ176" s="146"/>
      <c r="AK176" s="146"/>
      <c r="AL176" s="146"/>
      <c r="AM176" s="146"/>
      <c r="AN176" s="146"/>
      <c r="AO176" s="146"/>
      <c r="AP176" s="146"/>
      <c r="AQ176" s="146"/>
      <c r="AR176" s="146"/>
      <c r="AS176" s="146"/>
      <c r="AT176" s="146"/>
      <c r="AU176" s="146"/>
      <c r="AV176" s="146"/>
      <c r="AW176" s="146"/>
      <c r="AX176" s="146"/>
      <c r="AY176" s="146"/>
      <c r="AZ176" s="146"/>
      <c r="BA176" s="146"/>
      <c r="BB176" s="146"/>
      <c r="BC176" s="146"/>
      <c r="BD176" s="146"/>
      <c r="BE176" s="146"/>
      <c r="BF176" s="146"/>
      <c r="BG176" s="146"/>
      <c r="BH176" s="146"/>
    </row>
    <row r="177" spans="1:60" outlineLevel="1" x14ac:dyDescent="0.2">
      <c r="A177" s="169">
        <v>52</v>
      </c>
      <c r="B177" s="170" t="s">
        <v>321</v>
      </c>
      <c r="C177" s="185" t="s">
        <v>322</v>
      </c>
      <c r="D177" s="171" t="s">
        <v>308</v>
      </c>
      <c r="E177" s="172">
        <v>1</v>
      </c>
      <c r="F177" s="173"/>
      <c r="G177" s="174">
        <f>ROUND(E177*F177,2)</f>
        <v>0</v>
      </c>
      <c r="H177" s="173"/>
      <c r="I177" s="174">
        <f>ROUND(E177*H177,2)</f>
        <v>0</v>
      </c>
      <c r="J177" s="173"/>
      <c r="K177" s="174">
        <f>ROUND(E177*J177,2)</f>
        <v>0</v>
      </c>
      <c r="L177" s="174">
        <v>21</v>
      </c>
      <c r="M177" s="174">
        <f>G177*(1+L177/100)</f>
        <v>0</v>
      </c>
      <c r="N177" s="172">
        <v>0</v>
      </c>
      <c r="O177" s="172">
        <f>ROUND(E177*N177,2)</f>
        <v>0</v>
      </c>
      <c r="P177" s="172">
        <v>0</v>
      </c>
      <c r="Q177" s="172">
        <f>ROUND(E177*P177,2)</f>
        <v>0</v>
      </c>
      <c r="R177" s="174" t="s">
        <v>287</v>
      </c>
      <c r="S177" s="174" t="s">
        <v>128</v>
      </c>
      <c r="T177" s="175" t="s">
        <v>128</v>
      </c>
      <c r="U177" s="157">
        <v>0.28320000000000001</v>
      </c>
      <c r="V177" s="157">
        <f>ROUND(E177*U177,2)</f>
        <v>0.28000000000000003</v>
      </c>
      <c r="W177" s="157"/>
      <c r="X177" s="157" t="s">
        <v>129</v>
      </c>
      <c r="Y177" s="157" t="s">
        <v>130</v>
      </c>
      <c r="Z177" s="146"/>
      <c r="AA177" s="146"/>
      <c r="AB177" s="146"/>
      <c r="AC177" s="146"/>
      <c r="AD177" s="146"/>
      <c r="AE177" s="146"/>
      <c r="AF177" s="146"/>
      <c r="AG177" s="146" t="s">
        <v>131</v>
      </c>
      <c r="AH177" s="146"/>
      <c r="AI177" s="146"/>
      <c r="AJ177" s="146"/>
      <c r="AK177" s="146"/>
      <c r="AL177" s="146"/>
      <c r="AM177" s="146"/>
      <c r="AN177" s="146"/>
      <c r="AO177" s="146"/>
      <c r="AP177" s="146"/>
      <c r="AQ177" s="146"/>
      <c r="AR177" s="146"/>
      <c r="AS177" s="146"/>
      <c r="AT177" s="146"/>
      <c r="AU177" s="146"/>
      <c r="AV177" s="146"/>
      <c r="AW177" s="146"/>
      <c r="AX177" s="146"/>
      <c r="AY177" s="146"/>
      <c r="AZ177" s="146"/>
      <c r="BA177" s="146"/>
      <c r="BB177" s="146"/>
      <c r="BC177" s="146"/>
      <c r="BD177" s="146"/>
      <c r="BE177" s="146"/>
      <c r="BF177" s="146"/>
      <c r="BG177" s="146"/>
      <c r="BH177" s="146"/>
    </row>
    <row r="178" spans="1:60" outlineLevel="2" x14ac:dyDescent="0.2">
      <c r="A178" s="153"/>
      <c r="B178" s="154"/>
      <c r="C178" s="249" t="s">
        <v>288</v>
      </c>
      <c r="D178" s="250"/>
      <c r="E178" s="250"/>
      <c r="F178" s="250"/>
      <c r="G178" s="250"/>
      <c r="H178" s="157"/>
      <c r="I178" s="157"/>
      <c r="J178" s="157"/>
      <c r="K178" s="157"/>
      <c r="L178" s="157"/>
      <c r="M178" s="157"/>
      <c r="N178" s="156"/>
      <c r="O178" s="156"/>
      <c r="P178" s="156"/>
      <c r="Q178" s="156"/>
      <c r="R178" s="157"/>
      <c r="S178" s="157"/>
      <c r="T178" s="157"/>
      <c r="U178" s="157"/>
      <c r="V178" s="157"/>
      <c r="W178" s="157"/>
      <c r="X178" s="157"/>
      <c r="Y178" s="157"/>
      <c r="Z178" s="146"/>
      <c r="AA178" s="146"/>
      <c r="AB178" s="146"/>
      <c r="AC178" s="146"/>
      <c r="AD178" s="146"/>
      <c r="AE178" s="146"/>
      <c r="AF178" s="146"/>
      <c r="AG178" s="146" t="s">
        <v>140</v>
      </c>
      <c r="AH178" s="146"/>
      <c r="AI178" s="146"/>
      <c r="AJ178" s="146"/>
      <c r="AK178" s="146"/>
      <c r="AL178" s="146"/>
      <c r="AM178" s="146"/>
      <c r="AN178" s="146"/>
      <c r="AO178" s="146"/>
      <c r="AP178" s="146"/>
      <c r="AQ178" s="146"/>
      <c r="AR178" s="146"/>
      <c r="AS178" s="146"/>
      <c r="AT178" s="146"/>
      <c r="AU178" s="146"/>
      <c r="AV178" s="146"/>
      <c r="AW178" s="146"/>
      <c r="AX178" s="146"/>
      <c r="AY178" s="146"/>
      <c r="AZ178" s="146"/>
      <c r="BA178" s="146"/>
      <c r="BB178" s="146"/>
      <c r="BC178" s="146"/>
      <c r="BD178" s="146"/>
      <c r="BE178" s="146"/>
      <c r="BF178" s="146"/>
      <c r="BG178" s="146"/>
      <c r="BH178" s="146"/>
    </row>
    <row r="179" spans="1:60" ht="22.5" outlineLevel="1" x14ac:dyDescent="0.2">
      <c r="A179" s="177">
        <v>53</v>
      </c>
      <c r="B179" s="178" t="s">
        <v>323</v>
      </c>
      <c r="C179" s="187" t="s">
        <v>324</v>
      </c>
      <c r="D179" s="179" t="s">
        <v>308</v>
      </c>
      <c r="E179" s="180">
        <v>1</v>
      </c>
      <c r="F179" s="181"/>
      <c r="G179" s="182">
        <f>ROUND(E179*F179,2)</f>
        <v>0</v>
      </c>
      <c r="H179" s="181"/>
      <c r="I179" s="182">
        <f>ROUND(E179*H179,2)</f>
        <v>0</v>
      </c>
      <c r="J179" s="181"/>
      <c r="K179" s="182">
        <f>ROUND(E179*J179,2)</f>
        <v>0</v>
      </c>
      <c r="L179" s="182">
        <v>21</v>
      </c>
      <c r="M179" s="182">
        <f>G179*(1+L179/100)</f>
        <v>0</v>
      </c>
      <c r="N179" s="180">
        <v>2.2000000000000001E-4</v>
      </c>
      <c r="O179" s="180">
        <f>ROUND(E179*N179,2)</f>
        <v>0</v>
      </c>
      <c r="P179" s="180">
        <v>0</v>
      </c>
      <c r="Q179" s="180">
        <f>ROUND(E179*P179,2)</f>
        <v>0</v>
      </c>
      <c r="R179" s="182" t="s">
        <v>287</v>
      </c>
      <c r="S179" s="182" t="s">
        <v>128</v>
      </c>
      <c r="T179" s="183" t="s">
        <v>128</v>
      </c>
      <c r="U179" s="157">
        <v>1.554</v>
      </c>
      <c r="V179" s="157">
        <f>ROUND(E179*U179,2)</f>
        <v>1.55</v>
      </c>
      <c r="W179" s="157"/>
      <c r="X179" s="157" t="s">
        <v>129</v>
      </c>
      <c r="Y179" s="157" t="s">
        <v>130</v>
      </c>
      <c r="Z179" s="146"/>
      <c r="AA179" s="146"/>
      <c r="AB179" s="146"/>
      <c r="AC179" s="146"/>
      <c r="AD179" s="146"/>
      <c r="AE179" s="146"/>
      <c r="AF179" s="146"/>
      <c r="AG179" s="146" t="s">
        <v>131</v>
      </c>
      <c r="AH179" s="146"/>
      <c r="AI179" s="146"/>
      <c r="AJ179" s="146"/>
      <c r="AK179" s="146"/>
      <c r="AL179" s="146"/>
      <c r="AM179" s="146"/>
      <c r="AN179" s="146"/>
      <c r="AO179" s="146"/>
      <c r="AP179" s="146"/>
      <c r="AQ179" s="146"/>
      <c r="AR179" s="146"/>
      <c r="AS179" s="146"/>
      <c r="AT179" s="146"/>
      <c r="AU179" s="146"/>
      <c r="AV179" s="146"/>
      <c r="AW179" s="146"/>
      <c r="AX179" s="146"/>
      <c r="AY179" s="146"/>
      <c r="AZ179" s="146"/>
      <c r="BA179" s="146"/>
      <c r="BB179" s="146"/>
      <c r="BC179" s="146"/>
      <c r="BD179" s="146"/>
      <c r="BE179" s="146"/>
      <c r="BF179" s="146"/>
      <c r="BG179" s="146"/>
      <c r="BH179" s="146"/>
    </row>
    <row r="180" spans="1:60" ht="22.5" outlineLevel="1" x14ac:dyDescent="0.2">
      <c r="A180" s="177">
        <v>54</v>
      </c>
      <c r="B180" s="178" t="s">
        <v>325</v>
      </c>
      <c r="C180" s="187" t="s">
        <v>326</v>
      </c>
      <c r="D180" s="179" t="s">
        <v>308</v>
      </c>
      <c r="E180" s="180">
        <v>2</v>
      </c>
      <c r="F180" s="181"/>
      <c r="G180" s="182">
        <f>ROUND(E180*F180,2)</f>
        <v>0</v>
      </c>
      <c r="H180" s="181"/>
      <c r="I180" s="182">
        <f>ROUND(E180*H180,2)</f>
        <v>0</v>
      </c>
      <c r="J180" s="181"/>
      <c r="K180" s="182">
        <f>ROUND(E180*J180,2)</f>
        <v>0</v>
      </c>
      <c r="L180" s="182">
        <v>21</v>
      </c>
      <c r="M180" s="182">
        <f>G180*(1+L180/100)</f>
        <v>0</v>
      </c>
      <c r="N180" s="180">
        <v>1.1E-4</v>
      </c>
      <c r="O180" s="180">
        <f>ROUND(E180*N180,2)</f>
        <v>0</v>
      </c>
      <c r="P180" s="180">
        <v>0</v>
      </c>
      <c r="Q180" s="180">
        <f>ROUND(E180*P180,2)</f>
        <v>0</v>
      </c>
      <c r="R180" s="182" t="s">
        <v>287</v>
      </c>
      <c r="S180" s="182" t="s">
        <v>128</v>
      </c>
      <c r="T180" s="183" t="s">
        <v>128</v>
      </c>
      <c r="U180" s="157">
        <v>0.70799999999999996</v>
      </c>
      <c r="V180" s="157">
        <f>ROUND(E180*U180,2)</f>
        <v>1.42</v>
      </c>
      <c r="W180" s="157"/>
      <c r="X180" s="157" t="s">
        <v>129</v>
      </c>
      <c r="Y180" s="157" t="s">
        <v>130</v>
      </c>
      <c r="Z180" s="146"/>
      <c r="AA180" s="146"/>
      <c r="AB180" s="146"/>
      <c r="AC180" s="146"/>
      <c r="AD180" s="146"/>
      <c r="AE180" s="146"/>
      <c r="AF180" s="146"/>
      <c r="AG180" s="146" t="s">
        <v>131</v>
      </c>
      <c r="AH180" s="146"/>
      <c r="AI180" s="146"/>
      <c r="AJ180" s="146"/>
      <c r="AK180" s="146"/>
      <c r="AL180" s="146"/>
      <c r="AM180" s="146"/>
      <c r="AN180" s="146"/>
      <c r="AO180" s="146"/>
      <c r="AP180" s="146"/>
      <c r="AQ180" s="146"/>
      <c r="AR180" s="146"/>
      <c r="AS180" s="146"/>
      <c r="AT180" s="146"/>
      <c r="AU180" s="146"/>
      <c r="AV180" s="146"/>
      <c r="AW180" s="146"/>
      <c r="AX180" s="146"/>
      <c r="AY180" s="146"/>
      <c r="AZ180" s="146"/>
      <c r="BA180" s="146"/>
      <c r="BB180" s="146"/>
      <c r="BC180" s="146"/>
      <c r="BD180" s="146"/>
      <c r="BE180" s="146"/>
      <c r="BF180" s="146"/>
      <c r="BG180" s="146"/>
      <c r="BH180" s="146"/>
    </row>
    <row r="181" spans="1:60" outlineLevel="1" x14ac:dyDescent="0.2">
      <c r="A181" s="169">
        <v>55</v>
      </c>
      <c r="B181" s="170" t="s">
        <v>327</v>
      </c>
      <c r="C181" s="185" t="s">
        <v>328</v>
      </c>
      <c r="D181" s="171" t="s">
        <v>137</v>
      </c>
      <c r="E181" s="172">
        <v>104</v>
      </c>
      <c r="F181" s="173"/>
      <c r="G181" s="174">
        <f>ROUND(E181*F181,2)</f>
        <v>0</v>
      </c>
      <c r="H181" s="173"/>
      <c r="I181" s="174">
        <f>ROUND(E181*H181,2)</f>
        <v>0</v>
      </c>
      <c r="J181" s="173"/>
      <c r="K181" s="174">
        <f>ROUND(E181*J181,2)</f>
        <v>0</v>
      </c>
      <c r="L181" s="174">
        <v>21</v>
      </c>
      <c r="M181" s="174">
        <f>G181*(1+L181/100)</f>
        <v>0</v>
      </c>
      <c r="N181" s="172">
        <v>0</v>
      </c>
      <c r="O181" s="172">
        <f>ROUND(E181*N181,2)</f>
        <v>0</v>
      </c>
      <c r="P181" s="172">
        <v>0</v>
      </c>
      <c r="Q181" s="172">
        <f>ROUND(E181*P181,2)</f>
        <v>0</v>
      </c>
      <c r="R181" s="174" t="s">
        <v>287</v>
      </c>
      <c r="S181" s="174" t="s">
        <v>128</v>
      </c>
      <c r="T181" s="175" t="s">
        <v>128</v>
      </c>
      <c r="U181" s="157">
        <v>4.3999999999999997E-2</v>
      </c>
      <c r="V181" s="157">
        <f>ROUND(E181*U181,2)</f>
        <v>4.58</v>
      </c>
      <c r="W181" s="157"/>
      <c r="X181" s="157" t="s">
        <v>129</v>
      </c>
      <c r="Y181" s="157" t="s">
        <v>130</v>
      </c>
      <c r="Z181" s="146"/>
      <c r="AA181" s="146"/>
      <c r="AB181" s="146"/>
      <c r="AC181" s="146"/>
      <c r="AD181" s="146"/>
      <c r="AE181" s="146"/>
      <c r="AF181" s="146"/>
      <c r="AG181" s="146" t="s">
        <v>131</v>
      </c>
      <c r="AH181" s="146"/>
      <c r="AI181" s="146"/>
      <c r="AJ181" s="146"/>
      <c r="AK181" s="146"/>
      <c r="AL181" s="146"/>
      <c r="AM181" s="146"/>
      <c r="AN181" s="146"/>
      <c r="AO181" s="146"/>
      <c r="AP181" s="146"/>
      <c r="AQ181" s="146"/>
      <c r="AR181" s="146"/>
      <c r="AS181" s="146"/>
      <c r="AT181" s="146"/>
      <c r="AU181" s="146"/>
      <c r="AV181" s="146"/>
      <c r="AW181" s="146"/>
      <c r="AX181" s="146"/>
      <c r="AY181" s="146"/>
      <c r="AZ181" s="146"/>
      <c r="BA181" s="146"/>
      <c r="BB181" s="146"/>
      <c r="BC181" s="146"/>
      <c r="BD181" s="146"/>
      <c r="BE181" s="146"/>
      <c r="BF181" s="146"/>
      <c r="BG181" s="146"/>
      <c r="BH181" s="146"/>
    </row>
    <row r="182" spans="1:60" outlineLevel="2" x14ac:dyDescent="0.2">
      <c r="A182" s="153"/>
      <c r="B182" s="154"/>
      <c r="C182" s="249" t="s">
        <v>329</v>
      </c>
      <c r="D182" s="250"/>
      <c r="E182" s="250"/>
      <c r="F182" s="250"/>
      <c r="G182" s="250"/>
      <c r="H182" s="157"/>
      <c r="I182" s="157"/>
      <c r="J182" s="157"/>
      <c r="K182" s="157"/>
      <c r="L182" s="157"/>
      <c r="M182" s="157"/>
      <c r="N182" s="156"/>
      <c r="O182" s="156"/>
      <c r="P182" s="156"/>
      <c r="Q182" s="156"/>
      <c r="R182" s="157"/>
      <c r="S182" s="157"/>
      <c r="T182" s="157"/>
      <c r="U182" s="157"/>
      <c r="V182" s="157"/>
      <c r="W182" s="157"/>
      <c r="X182" s="157"/>
      <c r="Y182" s="157"/>
      <c r="Z182" s="146"/>
      <c r="AA182" s="146"/>
      <c r="AB182" s="146"/>
      <c r="AC182" s="146"/>
      <c r="AD182" s="146"/>
      <c r="AE182" s="146"/>
      <c r="AF182" s="146"/>
      <c r="AG182" s="146" t="s">
        <v>140</v>
      </c>
      <c r="AH182" s="146"/>
      <c r="AI182" s="146"/>
      <c r="AJ182" s="146"/>
      <c r="AK182" s="146"/>
      <c r="AL182" s="146"/>
      <c r="AM182" s="146"/>
      <c r="AN182" s="146"/>
      <c r="AO182" s="146"/>
      <c r="AP182" s="146"/>
      <c r="AQ182" s="146"/>
      <c r="AR182" s="146"/>
      <c r="AS182" s="146"/>
      <c r="AT182" s="146"/>
      <c r="AU182" s="146"/>
      <c r="AV182" s="146"/>
      <c r="AW182" s="146"/>
      <c r="AX182" s="146"/>
      <c r="AY182" s="146"/>
      <c r="AZ182" s="146"/>
      <c r="BA182" s="176" t="str">
        <f>C182</f>
        <v>přísun, montáže, demontáže a odsunu zkoušecího čerpadla, napuštění tlakovou vodou a dodání vody pro tlakovou zkoušku,</v>
      </c>
      <c r="BB182" s="146"/>
      <c r="BC182" s="146"/>
      <c r="BD182" s="146"/>
      <c r="BE182" s="146"/>
      <c r="BF182" s="146"/>
      <c r="BG182" s="146"/>
      <c r="BH182" s="146"/>
    </row>
    <row r="183" spans="1:60" outlineLevel="1" x14ac:dyDescent="0.2">
      <c r="A183" s="169">
        <v>56</v>
      </c>
      <c r="B183" s="170" t="s">
        <v>330</v>
      </c>
      <c r="C183" s="185" t="s">
        <v>331</v>
      </c>
      <c r="D183" s="171" t="s">
        <v>332</v>
      </c>
      <c r="E183" s="172">
        <v>2</v>
      </c>
      <c r="F183" s="173"/>
      <c r="G183" s="174">
        <f>ROUND(E183*F183,2)</f>
        <v>0</v>
      </c>
      <c r="H183" s="173"/>
      <c r="I183" s="174">
        <f>ROUND(E183*H183,2)</f>
        <v>0</v>
      </c>
      <c r="J183" s="173"/>
      <c r="K183" s="174">
        <f>ROUND(E183*J183,2)</f>
        <v>0</v>
      </c>
      <c r="L183" s="174">
        <v>21</v>
      </c>
      <c r="M183" s="174">
        <f>G183*(1+L183/100)</f>
        <v>0</v>
      </c>
      <c r="N183" s="172">
        <v>3.5029999999999999E-2</v>
      </c>
      <c r="O183" s="172">
        <f>ROUND(E183*N183,2)</f>
        <v>7.0000000000000007E-2</v>
      </c>
      <c r="P183" s="172">
        <v>0</v>
      </c>
      <c r="Q183" s="172">
        <f>ROUND(E183*P183,2)</f>
        <v>0</v>
      </c>
      <c r="R183" s="174" t="s">
        <v>287</v>
      </c>
      <c r="S183" s="174" t="s">
        <v>128</v>
      </c>
      <c r="T183" s="175" t="s">
        <v>128</v>
      </c>
      <c r="U183" s="157">
        <v>10.130000000000001</v>
      </c>
      <c r="V183" s="157">
        <f>ROUND(E183*U183,2)</f>
        <v>20.260000000000002</v>
      </c>
      <c r="W183" s="157"/>
      <c r="X183" s="157" t="s">
        <v>129</v>
      </c>
      <c r="Y183" s="157" t="s">
        <v>130</v>
      </c>
      <c r="Z183" s="146"/>
      <c r="AA183" s="146"/>
      <c r="AB183" s="146"/>
      <c r="AC183" s="146"/>
      <c r="AD183" s="146"/>
      <c r="AE183" s="146"/>
      <c r="AF183" s="146"/>
      <c r="AG183" s="146" t="s">
        <v>131</v>
      </c>
      <c r="AH183" s="146"/>
      <c r="AI183" s="146"/>
      <c r="AJ183" s="146"/>
      <c r="AK183" s="146"/>
      <c r="AL183" s="146"/>
      <c r="AM183" s="146"/>
      <c r="AN183" s="146"/>
      <c r="AO183" s="146"/>
      <c r="AP183" s="146"/>
      <c r="AQ183" s="146"/>
      <c r="AR183" s="146"/>
      <c r="AS183" s="146"/>
      <c r="AT183" s="146"/>
      <c r="AU183" s="146"/>
      <c r="AV183" s="146"/>
      <c r="AW183" s="146"/>
      <c r="AX183" s="146"/>
      <c r="AY183" s="146"/>
      <c r="AZ183" s="146"/>
      <c r="BA183" s="146"/>
      <c r="BB183" s="146"/>
      <c r="BC183" s="146"/>
      <c r="BD183" s="146"/>
      <c r="BE183" s="146"/>
      <c r="BF183" s="146"/>
      <c r="BG183" s="146"/>
      <c r="BH183" s="146"/>
    </row>
    <row r="184" spans="1:60" ht="33.75" outlineLevel="2" x14ac:dyDescent="0.2">
      <c r="A184" s="153"/>
      <c r="B184" s="154"/>
      <c r="C184" s="249" t="s">
        <v>333</v>
      </c>
      <c r="D184" s="250"/>
      <c r="E184" s="250"/>
      <c r="F184" s="250"/>
      <c r="G184" s="250"/>
      <c r="H184" s="157"/>
      <c r="I184" s="157"/>
      <c r="J184" s="157"/>
      <c r="K184" s="157"/>
      <c r="L184" s="157"/>
      <c r="M184" s="157"/>
      <c r="N184" s="156"/>
      <c r="O184" s="156"/>
      <c r="P184" s="156"/>
      <c r="Q184" s="156"/>
      <c r="R184" s="157"/>
      <c r="S184" s="157"/>
      <c r="T184" s="157"/>
      <c r="U184" s="157"/>
      <c r="V184" s="157"/>
      <c r="W184" s="157"/>
      <c r="X184" s="157"/>
      <c r="Y184" s="157"/>
      <c r="Z184" s="146"/>
      <c r="AA184" s="146"/>
      <c r="AB184" s="146"/>
      <c r="AC184" s="146"/>
      <c r="AD184" s="146"/>
      <c r="AE184" s="146"/>
      <c r="AF184" s="146"/>
      <c r="AG184" s="146" t="s">
        <v>140</v>
      </c>
      <c r="AH184" s="146"/>
      <c r="AI184" s="146"/>
      <c r="AJ184" s="146"/>
      <c r="AK184" s="146"/>
      <c r="AL184" s="146"/>
      <c r="AM184" s="146"/>
      <c r="AN184" s="146"/>
      <c r="AO184" s="146"/>
      <c r="AP184" s="146"/>
      <c r="AQ184" s="146"/>
      <c r="AR184" s="146"/>
      <c r="AS184" s="146"/>
      <c r="AT184" s="146"/>
      <c r="AU184" s="146"/>
      <c r="AV184" s="146"/>
      <c r="AW184" s="146"/>
      <c r="AX184" s="146"/>
      <c r="AY184" s="146"/>
      <c r="AZ184" s="146"/>
      <c r="BA184" s="176" t="str">
        <f>C184</f>
        <v>montáž a demontáž výrobků nebo dílců pro zabezpečení dvou konců zkoušeného úseku potrubí pro jakýkoliv způsob zabezpečení,  montáž a demontáž koncových tvarovek, montáž zaslepovací příruby, zaslepení odboček pro hydranty, vzdušníky a jiné armatury a odbočky pro odbočující řady,</v>
      </c>
      <c r="BB184" s="146"/>
      <c r="BC184" s="146"/>
      <c r="BD184" s="146"/>
      <c r="BE184" s="146"/>
      <c r="BF184" s="146"/>
      <c r="BG184" s="146"/>
      <c r="BH184" s="146"/>
    </row>
    <row r="185" spans="1:60" outlineLevel="1" x14ac:dyDescent="0.2">
      <c r="A185" s="169">
        <v>57</v>
      </c>
      <c r="B185" s="170" t="s">
        <v>334</v>
      </c>
      <c r="C185" s="185" t="s">
        <v>335</v>
      </c>
      <c r="D185" s="171" t="s">
        <v>137</v>
      </c>
      <c r="E185" s="172">
        <v>104</v>
      </c>
      <c r="F185" s="173"/>
      <c r="G185" s="174">
        <f>ROUND(E185*F185,2)</f>
        <v>0</v>
      </c>
      <c r="H185" s="173"/>
      <c r="I185" s="174">
        <f>ROUND(E185*H185,2)</f>
        <v>0</v>
      </c>
      <c r="J185" s="173"/>
      <c r="K185" s="174">
        <f>ROUND(E185*J185,2)</f>
        <v>0</v>
      </c>
      <c r="L185" s="174">
        <v>21</v>
      </c>
      <c r="M185" s="174">
        <f>G185*(1+L185/100)</f>
        <v>0</v>
      </c>
      <c r="N185" s="172">
        <v>0</v>
      </c>
      <c r="O185" s="172">
        <f>ROUND(E185*N185,2)</f>
        <v>0</v>
      </c>
      <c r="P185" s="172">
        <v>0</v>
      </c>
      <c r="Q185" s="172">
        <f>ROUND(E185*P185,2)</f>
        <v>0</v>
      </c>
      <c r="R185" s="174" t="s">
        <v>287</v>
      </c>
      <c r="S185" s="174" t="s">
        <v>128</v>
      </c>
      <c r="T185" s="175" t="s">
        <v>128</v>
      </c>
      <c r="U185" s="157">
        <v>0.21</v>
      </c>
      <c r="V185" s="157">
        <f>ROUND(E185*U185,2)</f>
        <v>21.84</v>
      </c>
      <c r="W185" s="157"/>
      <c r="X185" s="157" t="s">
        <v>129</v>
      </c>
      <c r="Y185" s="157" t="s">
        <v>130</v>
      </c>
      <c r="Z185" s="146"/>
      <c r="AA185" s="146"/>
      <c r="AB185" s="146"/>
      <c r="AC185" s="146"/>
      <c r="AD185" s="146"/>
      <c r="AE185" s="146"/>
      <c r="AF185" s="146"/>
      <c r="AG185" s="146" t="s">
        <v>131</v>
      </c>
      <c r="AH185" s="146"/>
      <c r="AI185" s="146"/>
      <c r="AJ185" s="146"/>
      <c r="AK185" s="146"/>
      <c r="AL185" s="146"/>
      <c r="AM185" s="146"/>
      <c r="AN185" s="146"/>
      <c r="AO185" s="146"/>
      <c r="AP185" s="146"/>
      <c r="AQ185" s="146"/>
      <c r="AR185" s="146"/>
      <c r="AS185" s="146"/>
      <c r="AT185" s="146"/>
      <c r="AU185" s="146"/>
      <c r="AV185" s="146"/>
      <c r="AW185" s="146"/>
      <c r="AX185" s="146"/>
      <c r="AY185" s="146"/>
      <c r="AZ185" s="146"/>
      <c r="BA185" s="146"/>
      <c r="BB185" s="146"/>
      <c r="BC185" s="146"/>
      <c r="BD185" s="146"/>
      <c r="BE185" s="146"/>
      <c r="BF185" s="146"/>
      <c r="BG185" s="146"/>
      <c r="BH185" s="146"/>
    </row>
    <row r="186" spans="1:60" outlineLevel="2" x14ac:dyDescent="0.2">
      <c r="A186" s="153"/>
      <c r="B186" s="154"/>
      <c r="C186" s="249" t="s">
        <v>336</v>
      </c>
      <c r="D186" s="250"/>
      <c r="E186" s="250"/>
      <c r="F186" s="250"/>
      <c r="G186" s="250"/>
      <c r="H186" s="157"/>
      <c r="I186" s="157"/>
      <c r="J186" s="157"/>
      <c r="K186" s="157"/>
      <c r="L186" s="157"/>
      <c r="M186" s="157"/>
      <c r="N186" s="156"/>
      <c r="O186" s="156"/>
      <c r="P186" s="156"/>
      <c r="Q186" s="156"/>
      <c r="R186" s="157"/>
      <c r="S186" s="157"/>
      <c r="T186" s="157"/>
      <c r="U186" s="157"/>
      <c r="V186" s="157"/>
      <c r="W186" s="157"/>
      <c r="X186" s="157"/>
      <c r="Y186" s="157"/>
      <c r="Z186" s="146"/>
      <c r="AA186" s="146"/>
      <c r="AB186" s="146"/>
      <c r="AC186" s="146"/>
      <c r="AD186" s="146"/>
      <c r="AE186" s="146"/>
      <c r="AF186" s="146"/>
      <c r="AG186" s="146" t="s">
        <v>140</v>
      </c>
      <c r="AH186" s="146"/>
      <c r="AI186" s="146"/>
      <c r="AJ186" s="146"/>
      <c r="AK186" s="146"/>
      <c r="AL186" s="146"/>
      <c r="AM186" s="146"/>
      <c r="AN186" s="146"/>
      <c r="AO186" s="146"/>
      <c r="AP186" s="146"/>
      <c r="AQ186" s="146"/>
      <c r="AR186" s="146"/>
      <c r="AS186" s="146"/>
      <c r="AT186" s="146"/>
      <c r="AU186" s="146"/>
      <c r="AV186" s="146"/>
      <c r="AW186" s="146"/>
      <c r="AX186" s="146"/>
      <c r="AY186" s="146"/>
      <c r="AZ186" s="146"/>
      <c r="BA186" s="176" t="str">
        <f>C186</f>
        <v>napuštění a vypuštění vody, dodání vody a desinfekčního prostředku, náklady na bakteriologický rozbor vody,</v>
      </c>
      <c r="BB186" s="146"/>
      <c r="BC186" s="146"/>
      <c r="BD186" s="146"/>
      <c r="BE186" s="146"/>
      <c r="BF186" s="146"/>
      <c r="BG186" s="146"/>
      <c r="BH186" s="146"/>
    </row>
    <row r="187" spans="1:60" outlineLevel="1" x14ac:dyDescent="0.2">
      <c r="A187" s="169">
        <v>58</v>
      </c>
      <c r="B187" s="170" t="s">
        <v>337</v>
      </c>
      <c r="C187" s="185" t="s">
        <v>338</v>
      </c>
      <c r="D187" s="171" t="s">
        <v>308</v>
      </c>
      <c r="E187" s="172">
        <v>1</v>
      </c>
      <c r="F187" s="173"/>
      <c r="G187" s="174">
        <f>ROUND(E187*F187,2)</f>
        <v>0</v>
      </c>
      <c r="H187" s="173"/>
      <c r="I187" s="174">
        <f>ROUND(E187*H187,2)</f>
        <v>0</v>
      </c>
      <c r="J187" s="173"/>
      <c r="K187" s="174">
        <f>ROUND(E187*J187,2)</f>
        <v>0</v>
      </c>
      <c r="L187" s="174">
        <v>21</v>
      </c>
      <c r="M187" s="174">
        <f>G187*(1+L187/100)</f>
        <v>0</v>
      </c>
      <c r="N187" s="172">
        <v>0.12303</v>
      </c>
      <c r="O187" s="172">
        <f>ROUND(E187*N187,2)</f>
        <v>0.12</v>
      </c>
      <c r="P187" s="172">
        <v>0</v>
      </c>
      <c r="Q187" s="172">
        <f>ROUND(E187*P187,2)</f>
        <v>0</v>
      </c>
      <c r="R187" s="174" t="s">
        <v>287</v>
      </c>
      <c r="S187" s="174" t="s">
        <v>128</v>
      </c>
      <c r="T187" s="175" t="s">
        <v>128</v>
      </c>
      <c r="U187" s="157">
        <v>0.86299999999999999</v>
      </c>
      <c r="V187" s="157">
        <f>ROUND(E187*U187,2)</f>
        <v>0.86</v>
      </c>
      <c r="W187" s="157"/>
      <c r="X187" s="157" t="s">
        <v>129</v>
      </c>
      <c r="Y187" s="157" t="s">
        <v>130</v>
      </c>
      <c r="Z187" s="146"/>
      <c r="AA187" s="146"/>
      <c r="AB187" s="146"/>
      <c r="AC187" s="146"/>
      <c r="AD187" s="146"/>
      <c r="AE187" s="146"/>
      <c r="AF187" s="146"/>
      <c r="AG187" s="146" t="s">
        <v>131</v>
      </c>
      <c r="AH187" s="146"/>
      <c r="AI187" s="146"/>
      <c r="AJ187" s="146"/>
      <c r="AK187" s="146"/>
      <c r="AL187" s="146"/>
      <c r="AM187" s="146"/>
      <c r="AN187" s="146"/>
      <c r="AO187" s="146"/>
      <c r="AP187" s="146"/>
      <c r="AQ187" s="146"/>
      <c r="AR187" s="146"/>
      <c r="AS187" s="146"/>
      <c r="AT187" s="146"/>
      <c r="AU187" s="146"/>
      <c r="AV187" s="146"/>
      <c r="AW187" s="146"/>
      <c r="AX187" s="146"/>
      <c r="AY187" s="146"/>
      <c r="AZ187" s="146"/>
      <c r="BA187" s="146"/>
      <c r="BB187" s="146"/>
      <c r="BC187" s="146"/>
      <c r="BD187" s="146"/>
      <c r="BE187" s="146"/>
      <c r="BF187" s="146"/>
      <c r="BG187" s="146"/>
      <c r="BH187" s="146"/>
    </row>
    <row r="188" spans="1:60" outlineLevel="2" x14ac:dyDescent="0.2">
      <c r="A188" s="153"/>
      <c r="B188" s="154"/>
      <c r="C188" s="249" t="s">
        <v>339</v>
      </c>
      <c r="D188" s="250"/>
      <c r="E188" s="250"/>
      <c r="F188" s="250"/>
      <c r="G188" s="250"/>
      <c r="H188" s="157"/>
      <c r="I188" s="157"/>
      <c r="J188" s="157"/>
      <c r="K188" s="157"/>
      <c r="L188" s="157"/>
      <c r="M188" s="157"/>
      <c r="N188" s="156"/>
      <c r="O188" s="156"/>
      <c r="P188" s="156"/>
      <c r="Q188" s="156"/>
      <c r="R188" s="157"/>
      <c r="S188" s="157"/>
      <c r="T188" s="157"/>
      <c r="U188" s="157"/>
      <c r="V188" s="157"/>
      <c r="W188" s="157"/>
      <c r="X188" s="157"/>
      <c r="Y188" s="157"/>
      <c r="Z188" s="146"/>
      <c r="AA188" s="146"/>
      <c r="AB188" s="146"/>
      <c r="AC188" s="146"/>
      <c r="AD188" s="146"/>
      <c r="AE188" s="146"/>
      <c r="AF188" s="146"/>
      <c r="AG188" s="146" t="s">
        <v>140</v>
      </c>
      <c r="AH188" s="146"/>
      <c r="AI188" s="146"/>
      <c r="AJ188" s="146"/>
      <c r="AK188" s="146"/>
      <c r="AL188" s="146"/>
      <c r="AM188" s="146"/>
      <c r="AN188" s="146"/>
      <c r="AO188" s="146"/>
      <c r="AP188" s="146"/>
      <c r="AQ188" s="146"/>
      <c r="AR188" s="146"/>
      <c r="AS188" s="146"/>
      <c r="AT188" s="146"/>
      <c r="AU188" s="146"/>
      <c r="AV188" s="146"/>
      <c r="AW188" s="146"/>
      <c r="AX188" s="146"/>
      <c r="AY188" s="146"/>
      <c r="AZ188" s="146"/>
      <c r="BA188" s="146"/>
      <c r="BB188" s="146"/>
      <c r="BC188" s="146"/>
      <c r="BD188" s="146"/>
      <c r="BE188" s="146"/>
      <c r="BF188" s="146"/>
      <c r="BG188" s="146"/>
      <c r="BH188" s="146"/>
    </row>
    <row r="189" spans="1:60" outlineLevel="1" x14ac:dyDescent="0.2">
      <c r="A189" s="169">
        <v>59</v>
      </c>
      <c r="B189" s="170" t="s">
        <v>340</v>
      </c>
      <c r="C189" s="185" t="s">
        <v>341</v>
      </c>
      <c r="D189" s="171" t="s">
        <v>308</v>
      </c>
      <c r="E189" s="172">
        <v>2</v>
      </c>
      <c r="F189" s="173"/>
      <c r="G189" s="174">
        <f>ROUND(E189*F189,2)</f>
        <v>0</v>
      </c>
      <c r="H189" s="173"/>
      <c r="I189" s="174">
        <f>ROUND(E189*H189,2)</f>
        <v>0</v>
      </c>
      <c r="J189" s="173"/>
      <c r="K189" s="174">
        <f>ROUND(E189*J189,2)</f>
        <v>0</v>
      </c>
      <c r="L189" s="174">
        <v>21</v>
      </c>
      <c r="M189" s="174">
        <f>G189*(1+L189/100)</f>
        <v>0</v>
      </c>
      <c r="N189" s="172">
        <v>0.32906000000000002</v>
      </c>
      <c r="O189" s="172">
        <f>ROUND(E189*N189,2)</f>
        <v>0.66</v>
      </c>
      <c r="P189" s="172">
        <v>0</v>
      </c>
      <c r="Q189" s="172">
        <f>ROUND(E189*P189,2)</f>
        <v>0</v>
      </c>
      <c r="R189" s="174" t="s">
        <v>287</v>
      </c>
      <c r="S189" s="174" t="s">
        <v>128</v>
      </c>
      <c r="T189" s="175" t="s">
        <v>128</v>
      </c>
      <c r="U189" s="157">
        <v>1.1819999999999999</v>
      </c>
      <c r="V189" s="157">
        <f>ROUND(E189*U189,2)</f>
        <v>2.36</v>
      </c>
      <c r="W189" s="157"/>
      <c r="X189" s="157" t="s">
        <v>129</v>
      </c>
      <c r="Y189" s="157" t="s">
        <v>130</v>
      </c>
      <c r="Z189" s="146"/>
      <c r="AA189" s="146"/>
      <c r="AB189" s="146"/>
      <c r="AC189" s="146"/>
      <c r="AD189" s="146"/>
      <c r="AE189" s="146"/>
      <c r="AF189" s="146"/>
      <c r="AG189" s="146" t="s">
        <v>131</v>
      </c>
      <c r="AH189" s="146"/>
      <c r="AI189" s="146"/>
      <c r="AJ189" s="146"/>
      <c r="AK189" s="146"/>
      <c r="AL189" s="146"/>
      <c r="AM189" s="146"/>
      <c r="AN189" s="146"/>
      <c r="AO189" s="146"/>
      <c r="AP189" s="146"/>
      <c r="AQ189" s="146"/>
      <c r="AR189" s="146"/>
      <c r="AS189" s="146"/>
      <c r="AT189" s="146"/>
      <c r="AU189" s="146"/>
      <c r="AV189" s="146"/>
      <c r="AW189" s="146"/>
      <c r="AX189" s="146"/>
      <c r="AY189" s="146"/>
      <c r="AZ189" s="146"/>
      <c r="BA189" s="146"/>
      <c r="BB189" s="146"/>
      <c r="BC189" s="146"/>
      <c r="BD189" s="146"/>
      <c r="BE189" s="146"/>
      <c r="BF189" s="146"/>
      <c r="BG189" s="146"/>
      <c r="BH189" s="146"/>
    </row>
    <row r="190" spans="1:60" outlineLevel="2" x14ac:dyDescent="0.2">
      <c r="A190" s="153"/>
      <c r="B190" s="154"/>
      <c r="C190" s="249" t="s">
        <v>339</v>
      </c>
      <c r="D190" s="250"/>
      <c r="E190" s="250"/>
      <c r="F190" s="250"/>
      <c r="G190" s="250"/>
      <c r="H190" s="157"/>
      <c r="I190" s="157"/>
      <c r="J190" s="157"/>
      <c r="K190" s="157"/>
      <c r="L190" s="157"/>
      <c r="M190" s="157"/>
      <c r="N190" s="156"/>
      <c r="O190" s="156"/>
      <c r="P190" s="156"/>
      <c r="Q190" s="156"/>
      <c r="R190" s="157"/>
      <c r="S190" s="157"/>
      <c r="T190" s="157"/>
      <c r="U190" s="157"/>
      <c r="V190" s="157"/>
      <c r="W190" s="157"/>
      <c r="X190" s="157"/>
      <c r="Y190" s="157"/>
      <c r="Z190" s="146"/>
      <c r="AA190" s="146"/>
      <c r="AB190" s="146"/>
      <c r="AC190" s="146"/>
      <c r="AD190" s="146"/>
      <c r="AE190" s="146"/>
      <c r="AF190" s="146"/>
      <c r="AG190" s="146" t="s">
        <v>140</v>
      </c>
      <c r="AH190" s="146"/>
      <c r="AI190" s="146"/>
      <c r="AJ190" s="146"/>
      <c r="AK190" s="146"/>
      <c r="AL190" s="146"/>
      <c r="AM190" s="146"/>
      <c r="AN190" s="146"/>
      <c r="AO190" s="146"/>
      <c r="AP190" s="146"/>
      <c r="AQ190" s="146"/>
      <c r="AR190" s="146"/>
      <c r="AS190" s="146"/>
      <c r="AT190" s="146"/>
      <c r="AU190" s="146"/>
      <c r="AV190" s="146"/>
      <c r="AW190" s="146"/>
      <c r="AX190" s="146"/>
      <c r="AY190" s="146"/>
      <c r="AZ190" s="146"/>
      <c r="BA190" s="146"/>
      <c r="BB190" s="146"/>
      <c r="BC190" s="146"/>
      <c r="BD190" s="146"/>
      <c r="BE190" s="146"/>
      <c r="BF190" s="146"/>
      <c r="BG190" s="146"/>
      <c r="BH190" s="146"/>
    </row>
    <row r="191" spans="1:60" outlineLevel="1" x14ac:dyDescent="0.2">
      <c r="A191" s="169">
        <v>60</v>
      </c>
      <c r="B191" s="170" t="s">
        <v>342</v>
      </c>
      <c r="C191" s="185" t="s">
        <v>343</v>
      </c>
      <c r="D191" s="171" t="s">
        <v>308</v>
      </c>
      <c r="E191" s="172">
        <v>3</v>
      </c>
      <c r="F191" s="173"/>
      <c r="G191" s="174">
        <f>ROUND(E191*F191,2)</f>
        <v>0</v>
      </c>
      <c r="H191" s="173"/>
      <c r="I191" s="174">
        <f>ROUND(E191*H191,2)</f>
        <v>0</v>
      </c>
      <c r="J191" s="173"/>
      <c r="K191" s="174">
        <f>ROUND(E191*J191,2)</f>
        <v>0</v>
      </c>
      <c r="L191" s="174">
        <v>21</v>
      </c>
      <c r="M191" s="174">
        <f>G191*(1+L191/100)</f>
        <v>0</v>
      </c>
      <c r="N191" s="172">
        <v>2.1000000000000001E-4</v>
      </c>
      <c r="O191" s="172">
        <f>ROUND(E191*N191,2)</f>
        <v>0</v>
      </c>
      <c r="P191" s="172">
        <v>0</v>
      </c>
      <c r="Q191" s="172">
        <f>ROUND(E191*P191,2)</f>
        <v>0</v>
      </c>
      <c r="R191" s="174" t="s">
        <v>287</v>
      </c>
      <c r="S191" s="174" t="s">
        <v>128</v>
      </c>
      <c r="T191" s="175" t="s">
        <v>128</v>
      </c>
      <c r="U191" s="157">
        <v>0.33600000000000002</v>
      </c>
      <c r="V191" s="157">
        <f>ROUND(E191*U191,2)</f>
        <v>1.01</v>
      </c>
      <c r="W191" s="157"/>
      <c r="X191" s="157" t="s">
        <v>129</v>
      </c>
      <c r="Y191" s="157" t="s">
        <v>130</v>
      </c>
      <c r="Z191" s="146"/>
      <c r="AA191" s="146"/>
      <c r="AB191" s="146"/>
      <c r="AC191" s="146"/>
      <c r="AD191" s="146"/>
      <c r="AE191" s="146"/>
      <c r="AF191" s="146"/>
      <c r="AG191" s="146" t="s">
        <v>131</v>
      </c>
      <c r="AH191" s="146"/>
      <c r="AI191" s="146"/>
      <c r="AJ191" s="146"/>
      <c r="AK191" s="146"/>
      <c r="AL191" s="146"/>
      <c r="AM191" s="146"/>
      <c r="AN191" s="146"/>
      <c r="AO191" s="146"/>
      <c r="AP191" s="146"/>
      <c r="AQ191" s="146"/>
      <c r="AR191" s="146"/>
      <c r="AS191" s="146"/>
      <c r="AT191" s="146"/>
      <c r="AU191" s="146"/>
      <c r="AV191" s="146"/>
      <c r="AW191" s="146"/>
      <c r="AX191" s="146"/>
      <c r="AY191" s="146"/>
      <c r="AZ191" s="146"/>
      <c r="BA191" s="146"/>
      <c r="BB191" s="146"/>
      <c r="BC191" s="146"/>
      <c r="BD191" s="146"/>
      <c r="BE191" s="146"/>
      <c r="BF191" s="146"/>
      <c r="BG191" s="146"/>
      <c r="BH191" s="146"/>
    </row>
    <row r="192" spans="1:60" outlineLevel="2" x14ac:dyDescent="0.2">
      <c r="A192" s="153"/>
      <c r="B192" s="154"/>
      <c r="C192" s="251" t="s">
        <v>344</v>
      </c>
      <c r="D192" s="252"/>
      <c r="E192" s="252"/>
      <c r="F192" s="252"/>
      <c r="G192" s="252"/>
      <c r="H192" s="157"/>
      <c r="I192" s="157"/>
      <c r="J192" s="157"/>
      <c r="K192" s="157"/>
      <c r="L192" s="157"/>
      <c r="M192" s="157"/>
      <c r="N192" s="156"/>
      <c r="O192" s="156"/>
      <c r="P192" s="156"/>
      <c r="Q192" s="156"/>
      <c r="R192" s="157"/>
      <c r="S192" s="157"/>
      <c r="T192" s="157"/>
      <c r="U192" s="157"/>
      <c r="V192" s="157"/>
      <c r="W192" s="157"/>
      <c r="X192" s="157"/>
      <c r="Y192" s="157"/>
      <c r="Z192" s="146"/>
      <c r="AA192" s="146"/>
      <c r="AB192" s="146"/>
      <c r="AC192" s="146"/>
      <c r="AD192" s="146"/>
      <c r="AE192" s="146"/>
      <c r="AF192" s="146"/>
      <c r="AG192" s="146" t="s">
        <v>225</v>
      </c>
      <c r="AH192" s="146"/>
      <c r="AI192" s="146"/>
      <c r="AJ192" s="146"/>
      <c r="AK192" s="146"/>
      <c r="AL192" s="146"/>
      <c r="AM192" s="146"/>
      <c r="AN192" s="146"/>
      <c r="AO192" s="146"/>
      <c r="AP192" s="146"/>
      <c r="AQ192" s="146"/>
      <c r="AR192" s="146"/>
      <c r="AS192" s="146"/>
      <c r="AT192" s="146"/>
      <c r="AU192" s="146"/>
      <c r="AV192" s="146"/>
      <c r="AW192" s="146"/>
      <c r="AX192" s="146"/>
      <c r="AY192" s="146"/>
      <c r="AZ192" s="146"/>
      <c r="BA192" s="146"/>
      <c r="BB192" s="146"/>
      <c r="BC192" s="146"/>
      <c r="BD192" s="146"/>
      <c r="BE192" s="146"/>
      <c r="BF192" s="146"/>
      <c r="BG192" s="146"/>
      <c r="BH192" s="146"/>
    </row>
    <row r="193" spans="1:60" outlineLevel="1" x14ac:dyDescent="0.2">
      <c r="A193" s="177">
        <v>61</v>
      </c>
      <c r="B193" s="178" t="s">
        <v>345</v>
      </c>
      <c r="C193" s="187" t="s">
        <v>346</v>
      </c>
      <c r="D193" s="179" t="s">
        <v>137</v>
      </c>
      <c r="E193" s="180">
        <v>110</v>
      </c>
      <c r="F193" s="181"/>
      <c r="G193" s="182">
        <f>ROUND(E193*F193,2)</f>
        <v>0</v>
      </c>
      <c r="H193" s="181"/>
      <c r="I193" s="182">
        <f>ROUND(E193*H193,2)</f>
        <v>0</v>
      </c>
      <c r="J193" s="181"/>
      <c r="K193" s="182">
        <f>ROUND(E193*J193,2)</f>
        <v>0</v>
      </c>
      <c r="L193" s="182">
        <v>21</v>
      </c>
      <c r="M193" s="182">
        <f>G193*(1+L193/100)</f>
        <v>0</v>
      </c>
      <c r="N193" s="180">
        <v>0</v>
      </c>
      <c r="O193" s="180">
        <f>ROUND(E193*N193,2)</f>
        <v>0</v>
      </c>
      <c r="P193" s="180">
        <v>0</v>
      </c>
      <c r="Q193" s="180">
        <f>ROUND(E193*P193,2)</f>
        <v>0</v>
      </c>
      <c r="R193" s="182" t="s">
        <v>287</v>
      </c>
      <c r="S193" s="182" t="s">
        <v>128</v>
      </c>
      <c r="T193" s="183" t="s">
        <v>128</v>
      </c>
      <c r="U193" s="157">
        <v>2.5999999999999999E-2</v>
      </c>
      <c r="V193" s="157">
        <f>ROUND(E193*U193,2)</f>
        <v>2.86</v>
      </c>
      <c r="W193" s="157"/>
      <c r="X193" s="157" t="s">
        <v>129</v>
      </c>
      <c r="Y193" s="157" t="s">
        <v>130</v>
      </c>
      <c r="Z193" s="146"/>
      <c r="AA193" s="146"/>
      <c r="AB193" s="146"/>
      <c r="AC193" s="146"/>
      <c r="AD193" s="146"/>
      <c r="AE193" s="146"/>
      <c r="AF193" s="146"/>
      <c r="AG193" s="146" t="s">
        <v>131</v>
      </c>
      <c r="AH193" s="146"/>
      <c r="AI193" s="146"/>
      <c r="AJ193" s="146"/>
      <c r="AK193" s="146"/>
      <c r="AL193" s="146"/>
      <c r="AM193" s="146"/>
      <c r="AN193" s="146"/>
      <c r="AO193" s="146"/>
      <c r="AP193" s="146"/>
      <c r="AQ193" s="146"/>
      <c r="AR193" s="146"/>
      <c r="AS193" s="146"/>
      <c r="AT193" s="146"/>
      <c r="AU193" s="146"/>
      <c r="AV193" s="146"/>
      <c r="AW193" s="146"/>
      <c r="AX193" s="146"/>
      <c r="AY193" s="146"/>
      <c r="AZ193" s="146"/>
      <c r="BA193" s="146"/>
      <c r="BB193" s="146"/>
      <c r="BC193" s="146"/>
      <c r="BD193" s="146"/>
      <c r="BE193" s="146"/>
      <c r="BF193" s="146"/>
      <c r="BG193" s="146"/>
      <c r="BH193" s="146"/>
    </row>
    <row r="194" spans="1:60" outlineLevel="1" x14ac:dyDescent="0.2">
      <c r="A194" s="177">
        <v>62</v>
      </c>
      <c r="B194" s="178" t="s">
        <v>347</v>
      </c>
      <c r="C194" s="187" t="s">
        <v>348</v>
      </c>
      <c r="D194" s="179" t="s">
        <v>137</v>
      </c>
      <c r="E194" s="180">
        <v>120</v>
      </c>
      <c r="F194" s="181"/>
      <c r="G194" s="182">
        <f>ROUND(E194*F194,2)</f>
        <v>0</v>
      </c>
      <c r="H194" s="181"/>
      <c r="I194" s="182">
        <f>ROUND(E194*H194,2)</f>
        <v>0</v>
      </c>
      <c r="J194" s="181"/>
      <c r="K194" s="182">
        <f>ROUND(E194*J194,2)</f>
        <v>0</v>
      </c>
      <c r="L194" s="182">
        <v>21</v>
      </c>
      <c r="M194" s="182">
        <f>G194*(1+L194/100)</f>
        <v>0</v>
      </c>
      <c r="N194" s="180">
        <v>5.0000000000000002E-5</v>
      </c>
      <c r="O194" s="180">
        <f>ROUND(E194*N194,2)</f>
        <v>0.01</v>
      </c>
      <c r="P194" s="180">
        <v>0</v>
      </c>
      <c r="Q194" s="180">
        <f>ROUND(E194*P194,2)</f>
        <v>0</v>
      </c>
      <c r="R194" s="182" t="s">
        <v>287</v>
      </c>
      <c r="S194" s="182" t="s">
        <v>128</v>
      </c>
      <c r="T194" s="183" t="s">
        <v>128</v>
      </c>
      <c r="U194" s="157">
        <v>3.4000000000000002E-2</v>
      </c>
      <c r="V194" s="157">
        <f>ROUND(E194*U194,2)</f>
        <v>4.08</v>
      </c>
      <c r="W194" s="157"/>
      <c r="X194" s="157" t="s">
        <v>129</v>
      </c>
      <c r="Y194" s="157" t="s">
        <v>130</v>
      </c>
      <c r="Z194" s="146"/>
      <c r="AA194" s="146"/>
      <c r="AB194" s="146"/>
      <c r="AC194" s="146"/>
      <c r="AD194" s="146"/>
      <c r="AE194" s="146"/>
      <c r="AF194" s="146"/>
      <c r="AG194" s="146" t="s">
        <v>131</v>
      </c>
      <c r="AH194" s="146"/>
      <c r="AI194" s="146"/>
      <c r="AJ194" s="146"/>
      <c r="AK194" s="146"/>
      <c r="AL194" s="146"/>
      <c r="AM194" s="146"/>
      <c r="AN194" s="146"/>
      <c r="AO194" s="146"/>
      <c r="AP194" s="146"/>
      <c r="AQ194" s="146"/>
      <c r="AR194" s="146"/>
      <c r="AS194" s="146"/>
      <c r="AT194" s="146"/>
      <c r="AU194" s="146"/>
      <c r="AV194" s="146"/>
      <c r="AW194" s="146"/>
      <c r="AX194" s="146"/>
      <c r="AY194" s="146"/>
      <c r="AZ194" s="146"/>
      <c r="BA194" s="146"/>
      <c r="BB194" s="146"/>
      <c r="BC194" s="146"/>
      <c r="BD194" s="146"/>
      <c r="BE194" s="146"/>
      <c r="BF194" s="146"/>
      <c r="BG194" s="146"/>
      <c r="BH194" s="146"/>
    </row>
    <row r="195" spans="1:60" ht="22.5" outlineLevel="1" x14ac:dyDescent="0.2">
      <c r="A195" s="177">
        <v>63</v>
      </c>
      <c r="B195" s="178" t="s">
        <v>349</v>
      </c>
      <c r="C195" s="187" t="s">
        <v>350</v>
      </c>
      <c r="D195" s="179" t="s">
        <v>308</v>
      </c>
      <c r="E195" s="180">
        <v>10</v>
      </c>
      <c r="F195" s="181"/>
      <c r="G195" s="182">
        <f>ROUND(E195*F195,2)</f>
        <v>0</v>
      </c>
      <c r="H195" s="181"/>
      <c r="I195" s="182">
        <f>ROUND(E195*H195,2)</f>
        <v>0</v>
      </c>
      <c r="J195" s="181"/>
      <c r="K195" s="182">
        <f>ROUND(E195*J195,2)</f>
        <v>0</v>
      </c>
      <c r="L195" s="182">
        <v>21</v>
      </c>
      <c r="M195" s="182">
        <f>G195*(1+L195/100)</f>
        <v>0</v>
      </c>
      <c r="N195" s="180">
        <v>0</v>
      </c>
      <c r="O195" s="180">
        <f>ROUND(E195*N195,2)</f>
        <v>0</v>
      </c>
      <c r="P195" s="180">
        <v>0</v>
      </c>
      <c r="Q195" s="180">
        <f>ROUND(E195*P195,2)</f>
        <v>0</v>
      </c>
      <c r="R195" s="182" t="s">
        <v>351</v>
      </c>
      <c r="S195" s="182" t="s">
        <v>128</v>
      </c>
      <c r="T195" s="183" t="s">
        <v>128</v>
      </c>
      <c r="U195" s="157">
        <v>0.25696000000000002</v>
      </c>
      <c r="V195" s="157">
        <f>ROUND(E195*U195,2)</f>
        <v>2.57</v>
      </c>
      <c r="W195" s="157"/>
      <c r="X195" s="157" t="s">
        <v>129</v>
      </c>
      <c r="Y195" s="157" t="s">
        <v>130</v>
      </c>
      <c r="Z195" s="146"/>
      <c r="AA195" s="146"/>
      <c r="AB195" s="146"/>
      <c r="AC195" s="146"/>
      <c r="AD195" s="146"/>
      <c r="AE195" s="146"/>
      <c r="AF195" s="146"/>
      <c r="AG195" s="146" t="s">
        <v>131</v>
      </c>
      <c r="AH195" s="146"/>
      <c r="AI195" s="146"/>
      <c r="AJ195" s="146"/>
      <c r="AK195" s="146"/>
      <c r="AL195" s="146"/>
      <c r="AM195" s="146"/>
      <c r="AN195" s="146"/>
      <c r="AO195" s="146"/>
      <c r="AP195" s="146"/>
      <c r="AQ195" s="146"/>
      <c r="AR195" s="146"/>
      <c r="AS195" s="146"/>
      <c r="AT195" s="146"/>
      <c r="AU195" s="146"/>
      <c r="AV195" s="146"/>
      <c r="AW195" s="146"/>
      <c r="AX195" s="146"/>
      <c r="AY195" s="146"/>
      <c r="AZ195" s="146"/>
      <c r="BA195" s="146"/>
      <c r="BB195" s="146"/>
      <c r="BC195" s="146"/>
      <c r="BD195" s="146"/>
      <c r="BE195" s="146"/>
      <c r="BF195" s="146"/>
      <c r="BG195" s="146"/>
      <c r="BH195" s="146"/>
    </row>
    <row r="196" spans="1:60" ht="22.5" outlineLevel="1" x14ac:dyDescent="0.2">
      <c r="A196" s="177">
        <v>64</v>
      </c>
      <c r="B196" s="178" t="s">
        <v>349</v>
      </c>
      <c r="C196" s="187" t="s">
        <v>350</v>
      </c>
      <c r="D196" s="179" t="s">
        <v>308</v>
      </c>
      <c r="E196" s="180">
        <v>6</v>
      </c>
      <c r="F196" s="181"/>
      <c r="G196" s="182">
        <f>ROUND(E196*F196,2)</f>
        <v>0</v>
      </c>
      <c r="H196" s="181"/>
      <c r="I196" s="182">
        <f>ROUND(E196*H196,2)</f>
        <v>0</v>
      </c>
      <c r="J196" s="181"/>
      <c r="K196" s="182">
        <f>ROUND(E196*J196,2)</f>
        <v>0</v>
      </c>
      <c r="L196" s="182">
        <v>21</v>
      </c>
      <c r="M196" s="182">
        <f>G196*(1+L196/100)</f>
        <v>0</v>
      </c>
      <c r="N196" s="180">
        <v>0</v>
      </c>
      <c r="O196" s="180">
        <f>ROUND(E196*N196,2)</f>
        <v>0</v>
      </c>
      <c r="P196" s="180">
        <v>0</v>
      </c>
      <c r="Q196" s="180">
        <f>ROUND(E196*P196,2)</f>
        <v>0</v>
      </c>
      <c r="R196" s="182" t="s">
        <v>351</v>
      </c>
      <c r="S196" s="182" t="s">
        <v>128</v>
      </c>
      <c r="T196" s="183" t="s">
        <v>128</v>
      </c>
      <c r="U196" s="157">
        <v>0.25696000000000002</v>
      </c>
      <c r="V196" s="157">
        <f>ROUND(E196*U196,2)</f>
        <v>1.54</v>
      </c>
      <c r="W196" s="157"/>
      <c r="X196" s="157" t="s">
        <v>129</v>
      </c>
      <c r="Y196" s="157" t="s">
        <v>130</v>
      </c>
      <c r="Z196" s="146"/>
      <c r="AA196" s="146"/>
      <c r="AB196" s="146"/>
      <c r="AC196" s="146"/>
      <c r="AD196" s="146"/>
      <c r="AE196" s="146"/>
      <c r="AF196" s="146"/>
      <c r="AG196" s="146" t="s">
        <v>131</v>
      </c>
      <c r="AH196" s="146"/>
      <c r="AI196" s="146"/>
      <c r="AJ196" s="146"/>
      <c r="AK196" s="146"/>
      <c r="AL196" s="146"/>
      <c r="AM196" s="146"/>
      <c r="AN196" s="146"/>
      <c r="AO196" s="146"/>
      <c r="AP196" s="146"/>
      <c r="AQ196" s="146"/>
      <c r="AR196" s="146"/>
      <c r="AS196" s="146"/>
      <c r="AT196" s="146"/>
      <c r="AU196" s="146"/>
      <c r="AV196" s="146"/>
      <c r="AW196" s="146"/>
      <c r="AX196" s="146"/>
      <c r="AY196" s="146"/>
      <c r="AZ196" s="146"/>
      <c r="BA196" s="146"/>
      <c r="BB196" s="146"/>
      <c r="BC196" s="146"/>
      <c r="BD196" s="146"/>
      <c r="BE196" s="146"/>
      <c r="BF196" s="146"/>
      <c r="BG196" s="146"/>
      <c r="BH196" s="146"/>
    </row>
    <row r="197" spans="1:60" ht="22.5" outlineLevel="1" x14ac:dyDescent="0.2">
      <c r="A197" s="169">
        <v>65</v>
      </c>
      <c r="B197" s="170" t="s">
        <v>349</v>
      </c>
      <c r="C197" s="185" t="s">
        <v>350</v>
      </c>
      <c r="D197" s="171" t="s">
        <v>308</v>
      </c>
      <c r="E197" s="172">
        <v>4</v>
      </c>
      <c r="F197" s="173"/>
      <c r="G197" s="174">
        <f>ROUND(E197*F197,2)</f>
        <v>0</v>
      </c>
      <c r="H197" s="173"/>
      <c r="I197" s="174">
        <f>ROUND(E197*H197,2)</f>
        <v>0</v>
      </c>
      <c r="J197" s="173"/>
      <c r="K197" s="174">
        <f>ROUND(E197*J197,2)</f>
        <v>0</v>
      </c>
      <c r="L197" s="174">
        <v>21</v>
      </c>
      <c r="M197" s="174">
        <f>G197*(1+L197/100)</f>
        <v>0</v>
      </c>
      <c r="N197" s="172">
        <v>0</v>
      </c>
      <c r="O197" s="172">
        <f>ROUND(E197*N197,2)</f>
        <v>0</v>
      </c>
      <c r="P197" s="172">
        <v>0</v>
      </c>
      <c r="Q197" s="172">
        <f>ROUND(E197*P197,2)</f>
        <v>0</v>
      </c>
      <c r="R197" s="174" t="s">
        <v>351</v>
      </c>
      <c r="S197" s="174" t="s">
        <v>128</v>
      </c>
      <c r="T197" s="175" t="s">
        <v>128</v>
      </c>
      <c r="U197" s="157">
        <v>0.25696000000000002</v>
      </c>
      <c r="V197" s="157">
        <f>ROUND(E197*U197,2)</f>
        <v>1.03</v>
      </c>
      <c r="W197" s="157"/>
      <c r="X197" s="157" t="s">
        <v>129</v>
      </c>
      <c r="Y197" s="157" t="s">
        <v>130</v>
      </c>
      <c r="Z197" s="146"/>
      <c r="AA197" s="146"/>
      <c r="AB197" s="146"/>
      <c r="AC197" s="146"/>
      <c r="AD197" s="146"/>
      <c r="AE197" s="146"/>
      <c r="AF197" s="146"/>
      <c r="AG197" s="146" t="s">
        <v>131</v>
      </c>
      <c r="AH197" s="146"/>
      <c r="AI197" s="146"/>
      <c r="AJ197" s="146"/>
      <c r="AK197" s="146"/>
      <c r="AL197" s="146"/>
      <c r="AM197" s="146"/>
      <c r="AN197" s="146"/>
      <c r="AO197" s="146"/>
      <c r="AP197" s="146"/>
      <c r="AQ197" s="146"/>
      <c r="AR197" s="146"/>
      <c r="AS197" s="146"/>
      <c r="AT197" s="146"/>
      <c r="AU197" s="146"/>
      <c r="AV197" s="146"/>
      <c r="AW197" s="146"/>
      <c r="AX197" s="146"/>
      <c r="AY197" s="146"/>
      <c r="AZ197" s="146"/>
      <c r="BA197" s="146"/>
      <c r="BB197" s="146"/>
      <c r="BC197" s="146"/>
      <c r="BD197" s="146"/>
      <c r="BE197" s="146"/>
      <c r="BF197" s="146"/>
      <c r="BG197" s="146"/>
      <c r="BH197" s="146"/>
    </row>
    <row r="198" spans="1:60" outlineLevel="2" x14ac:dyDescent="0.2">
      <c r="A198" s="153"/>
      <c r="B198" s="154"/>
      <c r="C198" s="186" t="s">
        <v>352</v>
      </c>
      <c r="D198" s="159"/>
      <c r="E198" s="160"/>
      <c r="F198" s="157"/>
      <c r="G198" s="157"/>
      <c r="H198" s="157"/>
      <c r="I198" s="157"/>
      <c r="J198" s="157"/>
      <c r="K198" s="157"/>
      <c r="L198" s="157"/>
      <c r="M198" s="157"/>
      <c r="N198" s="156"/>
      <c r="O198" s="156"/>
      <c r="P198" s="156"/>
      <c r="Q198" s="156"/>
      <c r="R198" s="157"/>
      <c r="S198" s="157"/>
      <c r="T198" s="157"/>
      <c r="U198" s="157"/>
      <c r="V198" s="157"/>
      <c r="W198" s="157"/>
      <c r="X198" s="157"/>
      <c r="Y198" s="157"/>
      <c r="Z198" s="146"/>
      <c r="AA198" s="146"/>
      <c r="AB198" s="146"/>
      <c r="AC198" s="146"/>
      <c r="AD198" s="146"/>
      <c r="AE198" s="146"/>
      <c r="AF198" s="146"/>
      <c r="AG198" s="146" t="s">
        <v>133</v>
      </c>
      <c r="AH198" s="146">
        <v>0</v>
      </c>
      <c r="AI198" s="146"/>
      <c r="AJ198" s="146"/>
      <c r="AK198" s="146"/>
      <c r="AL198" s="146"/>
      <c r="AM198" s="146"/>
      <c r="AN198" s="146"/>
      <c r="AO198" s="146"/>
      <c r="AP198" s="146"/>
      <c r="AQ198" s="146"/>
      <c r="AR198" s="146"/>
      <c r="AS198" s="146"/>
      <c r="AT198" s="146"/>
      <c r="AU198" s="146"/>
      <c r="AV198" s="146"/>
      <c r="AW198" s="146"/>
      <c r="AX198" s="146"/>
      <c r="AY198" s="146"/>
      <c r="AZ198" s="146"/>
      <c r="BA198" s="146"/>
      <c r="BB198" s="146"/>
      <c r="BC198" s="146"/>
      <c r="BD198" s="146"/>
      <c r="BE198" s="146"/>
      <c r="BF198" s="146"/>
      <c r="BG198" s="146"/>
      <c r="BH198" s="146"/>
    </row>
    <row r="199" spans="1:60" outlineLevel="3" x14ac:dyDescent="0.2">
      <c r="A199" s="153"/>
      <c r="B199" s="154"/>
      <c r="C199" s="186" t="s">
        <v>53</v>
      </c>
      <c r="D199" s="159"/>
      <c r="E199" s="160">
        <v>4</v>
      </c>
      <c r="F199" s="157"/>
      <c r="G199" s="157"/>
      <c r="H199" s="157"/>
      <c r="I199" s="157"/>
      <c r="J199" s="157"/>
      <c r="K199" s="157"/>
      <c r="L199" s="157"/>
      <c r="M199" s="157"/>
      <c r="N199" s="156"/>
      <c r="O199" s="156"/>
      <c r="P199" s="156"/>
      <c r="Q199" s="156"/>
      <c r="R199" s="157"/>
      <c r="S199" s="157"/>
      <c r="T199" s="157"/>
      <c r="U199" s="157"/>
      <c r="V199" s="157"/>
      <c r="W199" s="157"/>
      <c r="X199" s="157"/>
      <c r="Y199" s="157"/>
      <c r="Z199" s="146"/>
      <c r="AA199" s="146"/>
      <c r="AB199" s="146"/>
      <c r="AC199" s="146"/>
      <c r="AD199" s="146"/>
      <c r="AE199" s="146"/>
      <c r="AF199" s="146"/>
      <c r="AG199" s="146" t="s">
        <v>133</v>
      </c>
      <c r="AH199" s="146">
        <v>0</v>
      </c>
      <c r="AI199" s="146"/>
      <c r="AJ199" s="146"/>
      <c r="AK199" s="146"/>
      <c r="AL199" s="146"/>
      <c r="AM199" s="146"/>
      <c r="AN199" s="146"/>
      <c r="AO199" s="146"/>
      <c r="AP199" s="146"/>
      <c r="AQ199" s="146"/>
      <c r="AR199" s="146"/>
      <c r="AS199" s="146"/>
      <c r="AT199" s="146"/>
      <c r="AU199" s="146"/>
      <c r="AV199" s="146"/>
      <c r="AW199" s="146"/>
      <c r="AX199" s="146"/>
      <c r="AY199" s="146"/>
      <c r="AZ199" s="146"/>
      <c r="BA199" s="146"/>
      <c r="BB199" s="146"/>
      <c r="BC199" s="146"/>
      <c r="BD199" s="146"/>
      <c r="BE199" s="146"/>
      <c r="BF199" s="146"/>
      <c r="BG199" s="146"/>
      <c r="BH199" s="146"/>
    </row>
    <row r="200" spans="1:60" outlineLevel="1" x14ac:dyDescent="0.2">
      <c r="A200" s="177">
        <v>66</v>
      </c>
      <c r="B200" s="178" t="s">
        <v>353</v>
      </c>
      <c r="C200" s="187" t="s">
        <v>354</v>
      </c>
      <c r="D200" s="179" t="s">
        <v>308</v>
      </c>
      <c r="E200" s="180">
        <v>1</v>
      </c>
      <c r="F200" s="181"/>
      <c r="G200" s="182">
        <f t="shared" ref="G200:G220" si="0">ROUND(E200*F200,2)</f>
        <v>0</v>
      </c>
      <c r="H200" s="181"/>
      <c r="I200" s="182">
        <f t="shared" ref="I200:I220" si="1">ROUND(E200*H200,2)</f>
        <v>0</v>
      </c>
      <c r="J200" s="181"/>
      <c r="K200" s="182">
        <f t="shared" ref="K200:K220" si="2">ROUND(E200*J200,2)</f>
        <v>0</v>
      </c>
      <c r="L200" s="182">
        <v>21</v>
      </c>
      <c r="M200" s="182">
        <f t="shared" ref="M200:M220" si="3">G200*(1+L200/100)</f>
        <v>0</v>
      </c>
      <c r="N200" s="180">
        <v>9.6000000000000002E-4</v>
      </c>
      <c r="O200" s="180">
        <f t="shared" ref="O200:O220" si="4">ROUND(E200*N200,2)</f>
        <v>0</v>
      </c>
      <c r="P200" s="180">
        <v>0</v>
      </c>
      <c r="Q200" s="180">
        <f t="shared" ref="Q200:Q220" si="5">ROUND(E200*P200,2)</f>
        <v>0</v>
      </c>
      <c r="R200" s="182"/>
      <c r="S200" s="182" t="s">
        <v>261</v>
      </c>
      <c r="T200" s="183" t="s">
        <v>262</v>
      </c>
      <c r="U200" s="157">
        <v>0</v>
      </c>
      <c r="V200" s="157">
        <f t="shared" ref="V200:V220" si="6">ROUND(E200*U200,2)</f>
        <v>0</v>
      </c>
      <c r="W200" s="157"/>
      <c r="X200" s="157" t="s">
        <v>275</v>
      </c>
      <c r="Y200" s="157" t="s">
        <v>130</v>
      </c>
      <c r="Z200" s="146"/>
      <c r="AA200" s="146"/>
      <c r="AB200" s="146"/>
      <c r="AC200" s="146"/>
      <c r="AD200" s="146"/>
      <c r="AE200" s="146"/>
      <c r="AF200" s="146"/>
      <c r="AG200" s="146" t="s">
        <v>276</v>
      </c>
      <c r="AH200" s="146"/>
      <c r="AI200" s="146"/>
      <c r="AJ200" s="146"/>
      <c r="AK200" s="146"/>
      <c r="AL200" s="146"/>
      <c r="AM200" s="146"/>
      <c r="AN200" s="146"/>
      <c r="AO200" s="146"/>
      <c r="AP200" s="146"/>
      <c r="AQ200" s="146"/>
      <c r="AR200" s="146"/>
      <c r="AS200" s="146"/>
      <c r="AT200" s="146"/>
      <c r="AU200" s="146"/>
      <c r="AV200" s="146"/>
      <c r="AW200" s="146"/>
      <c r="AX200" s="146"/>
      <c r="AY200" s="146"/>
      <c r="AZ200" s="146"/>
      <c r="BA200" s="146"/>
      <c r="BB200" s="146"/>
      <c r="BC200" s="146"/>
      <c r="BD200" s="146"/>
      <c r="BE200" s="146"/>
      <c r="BF200" s="146"/>
      <c r="BG200" s="146"/>
      <c r="BH200" s="146"/>
    </row>
    <row r="201" spans="1:60" outlineLevel="1" x14ac:dyDescent="0.2">
      <c r="A201" s="177">
        <v>67</v>
      </c>
      <c r="B201" s="178" t="s">
        <v>355</v>
      </c>
      <c r="C201" s="187" t="s">
        <v>356</v>
      </c>
      <c r="D201" s="179" t="s">
        <v>308</v>
      </c>
      <c r="E201" s="180">
        <v>10</v>
      </c>
      <c r="F201" s="181"/>
      <c r="G201" s="182">
        <f t="shared" si="0"/>
        <v>0</v>
      </c>
      <c r="H201" s="181"/>
      <c r="I201" s="182">
        <f t="shared" si="1"/>
        <v>0</v>
      </c>
      <c r="J201" s="181"/>
      <c r="K201" s="182">
        <f t="shared" si="2"/>
        <v>0</v>
      </c>
      <c r="L201" s="182">
        <v>21</v>
      </c>
      <c r="M201" s="182">
        <f t="shared" si="3"/>
        <v>0</v>
      </c>
      <c r="N201" s="180">
        <v>3.8999999999999999E-4</v>
      </c>
      <c r="O201" s="180">
        <f t="shared" si="4"/>
        <v>0</v>
      </c>
      <c r="P201" s="180">
        <v>0</v>
      </c>
      <c r="Q201" s="180">
        <f t="shared" si="5"/>
        <v>0</v>
      </c>
      <c r="R201" s="182"/>
      <c r="S201" s="182" t="s">
        <v>261</v>
      </c>
      <c r="T201" s="183" t="s">
        <v>262</v>
      </c>
      <c r="U201" s="157">
        <v>0</v>
      </c>
      <c r="V201" s="157">
        <f t="shared" si="6"/>
        <v>0</v>
      </c>
      <c r="W201" s="157"/>
      <c r="X201" s="157" t="s">
        <v>275</v>
      </c>
      <c r="Y201" s="157" t="s">
        <v>130</v>
      </c>
      <c r="Z201" s="146"/>
      <c r="AA201" s="146"/>
      <c r="AB201" s="146"/>
      <c r="AC201" s="146"/>
      <c r="AD201" s="146"/>
      <c r="AE201" s="146"/>
      <c r="AF201" s="146"/>
      <c r="AG201" s="146" t="s">
        <v>276</v>
      </c>
      <c r="AH201" s="146"/>
      <c r="AI201" s="146"/>
      <c r="AJ201" s="146"/>
      <c r="AK201" s="146"/>
      <c r="AL201" s="146"/>
      <c r="AM201" s="146"/>
      <c r="AN201" s="146"/>
      <c r="AO201" s="146"/>
      <c r="AP201" s="146"/>
      <c r="AQ201" s="146"/>
      <c r="AR201" s="146"/>
      <c r="AS201" s="146"/>
      <c r="AT201" s="146"/>
      <c r="AU201" s="146"/>
      <c r="AV201" s="146"/>
      <c r="AW201" s="146"/>
      <c r="AX201" s="146"/>
      <c r="AY201" s="146"/>
      <c r="AZ201" s="146"/>
      <c r="BA201" s="146"/>
      <c r="BB201" s="146"/>
      <c r="BC201" s="146"/>
      <c r="BD201" s="146"/>
      <c r="BE201" s="146"/>
      <c r="BF201" s="146"/>
      <c r="BG201" s="146"/>
      <c r="BH201" s="146"/>
    </row>
    <row r="202" spans="1:60" outlineLevel="1" x14ac:dyDescent="0.2">
      <c r="A202" s="177">
        <v>68</v>
      </c>
      <c r="B202" s="178" t="s">
        <v>357</v>
      </c>
      <c r="C202" s="187" t="s">
        <v>358</v>
      </c>
      <c r="D202" s="179" t="s">
        <v>308</v>
      </c>
      <c r="E202" s="180">
        <v>1</v>
      </c>
      <c r="F202" s="181"/>
      <c r="G202" s="182">
        <f t="shared" si="0"/>
        <v>0</v>
      </c>
      <c r="H202" s="181"/>
      <c r="I202" s="182">
        <f t="shared" si="1"/>
        <v>0</v>
      </c>
      <c r="J202" s="181"/>
      <c r="K202" s="182">
        <f t="shared" si="2"/>
        <v>0</v>
      </c>
      <c r="L202" s="182">
        <v>21</v>
      </c>
      <c r="M202" s="182">
        <f t="shared" si="3"/>
        <v>0</v>
      </c>
      <c r="N202" s="180">
        <v>6.8000000000000005E-4</v>
      </c>
      <c r="O202" s="180">
        <f t="shared" si="4"/>
        <v>0</v>
      </c>
      <c r="P202" s="180">
        <v>0</v>
      </c>
      <c r="Q202" s="180">
        <f t="shared" si="5"/>
        <v>0</v>
      </c>
      <c r="R202" s="182"/>
      <c r="S202" s="182" t="s">
        <v>261</v>
      </c>
      <c r="T202" s="183" t="s">
        <v>262</v>
      </c>
      <c r="U202" s="157">
        <v>0</v>
      </c>
      <c r="V202" s="157">
        <f t="shared" si="6"/>
        <v>0</v>
      </c>
      <c r="W202" s="157"/>
      <c r="X202" s="157" t="s">
        <v>275</v>
      </c>
      <c r="Y202" s="157" t="s">
        <v>130</v>
      </c>
      <c r="Z202" s="146"/>
      <c r="AA202" s="146"/>
      <c r="AB202" s="146"/>
      <c r="AC202" s="146"/>
      <c r="AD202" s="146"/>
      <c r="AE202" s="146"/>
      <c r="AF202" s="146"/>
      <c r="AG202" s="146" t="s">
        <v>276</v>
      </c>
      <c r="AH202" s="146"/>
      <c r="AI202" s="146"/>
      <c r="AJ202" s="146"/>
      <c r="AK202" s="146"/>
      <c r="AL202" s="146"/>
      <c r="AM202" s="146"/>
      <c r="AN202" s="146"/>
      <c r="AO202" s="146"/>
      <c r="AP202" s="146"/>
      <c r="AQ202" s="146"/>
      <c r="AR202" s="146"/>
      <c r="AS202" s="146"/>
      <c r="AT202" s="146"/>
      <c r="AU202" s="146"/>
      <c r="AV202" s="146"/>
      <c r="AW202" s="146"/>
      <c r="AX202" s="146"/>
      <c r="AY202" s="146"/>
      <c r="AZ202" s="146"/>
      <c r="BA202" s="146"/>
      <c r="BB202" s="146"/>
      <c r="BC202" s="146"/>
      <c r="BD202" s="146"/>
      <c r="BE202" s="146"/>
      <c r="BF202" s="146"/>
      <c r="BG202" s="146"/>
      <c r="BH202" s="146"/>
    </row>
    <row r="203" spans="1:60" outlineLevel="1" x14ac:dyDescent="0.2">
      <c r="A203" s="177">
        <v>69</v>
      </c>
      <c r="B203" s="178" t="s">
        <v>359</v>
      </c>
      <c r="C203" s="187" t="s">
        <v>360</v>
      </c>
      <c r="D203" s="179" t="s">
        <v>308</v>
      </c>
      <c r="E203" s="180">
        <v>1</v>
      </c>
      <c r="F203" s="181"/>
      <c r="G203" s="182">
        <f t="shared" si="0"/>
        <v>0</v>
      </c>
      <c r="H203" s="181"/>
      <c r="I203" s="182">
        <f t="shared" si="1"/>
        <v>0</v>
      </c>
      <c r="J203" s="181"/>
      <c r="K203" s="182">
        <f t="shared" si="2"/>
        <v>0</v>
      </c>
      <c r="L203" s="182">
        <v>21</v>
      </c>
      <c r="M203" s="182">
        <f t="shared" si="3"/>
        <v>0</v>
      </c>
      <c r="N203" s="180">
        <v>1.5100000000000001E-2</v>
      </c>
      <c r="O203" s="180">
        <f t="shared" si="4"/>
        <v>0.02</v>
      </c>
      <c r="P203" s="180">
        <v>0</v>
      </c>
      <c r="Q203" s="180">
        <f t="shared" si="5"/>
        <v>0</v>
      </c>
      <c r="R203" s="182"/>
      <c r="S203" s="182" t="s">
        <v>261</v>
      </c>
      <c r="T203" s="183" t="s">
        <v>262</v>
      </c>
      <c r="U203" s="157">
        <v>0</v>
      </c>
      <c r="V203" s="157">
        <f t="shared" si="6"/>
        <v>0</v>
      </c>
      <c r="W203" s="157"/>
      <c r="X203" s="157" t="s">
        <v>275</v>
      </c>
      <c r="Y203" s="157" t="s">
        <v>130</v>
      </c>
      <c r="Z203" s="146"/>
      <c r="AA203" s="146"/>
      <c r="AB203" s="146"/>
      <c r="AC203" s="146"/>
      <c r="AD203" s="146"/>
      <c r="AE203" s="146"/>
      <c r="AF203" s="146"/>
      <c r="AG203" s="146" t="s">
        <v>276</v>
      </c>
      <c r="AH203" s="146"/>
      <c r="AI203" s="146"/>
      <c r="AJ203" s="146"/>
      <c r="AK203" s="146"/>
      <c r="AL203" s="146"/>
      <c r="AM203" s="146"/>
      <c r="AN203" s="146"/>
      <c r="AO203" s="146"/>
      <c r="AP203" s="146"/>
      <c r="AQ203" s="146"/>
      <c r="AR203" s="146"/>
      <c r="AS203" s="146"/>
      <c r="AT203" s="146"/>
      <c r="AU203" s="146"/>
      <c r="AV203" s="146"/>
      <c r="AW203" s="146"/>
      <c r="AX203" s="146"/>
      <c r="AY203" s="146"/>
      <c r="AZ203" s="146"/>
      <c r="BA203" s="146"/>
      <c r="BB203" s="146"/>
      <c r="BC203" s="146"/>
      <c r="BD203" s="146"/>
      <c r="BE203" s="146"/>
      <c r="BF203" s="146"/>
      <c r="BG203" s="146"/>
      <c r="BH203" s="146"/>
    </row>
    <row r="204" spans="1:60" outlineLevel="1" x14ac:dyDescent="0.2">
      <c r="A204" s="177">
        <v>70</v>
      </c>
      <c r="B204" s="178" t="s">
        <v>361</v>
      </c>
      <c r="C204" s="187" t="s">
        <v>362</v>
      </c>
      <c r="D204" s="179" t="s">
        <v>308</v>
      </c>
      <c r="E204" s="180">
        <v>2</v>
      </c>
      <c r="F204" s="181"/>
      <c r="G204" s="182">
        <f t="shared" si="0"/>
        <v>0</v>
      </c>
      <c r="H204" s="181"/>
      <c r="I204" s="182">
        <f t="shared" si="1"/>
        <v>0</v>
      </c>
      <c r="J204" s="181"/>
      <c r="K204" s="182">
        <f t="shared" si="2"/>
        <v>0</v>
      </c>
      <c r="L204" s="182">
        <v>21</v>
      </c>
      <c r="M204" s="182">
        <f t="shared" si="3"/>
        <v>0</v>
      </c>
      <c r="N204" s="180">
        <v>0.04</v>
      </c>
      <c r="O204" s="180">
        <f t="shared" si="4"/>
        <v>0.08</v>
      </c>
      <c r="P204" s="180">
        <v>0</v>
      </c>
      <c r="Q204" s="180">
        <f t="shared" si="5"/>
        <v>0</v>
      </c>
      <c r="R204" s="182"/>
      <c r="S204" s="182" t="s">
        <v>261</v>
      </c>
      <c r="T204" s="183" t="s">
        <v>262</v>
      </c>
      <c r="U204" s="157">
        <v>0</v>
      </c>
      <c r="V204" s="157">
        <f t="shared" si="6"/>
        <v>0</v>
      </c>
      <c r="W204" s="157"/>
      <c r="X204" s="157" t="s">
        <v>275</v>
      </c>
      <c r="Y204" s="157" t="s">
        <v>130</v>
      </c>
      <c r="Z204" s="146"/>
      <c r="AA204" s="146"/>
      <c r="AB204" s="146"/>
      <c r="AC204" s="146"/>
      <c r="AD204" s="146"/>
      <c r="AE204" s="146"/>
      <c r="AF204" s="146"/>
      <c r="AG204" s="146" t="s">
        <v>276</v>
      </c>
      <c r="AH204" s="146"/>
      <c r="AI204" s="146"/>
      <c r="AJ204" s="146"/>
      <c r="AK204" s="146"/>
      <c r="AL204" s="146"/>
      <c r="AM204" s="146"/>
      <c r="AN204" s="146"/>
      <c r="AO204" s="146"/>
      <c r="AP204" s="146"/>
      <c r="AQ204" s="146"/>
      <c r="AR204" s="146"/>
      <c r="AS204" s="146"/>
      <c r="AT204" s="146"/>
      <c r="AU204" s="146"/>
      <c r="AV204" s="146"/>
      <c r="AW204" s="146"/>
      <c r="AX204" s="146"/>
      <c r="AY204" s="146"/>
      <c r="AZ204" s="146"/>
      <c r="BA204" s="146"/>
      <c r="BB204" s="146"/>
      <c r="BC204" s="146"/>
      <c r="BD204" s="146"/>
      <c r="BE204" s="146"/>
      <c r="BF204" s="146"/>
      <c r="BG204" s="146"/>
      <c r="BH204" s="146"/>
    </row>
    <row r="205" spans="1:60" outlineLevel="1" x14ac:dyDescent="0.2">
      <c r="A205" s="177">
        <v>71</v>
      </c>
      <c r="B205" s="178" t="s">
        <v>363</v>
      </c>
      <c r="C205" s="187" t="s">
        <v>364</v>
      </c>
      <c r="D205" s="179" t="s">
        <v>308</v>
      </c>
      <c r="E205" s="180">
        <v>1</v>
      </c>
      <c r="F205" s="181"/>
      <c r="G205" s="182">
        <f t="shared" si="0"/>
        <v>0</v>
      </c>
      <c r="H205" s="181"/>
      <c r="I205" s="182">
        <f t="shared" si="1"/>
        <v>0</v>
      </c>
      <c r="J205" s="181"/>
      <c r="K205" s="182">
        <f t="shared" si="2"/>
        <v>0</v>
      </c>
      <c r="L205" s="182">
        <v>21</v>
      </c>
      <c r="M205" s="182">
        <f t="shared" si="3"/>
        <v>0</v>
      </c>
      <c r="N205" s="180">
        <v>2.9499999999999998E-2</v>
      </c>
      <c r="O205" s="180">
        <f t="shared" si="4"/>
        <v>0.03</v>
      </c>
      <c r="P205" s="180">
        <v>0</v>
      </c>
      <c r="Q205" s="180">
        <f t="shared" si="5"/>
        <v>0</v>
      </c>
      <c r="R205" s="182"/>
      <c r="S205" s="182" t="s">
        <v>261</v>
      </c>
      <c r="T205" s="183" t="s">
        <v>262</v>
      </c>
      <c r="U205" s="157">
        <v>0</v>
      </c>
      <c r="V205" s="157">
        <f t="shared" si="6"/>
        <v>0</v>
      </c>
      <c r="W205" s="157"/>
      <c r="X205" s="157" t="s">
        <v>275</v>
      </c>
      <c r="Y205" s="157" t="s">
        <v>130</v>
      </c>
      <c r="Z205" s="146"/>
      <c r="AA205" s="146"/>
      <c r="AB205" s="146"/>
      <c r="AC205" s="146"/>
      <c r="AD205" s="146"/>
      <c r="AE205" s="146"/>
      <c r="AF205" s="146"/>
      <c r="AG205" s="146" t="s">
        <v>276</v>
      </c>
      <c r="AH205" s="146"/>
      <c r="AI205" s="146"/>
      <c r="AJ205" s="146"/>
      <c r="AK205" s="146"/>
      <c r="AL205" s="146"/>
      <c r="AM205" s="146"/>
      <c r="AN205" s="146"/>
      <c r="AO205" s="146"/>
      <c r="AP205" s="146"/>
      <c r="AQ205" s="146"/>
      <c r="AR205" s="146"/>
      <c r="AS205" s="146"/>
      <c r="AT205" s="146"/>
      <c r="AU205" s="146"/>
      <c r="AV205" s="146"/>
      <c r="AW205" s="146"/>
      <c r="AX205" s="146"/>
      <c r="AY205" s="146"/>
      <c r="AZ205" s="146"/>
      <c r="BA205" s="146"/>
      <c r="BB205" s="146"/>
      <c r="BC205" s="146"/>
      <c r="BD205" s="146"/>
      <c r="BE205" s="146"/>
      <c r="BF205" s="146"/>
      <c r="BG205" s="146"/>
      <c r="BH205" s="146"/>
    </row>
    <row r="206" spans="1:60" outlineLevel="1" x14ac:dyDescent="0.2">
      <c r="A206" s="177">
        <v>72</v>
      </c>
      <c r="B206" s="178" t="s">
        <v>365</v>
      </c>
      <c r="C206" s="187" t="s">
        <v>366</v>
      </c>
      <c r="D206" s="179" t="s">
        <v>137</v>
      </c>
      <c r="E206" s="180">
        <v>2</v>
      </c>
      <c r="F206" s="181"/>
      <c r="G206" s="182">
        <f t="shared" si="0"/>
        <v>0</v>
      </c>
      <c r="H206" s="181"/>
      <c r="I206" s="182">
        <f t="shared" si="1"/>
        <v>0</v>
      </c>
      <c r="J206" s="181"/>
      <c r="K206" s="182">
        <f t="shared" si="2"/>
        <v>0</v>
      </c>
      <c r="L206" s="182">
        <v>21</v>
      </c>
      <c r="M206" s="182">
        <f t="shared" si="3"/>
        <v>0</v>
      </c>
      <c r="N206" s="180">
        <v>1.4500000000000001E-2</v>
      </c>
      <c r="O206" s="180">
        <f t="shared" si="4"/>
        <v>0.03</v>
      </c>
      <c r="P206" s="180">
        <v>0</v>
      </c>
      <c r="Q206" s="180">
        <f t="shared" si="5"/>
        <v>0</v>
      </c>
      <c r="R206" s="182"/>
      <c r="S206" s="182" t="s">
        <v>261</v>
      </c>
      <c r="T206" s="183" t="s">
        <v>262</v>
      </c>
      <c r="U206" s="157">
        <v>0</v>
      </c>
      <c r="V206" s="157">
        <f t="shared" si="6"/>
        <v>0</v>
      </c>
      <c r="W206" s="157"/>
      <c r="X206" s="157" t="s">
        <v>275</v>
      </c>
      <c r="Y206" s="157" t="s">
        <v>130</v>
      </c>
      <c r="Z206" s="146"/>
      <c r="AA206" s="146"/>
      <c r="AB206" s="146"/>
      <c r="AC206" s="146"/>
      <c r="AD206" s="146"/>
      <c r="AE206" s="146"/>
      <c r="AF206" s="146"/>
      <c r="AG206" s="146" t="s">
        <v>276</v>
      </c>
      <c r="AH206" s="146"/>
      <c r="AI206" s="146"/>
      <c r="AJ206" s="146"/>
      <c r="AK206" s="146"/>
      <c r="AL206" s="146"/>
      <c r="AM206" s="146"/>
      <c r="AN206" s="146"/>
      <c r="AO206" s="146"/>
      <c r="AP206" s="146"/>
      <c r="AQ206" s="146"/>
      <c r="AR206" s="146"/>
      <c r="AS206" s="146"/>
      <c r="AT206" s="146"/>
      <c r="AU206" s="146"/>
      <c r="AV206" s="146"/>
      <c r="AW206" s="146"/>
      <c r="AX206" s="146"/>
      <c r="AY206" s="146"/>
      <c r="AZ206" s="146"/>
      <c r="BA206" s="146"/>
      <c r="BB206" s="146"/>
      <c r="BC206" s="146"/>
      <c r="BD206" s="146"/>
      <c r="BE206" s="146"/>
      <c r="BF206" s="146"/>
      <c r="BG206" s="146"/>
      <c r="BH206" s="146"/>
    </row>
    <row r="207" spans="1:60" outlineLevel="1" x14ac:dyDescent="0.2">
      <c r="A207" s="177">
        <v>73</v>
      </c>
      <c r="B207" s="178" t="s">
        <v>367</v>
      </c>
      <c r="C207" s="187" t="s">
        <v>368</v>
      </c>
      <c r="D207" s="179" t="s">
        <v>308</v>
      </c>
      <c r="E207" s="180">
        <v>2</v>
      </c>
      <c r="F207" s="181"/>
      <c r="G207" s="182">
        <f t="shared" si="0"/>
        <v>0</v>
      </c>
      <c r="H207" s="181"/>
      <c r="I207" s="182">
        <f t="shared" si="1"/>
        <v>0</v>
      </c>
      <c r="J207" s="181"/>
      <c r="K207" s="182">
        <f t="shared" si="2"/>
        <v>0</v>
      </c>
      <c r="L207" s="182">
        <v>21</v>
      </c>
      <c r="M207" s="182">
        <f t="shared" si="3"/>
        <v>0</v>
      </c>
      <c r="N207" s="180">
        <v>7.8E-2</v>
      </c>
      <c r="O207" s="180">
        <f t="shared" si="4"/>
        <v>0.16</v>
      </c>
      <c r="P207" s="180">
        <v>0</v>
      </c>
      <c r="Q207" s="180">
        <f t="shared" si="5"/>
        <v>0</v>
      </c>
      <c r="R207" s="182"/>
      <c r="S207" s="182" t="s">
        <v>261</v>
      </c>
      <c r="T207" s="183" t="s">
        <v>262</v>
      </c>
      <c r="U207" s="157">
        <v>0</v>
      </c>
      <c r="V207" s="157">
        <f t="shared" si="6"/>
        <v>0</v>
      </c>
      <c r="W207" s="157"/>
      <c r="X207" s="157" t="s">
        <v>275</v>
      </c>
      <c r="Y207" s="157" t="s">
        <v>130</v>
      </c>
      <c r="Z207" s="146"/>
      <c r="AA207" s="146"/>
      <c r="AB207" s="146"/>
      <c r="AC207" s="146"/>
      <c r="AD207" s="146"/>
      <c r="AE207" s="146"/>
      <c r="AF207" s="146"/>
      <c r="AG207" s="146" t="s">
        <v>276</v>
      </c>
      <c r="AH207" s="146"/>
      <c r="AI207" s="146"/>
      <c r="AJ207" s="146"/>
      <c r="AK207" s="146"/>
      <c r="AL207" s="146"/>
      <c r="AM207" s="146"/>
      <c r="AN207" s="146"/>
      <c r="AO207" s="146"/>
      <c r="AP207" s="146"/>
      <c r="AQ207" s="146"/>
      <c r="AR207" s="146"/>
      <c r="AS207" s="146"/>
      <c r="AT207" s="146"/>
      <c r="AU207" s="146"/>
      <c r="AV207" s="146"/>
      <c r="AW207" s="146"/>
      <c r="AX207" s="146"/>
      <c r="AY207" s="146"/>
      <c r="AZ207" s="146"/>
      <c r="BA207" s="146"/>
      <c r="BB207" s="146"/>
      <c r="BC207" s="146"/>
      <c r="BD207" s="146"/>
      <c r="BE207" s="146"/>
      <c r="BF207" s="146"/>
      <c r="BG207" s="146"/>
      <c r="BH207" s="146"/>
    </row>
    <row r="208" spans="1:60" ht="22.5" outlineLevel="1" x14ac:dyDescent="0.2">
      <c r="A208" s="177">
        <v>74</v>
      </c>
      <c r="B208" s="178" t="s">
        <v>369</v>
      </c>
      <c r="C208" s="187" t="s">
        <v>370</v>
      </c>
      <c r="D208" s="179" t="s">
        <v>308</v>
      </c>
      <c r="E208" s="180">
        <v>1</v>
      </c>
      <c r="F208" s="181"/>
      <c r="G208" s="182">
        <f t="shared" si="0"/>
        <v>0</v>
      </c>
      <c r="H208" s="181"/>
      <c r="I208" s="182">
        <f t="shared" si="1"/>
        <v>0</v>
      </c>
      <c r="J208" s="181"/>
      <c r="K208" s="182">
        <f t="shared" si="2"/>
        <v>0</v>
      </c>
      <c r="L208" s="182">
        <v>21</v>
      </c>
      <c r="M208" s="182">
        <f t="shared" si="3"/>
        <v>0</v>
      </c>
      <c r="N208" s="180">
        <v>1.2999999999999999E-2</v>
      </c>
      <c r="O208" s="180">
        <f t="shared" si="4"/>
        <v>0.01</v>
      </c>
      <c r="P208" s="180">
        <v>0</v>
      </c>
      <c r="Q208" s="180">
        <f t="shared" si="5"/>
        <v>0</v>
      </c>
      <c r="R208" s="182"/>
      <c r="S208" s="182" t="s">
        <v>261</v>
      </c>
      <c r="T208" s="183" t="s">
        <v>262</v>
      </c>
      <c r="U208" s="157">
        <v>0</v>
      </c>
      <c r="V208" s="157">
        <f t="shared" si="6"/>
        <v>0</v>
      </c>
      <c r="W208" s="157"/>
      <c r="X208" s="157" t="s">
        <v>275</v>
      </c>
      <c r="Y208" s="157" t="s">
        <v>130</v>
      </c>
      <c r="Z208" s="146"/>
      <c r="AA208" s="146"/>
      <c r="AB208" s="146"/>
      <c r="AC208" s="146"/>
      <c r="AD208" s="146"/>
      <c r="AE208" s="146"/>
      <c r="AF208" s="146"/>
      <c r="AG208" s="146" t="s">
        <v>276</v>
      </c>
      <c r="AH208" s="146"/>
      <c r="AI208" s="146"/>
      <c r="AJ208" s="146"/>
      <c r="AK208" s="146"/>
      <c r="AL208" s="146"/>
      <c r="AM208" s="146"/>
      <c r="AN208" s="146"/>
      <c r="AO208" s="146"/>
      <c r="AP208" s="146"/>
      <c r="AQ208" s="146"/>
      <c r="AR208" s="146"/>
      <c r="AS208" s="146"/>
      <c r="AT208" s="146"/>
      <c r="AU208" s="146"/>
      <c r="AV208" s="146"/>
      <c r="AW208" s="146"/>
      <c r="AX208" s="146"/>
      <c r="AY208" s="146"/>
      <c r="AZ208" s="146"/>
      <c r="BA208" s="146"/>
      <c r="BB208" s="146"/>
      <c r="BC208" s="146"/>
      <c r="BD208" s="146"/>
      <c r="BE208" s="146"/>
      <c r="BF208" s="146"/>
      <c r="BG208" s="146"/>
      <c r="BH208" s="146"/>
    </row>
    <row r="209" spans="1:60" outlineLevel="1" x14ac:dyDescent="0.2">
      <c r="A209" s="177">
        <v>75</v>
      </c>
      <c r="B209" s="178" t="s">
        <v>371</v>
      </c>
      <c r="C209" s="187" t="s">
        <v>372</v>
      </c>
      <c r="D209" s="179" t="s">
        <v>308</v>
      </c>
      <c r="E209" s="180">
        <v>2</v>
      </c>
      <c r="F209" s="181"/>
      <c r="G209" s="182">
        <f t="shared" si="0"/>
        <v>0</v>
      </c>
      <c r="H209" s="181"/>
      <c r="I209" s="182">
        <f t="shared" si="1"/>
        <v>0</v>
      </c>
      <c r="J209" s="181"/>
      <c r="K209" s="182">
        <f t="shared" si="2"/>
        <v>0</v>
      </c>
      <c r="L209" s="182">
        <v>21</v>
      </c>
      <c r="M209" s="182">
        <f t="shared" si="3"/>
        <v>0</v>
      </c>
      <c r="N209" s="180">
        <v>1.2200000000000001E-2</v>
      </c>
      <c r="O209" s="180">
        <f t="shared" si="4"/>
        <v>0.02</v>
      </c>
      <c r="P209" s="180">
        <v>0</v>
      </c>
      <c r="Q209" s="180">
        <f t="shared" si="5"/>
        <v>0</v>
      </c>
      <c r="R209" s="182"/>
      <c r="S209" s="182" t="s">
        <v>261</v>
      </c>
      <c r="T209" s="183" t="s">
        <v>262</v>
      </c>
      <c r="U209" s="157">
        <v>0</v>
      </c>
      <c r="V209" s="157">
        <f t="shared" si="6"/>
        <v>0</v>
      </c>
      <c r="W209" s="157"/>
      <c r="X209" s="157" t="s">
        <v>275</v>
      </c>
      <c r="Y209" s="157" t="s">
        <v>130</v>
      </c>
      <c r="Z209" s="146"/>
      <c r="AA209" s="146"/>
      <c r="AB209" s="146"/>
      <c r="AC209" s="146"/>
      <c r="AD209" s="146"/>
      <c r="AE209" s="146"/>
      <c r="AF209" s="146"/>
      <c r="AG209" s="146" t="s">
        <v>276</v>
      </c>
      <c r="AH209" s="146"/>
      <c r="AI209" s="146"/>
      <c r="AJ209" s="146"/>
      <c r="AK209" s="146"/>
      <c r="AL209" s="146"/>
      <c r="AM209" s="146"/>
      <c r="AN209" s="146"/>
      <c r="AO209" s="146"/>
      <c r="AP209" s="146"/>
      <c r="AQ209" s="146"/>
      <c r="AR209" s="146"/>
      <c r="AS209" s="146"/>
      <c r="AT209" s="146"/>
      <c r="AU209" s="146"/>
      <c r="AV209" s="146"/>
      <c r="AW209" s="146"/>
      <c r="AX209" s="146"/>
      <c r="AY209" s="146"/>
      <c r="AZ209" s="146"/>
      <c r="BA209" s="146"/>
      <c r="BB209" s="146"/>
      <c r="BC209" s="146"/>
      <c r="BD209" s="146"/>
      <c r="BE209" s="146"/>
      <c r="BF209" s="146"/>
      <c r="BG209" s="146"/>
      <c r="BH209" s="146"/>
    </row>
    <row r="210" spans="1:60" outlineLevel="1" x14ac:dyDescent="0.2">
      <c r="A210" s="177">
        <v>76</v>
      </c>
      <c r="B210" s="178" t="s">
        <v>373</v>
      </c>
      <c r="C210" s="187" t="s">
        <v>374</v>
      </c>
      <c r="D210" s="179" t="s">
        <v>375</v>
      </c>
      <c r="E210" s="180">
        <v>1</v>
      </c>
      <c r="F210" s="181"/>
      <c r="G210" s="182">
        <f t="shared" si="0"/>
        <v>0</v>
      </c>
      <c r="H210" s="181"/>
      <c r="I210" s="182">
        <f t="shared" si="1"/>
        <v>0</v>
      </c>
      <c r="J210" s="181"/>
      <c r="K210" s="182">
        <f t="shared" si="2"/>
        <v>0</v>
      </c>
      <c r="L210" s="182">
        <v>21</v>
      </c>
      <c r="M210" s="182">
        <f t="shared" si="3"/>
        <v>0</v>
      </c>
      <c r="N210" s="180">
        <v>6.5399999999999998E-3</v>
      </c>
      <c r="O210" s="180">
        <f t="shared" si="4"/>
        <v>0.01</v>
      </c>
      <c r="P210" s="180">
        <v>0</v>
      </c>
      <c r="Q210" s="180">
        <f t="shared" si="5"/>
        <v>0</v>
      </c>
      <c r="R210" s="182"/>
      <c r="S210" s="182" t="s">
        <v>376</v>
      </c>
      <c r="T210" s="183" t="s">
        <v>262</v>
      </c>
      <c r="U210" s="157">
        <v>0</v>
      </c>
      <c r="V210" s="157">
        <f t="shared" si="6"/>
        <v>0</v>
      </c>
      <c r="W210" s="157"/>
      <c r="X210" s="157" t="s">
        <v>275</v>
      </c>
      <c r="Y210" s="157" t="s">
        <v>130</v>
      </c>
      <c r="Z210" s="146"/>
      <c r="AA210" s="146"/>
      <c r="AB210" s="146"/>
      <c r="AC210" s="146"/>
      <c r="AD210" s="146"/>
      <c r="AE210" s="146"/>
      <c r="AF210" s="146"/>
      <c r="AG210" s="146" t="s">
        <v>276</v>
      </c>
      <c r="AH210" s="146"/>
      <c r="AI210" s="146"/>
      <c r="AJ210" s="146"/>
      <c r="AK210" s="146"/>
      <c r="AL210" s="146"/>
      <c r="AM210" s="146"/>
      <c r="AN210" s="146"/>
      <c r="AO210" s="146"/>
      <c r="AP210" s="146"/>
      <c r="AQ210" s="146"/>
      <c r="AR210" s="146"/>
      <c r="AS210" s="146"/>
      <c r="AT210" s="146"/>
      <c r="AU210" s="146"/>
      <c r="AV210" s="146"/>
      <c r="AW210" s="146"/>
      <c r="AX210" s="146"/>
      <c r="AY210" s="146"/>
      <c r="AZ210" s="146"/>
      <c r="BA210" s="146"/>
      <c r="BB210" s="146"/>
      <c r="BC210" s="146"/>
      <c r="BD210" s="146"/>
      <c r="BE210" s="146"/>
      <c r="BF210" s="146"/>
      <c r="BG210" s="146"/>
      <c r="BH210" s="146"/>
    </row>
    <row r="211" spans="1:60" outlineLevel="1" x14ac:dyDescent="0.2">
      <c r="A211" s="177">
        <v>77</v>
      </c>
      <c r="B211" s="178" t="s">
        <v>377</v>
      </c>
      <c r="C211" s="187" t="s">
        <v>378</v>
      </c>
      <c r="D211" s="179" t="s">
        <v>308</v>
      </c>
      <c r="E211" s="180">
        <v>3</v>
      </c>
      <c r="F211" s="181"/>
      <c r="G211" s="182">
        <f t="shared" si="0"/>
        <v>0</v>
      </c>
      <c r="H211" s="181"/>
      <c r="I211" s="182">
        <f t="shared" si="1"/>
        <v>0</v>
      </c>
      <c r="J211" s="181"/>
      <c r="K211" s="182">
        <f t="shared" si="2"/>
        <v>0</v>
      </c>
      <c r="L211" s="182">
        <v>21</v>
      </c>
      <c r="M211" s="182">
        <f t="shared" si="3"/>
        <v>0</v>
      </c>
      <c r="N211" s="180">
        <v>1.0000000000000001E-5</v>
      </c>
      <c r="O211" s="180">
        <f t="shared" si="4"/>
        <v>0</v>
      </c>
      <c r="P211" s="180">
        <v>0</v>
      </c>
      <c r="Q211" s="180">
        <f t="shared" si="5"/>
        <v>0</v>
      </c>
      <c r="R211" s="182"/>
      <c r="S211" s="182" t="s">
        <v>376</v>
      </c>
      <c r="T211" s="183" t="s">
        <v>262</v>
      </c>
      <c r="U211" s="157">
        <v>0</v>
      </c>
      <c r="V211" s="157">
        <f t="shared" si="6"/>
        <v>0</v>
      </c>
      <c r="W211" s="157"/>
      <c r="X211" s="157" t="s">
        <v>275</v>
      </c>
      <c r="Y211" s="157" t="s">
        <v>130</v>
      </c>
      <c r="Z211" s="146"/>
      <c r="AA211" s="146"/>
      <c r="AB211" s="146"/>
      <c r="AC211" s="146"/>
      <c r="AD211" s="146"/>
      <c r="AE211" s="146"/>
      <c r="AF211" s="146"/>
      <c r="AG211" s="146" t="s">
        <v>276</v>
      </c>
      <c r="AH211" s="146"/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6"/>
      <c r="AV211" s="146"/>
      <c r="AW211" s="146"/>
      <c r="AX211" s="146"/>
      <c r="AY211" s="146"/>
      <c r="AZ211" s="146"/>
      <c r="BA211" s="146"/>
      <c r="BB211" s="146"/>
      <c r="BC211" s="146"/>
      <c r="BD211" s="146"/>
      <c r="BE211" s="146"/>
      <c r="BF211" s="146"/>
      <c r="BG211" s="146"/>
      <c r="BH211" s="146"/>
    </row>
    <row r="212" spans="1:60" outlineLevel="1" x14ac:dyDescent="0.2">
      <c r="A212" s="177">
        <v>78</v>
      </c>
      <c r="B212" s="178" t="s">
        <v>379</v>
      </c>
      <c r="C212" s="187" t="s">
        <v>380</v>
      </c>
      <c r="D212" s="179" t="s">
        <v>308</v>
      </c>
      <c r="E212" s="180">
        <v>1</v>
      </c>
      <c r="F212" s="181"/>
      <c r="G212" s="182">
        <f t="shared" si="0"/>
        <v>0</v>
      </c>
      <c r="H212" s="181"/>
      <c r="I212" s="182">
        <f t="shared" si="1"/>
        <v>0</v>
      </c>
      <c r="J212" s="181"/>
      <c r="K212" s="182">
        <f t="shared" si="2"/>
        <v>0</v>
      </c>
      <c r="L212" s="182">
        <v>21</v>
      </c>
      <c r="M212" s="182">
        <f t="shared" si="3"/>
        <v>0</v>
      </c>
      <c r="N212" s="180">
        <v>2.0000000000000002E-5</v>
      </c>
      <c r="O212" s="180">
        <f t="shared" si="4"/>
        <v>0</v>
      </c>
      <c r="P212" s="180">
        <v>0</v>
      </c>
      <c r="Q212" s="180">
        <f t="shared" si="5"/>
        <v>0</v>
      </c>
      <c r="R212" s="182"/>
      <c r="S212" s="182" t="s">
        <v>376</v>
      </c>
      <c r="T212" s="183" t="s">
        <v>262</v>
      </c>
      <c r="U212" s="157">
        <v>0</v>
      </c>
      <c r="V212" s="157">
        <f t="shared" si="6"/>
        <v>0</v>
      </c>
      <c r="W212" s="157"/>
      <c r="X212" s="157" t="s">
        <v>275</v>
      </c>
      <c r="Y212" s="157" t="s">
        <v>130</v>
      </c>
      <c r="Z212" s="146"/>
      <c r="AA212" s="146"/>
      <c r="AB212" s="146"/>
      <c r="AC212" s="146"/>
      <c r="AD212" s="146"/>
      <c r="AE212" s="146"/>
      <c r="AF212" s="146"/>
      <c r="AG212" s="146" t="s">
        <v>276</v>
      </c>
      <c r="AH212" s="146"/>
      <c r="AI212" s="146"/>
      <c r="AJ212" s="146"/>
      <c r="AK212" s="146"/>
      <c r="AL212" s="146"/>
      <c r="AM212" s="146"/>
      <c r="AN212" s="146"/>
      <c r="AO212" s="146"/>
      <c r="AP212" s="146"/>
      <c r="AQ212" s="146"/>
      <c r="AR212" s="146"/>
      <c r="AS212" s="146"/>
      <c r="AT212" s="146"/>
      <c r="AU212" s="146"/>
      <c r="AV212" s="146"/>
      <c r="AW212" s="146"/>
      <c r="AX212" s="146"/>
      <c r="AY212" s="146"/>
      <c r="AZ212" s="146"/>
      <c r="BA212" s="146"/>
      <c r="BB212" s="146"/>
      <c r="BC212" s="146"/>
      <c r="BD212" s="146"/>
      <c r="BE212" s="146"/>
      <c r="BF212" s="146"/>
      <c r="BG212" s="146"/>
      <c r="BH212" s="146"/>
    </row>
    <row r="213" spans="1:60" outlineLevel="1" x14ac:dyDescent="0.2">
      <c r="A213" s="177">
        <v>79</v>
      </c>
      <c r="B213" s="178" t="s">
        <v>381</v>
      </c>
      <c r="C213" s="187" t="s">
        <v>382</v>
      </c>
      <c r="D213" s="179" t="s">
        <v>308</v>
      </c>
      <c r="E213" s="180">
        <v>1</v>
      </c>
      <c r="F213" s="181"/>
      <c r="G213" s="182">
        <f t="shared" si="0"/>
        <v>0</v>
      </c>
      <c r="H213" s="181"/>
      <c r="I213" s="182">
        <f t="shared" si="1"/>
        <v>0</v>
      </c>
      <c r="J213" s="181"/>
      <c r="K213" s="182">
        <f t="shared" si="2"/>
        <v>0</v>
      </c>
      <c r="L213" s="182">
        <v>21</v>
      </c>
      <c r="M213" s="182">
        <f t="shared" si="3"/>
        <v>0</v>
      </c>
      <c r="N213" s="180">
        <v>0</v>
      </c>
      <c r="O213" s="180">
        <f t="shared" si="4"/>
        <v>0</v>
      </c>
      <c r="P213" s="180">
        <v>0</v>
      </c>
      <c r="Q213" s="180">
        <f t="shared" si="5"/>
        <v>0</v>
      </c>
      <c r="R213" s="182"/>
      <c r="S213" s="182" t="s">
        <v>376</v>
      </c>
      <c r="T213" s="183" t="s">
        <v>262</v>
      </c>
      <c r="U213" s="157">
        <v>0</v>
      </c>
      <c r="V213" s="157">
        <f t="shared" si="6"/>
        <v>0</v>
      </c>
      <c r="W213" s="157"/>
      <c r="X213" s="157" t="s">
        <v>275</v>
      </c>
      <c r="Y213" s="157" t="s">
        <v>130</v>
      </c>
      <c r="Z213" s="146"/>
      <c r="AA213" s="146"/>
      <c r="AB213" s="146"/>
      <c r="AC213" s="146"/>
      <c r="AD213" s="146"/>
      <c r="AE213" s="146"/>
      <c r="AF213" s="146"/>
      <c r="AG213" s="146" t="s">
        <v>276</v>
      </c>
      <c r="AH213" s="146"/>
      <c r="AI213" s="146"/>
      <c r="AJ213" s="146"/>
      <c r="AK213" s="146"/>
      <c r="AL213" s="146"/>
      <c r="AM213" s="146"/>
      <c r="AN213" s="146"/>
      <c r="AO213" s="146"/>
      <c r="AP213" s="146"/>
      <c r="AQ213" s="146"/>
      <c r="AR213" s="146"/>
      <c r="AS213" s="146"/>
      <c r="AT213" s="146"/>
      <c r="AU213" s="146"/>
      <c r="AV213" s="146"/>
      <c r="AW213" s="146"/>
      <c r="AX213" s="146"/>
      <c r="AY213" s="146"/>
      <c r="AZ213" s="146"/>
      <c r="BA213" s="146"/>
      <c r="BB213" s="146"/>
      <c r="BC213" s="146"/>
      <c r="BD213" s="146"/>
      <c r="BE213" s="146"/>
      <c r="BF213" s="146"/>
      <c r="BG213" s="146"/>
      <c r="BH213" s="146"/>
    </row>
    <row r="214" spans="1:60" outlineLevel="1" x14ac:dyDescent="0.2">
      <c r="A214" s="177">
        <v>80</v>
      </c>
      <c r="B214" s="178" t="s">
        <v>383</v>
      </c>
      <c r="C214" s="187" t="s">
        <v>384</v>
      </c>
      <c r="D214" s="179" t="s">
        <v>308</v>
      </c>
      <c r="E214" s="180">
        <v>2</v>
      </c>
      <c r="F214" s="181"/>
      <c r="G214" s="182">
        <f t="shared" si="0"/>
        <v>0</v>
      </c>
      <c r="H214" s="181"/>
      <c r="I214" s="182">
        <f t="shared" si="1"/>
        <v>0</v>
      </c>
      <c r="J214" s="181"/>
      <c r="K214" s="182">
        <f t="shared" si="2"/>
        <v>0</v>
      </c>
      <c r="L214" s="182">
        <v>21</v>
      </c>
      <c r="M214" s="182">
        <f t="shared" si="3"/>
        <v>0</v>
      </c>
      <c r="N214" s="180">
        <v>0</v>
      </c>
      <c r="O214" s="180">
        <f t="shared" si="4"/>
        <v>0</v>
      </c>
      <c r="P214" s="180">
        <v>0</v>
      </c>
      <c r="Q214" s="180">
        <f t="shared" si="5"/>
        <v>0</v>
      </c>
      <c r="R214" s="182"/>
      <c r="S214" s="182" t="s">
        <v>376</v>
      </c>
      <c r="T214" s="183" t="s">
        <v>262</v>
      </c>
      <c r="U214" s="157">
        <v>0</v>
      </c>
      <c r="V214" s="157">
        <f t="shared" si="6"/>
        <v>0</v>
      </c>
      <c r="W214" s="157"/>
      <c r="X214" s="157" t="s">
        <v>275</v>
      </c>
      <c r="Y214" s="157" t="s">
        <v>130</v>
      </c>
      <c r="Z214" s="146"/>
      <c r="AA214" s="146"/>
      <c r="AB214" s="146"/>
      <c r="AC214" s="146"/>
      <c r="AD214" s="146"/>
      <c r="AE214" s="146"/>
      <c r="AF214" s="146"/>
      <c r="AG214" s="146" t="s">
        <v>276</v>
      </c>
      <c r="AH214" s="146"/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6"/>
      <c r="AV214" s="146"/>
      <c r="AW214" s="146"/>
      <c r="AX214" s="146"/>
      <c r="AY214" s="146"/>
      <c r="AZ214" s="146"/>
      <c r="BA214" s="146"/>
      <c r="BB214" s="146"/>
      <c r="BC214" s="146"/>
      <c r="BD214" s="146"/>
      <c r="BE214" s="146"/>
      <c r="BF214" s="146"/>
      <c r="BG214" s="146"/>
      <c r="BH214" s="146"/>
    </row>
    <row r="215" spans="1:60" outlineLevel="1" x14ac:dyDescent="0.2">
      <c r="A215" s="177">
        <v>81</v>
      </c>
      <c r="B215" s="178" t="s">
        <v>385</v>
      </c>
      <c r="C215" s="187" t="s">
        <v>386</v>
      </c>
      <c r="D215" s="179" t="s">
        <v>308</v>
      </c>
      <c r="E215" s="180">
        <v>2</v>
      </c>
      <c r="F215" s="181"/>
      <c r="G215" s="182">
        <f t="shared" si="0"/>
        <v>0</v>
      </c>
      <c r="H215" s="181"/>
      <c r="I215" s="182">
        <f t="shared" si="1"/>
        <v>0</v>
      </c>
      <c r="J215" s="181"/>
      <c r="K215" s="182">
        <f t="shared" si="2"/>
        <v>0</v>
      </c>
      <c r="L215" s="182">
        <v>21</v>
      </c>
      <c r="M215" s="182">
        <f t="shared" si="3"/>
        <v>0</v>
      </c>
      <c r="N215" s="180">
        <v>1.0000000000000001E-5</v>
      </c>
      <c r="O215" s="180">
        <f t="shared" si="4"/>
        <v>0</v>
      </c>
      <c r="P215" s="180">
        <v>0</v>
      </c>
      <c r="Q215" s="180">
        <f t="shared" si="5"/>
        <v>0</v>
      </c>
      <c r="R215" s="182"/>
      <c r="S215" s="182" t="s">
        <v>376</v>
      </c>
      <c r="T215" s="183" t="s">
        <v>262</v>
      </c>
      <c r="U215" s="157">
        <v>0</v>
      </c>
      <c r="V215" s="157">
        <f t="shared" si="6"/>
        <v>0</v>
      </c>
      <c r="W215" s="157"/>
      <c r="X215" s="157" t="s">
        <v>275</v>
      </c>
      <c r="Y215" s="157" t="s">
        <v>130</v>
      </c>
      <c r="Z215" s="146"/>
      <c r="AA215" s="146"/>
      <c r="AB215" s="146"/>
      <c r="AC215" s="146"/>
      <c r="AD215" s="146"/>
      <c r="AE215" s="146"/>
      <c r="AF215" s="146"/>
      <c r="AG215" s="146" t="s">
        <v>276</v>
      </c>
      <c r="AH215" s="146"/>
      <c r="AI215" s="146"/>
      <c r="AJ215" s="146"/>
      <c r="AK215" s="146"/>
      <c r="AL215" s="146"/>
      <c r="AM215" s="146"/>
      <c r="AN215" s="146"/>
      <c r="AO215" s="146"/>
      <c r="AP215" s="146"/>
      <c r="AQ215" s="146"/>
      <c r="AR215" s="146"/>
      <c r="AS215" s="146"/>
      <c r="AT215" s="146"/>
      <c r="AU215" s="146"/>
      <c r="AV215" s="146"/>
      <c r="AW215" s="146"/>
      <c r="AX215" s="146"/>
      <c r="AY215" s="146"/>
      <c r="AZ215" s="146"/>
      <c r="BA215" s="146"/>
      <c r="BB215" s="146"/>
      <c r="BC215" s="146"/>
      <c r="BD215" s="146"/>
      <c r="BE215" s="146"/>
      <c r="BF215" s="146"/>
      <c r="BG215" s="146"/>
      <c r="BH215" s="146"/>
    </row>
    <row r="216" spans="1:60" outlineLevel="1" x14ac:dyDescent="0.2">
      <c r="A216" s="177">
        <v>82</v>
      </c>
      <c r="B216" s="178" t="s">
        <v>387</v>
      </c>
      <c r="C216" s="187" t="s">
        <v>388</v>
      </c>
      <c r="D216" s="179" t="s">
        <v>308</v>
      </c>
      <c r="E216" s="180">
        <v>1</v>
      </c>
      <c r="F216" s="181"/>
      <c r="G216" s="182">
        <f t="shared" si="0"/>
        <v>0</v>
      </c>
      <c r="H216" s="181"/>
      <c r="I216" s="182">
        <f t="shared" si="1"/>
        <v>0</v>
      </c>
      <c r="J216" s="181"/>
      <c r="K216" s="182">
        <f t="shared" si="2"/>
        <v>0</v>
      </c>
      <c r="L216" s="182">
        <v>21</v>
      </c>
      <c r="M216" s="182">
        <f t="shared" si="3"/>
        <v>0</v>
      </c>
      <c r="N216" s="180">
        <v>8.9999999999999998E-4</v>
      </c>
      <c r="O216" s="180">
        <f t="shared" si="4"/>
        <v>0</v>
      </c>
      <c r="P216" s="180">
        <v>0</v>
      </c>
      <c r="Q216" s="180">
        <f t="shared" si="5"/>
        <v>0</v>
      </c>
      <c r="R216" s="182"/>
      <c r="S216" s="182" t="s">
        <v>376</v>
      </c>
      <c r="T216" s="183" t="s">
        <v>262</v>
      </c>
      <c r="U216" s="157">
        <v>0</v>
      </c>
      <c r="V216" s="157">
        <f t="shared" si="6"/>
        <v>0</v>
      </c>
      <c r="W216" s="157"/>
      <c r="X216" s="157" t="s">
        <v>275</v>
      </c>
      <c r="Y216" s="157" t="s">
        <v>130</v>
      </c>
      <c r="Z216" s="146"/>
      <c r="AA216" s="146"/>
      <c r="AB216" s="146"/>
      <c r="AC216" s="146"/>
      <c r="AD216" s="146"/>
      <c r="AE216" s="146"/>
      <c r="AF216" s="146"/>
      <c r="AG216" s="146" t="s">
        <v>276</v>
      </c>
      <c r="AH216" s="146"/>
      <c r="AI216" s="146"/>
      <c r="AJ216" s="146"/>
      <c r="AK216" s="146"/>
      <c r="AL216" s="146"/>
      <c r="AM216" s="146"/>
      <c r="AN216" s="146"/>
      <c r="AO216" s="146"/>
      <c r="AP216" s="146"/>
      <c r="AQ216" s="146"/>
      <c r="AR216" s="146"/>
      <c r="AS216" s="146"/>
      <c r="AT216" s="146"/>
      <c r="AU216" s="146"/>
      <c r="AV216" s="146"/>
      <c r="AW216" s="146"/>
      <c r="AX216" s="146"/>
      <c r="AY216" s="146"/>
      <c r="AZ216" s="146"/>
      <c r="BA216" s="146"/>
      <c r="BB216" s="146"/>
      <c r="BC216" s="146"/>
      <c r="BD216" s="146"/>
      <c r="BE216" s="146"/>
      <c r="BF216" s="146"/>
      <c r="BG216" s="146"/>
      <c r="BH216" s="146"/>
    </row>
    <row r="217" spans="1:60" outlineLevel="1" x14ac:dyDescent="0.2">
      <c r="A217" s="177">
        <v>83</v>
      </c>
      <c r="B217" s="178" t="s">
        <v>389</v>
      </c>
      <c r="C217" s="187" t="s">
        <v>390</v>
      </c>
      <c r="D217" s="179" t="s">
        <v>308</v>
      </c>
      <c r="E217" s="180">
        <v>3</v>
      </c>
      <c r="F217" s="181"/>
      <c r="G217" s="182">
        <f t="shared" si="0"/>
        <v>0</v>
      </c>
      <c r="H217" s="181"/>
      <c r="I217" s="182">
        <f t="shared" si="1"/>
        <v>0</v>
      </c>
      <c r="J217" s="181"/>
      <c r="K217" s="182">
        <f t="shared" si="2"/>
        <v>0</v>
      </c>
      <c r="L217" s="182">
        <v>21</v>
      </c>
      <c r="M217" s="182">
        <f t="shared" si="3"/>
        <v>0</v>
      </c>
      <c r="N217" s="180">
        <v>4.8000000000000001E-4</v>
      </c>
      <c r="O217" s="180">
        <f t="shared" si="4"/>
        <v>0</v>
      </c>
      <c r="P217" s="180">
        <v>0</v>
      </c>
      <c r="Q217" s="180">
        <f t="shared" si="5"/>
        <v>0</v>
      </c>
      <c r="R217" s="182"/>
      <c r="S217" s="182" t="s">
        <v>376</v>
      </c>
      <c r="T217" s="183" t="s">
        <v>262</v>
      </c>
      <c r="U217" s="157">
        <v>0</v>
      </c>
      <c r="V217" s="157">
        <f t="shared" si="6"/>
        <v>0</v>
      </c>
      <c r="W217" s="157"/>
      <c r="X217" s="157" t="s">
        <v>275</v>
      </c>
      <c r="Y217" s="157" t="s">
        <v>130</v>
      </c>
      <c r="Z217" s="146"/>
      <c r="AA217" s="146"/>
      <c r="AB217" s="146"/>
      <c r="AC217" s="146"/>
      <c r="AD217" s="146"/>
      <c r="AE217" s="146"/>
      <c r="AF217" s="146"/>
      <c r="AG217" s="146" t="s">
        <v>276</v>
      </c>
      <c r="AH217" s="146"/>
      <c r="AI217" s="146"/>
      <c r="AJ217" s="146"/>
      <c r="AK217" s="146"/>
      <c r="AL217" s="146"/>
      <c r="AM217" s="146"/>
      <c r="AN217" s="146"/>
      <c r="AO217" s="146"/>
      <c r="AP217" s="146"/>
      <c r="AQ217" s="146"/>
      <c r="AR217" s="146"/>
      <c r="AS217" s="146"/>
      <c r="AT217" s="146"/>
      <c r="AU217" s="146"/>
      <c r="AV217" s="146"/>
      <c r="AW217" s="146"/>
      <c r="AX217" s="146"/>
      <c r="AY217" s="146"/>
      <c r="AZ217" s="146"/>
      <c r="BA217" s="146"/>
      <c r="BB217" s="146"/>
      <c r="BC217" s="146"/>
      <c r="BD217" s="146"/>
      <c r="BE217" s="146"/>
      <c r="BF217" s="146"/>
      <c r="BG217" s="146"/>
      <c r="BH217" s="146"/>
    </row>
    <row r="218" spans="1:60" outlineLevel="1" x14ac:dyDescent="0.2">
      <c r="A218" s="177">
        <v>84</v>
      </c>
      <c r="B218" s="178" t="s">
        <v>391</v>
      </c>
      <c r="C218" s="187" t="s">
        <v>392</v>
      </c>
      <c r="D218" s="179" t="s">
        <v>308</v>
      </c>
      <c r="E218" s="180">
        <v>3</v>
      </c>
      <c r="F218" s="181"/>
      <c r="G218" s="182">
        <f t="shared" si="0"/>
        <v>0</v>
      </c>
      <c r="H218" s="181"/>
      <c r="I218" s="182">
        <f t="shared" si="1"/>
        <v>0</v>
      </c>
      <c r="J218" s="181"/>
      <c r="K218" s="182">
        <f t="shared" si="2"/>
        <v>0</v>
      </c>
      <c r="L218" s="182">
        <v>21</v>
      </c>
      <c r="M218" s="182">
        <f t="shared" si="3"/>
        <v>0</v>
      </c>
      <c r="N218" s="180">
        <v>0</v>
      </c>
      <c r="O218" s="180">
        <f t="shared" si="4"/>
        <v>0</v>
      </c>
      <c r="P218" s="180">
        <v>0</v>
      </c>
      <c r="Q218" s="180">
        <f t="shared" si="5"/>
        <v>0</v>
      </c>
      <c r="R218" s="182"/>
      <c r="S218" s="182" t="s">
        <v>376</v>
      </c>
      <c r="T218" s="183" t="s">
        <v>262</v>
      </c>
      <c r="U218" s="157">
        <v>0</v>
      </c>
      <c r="V218" s="157">
        <f t="shared" si="6"/>
        <v>0</v>
      </c>
      <c r="W218" s="157"/>
      <c r="X218" s="157" t="s">
        <v>275</v>
      </c>
      <c r="Y218" s="157" t="s">
        <v>130</v>
      </c>
      <c r="Z218" s="146"/>
      <c r="AA218" s="146"/>
      <c r="AB218" s="146"/>
      <c r="AC218" s="146"/>
      <c r="AD218" s="146"/>
      <c r="AE218" s="146"/>
      <c r="AF218" s="146"/>
      <c r="AG218" s="146" t="s">
        <v>276</v>
      </c>
      <c r="AH218" s="146"/>
      <c r="AI218" s="146"/>
      <c r="AJ218" s="146"/>
      <c r="AK218" s="146"/>
      <c r="AL218" s="146"/>
      <c r="AM218" s="146"/>
      <c r="AN218" s="146"/>
      <c r="AO218" s="146"/>
      <c r="AP218" s="146"/>
      <c r="AQ218" s="146"/>
      <c r="AR218" s="146"/>
      <c r="AS218" s="146"/>
      <c r="AT218" s="146"/>
      <c r="AU218" s="146"/>
      <c r="AV218" s="146"/>
      <c r="AW218" s="146"/>
      <c r="AX218" s="146"/>
      <c r="AY218" s="146"/>
      <c r="AZ218" s="146"/>
      <c r="BA218" s="146"/>
      <c r="BB218" s="146"/>
      <c r="BC218" s="146"/>
      <c r="BD218" s="146"/>
      <c r="BE218" s="146"/>
      <c r="BF218" s="146"/>
      <c r="BG218" s="146"/>
      <c r="BH218" s="146"/>
    </row>
    <row r="219" spans="1:60" outlineLevel="1" x14ac:dyDescent="0.2">
      <c r="A219" s="177">
        <v>85</v>
      </c>
      <c r="B219" s="178" t="s">
        <v>393</v>
      </c>
      <c r="C219" s="187" t="s">
        <v>394</v>
      </c>
      <c r="D219" s="179" t="s">
        <v>308</v>
      </c>
      <c r="E219" s="180">
        <v>3</v>
      </c>
      <c r="F219" s="181"/>
      <c r="G219" s="182">
        <f t="shared" si="0"/>
        <v>0</v>
      </c>
      <c r="H219" s="181"/>
      <c r="I219" s="182">
        <f t="shared" si="1"/>
        <v>0</v>
      </c>
      <c r="J219" s="181"/>
      <c r="K219" s="182">
        <f t="shared" si="2"/>
        <v>0</v>
      </c>
      <c r="L219" s="182">
        <v>21</v>
      </c>
      <c r="M219" s="182">
        <f t="shared" si="3"/>
        <v>0</v>
      </c>
      <c r="N219" s="180">
        <v>1.4E-3</v>
      </c>
      <c r="O219" s="180">
        <f t="shared" si="4"/>
        <v>0</v>
      </c>
      <c r="P219" s="180">
        <v>0</v>
      </c>
      <c r="Q219" s="180">
        <f t="shared" si="5"/>
        <v>0</v>
      </c>
      <c r="R219" s="182"/>
      <c r="S219" s="182" t="s">
        <v>376</v>
      </c>
      <c r="T219" s="183" t="s">
        <v>262</v>
      </c>
      <c r="U219" s="157">
        <v>0</v>
      </c>
      <c r="V219" s="157">
        <f t="shared" si="6"/>
        <v>0</v>
      </c>
      <c r="W219" s="157"/>
      <c r="X219" s="157" t="s">
        <v>275</v>
      </c>
      <c r="Y219" s="157" t="s">
        <v>130</v>
      </c>
      <c r="Z219" s="146"/>
      <c r="AA219" s="146"/>
      <c r="AB219" s="146"/>
      <c r="AC219" s="146"/>
      <c r="AD219" s="146"/>
      <c r="AE219" s="146"/>
      <c r="AF219" s="146"/>
      <c r="AG219" s="146" t="s">
        <v>276</v>
      </c>
      <c r="AH219" s="146"/>
      <c r="AI219" s="146"/>
      <c r="AJ219" s="146"/>
      <c r="AK219" s="146"/>
      <c r="AL219" s="146"/>
      <c r="AM219" s="146"/>
      <c r="AN219" s="146"/>
      <c r="AO219" s="146"/>
      <c r="AP219" s="146"/>
      <c r="AQ219" s="146"/>
      <c r="AR219" s="146"/>
      <c r="AS219" s="146"/>
      <c r="AT219" s="146"/>
      <c r="AU219" s="146"/>
      <c r="AV219" s="146"/>
      <c r="AW219" s="146"/>
      <c r="AX219" s="146"/>
      <c r="AY219" s="146"/>
      <c r="AZ219" s="146"/>
      <c r="BA219" s="146"/>
      <c r="BB219" s="146"/>
      <c r="BC219" s="146"/>
      <c r="BD219" s="146"/>
      <c r="BE219" s="146"/>
      <c r="BF219" s="146"/>
      <c r="BG219" s="146"/>
      <c r="BH219" s="146"/>
    </row>
    <row r="220" spans="1:60" outlineLevel="1" x14ac:dyDescent="0.2">
      <c r="A220" s="177">
        <v>86</v>
      </c>
      <c r="B220" s="178" t="s">
        <v>395</v>
      </c>
      <c r="C220" s="187" t="s">
        <v>396</v>
      </c>
      <c r="D220" s="179" t="s">
        <v>137</v>
      </c>
      <c r="E220" s="180">
        <v>103.53</v>
      </c>
      <c r="F220" s="181"/>
      <c r="G220" s="182">
        <f t="shared" si="0"/>
        <v>0</v>
      </c>
      <c r="H220" s="181"/>
      <c r="I220" s="182">
        <f t="shared" si="1"/>
        <v>0</v>
      </c>
      <c r="J220" s="181"/>
      <c r="K220" s="182">
        <f t="shared" si="2"/>
        <v>0</v>
      </c>
      <c r="L220" s="182">
        <v>21</v>
      </c>
      <c r="M220" s="182">
        <f t="shared" si="3"/>
        <v>0</v>
      </c>
      <c r="N220" s="180">
        <v>2.0999999999999999E-3</v>
      </c>
      <c r="O220" s="180">
        <f t="shared" si="4"/>
        <v>0.22</v>
      </c>
      <c r="P220" s="180">
        <v>0</v>
      </c>
      <c r="Q220" s="180">
        <f t="shared" si="5"/>
        <v>0</v>
      </c>
      <c r="R220" s="182"/>
      <c r="S220" s="182" t="s">
        <v>261</v>
      </c>
      <c r="T220" s="183" t="s">
        <v>262</v>
      </c>
      <c r="U220" s="157">
        <v>0</v>
      </c>
      <c r="V220" s="157">
        <f t="shared" si="6"/>
        <v>0</v>
      </c>
      <c r="W220" s="157"/>
      <c r="X220" s="157" t="s">
        <v>275</v>
      </c>
      <c r="Y220" s="157" t="s">
        <v>130</v>
      </c>
      <c r="Z220" s="146"/>
      <c r="AA220" s="146"/>
      <c r="AB220" s="146"/>
      <c r="AC220" s="146"/>
      <c r="AD220" s="146"/>
      <c r="AE220" s="146"/>
      <c r="AF220" s="146"/>
      <c r="AG220" s="146" t="s">
        <v>276</v>
      </c>
      <c r="AH220" s="146"/>
      <c r="AI220" s="146"/>
      <c r="AJ220" s="146"/>
      <c r="AK220" s="146"/>
      <c r="AL220" s="146"/>
      <c r="AM220" s="146"/>
      <c r="AN220" s="146"/>
      <c r="AO220" s="146"/>
      <c r="AP220" s="146"/>
      <c r="AQ220" s="146"/>
      <c r="AR220" s="146"/>
      <c r="AS220" s="146"/>
      <c r="AT220" s="146"/>
      <c r="AU220" s="146"/>
      <c r="AV220" s="146"/>
      <c r="AW220" s="146"/>
      <c r="AX220" s="146"/>
      <c r="AY220" s="146"/>
      <c r="AZ220" s="146"/>
      <c r="BA220" s="146"/>
      <c r="BB220" s="146"/>
      <c r="BC220" s="146"/>
      <c r="BD220" s="146"/>
      <c r="BE220" s="146"/>
      <c r="BF220" s="146"/>
      <c r="BG220" s="146"/>
      <c r="BH220" s="146"/>
    </row>
    <row r="221" spans="1:60" x14ac:dyDescent="0.2">
      <c r="A221" s="162" t="s">
        <v>122</v>
      </c>
      <c r="B221" s="163" t="s">
        <v>76</v>
      </c>
      <c r="C221" s="184" t="s">
        <v>77</v>
      </c>
      <c r="D221" s="164"/>
      <c r="E221" s="165"/>
      <c r="F221" s="166"/>
      <c r="G221" s="166">
        <f>SUMIF(AG222:AG224,"&lt;&gt;NOR",G222:G224)</f>
        <v>0</v>
      </c>
      <c r="H221" s="166"/>
      <c r="I221" s="166">
        <f>SUM(I222:I224)</f>
        <v>0</v>
      </c>
      <c r="J221" s="166"/>
      <c r="K221" s="166">
        <f>SUM(K222:K224)</f>
        <v>0</v>
      </c>
      <c r="L221" s="166"/>
      <c r="M221" s="166">
        <f>SUM(M222:M224)</f>
        <v>0</v>
      </c>
      <c r="N221" s="165"/>
      <c r="O221" s="165">
        <f>SUM(O222:O224)</f>
        <v>0</v>
      </c>
      <c r="P221" s="165"/>
      <c r="Q221" s="165">
        <f>SUM(Q222:Q224)</f>
        <v>0</v>
      </c>
      <c r="R221" s="166"/>
      <c r="S221" s="166"/>
      <c r="T221" s="167"/>
      <c r="U221" s="161"/>
      <c r="V221" s="161">
        <f>SUM(V222:V224)</f>
        <v>30.57</v>
      </c>
      <c r="W221" s="161"/>
      <c r="X221" s="161"/>
      <c r="Y221" s="161"/>
      <c r="AG221" t="s">
        <v>123</v>
      </c>
    </row>
    <row r="222" spans="1:60" ht="22.5" outlineLevel="1" x14ac:dyDescent="0.2">
      <c r="A222" s="169">
        <v>87</v>
      </c>
      <c r="B222" s="170" t="s">
        <v>397</v>
      </c>
      <c r="C222" s="185" t="s">
        <v>398</v>
      </c>
      <c r="D222" s="171" t="s">
        <v>256</v>
      </c>
      <c r="E222" s="172">
        <v>144.55714</v>
      </c>
      <c r="F222" s="173"/>
      <c r="G222" s="174">
        <f>ROUND(E222*F222,2)</f>
        <v>0</v>
      </c>
      <c r="H222" s="173"/>
      <c r="I222" s="174">
        <f>ROUND(E222*H222,2)</f>
        <v>0</v>
      </c>
      <c r="J222" s="173"/>
      <c r="K222" s="174">
        <f>ROUND(E222*J222,2)</f>
        <v>0</v>
      </c>
      <c r="L222" s="174">
        <v>21</v>
      </c>
      <c r="M222" s="174">
        <f>G222*(1+L222/100)</f>
        <v>0</v>
      </c>
      <c r="N222" s="172">
        <v>0</v>
      </c>
      <c r="O222" s="172">
        <f>ROUND(E222*N222,2)</f>
        <v>0</v>
      </c>
      <c r="P222" s="172">
        <v>0</v>
      </c>
      <c r="Q222" s="172">
        <f>ROUND(E222*P222,2)</f>
        <v>0</v>
      </c>
      <c r="R222" s="174" t="s">
        <v>287</v>
      </c>
      <c r="S222" s="174" t="s">
        <v>128</v>
      </c>
      <c r="T222" s="175" t="s">
        <v>128</v>
      </c>
      <c r="U222" s="157">
        <v>0.21149999999999999</v>
      </c>
      <c r="V222" s="157">
        <f>ROUND(E222*U222,2)</f>
        <v>30.57</v>
      </c>
      <c r="W222" s="157"/>
      <c r="X222" s="157" t="s">
        <v>399</v>
      </c>
      <c r="Y222" s="157" t="s">
        <v>130</v>
      </c>
      <c r="Z222" s="146"/>
      <c r="AA222" s="146"/>
      <c r="AB222" s="146"/>
      <c r="AC222" s="146"/>
      <c r="AD222" s="146"/>
      <c r="AE222" s="146"/>
      <c r="AF222" s="146"/>
      <c r="AG222" s="146" t="s">
        <v>400</v>
      </c>
      <c r="AH222" s="146"/>
      <c r="AI222" s="146"/>
      <c r="AJ222" s="146"/>
      <c r="AK222" s="146"/>
      <c r="AL222" s="146"/>
      <c r="AM222" s="146"/>
      <c r="AN222" s="146"/>
      <c r="AO222" s="146"/>
      <c r="AP222" s="146"/>
      <c r="AQ222" s="146"/>
      <c r="AR222" s="146"/>
      <c r="AS222" s="146"/>
      <c r="AT222" s="146"/>
      <c r="AU222" s="146"/>
      <c r="AV222" s="146"/>
      <c r="AW222" s="146"/>
      <c r="AX222" s="146"/>
      <c r="AY222" s="146"/>
      <c r="AZ222" s="146"/>
      <c r="BA222" s="146"/>
      <c r="BB222" s="146"/>
      <c r="BC222" s="146"/>
      <c r="BD222" s="146"/>
      <c r="BE222" s="146"/>
      <c r="BF222" s="146"/>
      <c r="BG222" s="146"/>
      <c r="BH222" s="146"/>
    </row>
    <row r="223" spans="1:60" outlineLevel="2" x14ac:dyDescent="0.2">
      <c r="A223" s="153"/>
      <c r="B223" s="154"/>
      <c r="C223" s="249" t="s">
        <v>401</v>
      </c>
      <c r="D223" s="250"/>
      <c r="E223" s="250"/>
      <c r="F223" s="250"/>
      <c r="G223" s="250"/>
      <c r="H223" s="157"/>
      <c r="I223" s="157"/>
      <c r="J223" s="157"/>
      <c r="K223" s="157"/>
      <c r="L223" s="157"/>
      <c r="M223" s="157"/>
      <c r="N223" s="156"/>
      <c r="O223" s="156"/>
      <c r="P223" s="156"/>
      <c r="Q223" s="156"/>
      <c r="R223" s="157"/>
      <c r="S223" s="157"/>
      <c r="T223" s="157"/>
      <c r="U223" s="157"/>
      <c r="V223" s="157"/>
      <c r="W223" s="157"/>
      <c r="X223" s="157"/>
      <c r="Y223" s="157"/>
      <c r="Z223" s="146"/>
      <c r="AA223" s="146"/>
      <c r="AB223" s="146"/>
      <c r="AC223" s="146"/>
      <c r="AD223" s="146"/>
      <c r="AE223" s="146"/>
      <c r="AF223" s="146"/>
      <c r="AG223" s="146" t="s">
        <v>140</v>
      </c>
      <c r="AH223" s="146"/>
      <c r="AI223" s="146"/>
      <c r="AJ223" s="146"/>
      <c r="AK223" s="146"/>
      <c r="AL223" s="146"/>
      <c r="AM223" s="146"/>
      <c r="AN223" s="146"/>
      <c r="AO223" s="146"/>
      <c r="AP223" s="146"/>
      <c r="AQ223" s="146"/>
      <c r="AR223" s="146"/>
      <c r="AS223" s="146"/>
      <c r="AT223" s="146"/>
      <c r="AU223" s="146"/>
      <c r="AV223" s="146"/>
      <c r="AW223" s="146"/>
      <c r="AX223" s="146"/>
      <c r="AY223" s="146"/>
      <c r="AZ223" s="146"/>
      <c r="BA223" s="146"/>
      <c r="BB223" s="146"/>
      <c r="BC223" s="146"/>
      <c r="BD223" s="146"/>
      <c r="BE223" s="146"/>
      <c r="BF223" s="146"/>
      <c r="BG223" s="146"/>
      <c r="BH223" s="146"/>
    </row>
    <row r="224" spans="1:60" outlineLevel="2" x14ac:dyDescent="0.2">
      <c r="A224" s="153"/>
      <c r="B224" s="154"/>
      <c r="C224" s="253" t="s">
        <v>402</v>
      </c>
      <c r="D224" s="254"/>
      <c r="E224" s="254"/>
      <c r="F224" s="254"/>
      <c r="G224" s="254"/>
      <c r="H224" s="157"/>
      <c r="I224" s="157"/>
      <c r="J224" s="157"/>
      <c r="K224" s="157"/>
      <c r="L224" s="157"/>
      <c r="M224" s="157"/>
      <c r="N224" s="156"/>
      <c r="O224" s="156"/>
      <c r="P224" s="156"/>
      <c r="Q224" s="156"/>
      <c r="R224" s="157"/>
      <c r="S224" s="157"/>
      <c r="T224" s="157"/>
      <c r="U224" s="157"/>
      <c r="V224" s="157"/>
      <c r="W224" s="157"/>
      <c r="X224" s="157"/>
      <c r="Y224" s="157"/>
      <c r="Z224" s="146"/>
      <c r="AA224" s="146"/>
      <c r="AB224" s="146"/>
      <c r="AC224" s="146"/>
      <c r="AD224" s="146"/>
      <c r="AE224" s="146"/>
      <c r="AF224" s="146"/>
      <c r="AG224" s="146" t="s">
        <v>225</v>
      </c>
      <c r="AH224" s="146"/>
      <c r="AI224" s="146"/>
      <c r="AJ224" s="146"/>
      <c r="AK224" s="146"/>
      <c r="AL224" s="146"/>
      <c r="AM224" s="146"/>
      <c r="AN224" s="146"/>
      <c r="AO224" s="146"/>
      <c r="AP224" s="146"/>
      <c r="AQ224" s="146"/>
      <c r="AR224" s="146"/>
      <c r="AS224" s="146"/>
      <c r="AT224" s="146"/>
      <c r="AU224" s="146"/>
      <c r="AV224" s="146"/>
      <c r="AW224" s="146"/>
      <c r="AX224" s="146"/>
      <c r="AY224" s="146"/>
      <c r="AZ224" s="146"/>
      <c r="BA224" s="146"/>
      <c r="BB224" s="146"/>
      <c r="BC224" s="146"/>
      <c r="BD224" s="146"/>
      <c r="BE224" s="146"/>
      <c r="BF224" s="146"/>
      <c r="BG224" s="146"/>
      <c r="BH224" s="146"/>
    </row>
    <row r="225" spans="1:60" x14ac:dyDescent="0.2">
      <c r="A225" s="162" t="s">
        <v>122</v>
      </c>
      <c r="B225" s="163" t="s">
        <v>90</v>
      </c>
      <c r="C225" s="184" t="s">
        <v>91</v>
      </c>
      <c r="D225" s="164"/>
      <c r="E225" s="165"/>
      <c r="F225" s="166"/>
      <c r="G225" s="166">
        <f>SUMIF(AG226:AG231,"&lt;&gt;NOR",G226:G231)</f>
        <v>0</v>
      </c>
      <c r="H225" s="166"/>
      <c r="I225" s="166">
        <f>SUM(I226:I231)</f>
        <v>0</v>
      </c>
      <c r="J225" s="166"/>
      <c r="K225" s="166">
        <f>SUM(K226:K231)</f>
        <v>0</v>
      </c>
      <c r="L225" s="166"/>
      <c r="M225" s="166">
        <f>SUM(M226:M231)</f>
        <v>0</v>
      </c>
      <c r="N225" s="165"/>
      <c r="O225" s="165">
        <f>SUM(O226:O231)</f>
        <v>0</v>
      </c>
      <c r="P225" s="165"/>
      <c r="Q225" s="165">
        <f>SUM(Q226:Q231)</f>
        <v>0</v>
      </c>
      <c r="R225" s="166"/>
      <c r="S225" s="166"/>
      <c r="T225" s="167"/>
      <c r="U225" s="161"/>
      <c r="V225" s="161">
        <f>SUM(V226:V231)</f>
        <v>3.69</v>
      </c>
      <c r="W225" s="161"/>
      <c r="X225" s="161"/>
      <c r="Y225" s="161"/>
      <c r="AG225" t="s">
        <v>123</v>
      </c>
    </row>
    <row r="226" spans="1:60" outlineLevel="1" x14ac:dyDescent="0.2">
      <c r="A226" s="169">
        <v>88</v>
      </c>
      <c r="B226" s="170" t="s">
        <v>403</v>
      </c>
      <c r="C226" s="185" t="s">
        <v>404</v>
      </c>
      <c r="D226" s="171" t="s">
        <v>256</v>
      </c>
      <c r="E226" s="172">
        <v>14.52</v>
      </c>
      <c r="F226" s="173"/>
      <c r="G226" s="174">
        <f>ROUND(E226*F226,2)</f>
        <v>0</v>
      </c>
      <c r="H226" s="173"/>
      <c r="I226" s="174">
        <f>ROUND(E226*H226,2)</f>
        <v>0</v>
      </c>
      <c r="J226" s="173"/>
      <c r="K226" s="174">
        <f>ROUND(E226*J226,2)</f>
        <v>0</v>
      </c>
      <c r="L226" s="174">
        <v>21</v>
      </c>
      <c r="M226" s="174">
        <f>G226*(1+L226/100)</f>
        <v>0</v>
      </c>
      <c r="N226" s="172">
        <v>0</v>
      </c>
      <c r="O226" s="172">
        <f>ROUND(E226*N226,2)</f>
        <v>0</v>
      </c>
      <c r="P226" s="172">
        <v>0</v>
      </c>
      <c r="Q226" s="172">
        <f>ROUND(E226*P226,2)</f>
        <v>0</v>
      </c>
      <c r="R226" s="174" t="s">
        <v>127</v>
      </c>
      <c r="S226" s="174" t="s">
        <v>128</v>
      </c>
      <c r="T226" s="175" t="s">
        <v>128</v>
      </c>
      <c r="U226" s="157">
        <v>9.9000000000000005E-2</v>
      </c>
      <c r="V226" s="157">
        <f>ROUND(E226*U226,2)</f>
        <v>1.44</v>
      </c>
      <c r="W226" s="157"/>
      <c r="X226" s="157" t="s">
        <v>405</v>
      </c>
      <c r="Y226" s="157" t="s">
        <v>130</v>
      </c>
      <c r="Z226" s="146"/>
      <c r="AA226" s="146"/>
      <c r="AB226" s="146"/>
      <c r="AC226" s="146"/>
      <c r="AD226" s="146"/>
      <c r="AE226" s="146"/>
      <c r="AF226" s="146"/>
      <c r="AG226" s="146" t="s">
        <v>406</v>
      </c>
      <c r="AH226" s="146"/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6"/>
      <c r="AV226" s="146"/>
      <c r="AW226" s="146"/>
      <c r="AX226" s="146"/>
      <c r="AY226" s="146"/>
      <c r="AZ226" s="146"/>
      <c r="BA226" s="146"/>
      <c r="BB226" s="146"/>
      <c r="BC226" s="146"/>
      <c r="BD226" s="146"/>
      <c r="BE226" s="146"/>
      <c r="BF226" s="146"/>
      <c r="BG226" s="146"/>
      <c r="BH226" s="146"/>
    </row>
    <row r="227" spans="1:60" outlineLevel="2" x14ac:dyDescent="0.2">
      <c r="A227" s="153"/>
      <c r="B227" s="154"/>
      <c r="C227" s="249" t="s">
        <v>407</v>
      </c>
      <c r="D227" s="250"/>
      <c r="E227" s="250"/>
      <c r="F227" s="250"/>
      <c r="G227" s="250"/>
      <c r="H227" s="157"/>
      <c r="I227" s="157"/>
      <c r="J227" s="157"/>
      <c r="K227" s="157"/>
      <c r="L227" s="157"/>
      <c r="M227" s="157"/>
      <c r="N227" s="156"/>
      <c r="O227" s="156"/>
      <c r="P227" s="156"/>
      <c r="Q227" s="156"/>
      <c r="R227" s="157"/>
      <c r="S227" s="157"/>
      <c r="T227" s="157"/>
      <c r="U227" s="157"/>
      <c r="V227" s="157"/>
      <c r="W227" s="157"/>
      <c r="X227" s="157"/>
      <c r="Y227" s="157"/>
      <c r="Z227" s="146"/>
      <c r="AA227" s="146"/>
      <c r="AB227" s="146"/>
      <c r="AC227" s="146"/>
      <c r="AD227" s="146"/>
      <c r="AE227" s="146"/>
      <c r="AF227" s="146"/>
      <c r="AG227" s="146" t="s">
        <v>140</v>
      </c>
      <c r="AH227" s="146"/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146"/>
      <c r="AU227" s="146"/>
      <c r="AV227" s="146"/>
      <c r="AW227" s="146"/>
      <c r="AX227" s="146"/>
      <c r="AY227" s="146"/>
      <c r="AZ227" s="146"/>
      <c r="BA227" s="146"/>
      <c r="BB227" s="146"/>
      <c r="BC227" s="146"/>
      <c r="BD227" s="146"/>
      <c r="BE227" s="146"/>
      <c r="BF227" s="146"/>
      <c r="BG227" s="146"/>
      <c r="BH227" s="146"/>
    </row>
    <row r="228" spans="1:60" ht="22.5" outlineLevel="1" x14ac:dyDescent="0.2">
      <c r="A228" s="169">
        <v>89</v>
      </c>
      <c r="B228" s="170" t="s">
        <v>408</v>
      </c>
      <c r="C228" s="185" t="s">
        <v>409</v>
      </c>
      <c r="D228" s="171" t="s">
        <v>256</v>
      </c>
      <c r="E228" s="172">
        <v>14.52</v>
      </c>
      <c r="F228" s="173"/>
      <c r="G228" s="174">
        <f>ROUND(E228*F228,2)</f>
        <v>0</v>
      </c>
      <c r="H228" s="173"/>
      <c r="I228" s="174">
        <f>ROUND(E228*H228,2)</f>
        <v>0</v>
      </c>
      <c r="J228" s="173"/>
      <c r="K228" s="174">
        <f>ROUND(E228*J228,2)</f>
        <v>0</v>
      </c>
      <c r="L228" s="174">
        <v>21</v>
      </c>
      <c r="M228" s="174">
        <f>G228*(1+L228/100)</f>
        <v>0</v>
      </c>
      <c r="N228" s="172">
        <v>0</v>
      </c>
      <c r="O228" s="172">
        <f>ROUND(E228*N228,2)</f>
        <v>0</v>
      </c>
      <c r="P228" s="172">
        <v>0</v>
      </c>
      <c r="Q228" s="172">
        <f>ROUND(E228*P228,2)</f>
        <v>0</v>
      </c>
      <c r="R228" s="174" t="s">
        <v>410</v>
      </c>
      <c r="S228" s="174" t="s">
        <v>128</v>
      </c>
      <c r="T228" s="175" t="s">
        <v>128</v>
      </c>
      <c r="U228" s="157">
        <v>0.155</v>
      </c>
      <c r="V228" s="157">
        <f>ROUND(E228*U228,2)</f>
        <v>2.25</v>
      </c>
      <c r="W228" s="157"/>
      <c r="X228" s="157" t="s">
        <v>405</v>
      </c>
      <c r="Y228" s="157" t="s">
        <v>130</v>
      </c>
      <c r="Z228" s="146"/>
      <c r="AA228" s="146"/>
      <c r="AB228" s="146"/>
      <c r="AC228" s="146"/>
      <c r="AD228" s="146"/>
      <c r="AE228" s="146"/>
      <c r="AF228" s="146"/>
      <c r="AG228" s="146" t="s">
        <v>406</v>
      </c>
      <c r="AH228" s="146"/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6"/>
      <c r="AV228" s="146"/>
      <c r="AW228" s="146"/>
      <c r="AX228" s="146"/>
      <c r="AY228" s="146"/>
      <c r="AZ228" s="146"/>
      <c r="BA228" s="146"/>
      <c r="BB228" s="146"/>
      <c r="BC228" s="146"/>
      <c r="BD228" s="146"/>
      <c r="BE228" s="146"/>
      <c r="BF228" s="146"/>
      <c r="BG228" s="146"/>
      <c r="BH228" s="146"/>
    </row>
    <row r="229" spans="1:60" ht="22.5" outlineLevel="2" x14ac:dyDescent="0.2">
      <c r="A229" s="153"/>
      <c r="B229" s="154"/>
      <c r="C229" s="249" t="s">
        <v>411</v>
      </c>
      <c r="D229" s="250"/>
      <c r="E229" s="250"/>
      <c r="F229" s="250"/>
      <c r="G229" s="250"/>
      <c r="H229" s="157"/>
      <c r="I229" s="157"/>
      <c r="J229" s="157"/>
      <c r="K229" s="157"/>
      <c r="L229" s="157"/>
      <c r="M229" s="157"/>
      <c r="N229" s="156"/>
      <c r="O229" s="156"/>
      <c r="P229" s="156"/>
      <c r="Q229" s="156"/>
      <c r="R229" s="157"/>
      <c r="S229" s="157"/>
      <c r="T229" s="157"/>
      <c r="U229" s="157"/>
      <c r="V229" s="157"/>
      <c r="W229" s="157"/>
      <c r="X229" s="157"/>
      <c r="Y229" s="157"/>
      <c r="Z229" s="146"/>
      <c r="AA229" s="146"/>
      <c r="AB229" s="146"/>
      <c r="AC229" s="146"/>
      <c r="AD229" s="146"/>
      <c r="AE229" s="146"/>
      <c r="AF229" s="146"/>
      <c r="AG229" s="146" t="s">
        <v>140</v>
      </c>
      <c r="AH229" s="146"/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6"/>
      <c r="AV229" s="146"/>
      <c r="AW229" s="146"/>
      <c r="AX229" s="146"/>
      <c r="AY229" s="146"/>
      <c r="AZ229" s="146"/>
      <c r="BA229" s="176" t="str">
        <f>C229</f>
        <v>vybouraných hmot se složením a hrubým urovnáním nebo přeložením na jiný dopravní prostředek, nebo nakládání na dopravní prostředek pro vodorovnou dopravu,</v>
      </c>
      <c r="BB229" s="146"/>
      <c r="BC229" s="146"/>
      <c r="BD229" s="146"/>
      <c r="BE229" s="146"/>
      <c r="BF229" s="146"/>
      <c r="BG229" s="146"/>
      <c r="BH229" s="146"/>
    </row>
    <row r="230" spans="1:60" outlineLevel="1" x14ac:dyDescent="0.2">
      <c r="A230" s="177">
        <v>90</v>
      </c>
      <c r="B230" s="178" t="s">
        <v>412</v>
      </c>
      <c r="C230" s="187" t="s">
        <v>413</v>
      </c>
      <c r="D230" s="179" t="s">
        <v>256</v>
      </c>
      <c r="E230" s="180">
        <v>14.52</v>
      </c>
      <c r="F230" s="181"/>
      <c r="G230" s="182">
        <f>ROUND(E230*F230,2)</f>
        <v>0</v>
      </c>
      <c r="H230" s="181"/>
      <c r="I230" s="182">
        <f>ROUND(E230*H230,2)</f>
        <v>0</v>
      </c>
      <c r="J230" s="181"/>
      <c r="K230" s="182">
        <f>ROUND(E230*J230,2)</f>
        <v>0</v>
      </c>
      <c r="L230" s="182">
        <v>21</v>
      </c>
      <c r="M230" s="182">
        <f>G230*(1+L230/100)</f>
        <v>0</v>
      </c>
      <c r="N230" s="180">
        <v>0</v>
      </c>
      <c r="O230" s="180">
        <f>ROUND(E230*N230,2)</f>
        <v>0</v>
      </c>
      <c r="P230" s="180">
        <v>0</v>
      </c>
      <c r="Q230" s="180">
        <f>ROUND(E230*P230,2)</f>
        <v>0</v>
      </c>
      <c r="R230" s="182" t="s">
        <v>414</v>
      </c>
      <c r="S230" s="182" t="s">
        <v>128</v>
      </c>
      <c r="T230" s="183" t="s">
        <v>128</v>
      </c>
      <c r="U230" s="157">
        <v>0</v>
      </c>
      <c r="V230" s="157">
        <f>ROUND(E230*U230,2)</f>
        <v>0</v>
      </c>
      <c r="W230" s="157"/>
      <c r="X230" s="157" t="s">
        <v>405</v>
      </c>
      <c r="Y230" s="157" t="s">
        <v>130</v>
      </c>
      <c r="Z230" s="146"/>
      <c r="AA230" s="146"/>
      <c r="AB230" s="146"/>
      <c r="AC230" s="146"/>
      <c r="AD230" s="146"/>
      <c r="AE230" s="146"/>
      <c r="AF230" s="146"/>
      <c r="AG230" s="146" t="s">
        <v>406</v>
      </c>
      <c r="AH230" s="146"/>
      <c r="AI230" s="146"/>
      <c r="AJ230" s="146"/>
      <c r="AK230" s="146"/>
      <c r="AL230" s="146"/>
      <c r="AM230" s="146"/>
      <c r="AN230" s="146"/>
      <c r="AO230" s="146"/>
      <c r="AP230" s="146"/>
      <c r="AQ230" s="146"/>
      <c r="AR230" s="146"/>
      <c r="AS230" s="146"/>
      <c r="AT230" s="146"/>
      <c r="AU230" s="146"/>
      <c r="AV230" s="146"/>
      <c r="AW230" s="146"/>
      <c r="AX230" s="146"/>
      <c r="AY230" s="146"/>
      <c r="AZ230" s="146"/>
      <c r="BA230" s="146"/>
      <c r="BB230" s="146"/>
      <c r="BC230" s="146"/>
      <c r="BD230" s="146"/>
      <c r="BE230" s="146"/>
      <c r="BF230" s="146"/>
      <c r="BG230" s="146"/>
      <c r="BH230" s="146"/>
    </row>
    <row r="231" spans="1:60" outlineLevel="1" x14ac:dyDescent="0.2">
      <c r="A231" s="169">
        <v>91</v>
      </c>
      <c r="B231" s="170" t="s">
        <v>415</v>
      </c>
      <c r="C231" s="185" t="s">
        <v>416</v>
      </c>
      <c r="D231" s="171" t="s">
        <v>256</v>
      </c>
      <c r="E231" s="172">
        <v>14.52</v>
      </c>
      <c r="F231" s="173"/>
      <c r="G231" s="174">
        <f>ROUND(E231*F231,2)</f>
        <v>0</v>
      </c>
      <c r="H231" s="173"/>
      <c r="I231" s="174">
        <f>ROUND(E231*H231,2)</f>
        <v>0</v>
      </c>
      <c r="J231" s="173"/>
      <c r="K231" s="174">
        <f>ROUND(E231*J231,2)</f>
        <v>0</v>
      </c>
      <c r="L231" s="174">
        <v>21</v>
      </c>
      <c r="M231" s="174">
        <f>G231*(1+L231/100)</f>
        <v>0</v>
      </c>
      <c r="N231" s="172">
        <v>0</v>
      </c>
      <c r="O231" s="172">
        <f>ROUND(E231*N231,2)</f>
        <v>0</v>
      </c>
      <c r="P231" s="172">
        <v>0</v>
      </c>
      <c r="Q231" s="172">
        <f>ROUND(E231*P231,2)</f>
        <v>0</v>
      </c>
      <c r="R231" s="174" t="s">
        <v>414</v>
      </c>
      <c r="S231" s="174" t="s">
        <v>128</v>
      </c>
      <c r="T231" s="175" t="s">
        <v>128</v>
      </c>
      <c r="U231" s="157">
        <v>0</v>
      </c>
      <c r="V231" s="157">
        <f>ROUND(E231*U231,2)</f>
        <v>0</v>
      </c>
      <c r="W231" s="157"/>
      <c r="X231" s="157" t="s">
        <v>405</v>
      </c>
      <c r="Y231" s="157" t="s">
        <v>130</v>
      </c>
      <c r="Z231" s="146"/>
      <c r="AA231" s="146"/>
      <c r="AB231" s="146"/>
      <c r="AC231" s="146"/>
      <c r="AD231" s="146"/>
      <c r="AE231" s="146"/>
      <c r="AF231" s="146"/>
      <c r="AG231" s="146" t="s">
        <v>406</v>
      </c>
      <c r="AH231" s="146"/>
      <c r="AI231" s="146"/>
      <c r="AJ231" s="146"/>
      <c r="AK231" s="146"/>
      <c r="AL231" s="146"/>
      <c r="AM231" s="146"/>
      <c r="AN231" s="146"/>
      <c r="AO231" s="146"/>
      <c r="AP231" s="146"/>
      <c r="AQ231" s="146"/>
      <c r="AR231" s="146"/>
      <c r="AS231" s="146"/>
      <c r="AT231" s="146"/>
      <c r="AU231" s="146"/>
      <c r="AV231" s="146"/>
      <c r="AW231" s="146"/>
      <c r="AX231" s="146"/>
      <c r="AY231" s="146"/>
      <c r="AZ231" s="146"/>
      <c r="BA231" s="146"/>
      <c r="BB231" s="146"/>
      <c r="BC231" s="146"/>
      <c r="BD231" s="146"/>
      <c r="BE231" s="146"/>
      <c r="BF231" s="146"/>
      <c r="BG231" s="146"/>
      <c r="BH231" s="146"/>
    </row>
    <row r="232" spans="1:60" x14ac:dyDescent="0.2">
      <c r="A232" s="3"/>
      <c r="B232" s="4"/>
      <c r="C232" s="188"/>
      <c r="D232" s="6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AE232">
        <v>15</v>
      </c>
      <c r="AF232">
        <v>21</v>
      </c>
      <c r="AG232" t="s">
        <v>108</v>
      </c>
    </row>
    <row r="233" spans="1:60" x14ac:dyDescent="0.2">
      <c r="A233" s="149"/>
      <c r="B233" s="150" t="s">
        <v>29</v>
      </c>
      <c r="C233" s="189"/>
      <c r="D233" s="151"/>
      <c r="E233" s="152"/>
      <c r="F233" s="152"/>
      <c r="G233" s="168">
        <f>G8+G144+G158+G165+G221+G225</f>
        <v>0</v>
      </c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AE233">
        <f>SUMIF(L7:L231,AE232,G7:G231)</f>
        <v>0</v>
      </c>
      <c r="AF233">
        <f>SUMIF(L7:L231,AF232,G7:G231)</f>
        <v>0</v>
      </c>
      <c r="AG233" t="s">
        <v>417</v>
      </c>
    </row>
    <row r="234" spans="1:60" x14ac:dyDescent="0.2">
      <c r="C234" s="190"/>
      <c r="D234" s="10"/>
      <c r="AG234" t="s">
        <v>418</v>
      </c>
    </row>
    <row r="235" spans="1:60" x14ac:dyDescent="0.2">
      <c r="D235" s="10"/>
    </row>
    <row r="236" spans="1:60" x14ac:dyDescent="0.2">
      <c r="D236" s="10"/>
    </row>
    <row r="237" spans="1:60" x14ac:dyDescent="0.2">
      <c r="D237" s="10"/>
    </row>
    <row r="238" spans="1:60" x14ac:dyDescent="0.2">
      <c r="D238" s="10"/>
    </row>
    <row r="239" spans="1:60" x14ac:dyDescent="0.2">
      <c r="D239" s="10"/>
    </row>
    <row r="240" spans="1:60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ppVfno60+56GH+9LKPa5IPHEeFglizx/2pzv/YrTZTMZKTtkSKQ6HS6QanBrjt69G0InYEGClm9uQkCzZKTEQ==" saltValue="1/b4Hd0MVyfZUoKjyAcf7w==" spinCount="100000" sheet="1" formatRows="0"/>
  <mergeCells count="50">
    <mergeCell ref="C15:G15"/>
    <mergeCell ref="A1:G1"/>
    <mergeCell ref="C2:G2"/>
    <mergeCell ref="C3:G3"/>
    <mergeCell ref="C4:G4"/>
    <mergeCell ref="C13:G13"/>
    <mergeCell ref="C65:G65"/>
    <mergeCell ref="C17:G17"/>
    <mergeCell ref="C19:G19"/>
    <mergeCell ref="C23:G23"/>
    <mergeCell ref="C30:G30"/>
    <mergeCell ref="C34:G34"/>
    <mergeCell ref="C38:G38"/>
    <mergeCell ref="C42:G42"/>
    <mergeCell ref="C49:G49"/>
    <mergeCell ref="C53:G53"/>
    <mergeCell ref="C57:G57"/>
    <mergeCell ref="C61:G61"/>
    <mergeCell ref="C117:G117"/>
    <mergeCell ref="C71:G71"/>
    <mergeCell ref="C73:G73"/>
    <mergeCell ref="C77:G77"/>
    <mergeCell ref="C81:G81"/>
    <mergeCell ref="C85:G85"/>
    <mergeCell ref="C95:G95"/>
    <mergeCell ref="C96:G96"/>
    <mergeCell ref="C101:G101"/>
    <mergeCell ref="C102:G102"/>
    <mergeCell ref="C109:G109"/>
    <mergeCell ref="C113:G113"/>
    <mergeCell ref="C184:G184"/>
    <mergeCell ref="C121:G121"/>
    <mergeCell ref="C146:G146"/>
    <mergeCell ref="C147:G147"/>
    <mergeCell ref="C151:G151"/>
    <mergeCell ref="C155:G155"/>
    <mergeCell ref="C167:G167"/>
    <mergeCell ref="C169:G169"/>
    <mergeCell ref="C174:G174"/>
    <mergeCell ref="C176:G176"/>
    <mergeCell ref="C178:G178"/>
    <mergeCell ref="C182:G182"/>
    <mergeCell ref="C227:G227"/>
    <mergeCell ref="C229:G229"/>
    <mergeCell ref="C186:G186"/>
    <mergeCell ref="C188:G188"/>
    <mergeCell ref="C190:G190"/>
    <mergeCell ref="C192:G192"/>
    <mergeCell ref="C223:G223"/>
    <mergeCell ref="C224:G224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637B0-C577-4C4A-9BD3-036979BA24D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5" t="s">
        <v>95</v>
      </c>
      <c r="B1" s="255"/>
      <c r="C1" s="255"/>
      <c r="D1" s="255"/>
      <c r="E1" s="255"/>
      <c r="F1" s="255"/>
      <c r="G1" s="255"/>
      <c r="AG1" t="s">
        <v>96</v>
      </c>
    </row>
    <row r="2" spans="1:60" ht="24.95" customHeight="1" x14ac:dyDescent="0.2">
      <c r="A2" s="50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97</v>
      </c>
    </row>
    <row r="3" spans="1:60" ht="24.95" customHeight="1" x14ac:dyDescent="0.2">
      <c r="A3" s="50" t="s">
        <v>8</v>
      </c>
      <c r="B3" s="49" t="s">
        <v>43</v>
      </c>
      <c r="C3" s="256" t="s">
        <v>47</v>
      </c>
      <c r="D3" s="257"/>
      <c r="E3" s="257"/>
      <c r="F3" s="257"/>
      <c r="G3" s="258"/>
      <c r="AC3" s="120" t="s">
        <v>97</v>
      </c>
      <c r="AG3" t="s">
        <v>98</v>
      </c>
    </row>
    <row r="4" spans="1:60" ht="24.95" customHeight="1" x14ac:dyDescent="0.2">
      <c r="A4" s="139" t="s">
        <v>9</v>
      </c>
      <c r="B4" s="140" t="s">
        <v>49</v>
      </c>
      <c r="C4" s="259" t="s">
        <v>50</v>
      </c>
      <c r="D4" s="260"/>
      <c r="E4" s="260"/>
      <c r="F4" s="260"/>
      <c r="G4" s="261"/>
      <c r="AG4" t="s">
        <v>99</v>
      </c>
    </row>
    <row r="5" spans="1:60" x14ac:dyDescent="0.2">
      <c r="D5" s="10"/>
    </row>
    <row r="6" spans="1:60" ht="38.25" x14ac:dyDescent="0.2">
      <c r="A6" s="142" t="s">
        <v>100</v>
      </c>
      <c r="B6" s="144" t="s">
        <v>101</v>
      </c>
      <c r="C6" s="144" t="s">
        <v>102</v>
      </c>
      <c r="D6" s="143" t="s">
        <v>103</v>
      </c>
      <c r="E6" s="142" t="s">
        <v>104</v>
      </c>
      <c r="F6" s="141" t="s">
        <v>105</v>
      </c>
      <c r="G6" s="142" t="s">
        <v>29</v>
      </c>
      <c r="H6" s="145" t="s">
        <v>30</v>
      </c>
      <c r="I6" s="145" t="s">
        <v>106</v>
      </c>
      <c r="J6" s="145" t="s">
        <v>31</v>
      </c>
      <c r="K6" s="145" t="s">
        <v>107</v>
      </c>
      <c r="L6" s="145" t="s">
        <v>108</v>
      </c>
      <c r="M6" s="145" t="s">
        <v>109</v>
      </c>
      <c r="N6" s="145" t="s">
        <v>110</v>
      </c>
      <c r="O6" s="145" t="s">
        <v>111</v>
      </c>
      <c r="P6" s="145" t="s">
        <v>112</v>
      </c>
      <c r="Q6" s="145" t="s">
        <v>113</v>
      </c>
      <c r="R6" s="145" t="s">
        <v>114</v>
      </c>
      <c r="S6" s="145" t="s">
        <v>115</v>
      </c>
      <c r="T6" s="145" t="s">
        <v>116</v>
      </c>
      <c r="U6" s="145" t="s">
        <v>117</v>
      </c>
      <c r="V6" s="145" t="s">
        <v>118</v>
      </c>
      <c r="W6" s="145" t="s">
        <v>119</v>
      </c>
      <c r="X6" s="145" t="s">
        <v>120</v>
      </c>
      <c r="Y6" s="145" t="s">
        <v>121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2" t="s">
        <v>122</v>
      </c>
      <c r="B8" s="163" t="s">
        <v>43</v>
      </c>
      <c r="C8" s="184" t="s">
        <v>71</v>
      </c>
      <c r="D8" s="164"/>
      <c r="E8" s="165"/>
      <c r="F8" s="166"/>
      <c r="G8" s="166">
        <f>SUMIF(AG9:AG72,"&lt;&gt;NOR",G9:G72)</f>
        <v>0</v>
      </c>
      <c r="H8" s="166"/>
      <c r="I8" s="166">
        <f>SUM(I9:I72)</f>
        <v>0</v>
      </c>
      <c r="J8" s="166"/>
      <c r="K8" s="166">
        <f>SUM(K9:K72)</f>
        <v>0</v>
      </c>
      <c r="L8" s="166"/>
      <c r="M8" s="166">
        <f>SUM(M9:M72)</f>
        <v>0</v>
      </c>
      <c r="N8" s="165"/>
      <c r="O8" s="165">
        <f>SUM(O9:O72)</f>
        <v>0.03</v>
      </c>
      <c r="P8" s="165"/>
      <c r="Q8" s="165">
        <f>SUM(Q9:Q72)</f>
        <v>0</v>
      </c>
      <c r="R8" s="166"/>
      <c r="S8" s="166"/>
      <c r="T8" s="167"/>
      <c r="U8" s="161"/>
      <c r="V8" s="161">
        <f>SUM(V9:V72)</f>
        <v>31.319999999999997</v>
      </c>
      <c r="W8" s="161"/>
      <c r="X8" s="161"/>
      <c r="Y8" s="161"/>
      <c r="AG8" t="s">
        <v>123</v>
      </c>
    </row>
    <row r="9" spans="1:60" outlineLevel="1" x14ac:dyDescent="0.2">
      <c r="A9" s="169">
        <v>1</v>
      </c>
      <c r="B9" s="170" t="s">
        <v>419</v>
      </c>
      <c r="C9" s="185" t="s">
        <v>420</v>
      </c>
      <c r="D9" s="171" t="s">
        <v>147</v>
      </c>
      <c r="E9" s="172">
        <v>4.077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4" t="s">
        <v>138</v>
      </c>
      <c r="S9" s="174" t="s">
        <v>128</v>
      </c>
      <c r="T9" s="175" t="s">
        <v>128</v>
      </c>
      <c r="U9" s="157">
        <v>0.36499999999999999</v>
      </c>
      <c r="V9" s="157">
        <f>ROUND(E9*U9,2)</f>
        <v>1.49</v>
      </c>
      <c r="W9" s="157"/>
      <c r="X9" s="157" t="s">
        <v>129</v>
      </c>
      <c r="Y9" s="157" t="s">
        <v>130</v>
      </c>
      <c r="Z9" s="146"/>
      <c r="AA9" s="146"/>
      <c r="AB9" s="146"/>
      <c r="AC9" s="146"/>
      <c r="AD9" s="146"/>
      <c r="AE9" s="146"/>
      <c r="AF9" s="146"/>
      <c r="AG9" s="146" t="s">
        <v>131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ht="22.5" outlineLevel="2" x14ac:dyDescent="0.2">
      <c r="A10" s="153"/>
      <c r="B10" s="154"/>
      <c r="C10" s="249" t="s">
        <v>421</v>
      </c>
      <c r="D10" s="250"/>
      <c r="E10" s="250"/>
      <c r="F10" s="250"/>
      <c r="G10" s="250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6"/>
      <c r="AA10" s="146"/>
      <c r="AB10" s="146"/>
      <c r="AC10" s="146"/>
      <c r="AD10" s="146"/>
      <c r="AE10" s="146"/>
      <c r="AF10" s="146"/>
      <c r="AG10" s="146" t="s">
        <v>140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76" t="str">
        <f>C10</f>
        <v>zapažených i nezapažených s urovnáním dna do předepsaného profilu a spádu, s přehozením výkopku na přilehlém terénu na vzdálenost do 3 m od podélné osy rýhy nebo s naložením výkopku na dopravní prostředek.</v>
      </c>
      <c r="BB10" s="146"/>
      <c r="BC10" s="146"/>
      <c r="BD10" s="146"/>
      <c r="BE10" s="146"/>
      <c r="BF10" s="146"/>
      <c r="BG10" s="146"/>
      <c r="BH10" s="146"/>
    </row>
    <row r="11" spans="1:60" outlineLevel="2" x14ac:dyDescent="0.2">
      <c r="A11" s="153"/>
      <c r="B11" s="154"/>
      <c r="C11" s="186" t="s">
        <v>422</v>
      </c>
      <c r="D11" s="159"/>
      <c r="E11" s="160"/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6"/>
      <c r="AA11" s="146"/>
      <c r="AB11" s="146"/>
      <c r="AC11" s="146"/>
      <c r="AD11" s="146"/>
      <c r="AE11" s="146"/>
      <c r="AF11" s="146"/>
      <c r="AG11" s="146" t="s">
        <v>133</v>
      </c>
      <c r="AH11" s="146">
        <v>0</v>
      </c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3" x14ac:dyDescent="0.2">
      <c r="A12" s="153"/>
      <c r="B12" s="154"/>
      <c r="C12" s="186" t="s">
        <v>423</v>
      </c>
      <c r="D12" s="159"/>
      <c r="E12" s="160"/>
      <c r="F12" s="157"/>
      <c r="G12" s="15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6"/>
      <c r="AA12" s="146"/>
      <c r="AB12" s="146"/>
      <c r="AC12" s="146"/>
      <c r="AD12" s="146"/>
      <c r="AE12" s="146"/>
      <c r="AF12" s="146"/>
      <c r="AG12" s="146" t="s">
        <v>133</v>
      </c>
      <c r="AH12" s="146">
        <v>0</v>
      </c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3" x14ac:dyDescent="0.2">
      <c r="A13" s="153"/>
      <c r="B13" s="154"/>
      <c r="C13" s="186" t="s">
        <v>157</v>
      </c>
      <c r="D13" s="159"/>
      <c r="E13" s="160"/>
      <c r="F13" s="157"/>
      <c r="G13" s="15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6"/>
      <c r="AA13" s="146"/>
      <c r="AB13" s="146"/>
      <c r="AC13" s="146"/>
      <c r="AD13" s="146"/>
      <c r="AE13" s="146"/>
      <c r="AF13" s="146"/>
      <c r="AG13" s="146" t="s">
        <v>133</v>
      </c>
      <c r="AH13" s="146">
        <v>0</v>
      </c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3" x14ac:dyDescent="0.2">
      <c r="A14" s="153"/>
      <c r="B14" s="154"/>
      <c r="C14" s="186" t="s">
        <v>424</v>
      </c>
      <c r="D14" s="159"/>
      <c r="E14" s="160">
        <v>4.077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6"/>
      <c r="AA14" s="146"/>
      <c r="AB14" s="146"/>
      <c r="AC14" s="146"/>
      <c r="AD14" s="146"/>
      <c r="AE14" s="146"/>
      <c r="AF14" s="146"/>
      <c r="AG14" s="146" t="s">
        <v>133</v>
      </c>
      <c r="AH14" s="146">
        <v>0</v>
      </c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outlineLevel="1" x14ac:dyDescent="0.2">
      <c r="A15" s="169">
        <v>2</v>
      </c>
      <c r="B15" s="170" t="s">
        <v>425</v>
      </c>
      <c r="C15" s="185" t="s">
        <v>426</v>
      </c>
      <c r="D15" s="171" t="s">
        <v>147</v>
      </c>
      <c r="E15" s="172">
        <v>1.2230000000000001</v>
      </c>
      <c r="F15" s="173"/>
      <c r="G15" s="174">
        <f>ROUND(E15*F15,2)</f>
        <v>0</v>
      </c>
      <c r="H15" s="173"/>
      <c r="I15" s="174">
        <f>ROUND(E15*H15,2)</f>
        <v>0</v>
      </c>
      <c r="J15" s="173"/>
      <c r="K15" s="174">
        <f>ROUND(E15*J15,2)</f>
        <v>0</v>
      </c>
      <c r="L15" s="174">
        <v>21</v>
      </c>
      <c r="M15" s="174">
        <f>G15*(1+L15/100)</f>
        <v>0</v>
      </c>
      <c r="N15" s="172">
        <v>0</v>
      </c>
      <c r="O15" s="172">
        <f>ROUND(E15*N15,2)</f>
        <v>0</v>
      </c>
      <c r="P15" s="172">
        <v>0</v>
      </c>
      <c r="Q15" s="172">
        <f>ROUND(E15*P15,2)</f>
        <v>0</v>
      </c>
      <c r="R15" s="174" t="s">
        <v>138</v>
      </c>
      <c r="S15" s="174" t="s">
        <v>128</v>
      </c>
      <c r="T15" s="175" t="s">
        <v>128</v>
      </c>
      <c r="U15" s="157">
        <v>0.38979999999999998</v>
      </c>
      <c r="V15" s="157">
        <f>ROUND(E15*U15,2)</f>
        <v>0.48</v>
      </c>
      <c r="W15" s="157"/>
      <c r="X15" s="157" t="s">
        <v>129</v>
      </c>
      <c r="Y15" s="157" t="s">
        <v>130</v>
      </c>
      <c r="Z15" s="146"/>
      <c r="AA15" s="146"/>
      <c r="AB15" s="146"/>
      <c r="AC15" s="146"/>
      <c r="AD15" s="146"/>
      <c r="AE15" s="146"/>
      <c r="AF15" s="146"/>
      <c r="AG15" s="146" t="s">
        <v>131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ht="22.5" outlineLevel="2" x14ac:dyDescent="0.2">
      <c r="A16" s="153"/>
      <c r="B16" s="154"/>
      <c r="C16" s="249" t="s">
        <v>421</v>
      </c>
      <c r="D16" s="250"/>
      <c r="E16" s="250"/>
      <c r="F16" s="250"/>
      <c r="G16" s="250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6"/>
      <c r="AA16" s="146"/>
      <c r="AB16" s="146"/>
      <c r="AC16" s="146"/>
      <c r="AD16" s="146"/>
      <c r="AE16" s="146"/>
      <c r="AF16" s="146"/>
      <c r="AG16" s="146" t="s">
        <v>140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76" t="str">
        <f>C16</f>
        <v>zapažených i nezapažených s urovnáním dna do předepsaného profilu a spádu, s přehozením výkopku na přilehlém terénu na vzdálenost do 3 m od podélné osy rýhy nebo s naložením výkopku na dopravní prostředek.</v>
      </c>
      <c r="BB16" s="146"/>
      <c r="BC16" s="146"/>
      <c r="BD16" s="146"/>
      <c r="BE16" s="146"/>
      <c r="BF16" s="146"/>
      <c r="BG16" s="146"/>
      <c r="BH16" s="146"/>
    </row>
    <row r="17" spans="1:60" outlineLevel="2" x14ac:dyDescent="0.2">
      <c r="A17" s="153"/>
      <c r="B17" s="154"/>
      <c r="C17" s="186" t="s">
        <v>161</v>
      </c>
      <c r="D17" s="159"/>
      <c r="E17" s="160"/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6"/>
      <c r="AA17" s="146"/>
      <c r="AB17" s="146"/>
      <c r="AC17" s="146"/>
      <c r="AD17" s="146"/>
      <c r="AE17" s="146"/>
      <c r="AF17" s="146"/>
      <c r="AG17" s="146" t="s">
        <v>133</v>
      </c>
      <c r="AH17" s="146">
        <v>0</v>
      </c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3" x14ac:dyDescent="0.2">
      <c r="A18" s="153"/>
      <c r="B18" s="154"/>
      <c r="C18" s="186" t="s">
        <v>427</v>
      </c>
      <c r="D18" s="159"/>
      <c r="E18" s="160">
        <v>1.2230000000000001</v>
      </c>
      <c r="F18" s="157"/>
      <c r="G18" s="157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6"/>
      <c r="AA18" s="146"/>
      <c r="AB18" s="146"/>
      <c r="AC18" s="146"/>
      <c r="AD18" s="146"/>
      <c r="AE18" s="146"/>
      <c r="AF18" s="146"/>
      <c r="AG18" s="146" t="s">
        <v>133</v>
      </c>
      <c r="AH18" s="146">
        <v>0</v>
      </c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1" x14ac:dyDescent="0.2">
      <c r="A19" s="169">
        <v>3</v>
      </c>
      <c r="B19" s="170" t="s">
        <v>428</v>
      </c>
      <c r="C19" s="185" t="s">
        <v>429</v>
      </c>
      <c r="D19" s="171" t="s">
        <v>147</v>
      </c>
      <c r="E19" s="172">
        <v>4.077</v>
      </c>
      <c r="F19" s="173"/>
      <c r="G19" s="174">
        <f>ROUND(E19*F19,2)</f>
        <v>0</v>
      </c>
      <c r="H19" s="173"/>
      <c r="I19" s="174">
        <f>ROUND(E19*H19,2)</f>
        <v>0</v>
      </c>
      <c r="J19" s="173"/>
      <c r="K19" s="174">
        <f>ROUND(E19*J19,2)</f>
        <v>0</v>
      </c>
      <c r="L19" s="174">
        <v>21</v>
      </c>
      <c r="M19" s="174">
        <f>G19*(1+L19/100)</f>
        <v>0</v>
      </c>
      <c r="N19" s="172">
        <v>0</v>
      </c>
      <c r="O19" s="172">
        <f>ROUND(E19*N19,2)</f>
        <v>0</v>
      </c>
      <c r="P19" s="172">
        <v>0</v>
      </c>
      <c r="Q19" s="172">
        <f>ROUND(E19*P19,2)</f>
        <v>0</v>
      </c>
      <c r="R19" s="174" t="s">
        <v>138</v>
      </c>
      <c r="S19" s="174" t="s">
        <v>128</v>
      </c>
      <c r="T19" s="175" t="s">
        <v>128</v>
      </c>
      <c r="U19" s="157">
        <v>0.495</v>
      </c>
      <c r="V19" s="157">
        <f>ROUND(E19*U19,2)</f>
        <v>2.02</v>
      </c>
      <c r="W19" s="157"/>
      <c r="X19" s="157" t="s">
        <v>129</v>
      </c>
      <c r="Y19" s="157" t="s">
        <v>130</v>
      </c>
      <c r="Z19" s="146"/>
      <c r="AA19" s="146"/>
      <c r="AB19" s="146"/>
      <c r="AC19" s="146"/>
      <c r="AD19" s="146"/>
      <c r="AE19" s="146"/>
      <c r="AF19" s="146"/>
      <c r="AG19" s="146" t="s">
        <v>131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ht="22.5" outlineLevel="2" x14ac:dyDescent="0.2">
      <c r="A20" s="153"/>
      <c r="B20" s="154"/>
      <c r="C20" s="249" t="s">
        <v>421</v>
      </c>
      <c r="D20" s="250"/>
      <c r="E20" s="250"/>
      <c r="F20" s="250"/>
      <c r="G20" s="250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6"/>
      <c r="AA20" s="146"/>
      <c r="AB20" s="146"/>
      <c r="AC20" s="146"/>
      <c r="AD20" s="146"/>
      <c r="AE20" s="146"/>
      <c r="AF20" s="146"/>
      <c r="AG20" s="146" t="s">
        <v>140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76" t="str">
        <f>C20</f>
        <v>zapažených i nezapažených s urovnáním dna do předepsaného profilu a spádu, s přehozením výkopku na přilehlém terénu na vzdálenost do 3 m od podélné osy rýhy nebo s naložením výkopku na dopravní prostředek.</v>
      </c>
      <c r="BB20" s="146"/>
      <c r="BC20" s="146"/>
      <c r="BD20" s="146"/>
      <c r="BE20" s="146"/>
      <c r="BF20" s="146"/>
      <c r="BG20" s="146"/>
      <c r="BH20" s="146"/>
    </row>
    <row r="21" spans="1:60" outlineLevel="2" x14ac:dyDescent="0.2">
      <c r="A21" s="153"/>
      <c r="B21" s="154"/>
      <c r="C21" s="186" t="s">
        <v>157</v>
      </c>
      <c r="D21" s="159"/>
      <c r="E21" s="160"/>
      <c r="F21" s="15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6"/>
      <c r="AA21" s="146"/>
      <c r="AB21" s="146"/>
      <c r="AC21" s="146"/>
      <c r="AD21" s="146"/>
      <c r="AE21" s="146"/>
      <c r="AF21" s="146"/>
      <c r="AG21" s="146" t="s">
        <v>133</v>
      </c>
      <c r="AH21" s="146">
        <v>0</v>
      </c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3" x14ac:dyDescent="0.2">
      <c r="A22" s="153"/>
      <c r="B22" s="154"/>
      <c r="C22" s="186" t="s">
        <v>424</v>
      </c>
      <c r="D22" s="159"/>
      <c r="E22" s="160">
        <v>4.077</v>
      </c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6"/>
      <c r="AA22" s="146"/>
      <c r="AB22" s="146"/>
      <c r="AC22" s="146"/>
      <c r="AD22" s="146"/>
      <c r="AE22" s="146"/>
      <c r="AF22" s="146"/>
      <c r="AG22" s="146" t="s">
        <v>133</v>
      </c>
      <c r="AH22" s="146">
        <v>0</v>
      </c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1" x14ac:dyDescent="0.2">
      <c r="A23" s="169">
        <v>4</v>
      </c>
      <c r="B23" s="170" t="s">
        <v>430</v>
      </c>
      <c r="C23" s="185" t="s">
        <v>431</v>
      </c>
      <c r="D23" s="171" t="s">
        <v>147</v>
      </c>
      <c r="E23" s="172">
        <v>1.2230000000000001</v>
      </c>
      <c r="F23" s="173"/>
      <c r="G23" s="174">
        <f>ROUND(E23*F23,2)</f>
        <v>0</v>
      </c>
      <c r="H23" s="173"/>
      <c r="I23" s="174">
        <f>ROUND(E23*H23,2)</f>
        <v>0</v>
      </c>
      <c r="J23" s="173"/>
      <c r="K23" s="174">
        <f>ROUND(E23*J23,2)</f>
        <v>0</v>
      </c>
      <c r="L23" s="174">
        <v>21</v>
      </c>
      <c r="M23" s="174">
        <f>G23*(1+L23/100)</f>
        <v>0</v>
      </c>
      <c r="N23" s="172">
        <v>0</v>
      </c>
      <c r="O23" s="172">
        <f>ROUND(E23*N23,2)</f>
        <v>0</v>
      </c>
      <c r="P23" s="172">
        <v>0</v>
      </c>
      <c r="Q23" s="172">
        <f>ROUND(E23*P23,2)</f>
        <v>0</v>
      </c>
      <c r="R23" s="174" t="s">
        <v>138</v>
      </c>
      <c r="S23" s="174" t="s">
        <v>128</v>
      </c>
      <c r="T23" s="175" t="s">
        <v>128</v>
      </c>
      <c r="U23" s="157">
        <v>0.60029999999999994</v>
      </c>
      <c r="V23" s="157">
        <f>ROUND(E23*U23,2)</f>
        <v>0.73</v>
      </c>
      <c r="W23" s="157"/>
      <c r="X23" s="157" t="s">
        <v>129</v>
      </c>
      <c r="Y23" s="157" t="s">
        <v>130</v>
      </c>
      <c r="Z23" s="146"/>
      <c r="AA23" s="146"/>
      <c r="AB23" s="146"/>
      <c r="AC23" s="146"/>
      <c r="AD23" s="146"/>
      <c r="AE23" s="146"/>
      <c r="AF23" s="146"/>
      <c r="AG23" s="146" t="s">
        <v>131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ht="22.5" outlineLevel="2" x14ac:dyDescent="0.2">
      <c r="A24" s="153"/>
      <c r="B24" s="154"/>
      <c r="C24" s="249" t="s">
        <v>421</v>
      </c>
      <c r="D24" s="250"/>
      <c r="E24" s="250"/>
      <c r="F24" s="250"/>
      <c r="G24" s="250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6"/>
      <c r="AA24" s="146"/>
      <c r="AB24" s="146"/>
      <c r="AC24" s="146"/>
      <c r="AD24" s="146"/>
      <c r="AE24" s="146"/>
      <c r="AF24" s="146"/>
      <c r="AG24" s="146" t="s">
        <v>140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76" t="str">
        <f>C24</f>
        <v>zapažených i nezapažených s urovnáním dna do předepsaného profilu a spádu, s přehozením výkopku na přilehlém terénu na vzdálenost do 3 m od podélné osy rýhy nebo s naložením výkopku na dopravní prostředek.</v>
      </c>
      <c r="BB24" s="146"/>
      <c r="BC24" s="146"/>
      <c r="BD24" s="146"/>
      <c r="BE24" s="146"/>
      <c r="BF24" s="146"/>
      <c r="BG24" s="146"/>
      <c r="BH24" s="146"/>
    </row>
    <row r="25" spans="1:60" outlineLevel="2" x14ac:dyDescent="0.2">
      <c r="A25" s="153"/>
      <c r="B25" s="154"/>
      <c r="C25" s="186" t="s">
        <v>161</v>
      </c>
      <c r="D25" s="159"/>
      <c r="E25" s="160"/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6"/>
      <c r="AA25" s="146"/>
      <c r="AB25" s="146"/>
      <c r="AC25" s="146"/>
      <c r="AD25" s="146"/>
      <c r="AE25" s="146"/>
      <c r="AF25" s="146"/>
      <c r="AG25" s="146" t="s">
        <v>133</v>
      </c>
      <c r="AH25" s="146">
        <v>0</v>
      </c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outlineLevel="3" x14ac:dyDescent="0.2">
      <c r="A26" s="153"/>
      <c r="B26" s="154"/>
      <c r="C26" s="186" t="s">
        <v>427</v>
      </c>
      <c r="D26" s="159"/>
      <c r="E26" s="160">
        <v>1.2230000000000001</v>
      </c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6"/>
      <c r="AA26" s="146"/>
      <c r="AB26" s="146"/>
      <c r="AC26" s="146"/>
      <c r="AD26" s="146"/>
      <c r="AE26" s="146"/>
      <c r="AF26" s="146"/>
      <c r="AG26" s="146" t="s">
        <v>133</v>
      </c>
      <c r="AH26" s="146">
        <v>0</v>
      </c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1" x14ac:dyDescent="0.2">
      <c r="A27" s="169">
        <v>5</v>
      </c>
      <c r="B27" s="170" t="s">
        <v>167</v>
      </c>
      <c r="C27" s="185" t="s">
        <v>168</v>
      </c>
      <c r="D27" s="171" t="s">
        <v>147</v>
      </c>
      <c r="E27" s="172">
        <v>0.85</v>
      </c>
      <c r="F27" s="173"/>
      <c r="G27" s="174">
        <f>ROUND(E27*F27,2)</f>
        <v>0</v>
      </c>
      <c r="H27" s="173"/>
      <c r="I27" s="174">
        <f>ROUND(E27*H27,2)</f>
        <v>0</v>
      </c>
      <c r="J27" s="173"/>
      <c r="K27" s="174">
        <f>ROUND(E27*J27,2)</f>
        <v>0</v>
      </c>
      <c r="L27" s="174">
        <v>21</v>
      </c>
      <c r="M27" s="174">
        <f>G27*(1+L27/100)</f>
        <v>0</v>
      </c>
      <c r="N27" s="172">
        <v>0</v>
      </c>
      <c r="O27" s="172">
        <f>ROUND(E27*N27,2)</f>
        <v>0</v>
      </c>
      <c r="P27" s="172">
        <v>0</v>
      </c>
      <c r="Q27" s="172">
        <f>ROUND(E27*P27,2)</f>
        <v>0</v>
      </c>
      <c r="R27" s="174" t="s">
        <v>138</v>
      </c>
      <c r="S27" s="174" t="s">
        <v>128</v>
      </c>
      <c r="T27" s="175" t="s">
        <v>128</v>
      </c>
      <c r="U27" s="157">
        <v>3.1309999999999998</v>
      </c>
      <c r="V27" s="157">
        <f>ROUND(E27*U27,2)</f>
        <v>2.66</v>
      </c>
      <c r="W27" s="157"/>
      <c r="X27" s="157" t="s">
        <v>129</v>
      </c>
      <c r="Y27" s="157" t="s">
        <v>130</v>
      </c>
      <c r="Z27" s="146"/>
      <c r="AA27" s="146"/>
      <c r="AB27" s="146"/>
      <c r="AC27" s="146"/>
      <c r="AD27" s="146"/>
      <c r="AE27" s="146"/>
      <c r="AF27" s="146"/>
      <c r="AG27" s="146" t="s">
        <v>131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ht="33.75" outlineLevel="2" x14ac:dyDescent="0.2">
      <c r="A28" s="153"/>
      <c r="B28" s="154"/>
      <c r="C28" s="249" t="s">
        <v>169</v>
      </c>
      <c r="D28" s="250"/>
      <c r="E28" s="250"/>
      <c r="F28" s="250"/>
      <c r="G28" s="250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6"/>
      <c r="AA28" s="146"/>
      <c r="AB28" s="146"/>
      <c r="AC28" s="146"/>
      <c r="AD28" s="146"/>
      <c r="AE28" s="146"/>
      <c r="AF28" s="146"/>
      <c r="AG28" s="146" t="s">
        <v>140</v>
      </c>
      <c r="AH28" s="146"/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76" t="str">
        <f>C28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28" s="146"/>
      <c r="BC28" s="146"/>
      <c r="BD28" s="146"/>
      <c r="BE28" s="146"/>
      <c r="BF28" s="146"/>
      <c r="BG28" s="146"/>
      <c r="BH28" s="146"/>
    </row>
    <row r="29" spans="1:60" outlineLevel="2" x14ac:dyDescent="0.2">
      <c r="A29" s="153"/>
      <c r="B29" s="154"/>
      <c r="C29" s="186" t="s">
        <v>432</v>
      </c>
      <c r="D29" s="159"/>
      <c r="E29" s="160"/>
      <c r="F29" s="157"/>
      <c r="G29" s="15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6"/>
      <c r="AA29" s="146"/>
      <c r="AB29" s="146"/>
      <c r="AC29" s="146"/>
      <c r="AD29" s="146"/>
      <c r="AE29" s="146"/>
      <c r="AF29" s="146"/>
      <c r="AG29" s="146" t="s">
        <v>133</v>
      </c>
      <c r="AH29" s="146">
        <v>0</v>
      </c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3" x14ac:dyDescent="0.2">
      <c r="A30" s="153"/>
      <c r="B30" s="154"/>
      <c r="C30" s="186" t="s">
        <v>173</v>
      </c>
      <c r="D30" s="159"/>
      <c r="E30" s="160"/>
      <c r="F30" s="157"/>
      <c r="G30" s="15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6"/>
      <c r="AA30" s="146"/>
      <c r="AB30" s="146"/>
      <c r="AC30" s="146"/>
      <c r="AD30" s="146"/>
      <c r="AE30" s="146"/>
      <c r="AF30" s="146"/>
      <c r="AG30" s="146" t="s">
        <v>133</v>
      </c>
      <c r="AH30" s="146">
        <v>0</v>
      </c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outlineLevel="3" x14ac:dyDescent="0.2">
      <c r="A31" s="153"/>
      <c r="B31" s="154"/>
      <c r="C31" s="186" t="s">
        <v>433</v>
      </c>
      <c r="D31" s="159"/>
      <c r="E31" s="160">
        <v>0.85</v>
      </c>
      <c r="F31" s="157"/>
      <c r="G31" s="15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6"/>
      <c r="AA31" s="146"/>
      <c r="AB31" s="146"/>
      <c r="AC31" s="146"/>
      <c r="AD31" s="146"/>
      <c r="AE31" s="146"/>
      <c r="AF31" s="146"/>
      <c r="AG31" s="146" t="s">
        <v>133</v>
      </c>
      <c r="AH31" s="146">
        <v>0</v>
      </c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outlineLevel="1" x14ac:dyDescent="0.2">
      <c r="A32" s="169">
        <v>6</v>
      </c>
      <c r="B32" s="170" t="s">
        <v>175</v>
      </c>
      <c r="C32" s="185" t="s">
        <v>176</v>
      </c>
      <c r="D32" s="171" t="s">
        <v>147</v>
      </c>
      <c r="E32" s="172">
        <v>0.255</v>
      </c>
      <c r="F32" s="173"/>
      <c r="G32" s="174">
        <f>ROUND(E32*F32,2)</f>
        <v>0</v>
      </c>
      <c r="H32" s="173"/>
      <c r="I32" s="174">
        <f>ROUND(E32*H32,2)</f>
        <v>0</v>
      </c>
      <c r="J32" s="173"/>
      <c r="K32" s="174">
        <f>ROUND(E32*J32,2)</f>
        <v>0</v>
      </c>
      <c r="L32" s="174">
        <v>21</v>
      </c>
      <c r="M32" s="174">
        <f>G32*(1+L32/100)</f>
        <v>0</v>
      </c>
      <c r="N32" s="172">
        <v>0</v>
      </c>
      <c r="O32" s="172">
        <f>ROUND(E32*N32,2)</f>
        <v>0</v>
      </c>
      <c r="P32" s="172">
        <v>0</v>
      </c>
      <c r="Q32" s="172">
        <f>ROUND(E32*P32,2)</f>
        <v>0</v>
      </c>
      <c r="R32" s="174" t="s">
        <v>138</v>
      </c>
      <c r="S32" s="174" t="s">
        <v>128</v>
      </c>
      <c r="T32" s="175" t="s">
        <v>128</v>
      </c>
      <c r="U32" s="157">
        <v>0.47399999999999998</v>
      </c>
      <c r="V32" s="157">
        <f>ROUND(E32*U32,2)</f>
        <v>0.12</v>
      </c>
      <c r="W32" s="157"/>
      <c r="X32" s="157" t="s">
        <v>129</v>
      </c>
      <c r="Y32" s="157" t="s">
        <v>130</v>
      </c>
      <c r="Z32" s="146"/>
      <c r="AA32" s="146"/>
      <c r="AB32" s="146"/>
      <c r="AC32" s="146"/>
      <c r="AD32" s="146"/>
      <c r="AE32" s="146"/>
      <c r="AF32" s="146"/>
      <c r="AG32" s="146" t="s">
        <v>131</v>
      </c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ht="33.75" outlineLevel="2" x14ac:dyDescent="0.2">
      <c r="A33" s="153"/>
      <c r="B33" s="154"/>
      <c r="C33" s="249" t="s">
        <v>169</v>
      </c>
      <c r="D33" s="250"/>
      <c r="E33" s="250"/>
      <c r="F33" s="250"/>
      <c r="G33" s="250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57"/>
      <c r="Z33" s="146"/>
      <c r="AA33" s="146"/>
      <c r="AB33" s="146"/>
      <c r="AC33" s="146"/>
      <c r="AD33" s="146"/>
      <c r="AE33" s="146"/>
      <c r="AF33" s="146"/>
      <c r="AG33" s="146" t="s">
        <v>140</v>
      </c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76" t="str">
        <f>C33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33" s="146"/>
      <c r="BC33" s="146"/>
      <c r="BD33" s="146"/>
      <c r="BE33" s="146"/>
      <c r="BF33" s="146"/>
      <c r="BG33" s="146"/>
      <c r="BH33" s="146"/>
    </row>
    <row r="34" spans="1:60" outlineLevel="2" x14ac:dyDescent="0.2">
      <c r="A34" s="153"/>
      <c r="B34" s="154"/>
      <c r="C34" s="186" t="s">
        <v>177</v>
      </c>
      <c r="D34" s="159"/>
      <c r="E34" s="160"/>
      <c r="F34" s="157"/>
      <c r="G34" s="15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6"/>
      <c r="AA34" s="146"/>
      <c r="AB34" s="146"/>
      <c r="AC34" s="146"/>
      <c r="AD34" s="146"/>
      <c r="AE34" s="146"/>
      <c r="AF34" s="146"/>
      <c r="AG34" s="146" t="s">
        <v>133</v>
      </c>
      <c r="AH34" s="146">
        <v>0</v>
      </c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outlineLevel="3" x14ac:dyDescent="0.2">
      <c r="A35" s="153"/>
      <c r="B35" s="154"/>
      <c r="C35" s="186" t="s">
        <v>434</v>
      </c>
      <c r="D35" s="159"/>
      <c r="E35" s="160">
        <v>0.255</v>
      </c>
      <c r="F35" s="15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6"/>
      <c r="AA35" s="146"/>
      <c r="AB35" s="146"/>
      <c r="AC35" s="146"/>
      <c r="AD35" s="146"/>
      <c r="AE35" s="146"/>
      <c r="AF35" s="146"/>
      <c r="AG35" s="146" t="s">
        <v>133</v>
      </c>
      <c r="AH35" s="146">
        <v>0</v>
      </c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outlineLevel="1" x14ac:dyDescent="0.2">
      <c r="A36" s="169">
        <v>7</v>
      </c>
      <c r="B36" s="170" t="s">
        <v>179</v>
      </c>
      <c r="C36" s="185" t="s">
        <v>180</v>
      </c>
      <c r="D36" s="171" t="s">
        <v>147</v>
      </c>
      <c r="E36" s="172">
        <v>0.85</v>
      </c>
      <c r="F36" s="173"/>
      <c r="G36" s="174">
        <f>ROUND(E36*F36,2)</f>
        <v>0</v>
      </c>
      <c r="H36" s="173"/>
      <c r="I36" s="174">
        <f>ROUND(E36*H36,2)</f>
        <v>0</v>
      </c>
      <c r="J36" s="173"/>
      <c r="K36" s="174">
        <f>ROUND(E36*J36,2)</f>
        <v>0</v>
      </c>
      <c r="L36" s="174">
        <v>21</v>
      </c>
      <c r="M36" s="174">
        <f>G36*(1+L36/100)</f>
        <v>0</v>
      </c>
      <c r="N36" s="172">
        <v>0</v>
      </c>
      <c r="O36" s="172">
        <f>ROUND(E36*N36,2)</f>
        <v>0</v>
      </c>
      <c r="P36" s="172">
        <v>0</v>
      </c>
      <c r="Q36" s="172">
        <f>ROUND(E36*P36,2)</f>
        <v>0</v>
      </c>
      <c r="R36" s="174" t="s">
        <v>138</v>
      </c>
      <c r="S36" s="174" t="s">
        <v>128</v>
      </c>
      <c r="T36" s="175" t="s">
        <v>128</v>
      </c>
      <c r="U36" s="157">
        <v>4.6180000000000003</v>
      </c>
      <c r="V36" s="157">
        <f>ROUND(E36*U36,2)</f>
        <v>3.93</v>
      </c>
      <c r="W36" s="157"/>
      <c r="X36" s="157" t="s">
        <v>129</v>
      </c>
      <c r="Y36" s="157" t="s">
        <v>130</v>
      </c>
      <c r="Z36" s="146"/>
      <c r="AA36" s="146"/>
      <c r="AB36" s="146"/>
      <c r="AC36" s="146"/>
      <c r="AD36" s="146"/>
      <c r="AE36" s="146"/>
      <c r="AF36" s="146"/>
      <c r="AG36" s="146" t="s">
        <v>131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ht="33.75" outlineLevel="2" x14ac:dyDescent="0.2">
      <c r="A37" s="153"/>
      <c r="B37" s="154"/>
      <c r="C37" s="249" t="s">
        <v>169</v>
      </c>
      <c r="D37" s="250"/>
      <c r="E37" s="250"/>
      <c r="F37" s="250"/>
      <c r="G37" s="250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6"/>
      <c r="AA37" s="146"/>
      <c r="AB37" s="146"/>
      <c r="AC37" s="146"/>
      <c r="AD37" s="146"/>
      <c r="AE37" s="146"/>
      <c r="AF37" s="146"/>
      <c r="AG37" s="146" t="s">
        <v>140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76" t="str">
        <f>C37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37" s="146"/>
      <c r="BC37" s="146"/>
      <c r="BD37" s="146"/>
      <c r="BE37" s="146"/>
      <c r="BF37" s="146"/>
      <c r="BG37" s="146"/>
      <c r="BH37" s="146"/>
    </row>
    <row r="38" spans="1:60" outlineLevel="2" x14ac:dyDescent="0.2">
      <c r="A38" s="153"/>
      <c r="B38" s="154"/>
      <c r="C38" s="186" t="s">
        <v>173</v>
      </c>
      <c r="D38" s="159"/>
      <c r="E38" s="160"/>
      <c r="F38" s="157"/>
      <c r="G38" s="15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6"/>
      <c r="AA38" s="146"/>
      <c r="AB38" s="146"/>
      <c r="AC38" s="146"/>
      <c r="AD38" s="146"/>
      <c r="AE38" s="146"/>
      <c r="AF38" s="146"/>
      <c r="AG38" s="146" t="s">
        <v>133</v>
      </c>
      <c r="AH38" s="146">
        <v>0</v>
      </c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3" x14ac:dyDescent="0.2">
      <c r="A39" s="153"/>
      <c r="B39" s="154"/>
      <c r="C39" s="186" t="s">
        <v>433</v>
      </c>
      <c r="D39" s="159"/>
      <c r="E39" s="160">
        <v>0.85</v>
      </c>
      <c r="F39" s="15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6"/>
      <c r="AA39" s="146"/>
      <c r="AB39" s="146"/>
      <c r="AC39" s="146"/>
      <c r="AD39" s="146"/>
      <c r="AE39" s="146"/>
      <c r="AF39" s="146"/>
      <c r="AG39" s="146" t="s">
        <v>133</v>
      </c>
      <c r="AH39" s="146">
        <v>0</v>
      </c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1" x14ac:dyDescent="0.2">
      <c r="A40" s="169">
        <v>8</v>
      </c>
      <c r="B40" s="170" t="s">
        <v>181</v>
      </c>
      <c r="C40" s="185" t="s">
        <v>182</v>
      </c>
      <c r="D40" s="171" t="s">
        <v>147</v>
      </c>
      <c r="E40" s="172">
        <v>0.255</v>
      </c>
      <c r="F40" s="173"/>
      <c r="G40" s="174">
        <f>ROUND(E40*F40,2)</f>
        <v>0</v>
      </c>
      <c r="H40" s="173"/>
      <c r="I40" s="174">
        <f>ROUND(E40*H40,2)</f>
        <v>0</v>
      </c>
      <c r="J40" s="173"/>
      <c r="K40" s="174">
        <f>ROUND(E40*J40,2)</f>
        <v>0</v>
      </c>
      <c r="L40" s="174">
        <v>21</v>
      </c>
      <c r="M40" s="174">
        <f>G40*(1+L40/100)</f>
        <v>0</v>
      </c>
      <c r="N40" s="172">
        <v>0</v>
      </c>
      <c r="O40" s="172">
        <f>ROUND(E40*N40,2)</f>
        <v>0</v>
      </c>
      <c r="P40" s="172">
        <v>0</v>
      </c>
      <c r="Q40" s="172">
        <f>ROUND(E40*P40,2)</f>
        <v>0</v>
      </c>
      <c r="R40" s="174" t="s">
        <v>138</v>
      </c>
      <c r="S40" s="174" t="s">
        <v>128</v>
      </c>
      <c r="T40" s="175" t="s">
        <v>128</v>
      </c>
      <c r="U40" s="157">
        <v>0.747</v>
      </c>
      <c r="V40" s="157">
        <f>ROUND(E40*U40,2)</f>
        <v>0.19</v>
      </c>
      <c r="W40" s="157"/>
      <c r="X40" s="157" t="s">
        <v>129</v>
      </c>
      <c r="Y40" s="157" t="s">
        <v>130</v>
      </c>
      <c r="Z40" s="146"/>
      <c r="AA40" s="146"/>
      <c r="AB40" s="146"/>
      <c r="AC40" s="146"/>
      <c r="AD40" s="146"/>
      <c r="AE40" s="146"/>
      <c r="AF40" s="146"/>
      <c r="AG40" s="146" t="s">
        <v>131</v>
      </c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ht="33.75" outlineLevel="2" x14ac:dyDescent="0.2">
      <c r="A41" s="153"/>
      <c r="B41" s="154"/>
      <c r="C41" s="249" t="s">
        <v>169</v>
      </c>
      <c r="D41" s="250"/>
      <c r="E41" s="250"/>
      <c r="F41" s="250"/>
      <c r="G41" s="250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6"/>
      <c r="AA41" s="146"/>
      <c r="AB41" s="146"/>
      <c r="AC41" s="146"/>
      <c r="AD41" s="146"/>
      <c r="AE41" s="146"/>
      <c r="AF41" s="146"/>
      <c r="AG41" s="146" t="s">
        <v>140</v>
      </c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76" t="str">
        <f>C41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41" s="146"/>
      <c r="BC41" s="146"/>
      <c r="BD41" s="146"/>
      <c r="BE41" s="146"/>
      <c r="BF41" s="146"/>
      <c r="BG41" s="146"/>
      <c r="BH41" s="146"/>
    </row>
    <row r="42" spans="1:60" outlineLevel="2" x14ac:dyDescent="0.2">
      <c r="A42" s="153"/>
      <c r="B42" s="154"/>
      <c r="C42" s="186" t="s">
        <v>177</v>
      </c>
      <c r="D42" s="159"/>
      <c r="E42" s="160"/>
      <c r="F42" s="157"/>
      <c r="G42" s="157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6"/>
      <c r="AA42" s="146"/>
      <c r="AB42" s="146"/>
      <c r="AC42" s="146"/>
      <c r="AD42" s="146"/>
      <c r="AE42" s="146"/>
      <c r="AF42" s="146"/>
      <c r="AG42" s="146" t="s">
        <v>133</v>
      </c>
      <c r="AH42" s="146">
        <v>0</v>
      </c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outlineLevel="3" x14ac:dyDescent="0.2">
      <c r="A43" s="153"/>
      <c r="B43" s="154"/>
      <c r="C43" s="186" t="s">
        <v>434</v>
      </c>
      <c r="D43" s="159"/>
      <c r="E43" s="160">
        <v>0.255</v>
      </c>
      <c r="F43" s="157"/>
      <c r="G43" s="157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6"/>
      <c r="AA43" s="146"/>
      <c r="AB43" s="146"/>
      <c r="AC43" s="146"/>
      <c r="AD43" s="146"/>
      <c r="AE43" s="146"/>
      <c r="AF43" s="146"/>
      <c r="AG43" s="146" t="s">
        <v>133</v>
      </c>
      <c r="AH43" s="146">
        <v>0</v>
      </c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ht="22.5" outlineLevel="1" x14ac:dyDescent="0.2">
      <c r="A44" s="169">
        <v>9</v>
      </c>
      <c r="B44" s="170" t="s">
        <v>183</v>
      </c>
      <c r="C44" s="185" t="s">
        <v>184</v>
      </c>
      <c r="D44" s="171" t="s">
        <v>126</v>
      </c>
      <c r="E44" s="172">
        <v>27.18</v>
      </c>
      <c r="F44" s="173"/>
      <c r="G44" s="174">
        <f>ROUND(E44*F44,2)</f>
        <v>0</v>
      </c>
      <c r="H44" s="173"/>
      <c r="I44" s="174">
        <f>ROUND(E44*H44,2)</f>
        <v>0</v>
      </c>
      <c r="J44" s="173"/>
      <c r="K44" s="174">
        <f>ROUND(E44*J44,2)</f>
        <v>0</v>
      </c>
      <c r="L44" s="174">
        <v>21</v>
      </c>
      <c r="M44" s="174">
        <f>G44*(1+L44/100)</f>
        <v>0</v>
      </c>
      <c r="N44" s="172">
        <v>9.8999999999999999E-4</v>
      </c>
      <c r="O44" s="172">
        <f>ROUND(E44*N44,2)</f>
        <v>0.03</v>
      </c>
      <c r="P44" s="172">
        <v>0</v>
      </c>
      <c r="Q44" s="172">
        <f>ROUND(E44*P44,2)</f>
        <v>0</v>
      </c>
      <c r="R44" s="174" t="s">
        <v>138</v>
      </c>
      <c r="S44" s="174" t="s">
        <v>128</v>
      </c>
      <c r="T44" s="175" t="s">
        <v>128</v>
      </c>
      <c r="U44" s="157">
        <v>0.23599999999999999</v>
      </c>
      <c r="V44" s="157">
        <f>ROUND(E44*U44,2)</f>
        <v>6.41</v>
      </c>
      <c r="W44" s="157"/>
      <c r="X44" s="157" t="s">
        <v>129</v>
      </c>
      <c r="Y44" s="157" t="s">
        <v>130</v>
      </c>
      <c r="Z44" s="146"/>
      <c r="AA44" s="146"/>
      <c r="AB44" s="146"/>
      <c r="AC44" s="146"/>
      <c r="AD44" s="146"/>
      <c r="AE44" s="146"/>
      <c r="AF44" s="146"/>
      <c r="AG44" s="146" t="s">
        <v>131</v>
      </c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outlineLevel="2" x14ac:dyDescent="0.2">
      <c r="A45" s="153"/>
      <c r="B45" s="154"/>
      <c r="C45" s="249" t="s">
        <v>185</v>
      </c>
      <c r="D45" s="250"/>
      <c r="E45" s="250"/>
      <c r="F45" s="250"/>
      <c r="G45" s="250"/>
      <c r="H45" s="157"/>
      <c r="I45" s="157"/>
      <c r="J45" s="157"/>
      <c r="K45" s="157"/>
      <c r="L45" s="157"/>
      <c r="M45" s="157"/>
      <c r="N45" s="156"/>
      <c r="O45" s="156"/>
      <c r="P45" s="156"/>
      <c r="Q45" s="156"/>
      <c r="R45" s="157"/>
      <c r="S45" s="157"/>
      <c r="T45" s="157"/>
      <c r="U45" s="157"/>
      <c r="V45" s="157"/>
      <c r="W45" s="157"/>
      <c r="X45" s="157"/>
      <c r="Y45" s="157"/>
      <c r="Z45" s="146"/>
      <c r="AA45" s="146"/>
      <c r="AB45" s="146"/>
      <c r="AC45" s="146"/>
      <c r="AD45" s="146"/>
      <c r="AE45" s="146"/>
      <c r="AF45" s="146"/>
      <c r="AG45" s="146" t="s">
        <v>140</v>
      </c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outlineLevel="2" x14ac:dyDescent="0.2">
      <c r="A46" s="153"/>
      <c r="B46" s="154"/>
      <c r="C46" s="186" t="s">
        <v>435</v>
      </c>
      <c r="D46" s="159"/>
      <c r="E46" s="160"/>
      <c r="F46" s="157"/>
      <c r="G46" s="157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6"/>
      <c r="AA46" s="146"/>
      <c r="AB46" s="146"/>
      <c r="AC46" s="146"/>
      <c r="AD46" s="146"/>
      <c r="AE46" s="146"/>
      <c r="AF46" s="146"/>
      <c r="AG46" s="146" t="s">
        <v>133</v>
      </c>
      <c r="AH46" s="146">
        <v>0</v>
      </c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outlineLevel="3" x14ac:dyDescent="0.2">
      <c r="A47" s="153"/>
      <c r="B47" s="154"/>
      <c r="C47" s="186" t="s">
        <v>436</v>
      </c>
      <c r="D47" s="159"/>
      <c r="E47" s="160">
        <v>27.18</v>
      </c>
      <c r="F47" s="157"/>
      <c r="G47" s="157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6"/>
      <c r="AA47" s="146"/>
      <c r="AB47" s="146"/>
      <c r="AC47" s="146"/>
      <c r="AD47" s="146"/>
      <c r="AE47" s="146"/>
      <c r="AF47" s="146"/>
      <c r="AG47" s="146" t="s">
        <v>133</v>
      </c>
      <c r="AH47" s="146">
        <v>0</v>
      </c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outlineLevel="1" x14ac:dyDescent="0.2">
      <c r="A48" s="169">
        <v>10</v>
      </c>
      <c r="B48" s="170" t="s">
        <v>188</v>
      </c>
      <c r="C48" s="185" t="s">
        <v>189</v>
      </c>
      <c r="D48" s="171" t="s">
        <v>126</v>
      </c>
      <c r="E48" s="172">
        <v>27.18</v>
      </c>
      <c r="F48" s="173"/>
      <c r="G48" s="174">
        <f>ROUND(E48*F48,2)</f>
        <v>0</v>
      </c>
      <c r="H48" s="173"/>
      <c r="I48" s="174">
        <f>ROUND(E48*H48,2)</f>
        <v>0</v>
      </c>
      <c r="J48" s="173"/>
      <c r="K48" s="174">
        <f>ROUND(E48*J48,2)</f>
        <v>0</v>
      </c>
      <c r="L48" s="174">
        <v>21</v>
      </c>
      <c r="M48" s="174">
        <f>G48*(1+L48/100)</f>
        <v>0</v>
      </c>
      <c r="N48" s="172">
        <v>0</v>
      </c>
      <c r="O48" s="172">
        <f>ROUND(E48*N48,2)</f>
        <v>0</v>
      </c>
      <c r="P48" s="172">
        <v>0</v>
      </c>
      <c r="Q48" s="172">
        <f>ROUND(E48*P48,2)</f>
        <v>0</v>
      </c>
      <c r="R48" s="174" t="s">
        <v>138</v>
      </c>
      <c r="S48" s="174" t="s">
        <v>128</v>
      </c>
      <c r="T48" s="175" t="s">
        <v>128</v>
      </c>
      <c r="U48" s="157">
        <v>7.0000000000000007E-2</v>
      </c>
      <c r="V48" s="157">
        <f>ROUND(E48*U48,2)</f>
        <v>1.9</v>
      </c>
      <c r="W48" s="157"/>
      <c r="X48" s="157" t="s">
        <v>129</v>
      </c>
      <c r="Y48" s="157" t="s">
        <v>130</v>
      </c>
      <c r="Z48" s="146"/>
      <c r="AA48" s="146"/>
      <c r="AB48" s="146"/>
      <c r="AC48" s="146"/>
      <c r="AD48" s="146"/>
      <c r="AE48" s="146"/>
      <c r="AF48" s="146"/>
      <c r="AG48" s="146" t="s">
        <v>131</v>
      </c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outlineLevel="2" x14ac:dyDescent="0.2">
      <c r="A49" s="153"/>
      <c r="B49" s="154"/>
      <c r="C49" s="249" t="s">
        <v>190</v>
      </c>
      <c r="D49" s="250"/>
      <c r="E49" s="250"/>
      <c r="F49" s="250"/>
      <c r="G49" s="250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6"/>
      <c r="AA49" s="146"/>
      <c r="AB49" s="146"/>
      <c r="AC49" s="146"/>
      <c r="AD49" s="146"/>
      <c r="AE49" s="146"/>
      <c r="AF49" s="146"/>
      <c r="AG49" s="146" t="s">
        <v>140</v>
      </c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outlineLevel="1" x14ac:dyDescent="0.2">
      <c r="A50" s="169">
        <v>11</v>
      </c>
      <c r="B50" s="170" t="s">
        <v>191</v>
      </c>
      <c r="C50" s="185" t="s">
        <v>192</v>
      </c>
      <c r="D50" s="171" t="s">
        <v>126</v>
      </c>
      <c r="E50" s="172">
        <v>6.8</v>
      </c>
      <c r="F50" s="173"/>
      <c r="G50" s="174">
        <f>ROUND(E50*F50,2)</f>
        <v>0</v>
      </c>
      <c r="H50" s="173"/>
      <c r="I50" s="174">
        <f>ROUND(E50*H50,2)</f>
        <v>0</v>
      </c>
      <c r="J50" s="173"/>
      <c r="K50" s="174">
        <f>ROUND(E50*J50,2)</f>
        <v>0</v>
      </c>
      <c r="L50" s="174">
        <v>21</v>
      </c>
      <c r="M50" s="174">
        <f>G50*(1+L50/100)</f>
        <v>0</v>
      </c>
      <c r="N50" s="172">
        <v>6.9999999999999999E-4</v>
      </c>
      <c r="O50" s="172">
        <f>ROUND(E50*N50,2)</f>
        <v>0</v>
      </c>
      <c r="P50" s="172">
        <v>0</v>
      </c>
      <c r="Q50" s="172">
        <f>ROUND(E50*P50,2)</f>
        <v>0</v>
      </c>
      <c r="R50" s="174" t="s">
        <v>138</v>
      </c>
      <c r="S50" s="174" t="s">
        <v>128</v>
      </c>
      <c r="T50" s="175" t="s">
        <v>128</v>
      </c>
      <c r="U50" s="157">
        <v>0.156</v>
      </c>
      <c r="V50" s="157">
        <f>ROUND(E50*U50,2)</f>
        <v>1.06</v>
      </c>
      <c r="W50" s="157"/>
      <c r="X50" s="157" t="s">
        <v>129</v>
      </c>
      <c r="Y50" s="157" t="s">
        <v>130</v>
      </c>
      <c r="Z50" s="146"/>
      <c r="AA50" s="146"/>
      <c r="AB50" s="146"/>
      <c r="AC50" s="146"/>
      <c r="AD50" s="146"/>
      <c r="AE50" s="146"/>
      <c r="AF50" s="146"/>
      <c r="AG50" s="146" t="s">
        <v>131</v>
      </c>
      <c r="AH50" s="146"/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</row>
    <row r="51" spans="1:60" outlineLevel="2" x14ac:dyDescent="0.2">
      <c r="A51" s="153"/>
      <c r="B51" s="154"/>
      <c r="C51" s="186" t="s">
        <v>437</v>
      </c>
      <c r="D51" s="159"/>
      <c r="E51" s="160"/>
      <c r="F51" s="157"/>
      <c r="G51" s="157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6"/>
      <c r="AA51" s="146"/>
      <c r="AB51" s="146"/>
      <c r="AC51" s="146"/>
      <c r="AD51" s="146"/>
      <c r="AE51" s="146"/>
      <c r="AF51" s="146"/>
      <c r="AG51" s="146" t="s">
        <v>133</v>
      </c>
      <c r="AH51" s="146">
        <v>0</v>
      </c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outlineLevel="3" x14ac:dyDescent="0.2">
      <c r="A52" s="153"/>
      <c r="B52" s="154"/>
      <c r="C52" s="186" t="s">
        <v>438</v>
      </c>
      <c r="D52" s="159"/>
      <c r="E52" s="160">
        <v>6.8</v>
      </c>
      <c r="F52" s="157"/>
      <c r="G52" s="157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6"/>
      <c r="AA52" s="146"/>
      <c r="AB52" s="146"/>
      <c r="AC52" s="146"/>
      <c r="AD52" s="146"/>
      <c r="AE52" s="146"/>
      <c r="AF52" s="146"/>
      <c r="AG52" s="146" t="s">
        <v>133</v>
      </c>
      <c r="AH52" s="146">
        <v>0</v>
      </c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outlineLevel="1" x14ac:dyDescent="0.2">
      <c r="A53" s="169">
        <v>12</v>
      </c>
      <c r="B53" s="170" t="s">
        <v>195</v>
      </c>
      <c r="C53" s="185" t="s">
        <v>196</v>
      </c>
      <c r="D53" s="171" t="s">
        <v>126</v>
      </c>
      <c r="E53" s="172">
        <v>6.8</v>
      </c>
      <c r="F53" s="173"/>
      <c r="G53" s="174">
        <f>ROUND(E53*F53,2)</f>
        <v>0</v>
      </c>
      <c r="H53" s="173"/>
      <c r="I53" s="174">
        <f>ROUND(E53*H53,2)</f>
        <v>0</v>
      </c>
      <c r="J53" s="173"/>
      <c r="K53" s="174">
        <f>ROUND(E53*J53,2)</f>
        <v>0</v>
      </c>
      <c r="L53" s="174">
        <v>21</v>
      </c>
      <c r="M53" s="174">
        <f>G53*(1+L53/100)</f>
        <v>0</v>
      </c>
      <c r="N53" s="172">
        <v>0</v>
      </c>
      <c r="O53" s="172">
        <f>ROUND(E53*N53,2)</f>
        <v>0</v>
      </c>
      <c r="P53" s="172">
        <v>0</v>
      </c>
      <c r="Q53" s="172">
        <f>ROUND(E53*P53,2)</f>
        <v>0</v>
      </c>
      <c r="R53" s="174" t="s">
        <v>138</v>
      </c>
      <c r="S53" s="174" t="s">
        <v>128</v>
      </c>
      <c r="T53" s="175" t="s">
        <v>128</v>
      </c>
      <c r="U53" s="157">
        <v>9.5000000000000001E-2</v>
      </c>
      <c r="V53" s="157">
        <f>ROUND(E53*U53,2)</f>
        <v>0.65</v>
      </c>
      <c r="W53" s="157"/>
      <c r="X53" s="157" t="s">
        <v>129</v>
      </c>
      <c r="Y53" s="157" t="s">
        <v>130</v>
      </c>
      <c r="Z53" s="146"/>
      <c r="AA53" s="146"/>
      <c r="AB53" s="146"/>
      <c r="AC53" s="146"/>
      <c r="AD53" s="146"/>
      <c r="AE53" s="146"/>
      <c r="AF53" s="146"/>
      <c r="AG53" s="146" t="s">
        <v>131</v>
      </c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</row>
    <row r="54" spans="1:60" outlineLevel="2" x14ac:dyDescent="0.2">
      <c r="A54" s="153"/>
      <c r="B54" s="154"/>
      <c r="C54" s="249" t="s">
        <v>197</v>
      </c>
      <c r="D54" s="250"/>
      <c r="E54" s="250"/>
      <c r="F54" s="250"/>
      <c r="G54" s="250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6"/>
      <c r="AA54" s="146"/>
      <c r="AB54" s="146"/>
      <c r="AC54" s="146"/>
      <c r="AD54" s="146"/>
      <c r="AE54" s="146"/>
      <c r="AF54" s="146"/>
      <c r="AG54" s="146" t="s">
        <v>140</v>
      </c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outlineLevel="1" x14ac:dyDescent="0.2">
      <c r="A55" s="169">
        <v>13</v>
      </c>
      <c r="B55" s="170" t="s">
        <v>198</v>
      </c>
      <c r="C55" s="185" t="s">
        <v>199</v>
      </c>
      <c r="D55" s="171" t="s">
        <v>147</v>
      </c>
      <c r="E55" s="172">
        <v>9.8539999999999992</v>
      </c>
      <c r="F55" s="173"/>
      <c r="G55" s="174">
        <f>ROUND(E55*F55,2)</f>
        <v>0</v>
      </c>
      <c r="H55" s="173"/>
      <c r="I55" s="174">
        <f>ROUND(E55*H55,2)</f>
        <v>0</v>
      </c>
      <c r="J55" s="173"/>
      <c r="K55" s="174">
        <f>ROUND(E55*J55,2)</f>
        <v>0</v>
      </c>
      <c r="L55" s="174">
        <v>21</v>
      </c>
      <c r="M55" s="174">
        <f>G55*(1+L55/100)</f>
        <v>0</v>
      </c>
      <c r="N55" s="172">
        <v>0</v>
      </c>
      <c r="O55" s="172">
        <f>ROUND(E55*N55,2)</f>
        <v>0</v>
      </c>
      <c r="P55" s="172">
        <v>0</v>
      </c>
      <c r="Q55" s="172">
        <f>ROUND(E55*P55,2)</f>
        <v>0</v>
      </c>
      <c r="R55" s="174" t="s">
        <v>138</v>
      </c>
      <c r="S55" s="174" t="s">
        <v>128</v>
      </c>
      <c r="T55" s="175" t="s">
        <v>128</v>
      </c>
      <c r="U55" s="157">
        <v>0.34499999999999997</v>
      </c>
      <c r="V55" s="157">
        <f>ROUND(E55*U55,2)</f>
        <v>3.4</v>
      </c>
      <c r="W55" s="157"/>
      <c r="X55" s="157" t="s">
        <v>129</v>
      </c>
      <c r="Y55" s="157" t="s">
        <v>130</v>
      </c>
      <c r="Z55" s="146"/>
      <c r="AA55" s="146"/>
      <c r="AB55" s="146"/>
      <c r="AC55" s="146"/>
      <c r="AD55" s="146"/>
      <c r="AE55" s="146"/>
      <c r="AF55" s="146"/>
      <c r="AG55" s="146" t="s">
        <v>131</v>
      </c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outlineLevel="2" x14ac:dyDescent="0.2">
      <c r="A56" s="153"/>
      <c r="B56" s="154"/>
      <c r="C56" s="249" t="s">
        <v>200</v>
      </c>
      <c r="D56" s="250"/>
      <c r="E56" s="250"/>
      <c r="F56" s="250"/>
      <c r="G56" s="250"/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Z56" s="146"/>
      <c r="AA56" s="146"/>
      <c r="AB56" s="146"/>
      <c r="AC56" s="146"/>
      <c r="AD56" s="146"/>
      <c r="AE56" s="146"/>
      <c r="AF56" s="146"/>
      <c r="AG56" s="146" t="s">
        <v>140</v>
      </c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76" t="str">
        <f>C56</f>
        <v>bez naložení do dopravní nádoby, ale s vyprázdněním dopravní nádoby na hromadu nebo na dopravní prostředek,</v>
      </c>
      <c r="BB56" s="146"/>
      <c r="BC56" s="146"/>
      <c r="BD56" s="146"/>
      <c r="BE56" s="146"/>
      <c r="BF56" s="146"/>
      <c r="BG56" s="146"/>
      <c r="BH56" s="146"/>
    </row>
    <row r="57" spans="1:60" outlineLevel="2" x14ac:dyDescent="0.2">
      <c r="A57" s="153"/>
      <c r="B57" s="154"/>
      <c r="C57" s="186" t="s">
        <v>201</v>
      </c>
      <c r="D57" s="159"/>
      <c r="E57" s="160"/>
      <c r="F57" s="157"/>
      <c r="G57" s="157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6"/>
      <c r="AA57" s="146"/>
      <c r="AB57" s="146"/>
      <c r="AC57" s="146"/>
      <c r="AD57" s="146"/>
      <c r="AE57" s="146"/>
      <c r="AF57" s="146"/>
      <c r="AG57" s="146" t="s">
        <v>133</v>
      </c>
      <c r="AH57" s="146">
        <v>0</v>
      </c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outlineLevel="3" x14ac:dyDescent="0.2">
      <c r="A58" s="153"/>
      <c r="B58" s="154"/>
      <c r="C58" s="186" t="s">
        <v>439</v>
      </c>
      <c r="D58" s="159"/>
      <c r="E58" s="160">
        <v>9.8539999999999992</v>
      </c>
      <c r="F58" s="157"/>
      <c r="G58" s="157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6"/>
      <c r="AA58" s="146"/>
      <c r="AB58" s="146"/>
      <c r="AC58" s="146"/>
      <c r="AD58" s="146"/>
      <c r="AE58" s="146"/>
      <c r="AF58" s="146"/>
      <c r="AG58" s="146" t="s">
        <v>133</v>
      </c>
      <c r="AH58" s="146">
        <v>0</v>
      </c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</row>
    <row r="59" spans="1:60" ht="22.5" outlineLevel="1" x14ac:dyDescent="0.2">
      <c r="A59" s="169">
        <v>14</v>
      </c>
      <c r="B59" s="170" t="s">
        <v>221</v>
      </c>
      <c r="C59" s="185" t="s">
        <v>222</v>
      </c>
      <c r="D59" s="171" t="s">
        <v>147</v>
      </c>
      <c r="E59" s="172">
        <v>7.4240000000000004</v>
      </c>
      <c r="F59" s="173"/>
      <c r="G59" s="174">
        <f>ROUND(E59*F59,2)</f>
        <v>0</v>
      </c>
      <c r="H59" s="173"/>
      <c r="I59" s="174">
        <f>ROUND(E59*H59,2)</f>
        <v>0</v>
      </c>
      <c r="J59" s="173"/>
      <c r="K59" s="174">
        <f>ROUND(E59*J59,2)</f>
        <v>0</v>
      </c>
      <c r="L59" s="174">
        <v>21</v>
      </c>
      <c r="M59" s="174">
        <f>G59*(1+L59/100)</f>
        <v>0</v>
      </c>
      <c r="N59" s="172">
        <v>0</v>
      </c>
      <c r="O59" s="172">
        <f>ROUND(E59*N59,2)</f>
        <v>0</v>
      </c>
      <c r="P59" s="172">
        <v>0</v>
      </c>
      <c r="Q59" s="172">
        <f>ROUND(E59*P59,2)</f>
        <v>0</v>
      </c>
      <c r="R59" s="174" t="s">
        <v>138</v>
      </c>
      <c r="S59" s="174" t="s">
        <v>128</v>
      </c>
      <c r="T59" s="175" t="s">
        <v>128</v>
      </c>
      <c r="U59" s="157">
        <v>0.20200000000000001</v>
      </c>
      <c r="V59" s="157">
        <f>ROUND(E59*U59,2)</f>
        <v>1.5</v>
      </c>
      <c r="W59" s="157"/>
      <c r="X59" s="157" t="s">
        <v>129</v>
      </c>
      <c r="Y59" s="157" t="s">
        <v>130</v>
      </c>
      <c r="Z59" s="146"/>
      <c r="AA59" s="146"/>
      <c r="AB59" s="146"/>
      <c r="AC59" s="146"/>
      <c r="AD59" s="146"/>
      <c r="AE59" s="146"/>
      <c r="AF59" s="146"/>
      <c r="AG59" s="146" t="s">
        <v>131</v>
      </c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</row>
    <row r="60" spans="1:60" outlineLevel="2" x14ac:dyDescent="0.2">
      <c r="A60" s="153"/>
      <c r="B60" s="154"/>
      <c r="C60" s="249" t="s">
        <v>223</v>
      </c>
      <c r="D60" s="250"/>
      <c r="E60" s="250"/>
      <c r="F60" s="250"/>
      <c r="G60" s="250"/>
      <c r="H60" s="157"/>
      <c r="I60" s="157"/>
      <c r="J60" s="157"/>
      <c r="K60" s="157"/>
      <c r="L60" s="157"/>
      <c r="M60" s="157"/>
      <c r="N60" s="156"/>
      <c r="O60" s="156"/>
      <c r="P60" s="156"/>
      <c r="Q60" s="156"/>
      <c r="R60" s="157"/>
      <c r="S60" s="157"/>
      <c r="T60" s="157"/>
      <c r="U60" s="157"/>
      <c r="V60" s="157"/>
      <c r="W60" s="157"/>
      <c r="X60" s="157"/>
      <c r="Y60" s="157"/>
      <c r="Z60" s="146"/>
      <c r="AA60" s="146"/>
      <c r="AB60" s="146"/>
      <c r="AC60" s="146"/>
      <c r="AD60" s="146"/>
      <c r="AE60" s="146"/>
      <c r="AF60" s="146"/>
      <c r="AG60" s="146" t="s">
        <v>140</v>
      </c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outlineLevel="2" x14ac:dyDescent="0.2">
      <c r="A61" s="153"/>
      <c r="B61" s="154"/>
      <c r="C61" s="253" t="s">
        <v>224</v>
      </c>
      <c r="D61" s="254"/>
      <c r="E61" s="254"/>
      <c r="F61" s="254"/>
      <c r="G61" s="254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6"/>
      <c r="AA61" s="146"/>
      <c r="AB61" s="146"/>
      <c r="AC61" s="146"/>
      <c r="AD61" s="146"/>
      <c r="AE61" s="146"/>
      <c r="AF61" s="146"/>
      <c r="AG61" s="146" t="s">
        <v>225</v>
      </c>
      <c r="AH61" s="146"/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</row>
    <row r="62" spans="1:60" outlineLevel="2" x14ac:dyDescent="0.2">
      <c r="A62" s="153"/>
      <c r="B62" s="154"/>
      <c r="C62" s="186" t="s">
        <v>201</v>
      </c>
      <c r="D62" s="159"/>
      <c r="E62" s="160"/>
      <c r="F62" s="157"/>
      <c r="G62" s="157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6"/>
      <c r="AA62" s="146"/>
      <c r="AB62" s="146"/>
      <c r="AC62" s="146"/>
      <c r="AD62" s="146"/>
      <c r="AE62" s="146"/>
      <c r="AF62" s="146"/>
      <c r="AG62" s="146" t="s">
        <v>133</v>
      </c>
      <c r="AH62" s="146">
        <v>0</v>
      </c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</row>
    <row r="63" spans="1:60" outlineLevel="3" x14ac:dyDescent="0.2">
      <c r="A63" s="153"/>
      <c r="B63" s="154"/>
      <c r="C63" s="186" t="s">
        <v>440</v>
      </c>
      <c r="D63" s="159"/>
      <c r="E63" s="160"/>
      <c r="F63" s="157"/>
      <c r="G63" s="157"/>
      <c r="H63" s="157"/>
      <c r="I63" s="157"/>
      <c r="J63" s="157"/>
      <c r="K63" s="157"/>
      <c r="L63" s="157"/>
      <c r="M63" s="157"/>
      <c r="N63" s="156"/>
      <c r="O63" s="156"/>
      <c r="P63" s="156"/>
      <c r="Q63" s="156"/>
      <c r="R63" s="157"/>
      <c r="S63" s="157"/>
      <c r="T63" s="157"/>
      <c r="U63" s="157"/>
      <c r="V63" s="157"/>
      <c r="W63" s="157"/>
      <c r="X63" s="157"/>
      <c r="Y63" s="157"/>
      <c r="Z63" s="146"/>
      <c r="AA63" s="146"/>
      <c r="AB63" s="146"/>
      <c r="AC63" s="146"/>
      <c r="AD63" s="146"/>
      <c r="AE63" s="146"/>
      <c r="AF63" s="146"/>
      <c r="AG63" s="146" t="s">
        <v>133</v>
      </c>
      <c r="AH63" s="146">
        <v>0</v>
      </c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</row>
    <row r="64" spans="1:60" outlineLevel="3" x14ac:dyDescent="0.2">
      <c r="A64" s="153"/>
      <c r="B64" s="154"/>
      <c r="C64" s="186" t="s">
        <v>441</v>
      </c>
      <c r="D64" s="159"/>
      <c r="E64" s="160">
        <v>7.4240000000000004</v>
      </c>
      <c r="F64" s="157"/>
      <c r="G64" s="15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6"/>
      <c r="AA64" s="146"/>
      <c r="AB64" s="146"/>
      <c r="AC64" s="146"/>
      <c r="AD64" s="146"/>
      <c r="AE64" s="146"/>
      <c r="AF64" s="146"/>
      <c r="AG64" s="146" t="s">
        <v>133</v>
      </c>
      <c r="AH64" s="146">
        <v>0</v>
      </c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  <c r="AY64" s="146"/>
      <c r="AZ64" s="146"/>
      <c r="BA64" s="146"/>
      <c r="BB64" s="146"/>
      <c r="BC64" s="146"/>
      <c r="BD64" s="146"/>
      <c r="BE64" s="146"/>
      <c r="BF64" s="146"/>
      <c r="BG64" s="146"/>
      <c r="BH64" s="146"/>
    </row>
    <row r="65" spans="1:60" outlineLevel="1" x14ac:dyDescent="0.2">
      <c r="A65" s="169">
        <v>15</v>
      </c>
      <c r="B65" s="170" t="s">
        <v>233</v>
      </c>
      <c r="C65" s="185" t="s">
        <v>234</v>
      </c>
      <c r="D65" s="171" t="s">
        <v>147</v>
      </c>
      <c r="E65" s="172">
        <v>1.89</v>
      </c>
      <c r="F65" s="173"/>
      <c r="G65" s="174">
        <f>ROUND(E65*F65,2)</f>
        <v>0</v>
      </c>
      <c r="H65" s="173"/>
      <c r="I65" s="174">
        <f>ROUND(E65*H65,2)</f>
        <v>0</v>
      </c>
      <c r="J65" s="173"/>
      <c r="K65" s="174">
        <f>ROUND(E65*J65,2)</f>
        <v>0</v>
      </c>
      <c r="L65" s="174">
        <v>21</v>
      </c>
      <c r="M65" s="174">
        <f>G65*(1+L65/100)</f>
        <v>0</v>
      </c>
      <c r="N65" s="172">
        <v>0</v>
      </c>
      <c r="O65" s="172">
        <f>ROUND(E65*N65,2)</f>
        <v>0</v>
      </c>
      <c r="P65" s="172">
        <v>0</v>
      </c>
      <c r="Q65" s="172">
        <f>ROUND(E65*P65,2)</f>
        <v>0</v>
      </c>
      <c r="R65" s="174" t="s">
        <v>138</v>
      </c>
      <c r="S65" s="174" t="s">
        <v>128</v>
      </c>
      <c r="T65" s="175" t="s">
        <v>128</v>
      </c>
      <c r="U65" s="157">
        <v>1.587</v>
      </c>
      <c r="V65" s="157">
        <f>ROUND(E65*U65,2)</f>
        <v>3</v>
      </c>
      <c r="W65" s="157"/>
      <c r="X65" s="157" t="s">
        <v>129</v>
      </c>
      <c r="Y65" s="157" t="s">
        <v>130</v>
      </c>
      <c r="Z65" s="146"/>
      <c r="AA65" s="146"/>
      <c r="AB65" s="146"/>
      <c r="AC65" s="146"/>
      <c r="AD65" s="146"/>
      <c r="AE65" s="146"/>
      <c r="AF65" s="146"/>
      <c r="AG65" s="146" t="s">
        <v>131</v>
      </c>
      <c r="AH65" s="146"/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ht="22.5" outlineLevel="2" x14ac:dyDescent="0.2">
      <c r="A66" s="153"/>
      <c r="B66" s="154"/>
      <c r="C66" s="249" t="s">
        <v>235</v>
      </c>
      <c r="D66" s="250"/>
      <c r="E66" s="250"/>
      <c r="F66" s="250"/>
      <c r="G66" s="250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6"/>
      <c r="AA66" s="146"/>
      <c r="AB66" s="146"/>
      <c r="AC66" s="146"/>
      <c r="AD66" s="146"/>
      <c r="AE66" s="146"/>
      <c r="AF66" s="146"/>
      <c r="AG66" s="146" t="s">
        <v>140</v>
      </c>
      <c r="AH66" s="146"/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76" t="str">
        <f>C66</f>
        <v>sypaninou z vhodných hornin tř. 1 - 4 nebo materiálem připraveným podél výkopu ve vzdálenosti do 3 m od jeho kraje, pro jakoukoliv hloubku výkopu a jakoukoliv míru zhutnění,</v>
      </c>
      <c r="BB66" s="146"/>
      <c r="BC66" s="146"/>
      <c r="BD66" s="146"/>
      <c r="BE66" s="146"/>
      <c r="BF66" s="146"/>
      <c r="BG66" s="146"/>
      <c r="BH66" s="146"/>
    </row>
    <row r="67" spans="1:60" outlineLevel="2" x14ac:dyDescent="0.2">
      <c r="A67" s="153"/>
      <c r="B67" s="154"/>
      <c r="C67" s="186" t="s">
        <v>442</v>
      </c>
      <c r="D67" s="159"/>
      <c r="E67" s="160"/>
      <c r="F67" s="157"/>
      <c r="G67" s="157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6"/>
      <c r="AA67" s="146"/>
      <c r="AB67" s="146"/>
      <c r="AC67" s="146"/>
      <c r="AD67" s="146"/>
      <c r="AE67" s="146"/>
      <c r="AF67" s="146"/>
      <c r="AG67" s="146" t="s">
        <v>133</v>
      </c>
      <c r="AH67" s="146">
        <v>0</v>
      </c>
      <c r="AI67" s="146"/>
      <c r="AJ67" s="146"/>
      <c r="AK67" s="146"/>
      <c r="AL67" s="146"/>
      <c r="AM67" s="146"/>
      <c r="AN67" s="146"/>
      <c r="AO67" s="146"/>
      <c r="AP67" s="146"/>
      <c r="AQ67" s="146"/>
      <c r="AR67" s="146"/>
      <c r="AS67" s="146"/>
      <c r="AT67" s="146"/>
      <c r="AU67" s="146"/>
      <c r="AV67" s="146"/>
      <c r="AW67" s="146"/>
      <c r="AX67" s="146"/>
      <c r="AY67" s="146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spans="1:60" outlineLevel="3" x14ac:dyDescent="0.2">
      <c r="A68" s="153"/>
      <c r="B68" s="154"/>
      <c r="C68" s="186" t="s">
        <v>443</v>
      </c>
      <c r="D68" s="159"/>
      <c r="E68" s="160">
        <v>1.89</v>
      </c>
      <c r="F68" s="157"/>
      <c r="G68" s="157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6"/>
      <c r="AA68" s="146"/>
      <c r="AB68" s="146"/>
      <c r="AC68" s="146"/>
      <c r="AD68" s="146"/>
      <c r="AE68" s="146"/>
      <c r="AF68" s="146"/>
      <c r="AG68" s="146" t="s">
        <v>133</v>
      </c>
      <c r="AH68" s="146">
        <v>0</v>
      </c>
      <c r="AI68" s="146"/>
      <c r="AJ68" s="146"/>
      <c r="AK68" s="146"/>
      <c r="AL68" s="146"/>
      <c r="AM68" s="146"/>
      <c r="AN68" s="146"/>
      <c r="AO68" s="146"/>
      <c r="AP68" s="146"/>
      <c r="AQ68" s="146"/>
      <c r="AR68" s="146"/>
      <c r="AS68" s="146"/>
      <c r="AT68" s="146"/>
      <c r="AU68" s="146"/>
      <c r="AV68" s="146"/>
      <c r="AW68" s="146"/>
      <c r="AX68" s="146"/>
      <c r="AY68" s="146"/>
      <c r="AZ68" s="146"/>
      <c r="BA68" s="146"/>
      <c r="BB68" s="146"/>
      <c r="BC68" s="146"/>
      <c r="BD68" s="146"/>
      <c r="BE68" s="146"/>
      <c r="BF68" s="146"/>
      <c r="BG68" s="146"/>
      <c r="BH68" s="146"/>
    </row>
    <row r="69" spans="1:60" outlineLevel="1" x14ac:dyDescent="0.2">
      <c r="A69" s="169">
        <v>16</v>
      </c>
      <c r="B69" s="170" t="s">
        <v>238</v>
      </c>
      <c r="C69" s="185" t="s">
        <v>239</v>
      </c>
      <c r="D69" s="171" t="s">
        <v>147</v>
      </c>
      <c r="E69" s="172">
        <v>1.89</v>
      </c>
      <c r="F69" s="173"/>
      <c r="G69" s="174">
        <f>ROUND(E69*F69,2)</f>
        <v>0</v>
      </c>
      <c r="H69" s="173"/>
      <c r="I69" s="174">
        <f>ROUND(E69*H69,2)</f>
        <v>0</v>
      </c>
      <c r="J69" s="173"/>
      <c r="K69" s="174">
        <f>ROUND(E69*J69,2)</f>
        <v>0</v>
      </c>
      <c r="L69" s="174">
        <v>21</v>
      </c>
      <c r="M69" s="174">
        <f>G69*(1+L69/100)</f>
        <v>0</v>
      </c>
      <c r="N69" s="172">
        <v>0</v>
      </c>
      <c r="O69" s="172">
        <f>ROUND(E69*N69,2)</f>
        <v>0</v>
      </c>
      <c r="P69" s="172">
        <v>0</v>
      </c>
      <c r="Q69" s="172">
        <f>ROUND(E69*P69,2)</f>
        <v>0</v>
      </c>
      <c r="R69" s="174" t="s">
        <v>138</v>
      </c>
      <c r="S69" s="174" t="s">
        <v>128</v>
      </c>
      <c r="T69" s="175" t="s">
        <v>128</v>
      </c>
      <c r="U69" s="157">
        <v>0.94</v>
      </c>
      <c r="V69" s="157">
        <f>ROUND(E69*U69,2)</f>
        <v>1.78</v>
      </c>
      <c r="W69" s="157"/>
      <c r="X69" s="157" t="s">
        <v>129</v>
      </c>
      <c r="Y69" s="157" t="s">
        <v>130</v>
      </c>
      <c r="Z69" s="146"/>
      <c r="AA69" s="146"/>
      <c r="AB69" s="146"/>
      <c r="AC69" s="146"/>
      <c r="AD69" s="146"/>
      <c r="AE69" s="146"/>
      <c r="AF69" s="146"/>
      <c r="AG69" s="146" t="s">
        <v>131</v>
      </c>
      <c r="AH69" s="146"/>
      <c r="AI69" s="146"/>
      <c r="AJ69" s="146"/>
      <c r="AK69" s="146"/>
      <c r="AL69" s="146"/>
      <c r="AM69" s="146"/>
      <c r="AN69" s="146"/>
      <c r="AO69" s="146"/>
      <c r="AP69" s="146"/>
      <c r="AQ69" s="146"/>
      <c r="AR69" s="146"/>
      <c r="AS69" s="146"/>
      <c r="AT69" s="146"/>
      <c r="AU69" s="146"/>
      <c r="AV69" s="146"/>
      <c r="AW69" s="146"/>
      <c r="AX69" s="146"/>
      <c r="AY69" s="146"/>
      <c r="AZ69" s="146"/>
      <c r="BA69" s="146"/>
      <c r="BB69" s="146"/>
      <c r="BC69" s="146"/>
      <c r="BD69" s="146"/>
      <c r="BE69" s="146"/>
      <c r="BF69" s="146"/>
      <c r="BG69" s="146"/>
      <c r="BH69" s="146"/>
    </row>
    <row r="70" spans="1:60" ht="22.5" outlineLevel="2" x14ac:dyDescent="0.2">
      <c r="A70" s="153"/>
      <c r="B70" s="154"/>
      <c r="C70" s="249" t="s">
        <v>235</v>
      </c>
      <c r="D70" s="250"/>
      <c r="E70" s="250"/>
      <c r="F70" s="250"/>
      <c r="G70" s="250"/>
      <c r="H70" s="157"/>
      <c r="I70" s="157"/>
      <c r="J70" s="157"/>
      <c r="K70" s="157"/>
      <c r="L70" s="157"/>
      <c r="M70" s="157"/>
      <c r="N70" s="156"/>
      <c r="O70" s="156"/>
      <c r="P70" s="156"/>
      <c r="Q70" s="156"/>
      <c r="R70" s="157"/>
      <c r="S70" s="157"/>
      <c r="T70" s="157"/>
      <c r="U70" s="157"/>
      <c r="V70" s="157"/>
      <c r="W70" s="157"/>
      <c r="X70" s="157"/>
      <c r="Y70" s="157"/>
      <c r="Z70" s="146"/>
      <c r="AA70" s="146"/>
      <c r="AB70" s="146"/>
      <c r="AC70" s="146"/>
      <c r="AD70" s="146"/>
      <c r="AE70" s="146"/>
      <c r="AF70" s="146"/>
      <c r="AG70" s="146" t="s">
        <v>140</v>
      </c>
      <c r="AH70" s="146"/>
      <c r="AI70" s="146"/>
      <c r="AJ70" s="146"/>
      <c r="AK70" s="146"/>
      <c r="AL70" s="146"/>
      <c r="AM70" s="146"/>
      <c r="AN70" s="146"/>
      <c r="AO70" s="146"/>
      <c r="AP70" s="146"/>
      <c r="AQ70" s="146"/>
      <c r="AR70" s="146"/>
      <c r="AS70" s="146"/>
      <c r="AT70" s="146"/>
      <c r="AU70" s="146"/>
      <c r="AV70" s="146"/>
      <c r="AW70" s="146"/>
      <c r="AX70" s="146"/>
      <c r="AY70" s="146"/>
      <c r="AZ70" s="146"/>
      <c r="BA70" s="176" t="str">
        <f>C70</f>
        <v>sypaninou z vhodných hornin tř. 1 - 4 nebo materiálem připraveným podél výkopu ve vzdálenosti do 3 m od jeho kraje, pro jakoukoliv hloubku výkopu a jakoukoliv míru zhutnění,</v>
      </c>
      <c r="BB70" s="146"/>
      <c r="BC70" s="146"/>
      <c r="BD70" s="146"/>
      <c r="BE70" s="146"/>
      <c r="BF70" s="146"/>
      <c r="BG70" s="146"/>
      <c r="BH70" s="146"/>
    </row>
    <row r="71" spans="1:60" outlineLevel="2" x14ac:dyDescent="0.2">
      <c r="A71" s="153"/>
      <c r="B71" s="154"/>
      <c r="C71" s="186" t="s">
        <v>240</v>
      </c>
      <c r="D71" s="159"/>
      <c r="E71" s="160"/>
      <c r="F71" s="157"/>
      <c r="G71" s="157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6"/>
      <c r="AA71" s="146"/>
      <c r="AB71" s="146"/>
      <c r="AC71" s="146"/>
      <c r="AD71" s="146"/>
      <c r="AE71" s="146"/>
      <c r="AF71" s="146"/>
      <c r="AG71" s="146" t="s">
        <v>133</v>
      </c>
      <c r="AH71" s="146">
        <v>0</v>
      </c>
      <c r="AI71" s="146"/>
      <c r="AJ71" s="146"/>
      <c r="AK71" s="146"/>
      <c r="AL71" s="146"/>
      <c r="AM71" s="146"/>
      <c r="AN71" s="146"/>
      <c r="AO71" s="146"/>
      <c r="AP71" s="146"/>
      <c r="AQ71" s="146"/>
      <c r="AR71" s="146"/>
      <c r="AS71" s="146"/>
      <c r="AT71" s="146"/>
      <c r="AU71" s="146"/>
      <c r="AV71" s="146"/>
      <c r="AW71" s="146"/>
      <c r="AX71" s="146"/>
      <c r="AY71" s="146"/>
      <c r="AZ71" s="146"/>
      <c r="BA71" s="146"/>
      <c r="BB71" s="146"/>
      <c r="BC71" s="146"/>
      <c r="BD71" s="146"/>
      <c r="BE71" s="146"/>
      <c r="BF71" s="146"/>
      <c r="BG71" s="146"/>
      <c r="BH71" s="146"/>
    </row>
    <row r="72" spans="1:60" outlineLevel="3" x14ac:dyDescent="0.2">
      <c r="A72" s="153"/>
      <c r="B72" s="154"/>
      <c r="C72" s="186" t="s">
        <v>443</v>
      </c>
      <c r="D72" s="159"/>
      <c r="E72" s="160">
        <v>1.89</v>
      </c>
      <c r="F72" s="157"/>
      <c r="G72" s="157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6"/>
      <c r="AA72" s="146"/>
      <c r="AB72" s="146"/>
      <c r="AC72" s="146"/>
      <c r="AD72" s="146"/>
      <c r="AE72" s="146"/>
      <c r="AF72" s="146"/>
      <c r="AG72" s="146" t="s">
        <v>133</v>
      </c>
      <c r="AH72" s="146">
        <v>0</v>
      </c>
      <c r="AI72" s="146"/>
      <c r="AJ72" s="146"/>
      <c r="AK72" s="146"/>
      <c r="AL72" s="146"/>
      <c r="AM72" s="146"/>
      <c r="AN72" s="146"/>
      <c r="AO72" s="146"/>
      <c r="AP72" s="146"/>
      <c r="AQ72" s="146"/>
      <c r="AR72" s="146"/>
      <c r="AS72" s="146"/>
      <c r="AT72" s="146"/>
      <c r="AU72" s="146"/>
      <c r="AV72" s="146"/>
      <c r="AW72" s="146"/>
      <c r="AX72" s="146"/>
      <c r="AY72" s="146"/>
      <c r="AZ72" s="146"/>
      <c r="BA72" s="146"/>
      <c r="BB72" s="146"/>
      <c r="BC72" s="146"/>
      <c r="BD72" s="146"/>
      <c r="BE72" s="146"/>
      <c r="BF72" s="146"/>
      <c r="BG72" s="146"/>
      <c r="BH72" s="146"/>
    </row>
    <row r="73" spans="1:60" x14ac:dyDescent="0.2">
      <c r="A73" s="162" t="s">
        <v>122</v>
      </c>
      <c r="B73" s="163" t="s">
        <v>53</v>
      </c>
      <c r="C73" s="184" t="s">
        <v>72</v>
      </c>
      <c r="D73" s="164"/>
      <c r="E73" s="165"/>
      <c r="F73" s="166"/>
      <c r="G73" s="166">
        <f>SUMIF(AG74:AG78,"&lt;&gt;NOR",G74:G78)</f>
        <v>0</v>
      </c>
      <c r="H73" s="166"/>
      <c r="I73" s="166">
        <f>SUM(I74:I78)</f>
        <v>0</v>
      </c>
      <c r="J73" s="166"/>
      <c r="K73" s="166">
        <f>SUM(K74:K78)</f>
        <v>0</v>
      </c>
      <c r="L73" s="166"/>
      <c r="M73" s="166">
        <f>SUM(M74:M78)</f>
        <v>0</v>
      </c>
      <c r="N73" s="165"/>
      <c r="O73" s="165">
        <f>SUM(O74:O78)</f>
        <v>0</v>
      </c>
      <c r="P73" s="165"/>
      <c r="Q73" s="165">
        <f>SUM(Q74:Q78)</f>
        <v>0</v>
      </c>
      <c r="R73" s="166"/>
      <c r="S73" s="166"/>
      <c r="T73" s="167"/>
      <c r="U73" s="161"/>
      <c r="V73" s="161">
        <f>SUM(V74:V78)</f>
        <v>1.02</v>
      </c>
      <c r="W73" s="161"/>
      <c r="X73" s="161"/>
      <c r="Y73" s="161"/>
      <c r="AG73" t="s">
        <v>123</v>
      </c>
    </row>
    <row r="74" spans="1:60" outlineLevel="1" x14ac:dyDescent="0.2">
      <c r="A74" s="169">
        <v>17</v>
      </c>
      <c r="B74" s="170" t="s">
        <v>285</v>
      </c>
      <c r="C74" s="185" t="s">
        <v>286</v>
      </c>
      <c r="D74" s="171" t="s">
        <v>147</v>
      </c>
      <c r="E74" s="172">
        <v>0.54</v>
      </c>
      <c r="F74" s="173"/>
      <c r="G74" s="174">
        <f>ROUND(E74*F74,2)</f>
        <v>0</v>
      </c>
      <c r="H74" s="173"/>
      <c r="I74" s="174">
        <f>ROUND(E74*H74,2)</f>
        <v>0</v>
      </c>
      <c r="J74" s="173"/>
      <c r="K74" s="174">
        <f>ROUND(E74*J74,2)</f>
        <v>0</v>
      </c>
      <c r="L74" s="174">
        <v>21</v>
      </c>
      <c r="M74" s="174">
        <f>G74*(1+L74/100)</f>
        <v>0</v>
      </c>
      <c r="N74" s="172">
        <v>0</v>
      </c>
      <c r="O74" s="172">
        <f>ROUND(E74*N74,2)</f>
        <v>0</v>
      </c>
      <c r="P74" s="172">
        <v>0</v>
      </c>
      <c r="Q74" s="172">
        <f>ROUND(E74*P74,2)</f>
        <v>0</v>
      </c>
      <c r="R74" s="174" t="s">
        <v>287</v>
      </c>
      <c r="S74" s="174" t="s">
        <v>128</v>
      </c>
      <c r="T74" s="175" t="s">
        <v>128</v>
      </c>
      <c r="U74" s="157">
        <v>1.887</v>
      </c>
      <c r="V74" s="157">
        <f>ROUND(E74*U74,2)</f>
        <v>1.02</v>
      </c>
      <c r="W74" s="157"/>
      <c r="X74" s="157" t="s">
        <v>129</v>
      </c>
      <c r="Y74" s="157" t="s">
        <v>130</v>
      </c>
      <c r="Z74" s="146"/>
      <c r="AA74" s="146"/>
      <c r="AB74" s="146"/>
      <c r="AC74" s="146"/>
      <c r="AD74" s="146"/>
      <c r="AE74" s="146"/>
      <c r="AF74" s="146"/>
      <c r="AG74" s="146" t="s">
        <v>131</v>
      </c>
      <c r="AH74" s="146"/>
      <c r="AI74" s="146"/>
      <c r="AJ74" s="146"/>
      <c r="AK74" s="146"/>
      <c r="AL74" s="146"/>
      <c r="AM74" s="146"/>
      <c r="AN74" s="146"/>
      <c r="AO74" s="146"/>
      <c r="AP74" s="146"/>
      <c r="AQ74" s="146"/>
      <c r="AR74" s="146"/>
      <c r="AS74" s="146"/>
      <c r="AT74" s="146"/>
      <c r="AU74" s="146"/>
      <c r="AV74" s="146"/>
      <c r="AW74" s="146"/>
      <c r="AX74" s="146"/>
      <c r="AY74" s="146"/>
      <c r="AZ74" s="146"/>
      <c r="BA74" s="146"/>
      <c r="BB74" s="146"/>
      <c r="BC74" s="146"/>
      <c r="BD74" s="146"/>
      <c r="BE74" s="146"/>
      <c r="BF74" s="146"/>
      <c r="BG74" s="146"/>
      <c r="BH74" s="146"/>
    </row>
    <row r="75" spans="1:60" outlineLevel="2" x14ac:dyDescent="0.2">
      <c r="A75" s="153"/>
      <c r="B75" s="154"/>
      <c r="C75" s="249" t="s">
        <v>288</v>
      </c>
      <c r="D75" s="250"/>
      <c r="E75" s="250"/>
      <c r="F75" s="250"/>
      <c r="G75" s="250"/>
      <c r="H75" s="157"/>
      <c r="I75" s="157"/>
      <c r="J75" s="157"/>
      <c r="K75" s="157"/>
      <c r="L75" s="157"/>
      <c r="M75" s="157"/>
      <c r="N75" s="156"/>
      <c r="O75" s="156"/>
      <c r="P75" s="156"/>
      <c r="Q75" s="156"/>
      <c r="R75" s="157"/>
      <c r="S75" s="157"/>
      <c r="T75" s="157"/>
      <c r="U75" s="157"/>
      <c r="V75" s="157"/>
      <c r="W75" s="157"/>
      <c r="X75" s="157"/>
      <c r="Y75" s="157"/>
      <c r="Z75" s="146"/>
      <c r="AA75" s="146"/>
      <c r="AB75" s="146"/>
      <c r="AC75" s="146"/>
      <c r="AD75" s="146"/>
      <c r="AE75" s="146"/>
      <c r="AF75" s="146"/>
      <c r="AG75" s="146" t="s">
        <v>140</v>
      </c>
      <c r="AH75" s="146"/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</row>
    <row r="76" spans="1:60" outlineLevel="2" x14ac:dyDescent="0.2">
      <c r="A76" s="153"/>
      <c r="B76" s="154"/>
      <c r="C76" s="253" t="s">
        <v>289</v>
      </c>
      <c r="D76" s="254"/>
      <c r="E76" s="254"/>
      <c r="F76" s="254"/>
      <c r="G76" s="254"/>
      <c r="H76" s="157"/>
      <c r="I76" s="157"/>
      <c r="J76" s="157"/>
      <c r="K76" s="157"/>
      <c r="L76" s="157"/>
      <c r="M76" s="157"/>
      <c r="N76" s="156"/>
      <c r="O76" s="156"/>
      <c r="P76" s="156"/>
      <c r="Q76" s="156"/>
      <c r="R76" s="157"/>
      <c r="S76" s="157"/>
      <c r="T76" s="157"/>
      <c r="U76" s="157"/>
      <c r="V76" s="157"/>
      <c r="W76" s="157"/>
      <c r="X76" s="157"/>
      <c r="Y76" s="157"/>
      <c r="Z76" s="146"/>
      <c r="AA76" s="146"/>
      <c r="AB76" s="146"/>
      <c r="AC76" s="146"/>
      <c r="AD76" s="146"/>
      <c r="AE76" s="146"/>
      <c r="AF76" s="146"/>
      <c r="AG76" s="146" t="s">
        <v>225</v>
      </c>
      <c r="AH76" s="146"/>
      <c r="AI76" s="146"/>
      <c r="AJ76" s="146"/>
      <c r="AK76" s="146"/>
      <c r="AL76" s="146"/>
      <c r="AM76" s="146"/>
      <c r="AN76" s="146"/>
      <c r="AO76" s="146"/>
      <c r="AP76" s="146"/>
      <c r="AQ76" s="146"/>
      <c r="AR76" s="146"/>
      <c r="AS76" s="146"/>
      <c r="AT76" s="146"/>
      <c r="AU76" s="146"/>
      <c r="AV76" s="146"/>
      <c r="AW76" s="146"/>
      <c r="AX76" s="146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</row>
    <row r="77" spans="1:60" outlineLevel="2" x14ac:dyDescent="0.2">
      <c r="A77" s="153"/>
      <c r="B77" s="154"/>
      <c r="C77" s="186" t="s">
        <v>444</v>
      </c>
      <c r="D77" s="159"/>
      <c r="E77" s="160"/>
      <c r="F77" s="157"/>
      <c r="G77" s="157"/>
      <c r="H77" s="157"/>
      <c r="I77" s="157"/>
      <c r="J77" s="157"/>
      <c r="K77" s="157"/>
      <c r="L77" s="157"/>
      <c r="M77" s="157"/>
      <c r="N77" s="156"/>
      <c r="O77" s="156"/>
      <c r="P77" s="156"/>
      <c r="Q77" s="156"/>
      <c r="R77" s="157"/>
      <c r="S77" s="157"/>
      <c r="T77" s="157"/>
      <c r="U77" s="157"/>
      <c r="V77" s="157"/>
      <c r="W77" s="157"/>
      <c r="X77" s="157"/>
      <c r="Y77" s="157"/>
      <c r="Z77" s="146"/>
      <c r="AA77" s="146"/>
      <c r="AB77" s="146"/>
      <c r="AC77" s="146"/>
      <c r="AD77" s="146"/>
      <c r="AE77" s="146"/>
      <c r="AF77" s="146"/>
      <c r="AG77" s="146" t="s">
        <v>133</v>
      </c>
      <c r="AH77" s="146">
        <v>0</v>
      </c>
      <c r="AI77" s="146"/>
      <c r="AJ77" s="146"/>
      <c r="AK77" s="146"/>
      <c r="AL77" s="146"/>
      <c r="AM77" s="146"/>
      <c r="AN77" s="146"/>
      <c r="AO77" s="146"/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146"/>
    </row>
    <row r="78" spans="1:60" outlineLevel="3" x14ac:dyDescent="0.2">
      <c r="A78" s="153"/>
      <c r="B78" s="154"/>
      <c r="C78" s="186" t="s">
        <v>445</v>
      </c>
      <c r="D78" s="159"/>
      <c r="E78" s="160">
        <v>0.54</v>
      </c>
      <c r="F78" s="157"/>
      <c r="G78" s="157"/>
      <c r="H78" s="157"/>
      <c r="I78" s="157"/>
      <c r="J78" s="157"/>
      <c r="K78" s="157"/>
      <c r="L78" s="157"/>
      <c r="M78" s="157"/>
      <c r="N78" s="156"/>
      <c r="O78" s="156"/>
      <c r="P78" s="156"/>
      <c r="Q78" s="156"/>
      <c r="R78" s="157"/>
      <c r="S78" s="157"/>
      <c r="T78" s="157"/>
      <c r="U78" s="157"/>
      <c r="V78" s="157"/>
      <c r="W78" s="157"/>
      <c r="X78" s="157"/>
      <c r="Y78" s="157"/>
      <c r="Z78" s="146"/>
      <c r="AA78" s="146"/>
      <c r="AB78" s="146"/>
      <c r="AC78" s="146"/>
      <c r="AD78" s="146"/>
      <c r="AE78" s="146"/>
      <c r="AF78" s="146"/>
      <c r="AG78" s="146" t="s">
        <v>133</v>
      </c>
      <c r="AH78" s="146">
        <v>0</v>
      </c>
      <c r="AI78" s="146"/>
      <c r="AJ78" s="146"/>
      <c r="AK78" s="146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146"/>
    </row>
    <row r="79" spans="1:60" x14ac:dyDescent="0.2">
      <c r="A79" s="162" t="s">
        <v>122</v>
      </c>
      <c r="B79" s="163" t="s">
        <v>74</v>
      </c>
      <c r="C79" s="184" t="s">
        <v>75</v>
      </c>
      <c r="D79" s="164"/>
      <c r="E79" s="165"/>
      <c r="F79" s="166"/>
      <c r="G79" s="166">
        <f>SUMIF(AG80:AG109,"&lt;&gt;NOR",G80:G109)</f>
        <v>0</v>
      </c>
      <c r="H79" s="166"/>
      <c r="I79" s="166">
        <f>SUM(I80:I109)</f>
        <v>0</v>
      </c>
      <c r="J79" s="166"/>
      <c r="K79" s="166">
        <f>SUM(K80:K109)</f>
        <v>0</v>
      </c>
      <c r="L79" s="166"/>
      <c r="M79" s="166">
        <f>SUM(M80:M109)</f>
        <v>0</v>
      </c>
      <c r="N79" s="165"/>
      <c r="O79" s="165">
        <f>SUM(O80:O109)</f>
        <v>0.69000000000000006</v>
      </c>
      <c r="P79" s="165"/>
      <c r="Q79" s="165">
        <f>SUM(Q80:Q109)</f>
        <v>0</v>
      </c>
      <c r="R79" s="166"/>
      <c r="S79" s="166"/>
      <c r="T79" s="167"/>
      <c r="U79" s="161"/>
      <c r="V79" s="161">
        <f>SUM(V80:V109)</f>
        <v>19.309999999999999</v>
      </c>
      <c r="W79" s="161"/>
      <c r="X79" s="161"/>
      <c r="Y79" s="161"/>
      <c r="AG79" t="s">
        <v>123</v>
      </c>
    </row>
    <row r="80" spans="1:60" ht="22.5" outlineLevel="1" x14ac:dyDescent="0.2">
      <c r="A80" s="169">
        <v>18</v>
      </c>
      <c r="B80" s="170" t="s">
        <v>446</v>
      </c>
      <c r="C80" s="185" t="s">
        <v>447</v>
      </c>
      <c r="D80" s="171" t="s">
        <v>137</v>
      </c>
      <c r="E80" s="172">
        <v>9</v>
      </c>
      <c r="F80" s="173"/>
      <c r="G80" s="174">
        <f>ROUND(E80*F80,2)</f>
        <v>0</v>
      </c>
      <c r="H80" s="173"/>
      <c r="I80" s="174">
        <f>ROUND(E80*H80,2)</f>
        <v>0</v>
      </c>
      <c r="J80" s="173"/>
      <c r="K80" s="174">
        <f>ROUND(E80*J80,2)</f>
        <v>0</v>
      </c>
      <c r="L80" s="174">
        <v>21</v>
      </c>
      <c r="M80" s="174">
        <f>G80*(1+L80/100)</f>
        <v>0</v>
      </c>
      <c r="N80" s="172">
        <v>0</v>
      </c>
      <c r="O80" s="172">
        <f>ROUND(E80*N80,2)</f>
        <v>0</v>
      </c>
      <c r="P80" s="172">
        <v>0</v>
      </c>
      <c r="Q80" s="172">
        <f>ROUND(E80*P80,2)</f>
        <v>0</v>
      </c>
      <c r="R80" s="174" t="s">
        <v>287</v>
      </c>
      <c r="S80" s="174" t="s">
        <v>128</v>
      </c>
      <c r="T80" s="175" t="s">
        <v>128</v>
      </c>
      <c r="U80" s="157">
        <v>3.5999999999999997E-2</v>
      </c>
      <c r="V80" s="157">
        <f>ROUND(E80*U80,2)</f>
        <v>0.32</v>
      </c>
      <c r="W80" s="157"/>
      <c r="X80" s="157" t="s">
        <v>129</v>
      </c>
      <c r="Y80" s="157" t="s">
        <v>130</v>
      </c>
      <c r="Z80" s="146"/>
      <c r="AA80" s="146"/>
      <c r="AB80" s="146"/>
      <c r="AC80" s="146"/>
      <c r="AD80" s="146"/>
      <c r="AE80" s="146"/>
      <c r="AF80" s="146"/>
      <c r="AG80" s="146" t="s">
        <v>131</v>
      </c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146"/>
    </row>
    <row r="81" spans="1:60" outlineLevel="2" x14ac:dyDescent="0.2">
      <c r="A81" s="153"/>
      <c r="B81" s="154"/>
      <c r="C81" s="249" t="s">
        <v>288</v>
      </c>
      <c r="D81" s="250"/>
      <c r="E81" s="250"/>
      <c r="F81" s="250"/>
      <c r="G81" s="250"/>
      <c r="H81" s="157"/>
      <c r="I81" s="157"/>
      <c r="J81" s="157"/>
      <c r="K81" s="157"/>
      <c r="L81" s="157"/>
      <c r="M81" s="157"/>
      <c r="N81" s="156"/>
      <c r="O81" s="156"/>
      <c r="P81" s="156"/>
      <c r="Q81" s="156"/>
      <c r="R81" s="157"/>
      <c r="S81" s="157"/>
      <c r="T81" s="157"/>
      <c r="U81" s="157"/>
      <c r="V81" s="157"/>
      <c r="W81" s="157"/>
      <c r="X81" s="157"/>
      <c r="Y81" s="157"/>
      <c r="Z81" s="146"/>
      <c r="AA81" s="146"/>
      <c r="AB81" s="146"/>
      <c r="AC81" s="146"/>
      <c r="AD81" s="146"/>
      <c r="AE81" s="146"/>
      <c r="AF81" s="146"/>
      <c r="AG81" s="146" t="s">
        <v>140</v>
      </c>
      <c r="AH81" s="146"/>
      <c r="AI81" s="146"/>
      <c r="AJ81" s="146"/>
      <c r="AK81" s="146"/>
      <c r="AL81" s="146"/>
      <c r="AM81" s="146"/>
      <c r="AN81" s="146"/>
      <c r="AO81" s="146"/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146"/>
    </row>
    <row r="82" spans="1:60" outlineLevel="1" x14ac:dyDescent="0.2">
      <c r="A82" s="169">
        <v>19</v>
      </c>
      <c r="B82" s="170" t="s">
        <v>321</v>
      </c>
      <c r="C82" s="185" t="s">
        <v>322</v>
      </c>
      <c r="D82" s="171" t="s">
        <v>308</v>
      </c>
      <c r="E82" s="172">
        <v>2</v>
      </c>
      <c r="F82" s="173"/>
      <c r="G82" s="174">
        <f>ROUND(E82*F82,2)</f>
        <v>0</v>
      </c>
      <c r="H82" s="173"/>
      <c r="I82" s="174">
        <f>ROUND(E82*H82,2)</f>
        <v>0</v>
      </c>
      <c r="J82" s="173"/>
      <c r="K82" s="174">
        <f>ROUND(E82*J82,2)</f>
        <v>0</v>
      </c>
      <c r="L82" s="174">
        <v>21</v>
      </c>
      <c r="M82" s="174">
        <f>G82*(1+L82/100)</f>
        <v>0</v>
      </c>
      <c r="N82" s="172">
        <v>0</v>
      </c>
      <c r="O82" s="172">
        <f>ROUND(E82*N82,2)</f>
        <v>0</v>
      </c>
      <c r="P82" s="172">
        <v>0</v>
      </c>
      <c r="Q82" s="172">
        <f>ROUND(E82*P82,2)</f>
        <v>0</v>
      </c>
      <c r="R82" s="174" t="s">
        <v>287</v>
      </c>
      <c r="S82" s="174" t="s">
        <v>128</v>
      </c>
      <c r="T82" s="175" t="s">
        <v>128</v>
      </c>
      <c r="U82" s="157">
        <v>0.28320000000000001</v>
      </c>
      <c r="V82" s="157">
        <f>ROUND(E82*U82,2)</f>
        <v>0.56999999999999995</v>
      </c>
      <c r="W82" s="157"/>
      <c r="X82" s="157" t="s">
        <v>129</v>
      </c>
      <c r="Y82" s="157" t="s">
        <v>130</v>
      </c>
      <c r="Z82" s="146"/>
      <c r="AA82" s="146"/>
      <c r="AB82" s="146"/>
      <c r="AC82" s="146"/>
      <c r="AD82" s="146"/>
      <c r="AE82" s="146"/>
      <c r="AF82" s="146"/>
      <c r="AG82" s="146" t="s">
        <v>131</v>
      </c>
      <c r="AH82" s="146"/>
      <c r="AI82" s="146"/>
      <c r="AJ82" s="146"/>
      <c r="AK82" s="146"/>
      <c r="AL82" s="146"/>
      <c r="AM82" s="146"/>
      <c r="AN82" s="146"/>
      <c r="AO82" s="146"/>
      <c r="AP82" s="146"/>
      <c r="AQ82" s="146"/>
      <c r="AR82" s="146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146"/>
    </row>
    <row r="83" spans="1:60" outlineLevel="2" x14ac:dyDescent="0.2">
      <c r="A83" s="153"/>
      <c r="B83" s="154"/>
      <c r="C83" s="249" t="s">
        <v>288</v>
      </c>
      <c r="D83" s="250"/>
      <c r="E83" s="250"/>
      <c r="F83" s="250"/>
      <c r="G83" s="250"/>
      <c r="H83" s="157"/>
      <c r="I83" s="157"/>
      <c r="J83" s="157"/>
      <c r="K83" s="157"/>
      <c r="L83" s="157"/>
      <c r="M83" s="157"/>
      <c r="N83" s="156"/>
      <c r="O83" s="156"/>
      <c r="P83" s="156"/>
      <c r="Q83" s="156"/>
      <c r="R83" s="157"/>
      <c r="S83" s="157"/>
      <c r="T83" s="157"/>
      <c r="U83" s="157"/>
      <c r="V83" s="157"/>
      <c r="W83" s="157"/>
      <c r="X83" s="157"/>
      <c r="Y83" s="157"/>
      <c r="Z83" s="146"/>
      <c r="AA83" s="146"/>
      <c r="AB83" s="146"/>
      <c r="AC83" s="146"/>
      <c r="AD83" s="146"/>
      <c r="AE83" s="146"/>
      <c r="AF83" s="146"/>
      <c r="AG83" s="146" t="s">
        <v>140</v>
      </c>
      <c r="AH83" s="146"/>
      <c r="AI83" s="146"/>
      <c r="AJ83" s="146"/>
      <c r="AK83" s="146"/>
      <c r="AL83" s="146"/>
      <c r="AM83" s="146"/>
      <c r="AN83" s="146"/>
      <c r="AO83" s="146"/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146"/>
    </row>
    <row r="84" spans="1:60" outlineLevel="1" x14ac:dyDescent="0.2">
      <c r="A84" s="169">
        <v>20</v>
      </c>
      <c r="B84" s="170" t="s">
        <v>321</v>
      </c>
      <c r="C84" s="185" t="s">
        <v>322</v>
      </c>
      <c r="D84" s="171" t="s">
        <v>308</v>
      </c>
      <c r="E84" s="172">
        <v>2</v>
      </c>
      <c r="F84" s="173"/>
      <c r="G84" s="174">
        <f>ROUND(E84*F84,2)</f>
        <v>0</v>
      </c>
      <c r="H84" s="173"/>
      <c r="I84" s="174">
        <f>ROUND(E84*H84,2)</f>
        <v>0</v>
      </c>
      <c r="J84" s="173"/>
      <c r="K84" s="174">
        <f>ROUND(E84*J84,2)</f>
        <v>0</v>
      </c>
      <c r="L84" s="174">
        <v>21</v>
      </c>
      <c r="M84" s="174">
        <f>G84*(1+L84/100)</f>
        <v>0</v>
      </c>
      <c r="N84" s="172">
        <v>0</v>
      </c>
      <c r="O84" s="172">
        <f>ROUND(E84*N84,2)</f>
        <v>0</v>
      </c>
      <c r="P84" s="172">
        <v>0</v>
      </c>
      <c r="Q84" s="172">
        <f>ROUND(E84*P84,2)</f>
        <v>0</v>
      </c>
      <c r="R84" s="174" t="s">
        <v>287</v>
      </c>
      <c r="S84" s="174" t="s">
        <v>128</v>
      </c>
      <c r="T84" s="175" t="s">
        <v>128</v>
      </c>
      <c r="U84" s="157">
        <v>0.28320000000000001</v>
      </c>
      <c r="V84" s="157">
        <f>ROUND(E84*U84,2)</f>
        <v>0.56999999999999995</v>
      </c>
      <c r="W84" s="157"/>
      <c r="X84" s="157" t="s">
        <v>129</v>
      </c>
      <c r="Y84" s="157" t="s">
        <v>130</v>
      </c>
      <c r="Z84" s="146"/>
      <c r="AA84" s="146"/>
      <c r="AB84" s="146"/>
      <c r="AC84" s="146"/>
      <c r="AD84" s="146"/>
      <c r="AE84" s="146"/>
      <c r="AF84" s="146"/>
      <c r="AG84" s="146" t="s">
        <v>131</v>
      </c>
      <c r="AH84" s="146"/>
      <c r="AI84" s="146"/>
      <c r="AJ84" s="146"/>
      <c r="AK84" s="146"/>
      <c r="AL84" s="146"/>
      <c r="AM84" s="146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146"/>
    </row>
    <row r="85" spans="1:60" outlineLevel="2" x14ac:dyDescent="0.2">
      <c r="A85" s="153"/>
      <c r="B85" s="154"/>
      <c r="C85" s="249" t="s">
        <v>288</v>
      </c>
      <c r="D85" s="250"/>
      <c r="E85" s="250"/>
      <c r="F85" s="250"/>
      <c r="G85" s="250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6"/>
      <c r="AA85" s="146"/>
      <c r="AB85" s="146"/>
      <c r="AC85" s="146"/>
      <c r="AD85" s="146"/>
      <c r="AE85" s="146"/>
      <c r="AF85" s="146"/>
      <c r="AG85" s="146" t="s">
        <v>140</v>
      </c>
      <c r="AH85" s="146"/>
      <c r="AI85" s="146"/>
      <c r="AJ85" s="146"/>
      <c r="AK85" s="146"/>
      <c r="AL85" s="146"/>
      <c r="AM85" s="146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146"/>
    </row>
    <row r="86" spans="1:60" outlineLevel="1" x14ac:dyDescent="0.2">
      <c r="A86" s="177">
        <v>21</v>
      </c>
      <c r="B86" s="178" t="s">
        <v>448</v>
      </c>
      <c r="C86" s="187" t="s">
        <v>449</v>
      </c>
      <c r="D86" s="179" t="s">
        <v>308</v>
      </c>
      <c r="E86" s="180">
        <v>1</v>
      </c>
      <c r="F86" s="181"/>
      <c r="G86" s="182">
        <f>ROUND(E86*F86,2)</f>
        <v>0</v>
      </c>
      <c r="H86" s="181"/>
      <c r="I86" s="182">
        <f>ROUND(E86*H86,2)</f>
        <v>0</v>
      </c>
      <c r="J86" s="181"/>
      <c r="K86" s="182">
        <f>ROUND(E86*J86,2)</f>
        <v>0</v>
      </c>
      <c r="L86" s="182">
        <v>21</v>
      </c>
      <c r="M86" s="182">
        <f>G86*(1+L86/100)</f>
        <v>0</v>
      </c>
      <c r="N86" s="180">
        <v>8.0000000000000007E-5</v>
      </c>
      <c r="O86" s="180">
        <f>ROUND(E86*N86,2)</f>
        <v>0</v>
      </c>
      <c r="P86" s="180">
        <v>0</v>
      </c>
      <c r="Q86" s="180">
        <f>ROUND(E86*P86,2)</f>
        <v>0</v>
      </c>
      <c r="R86" s="182" t="s">
        <v>287</v>
      </c>
      <c r="S86" s="182" t="s">
        <v>128</v>
      </c>
      <c r="T86" s="183" t="s">
        <v>128</v>
      </c>
      <c r="U86" s="157">
        <v>0.92</v>
      </c>
      <c r="V86" s="157">
        <f>ROUND(E86*U86,2)</f>
        <v>0.92</v>
      </c>
      <c r="W86" s="157"/>
      <c r="X86" s="157" t="s">
        <v>129</v>
      </c>
      <c r="Y86" s="157" t="s">
        <v>130</v>
      </c>
      <c r="Z86" s="146"/>
      <c r="AA86" s="146"/>
      <c r="AB86" s="146"/>
      <c r="AC86" s="146"/>
      <c r="AD86" s="146"/>
      <c r="AE86" s="146"/>
      <c r="AF86" s="146"/>
      <c r="AG86" s="146" t="s">
        <v>131</v>
      </c>
      <c r="AH86" s="146"/>
      <c r="AI86" s="146"/>
      <c r="AJ86" s="146"/>
      <c r="AK86" s="146"/>
      <c r="AL86" s="146"/>
      <c r="AM86" s="146"/>
      <c r="AN86" s="146"/>
      <c r="AO86" s="146"/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146"/>
    </row>
    <row r="87" spans="1:60" ht="22.5" outlineLevel="1" x14ac:dyDescent="0.2">
      <c r="A87" s="177">
        <v>22</v>
      </c>
      <c r="B87" s="178" t="s">
        <v>450</v>
      </c>
      <c r="C87" s="187" t="s">
        <v>451</v>
      </c>
      <c r="D87" s="179" t="s">
        <v>308</v>
      </c>
      <c r="E87" s="180">
        <v>2</v>
      </c>
      <c r="F87" s="181"/>
      <c r="G87" s="182">
        <f>ROUND(E87*F87,2)</f>
        <v>0</v>
      </c>
      <c r="H87" s="181"/>
      <c r="I87" s="182">
        <f>ROUND(E87*H87,2)</f>
        <v>0</v>
      </c>
      <c r="J87" s="181"/>
      <c r="K87" s="182">
        <f>ROUND(E87*J87,2)</f>
        <v>0</v>
      </c>
      <c r="L87" s="182">
        <v>21</v>
      </c>
      <c r="M87" s="182">
        <f>G87*(1+L87/100)</f>
        <v>0</v>
      </c>
      <c r="N87" s="180">
        <v>2.1000000000000001E-4</v>
      </c>
      <c r="O87" s="180">
        <f>ROUND(E87*N87,2)</f>
        <v>0</v>
      </c>
      <c r="P87" s="180">
        <v>0</v>
      </c>
      <c r="Q87" s="180">
        <f>ROUND(E87*P87,2)</f>
        <v>0</v>
      </c>
      <c r="R87" s="182" t="s">
        <v>287</v>
      </c>
      <c r="S87" s="182" t="s">
        <v>128</v>
      </c>
      <c r="T87" s="183" t="s">
        <v>128</v>
      </c>
      <c r="U87" s="157">
        <v>1.278</v>
      </c>
      <c r="V87" s="157">
        <f>ROUND(E87*U87,2)</f>
        <v>2.56</v>
      </c>
      <c r="W87" s="157"/>
      <c r="X87" s="157" t="s">
        <v>129</v>
      </c>
      <c r="Y87" s="157" t="s">
        <v>130</v>
      </c>
      <c r="Z87" s="146"/>
      <c r="AA87" s="146"/>
      <c r="AB87" s="146"/>
      <c r="AC87" s="146"/>
      <c r="AD87" s="146"/>
      <c r="AE87" s="146"/>
      <c r="AF87" s="146"/>
      <c r="AG87" s="146" t="s">
        <v>131</v>
      </c>
      <c r="AH87" s="146"/>
      <c r="AI87" s="14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146"/>
    </row>
    <row r="88" spans="1:60" outlineLevel="1" x14ac:dyDescent="0.2">
      <c r="A88" s="169">
        <v>23</v>
      </c>
      <c r="B88" s="170" t="s">
        <v>327</v>
      </c>
      <c r="C88" s="185" t="s">
        <v>328</v>
      </c>
      <c r="D88" s="171" t="s">
        <v>137</v>
      </c>
      <c r="E88" s="172">
        <v>9</v>
      </c>
      <c r="F88" s="173"/>
      <c r="G88" s="174">
        <f>ROUND(E88*F88,2)</f>
        <v>0</v>
      </c>
      <c r="H88" s="173"/>
      <c r="I88" s="174">
        <f>ROUND(E88*H88,2)</f>
        <v>0</v>
      </c>
      <c r="J88" s="173"/>
      <c r="K88" s="174">
        <f>ROUND(E88*J88,2)</f>
        <v>0</v>
      </c>
      <c r="L88" s="174">
        <v>21</v>
      </c>
      <c r="M88" s="174">
        <f>G88*(1+L88/100)</f>
        <v>0</v>
      </c>
      <c r="N88" s="172">
        <v>0</v>
      </c>
      <c r="O88" s="172">
        <f>ROUND(E88*N88,2)</f>
        <v>0</v>
      </c>
      <c r="P88" s="172">
        <v>0</v>
      </c>
      <c r="Q88" s="172">
        <f>ROUND(E88*P88,2)</f>
        <v>0</v>
      </c>
      <c r="R88" s="174" t="s">
        <v>287</v>
      </c>
      <c r="S88" s="174" t="s">
        <v>128</v>
      </c>
      <c r="T88" s="175" t="s">
        <v>128</v>
      </c>
      <c r="U88" s="157">
        <v>4.3999999999999997E-2</v>
      </c>
      <c r="V88" s="157">
        <f>ROUND(E88*U88,2)</f>
        <v>0.4</v>
      </c>
      <c r="W88" s="157"/>
      <c r="X88" s="157" t="s">
        <v>129</v>
      </c>
      <c r="Y88" s="157" t="s">
        <v>130</v>
      </c>
      <c r="Z88" s="146"/>
      <c r="AA88" s="146"/>
      <c r="AB88" s="146"/>
      <c r="AC88" s="146"/>
      <c r="AD88" s="146"/>
      <c r="AE88" s="146"/>
      <c r="AF88" s="146"/>
      <c r="AG88" s="146" t="s">
        <v>131</v>
      </c>
      <c r="AH88" s="146"/>
      <c r="AI88" s="146"/>
      <c r="AJ88" s="146"/>
      <c r="AK88" s="146"/>
      <c r="AL88" s="146"/>
      <c r="AM88" s="146"/>
      <c r="AN88" s="146"/>
      <c r="AO88" s="146"/>
      <c r="AP88" s="146"/>
      <c r="AQ88" s="146"/>
      <c r="AR88" s="146"/>
      <c r="AS88" s="146"/>
      <c r="AT88" s="146"/>
      <c r="AU88" s="146"/>
      <c r="AV88" s="146"/>
      <c r="AW88" s="146"/>
      <c r="AX88" s="146"/>
      <c r="AY88" s="146"/>
      <c r="AZ88" s="146"/>
      <c r="BA88" s="146"/>
      <c r="BB88" s="146"/>
      <c r="BC88" s="146"/>
      <c r="BD88" s="146"/>
      <c r="BE88" s="146"/>
      <c r="BF88" s="146"/>
      <c r="BG88" s="146"/>
      <c r="BH88" s="146"/>
    </row>
    <row r="89" spans="1:60" outlineLevel="2" x14ac:dyDescent="0.2">
      <c r="A89" s="153"/>
      <c r="B89" s="154"/>
      <c r="C89" s="249" t="s">
        <v>329</v>
      </c>
      <c r="D89" s="250"/>
      <c r="E89" s="250"/>
      <c r="F89" s="250"/>
      <c r="G89" s="250"/>
      <c r="H89" s="157"/>
      <c r="I89" s="157"/>
      <c r="J89" s="157"/>
      <c r="K89" s="157"/>
      <c r="L89" s="157"/>
      <c r="M89" s="157"/>
      <c r="N89" s="156"/>
      <c r="O89" s="156"/>
      <c r="P89" s="156"/>
      <c r="Q89" s="156"/>
      <c r="R89" s="157"/>
      <c r="S89" s="157"/>
      <c r="T89" s="157"/>
      <c r="U89" s="157"/>
      <c r="V89" s="157"/>
      <c r="W89" s="157"/>
      <c r="X89" s="157"/>
      <c r="Y89" s="157"/>
      <c r="Z89" s="146"/>
      <c r="AA89" s="146"/>
      <c r="AB89" s="146"/>
      <c r="AC89" s="146"/>
      <c r="AD89" s="146"/>
      <c r="AE89" s="146"/>
      <c r="AF89" s="146"/>
      <c r="AG89" s="146" t="s">
        <v>140</v>
      </c>
      <c r="AH89" s="146"/>
      <c r="AI89" s="146"/>
      <c r="AJ89" s="146"/>
      <c r="AK89" s="146"/>
      <c r="AL89" s="146"/>
      <c r="AM89" s="146"/>
      <c r="AN89" s="146"/>
      <c r="AO89" s="146"/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76" t="str">
        <f>C89</f>
        <v>přísun, montáže, demontáže a odsunu zkoušecího čerpadla, napuštění tlakovou vodou a dodání vody pro tlakovou zkoušku,</v>
      </c>
      <c r="BB89" s="146"/>
      <c r="BC89" s="146"/>
      <c r="BD89" s="146"/>
      <c r="BE89" s="146"/>
      <c r="BF89" s="146"/>
      <c r="BG89" s="146"/>
      <c r="BH89" s="146"/>
    </row>
    <row r="90" spans="1:60" outlineLevel="1" x14ac:dyDescent="0.2">
      <c r="A90" s="169">
        <v>24</v>
      </c>
      <c r="B90" s="170" t="s">
        <v>452</v>
      </c>
      <c r="C90" s="185" t="s">
        <v>453</v>
      </c>
      <c r="D90" s="171" t="s">
        <v>137</v>
      </c>
      <c r="E90" s="172">
        <v>9</v>
      </c>
      <c r="F90" s="173"/>
      <c r="G90" s="174">
        <f>ROUND(E90*F90,2)</f>
        <v>0</v>
      </c>
      <c r="H90" s="173"/>
      <c r="I90" s="174">
        <f>ROUND(E90*H90,2)</f>
        <v>0</v>
      </c>
      <c r="J90" s="173"/>
      <c r="K90" s="174">
        <f>ROUND(E90*J90,2)</f>
        <v>0</v>
      </c>
      <c r="L90" s="174">
        <v>21</v>
      </c>
      <c r="M90" s="174">
        <f>G90*(1+L90/100)</f>
        <v>0</v>
      </c>
      <c r="N90" s="172">
        <v>0</v>
      </c>
      <c r="O90" s="172">
        <f>ROUND(E90*N90,2)</f>
        <v>0</v>
      </c>
      <c r="P90" s="172">
        <v>0</v>
      </c>
      <c r="Q90" s="172">
        <f>ROUND(E90*P90,2)</f>
        <v>0</v>
      </c>
      <c r="R90" s="174" t="s">
        <v>287</v>
      </c>
      <c r="S90" s="174" t="s">
        <v>128</v>
      </c>
      <c r="T90" s="175" t="s">
        <v>128</v>
      </c>
      <c r="U90" s="157">
        <v>0.15</v>
      </c>
      <c r="V90" s="157">
        <f>ROUND(E90*U90,2)</f>
        <v>1.35</v>
      </c>
      <c r="W90" s="157"/>
      <c r="X90" s="157" t="s">
        <v>129</v>
      </c>
      <c r="Y90" s="157" t="s">
        <v>130</v>
      </c>
      <c r="Z90" s="146"/>
      <c r="AA90" s="146"/>
      <c r="AB90" s="146"/>
      <c r="AC90" s="146"/>
      <c r="AD90" s="146"/>
      <c r="AE90" s="146"/>
      <c r="AF90" s="146"/>
      <c r="AG90" s="146" t="s">
        <v>131</v>
      </c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</row>
    <row r="91" spans="1:60" outlineLevel="2" x14ac:dyDescent="0.2">
      <c r="A91" s="153"/>
      <c r="B91" s="154"/>
      <c r="C91" s="249" t="s">
        <v>336</v>
      </c>
      <c r="D91" s="250"/>
      <c r="E91" s="250"/>
      <c r="F91" s="250"/>
      <c r="G91" s="250"/>
      <c r="H91" s="157"/>
      <c r="I91" s="157"/>
      <c r="J91" s="157"/>
      <c r="K91" s="157"/>
      <c r="L91" s="157"/>
      <c r="M91" s="157"/>
      <c r="N91" s="156"/>
      <c r="O91" s="156"/>
      <c r="P91" s="156"/>
      <c r="Q91" s="156"/>
      <c r="R91" s="157"/>
      <c r="S91" s="157"/>
      <c r="T91" s="157"/>
      <c r="U91" s="157"/>
      <c r="V91" s="157"/>
      <c r="W91" s="157"/>
      <c r="X91" s="157"/>
      <c r="Y91" s="157"/>
      <c r="Z91" s="146"/>
      <c r="AA91" s="146"/>
      <c r="AB91" s="146"/>
      <c r="AC91" s="146"/>
      <c r="AD91" s="146"/>
      <c r="AE91" s="146"/>
      <c r="AF91" s="146"/>
      <c r="AG91" s="146" t="s">
        <v>140</v>
      </c>
      <c r="AH91" s="146"/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76" t="str">
        <f>C91</f>
        <v>napuštění a vypuštění vody, dodání vody a desinfekčního prostředku, náklady na bakteriologický rozbor vody,</v>
      </c>
      <c r="BB91" s="146"/>
      <c r="BC91" s="146"/>
      <c r="BD91" s="146"/>
      <c r="BE91" s="146"/>
      <c r="BF91" s="146"/>
      <c r="BG91" s="146"/>
      <c r="BH91" s="146"/>
    </row>
    <row r="92" spans="1:60" outlineLevel="1" x14ac:dyDescent="0.2">
      <c r="A92" s="169">
        <v>25</v>
      </c>
      <c r="B92" s="170" t="s">
        <v>454</v>
      </c>
      <c r="C92" s="185" t="s">
        <v>455</v>
      </c>
      <c r="D92" s="171" t="s">
        <v>308</v>
      </c>
      <c r="E92" s="172">
        <v>1</v>
      </c>
      <c r="F92" s="173"/>
      <c r="G92" s="174">
        <f>ROUND(E92*F92,2)</f>
        <v>0</v>
      </c>
      <c r="H92" s="173"/>
      <c r="I92" s="174">
        <f>ROUND(E92*H92,2)</f>
        <v>0</v>
      </c>
      <c r="J92" s="173"/>
      <c r="K92" s="174">
        <f>ROUND(E92*J92,2)</f>
        <v>0</v>
      </c>
      <c r="L92" s="174">
        <v>21</v>
      </c>
      <c r="M92" s="174">
        <f>G92*(1+L92/100)</f>
        <v>0</v>
      </c>
      <c r="N92" s="172">
        <v>0.51066</v>
      </c>
      <c r="O92" s="172">
        <f>ROUND(E92*N92,2)</f>
        <v>0.51</v>
      </c>
      <c r="P92" s="172">
        <v>0</v>
      </c>
      <c r="Q92" s="172">
        <f>ROUND(E92*P92,2)</f>
        <v>0</v>
      </c>
      <c r="R92" s="174" t="s">
        <v>456</v>
      </c>
      <c r="S92" s="174" t="s">
        <v>128</v>
      </c>
      <c r="T92" s="175" t="s">
        <v>128</v>
      </c>
      <c r="U92" s="157">
        <v>1.0986</v>
      </c>
      <c r="V92" s="157">
        <f>ROUND(E92*U92,2)</f>
        <v>1.1000000000000001</v>
      </c>
      <c r="W92" s="157"/>
      <c r="X92" s="157" t="s">
        <v>129</v>
      </c>
      <c r="Y92" s="157" t="s">
        <v>130</v>
      </c>
      <c r="Z92" s="146"/>
      <c r="AA92" s="146"/>
      <c r="AB92" s="146"/>
      <c r="AC92" s="146"/>
      <c r="AD92" s="146"/>
      <c r="AE92" s="146"/>
      <c r="AF92" s="146"/>
      <c r="AG92" s="146" t="s">
        <v>131</v>
      </c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  <c r="AY92" s="146"/>
      <c r="AZ92" s="146"/>
      <c r="BA92" s="146"/>
      <c r="BB92" s="146"/>
      <c r="BC92" s="146"/>
      <c r="BD92" s="146"/>
      <c r="BE92" s="146"/>
      <c r="BF92" s="146"/>
      <c r="BG92" s="146"/>
      <c r="BH92" s="146"/>
    </row>
    <row r="93" spans="1:60" outlineLevel="2" x14ac:dyDescent="0.2">
      <c r="A93" s="153"/>
      <c r="B93" s="154"/>
      <c r="C93" s="251" t="s">
        <v>457</v>
      </c>
      <c r="D93" s="252"/>
      <c r="E93" s="252"/>
      <c r="F93" s="252"/>
      <c r="G93" s="252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6"/>
      <c r="AA93" s="146"/>
      <c r="AB93" s="146"/>
      <c r="AC93" s="146"/>
      <c r="AD93" s="146"/>
      <c r="AE93" s="146"/>
      <c r="AF93" s="146"/>
      <c r="AG93" s="146" t="s">
        <v>225</v>
      </c>
      <c r="AH93" s="146"/>
      <c r="AI93" s="146"/>
      <c r="AJ93" s="146"/>
      <c r="AK93" s="146"/>
      <c r="AL93" s="146"/>
      <c r="AM93" s="146"/>
      <c r="AN93" s="146"/>
      <c r="AO93" s="146"/>
      <c r="AP93" s="146"/>
      <c r="AQ93" s="146"/>
      <c r="AR93" s="146"/>
      <c r="AS93" s="146"/>
      <c r="AT93" s="146"/>
      <c r="AU93" s="146"/>
      <c r="AV93" s="146"/>
      <c r="AW93" s="146"/>
      <c r="AX93" s="146"/>
      <c r="AY93" s="146"/>
      <c r="AZ93" s="146"/>
      <c r="BA93" s="146"/>
      <c r="BB93" s="146"/>
      <c r="BC93" s="146"/>
      <c r="BD93" s="146"/>
      <c r="BE93" s="146"/>
      <c r="BF93" s="146"/>
      <c r="BG93" s="146"/>
      <c r="BH93" s="146"/>
    </row>
    <row r="94" spans="1:60" outlineLevel="1" x14ac:dyDescent="0.2">
      <c r="A94" s="177">
        <v>26</v>
      </c>
      <c r="B94" s="178" t="s">
        <v>458</v>
      </c>
      <c r="C94" s="187" t="s">
        <v>459</v>
      </c>
      <c r="D94" s="179" t="s">
        <v>308</v>
      </c>
      <c r="E94" s="180">
        <v>2</v>
      </c>
      <c r="F94" s="181"/>
      <c r="G94" s="182">
        <f>ROUND(E94*F94,2)</f>
        <v>0</v>
      </c>
      <c r="H94" s="181"/>
      <c r="I94" s="182">
        <f>ROUND(E94*H94,2)</f>
        <v>0</v>
      </c>
      <c r="J94" s="181"/>
      <c r="K94" s="182">
        <f>ROUND(E94*J94,2)</f>
        <v>0</v>
      </c>
      <c r="L94" s="182">
        <v>21</v>
      </c>
      <c r="M94" s="182">
        <f>G94*(1+L94/100)</f>
        <v>0</v>
      </c>
      <c r="N94" s="180">
        <v>4.6800000000000001E-3</v>
      </c>
      <c r="O94" s="180">
        <f>ROUND(E94*N94,2)</f>
        <v>0.01</v>
      </c>
      <c r="P94" s="180">
        <v>0</v>
      </c>
      <c r="Q94" s="180">
        <f>ROUND(E94*P94,2)</f>
        <v>0</v>
      </c>
      <c r="R94" s="182" t="s">
        <v>287</v>
      </c>
      <c r="S94" s="182" t="s">
        <v>128</v>
      </c>
      <c r="T94" s="183" t="s">
        <v>128</v>
      </c>
      <c r="U94" s="157">
        <v>0.68</v>
      </c>
      <c r="V94" s="157">
        <f>ROUND(E94*U94,2)</f>
        <v>1.36</v>
      </c>
      <c r="W94" s="157"/>
      <c r="X94" s="157" t="s">
        <v>129</v>
      </c>
      <c r="Y94" s="157" t="s">
        <v>130</v>
      </c>
      <c r="Z94" s="146"/>
      <c r="AA94" s="146"/>
      <c r="AB94" s="146"/>
      <c r="AC94" s="146"/>
      <c r="AD94" s="146"/>
      <c r="AE94" s="146"/>
      <c r="AF94" s="146"/>
      <c r="AG94" s="146" t="s">
        <v>131</v>
      </c>
      <c r="AH94" s="146"/>
      <c r="AI94" s="14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E94" s="146"/>
      <c r="BF94" s="146"/>
      <c r="BG94" s="146"/>
      <c r="BH94" s="146"/>
    </row>
    <row r="95" spans="1:60" outlineLevel="1" x14ac:dyDescent="0.2">
      <c r="A95" s="177">
        <v>27</v>
      </c>
      <c r="B95" s="178" t="s">
        <v>345</v>
      </c>
      <c r="C95" s="187" t="s">
        <v>346</v>
      </c>
      <c r="D95" s="179" t="s">
        <v>137</v>
      </c>
      <c r="E95" s="180">
        <v>15</v>
      </c>
      <c r="F95" s="181"/>
      <c r="G95" s="182">
        <f>ROUND(E95*F95,2)</f>
        <v>0</v>
      </c>
      <c r="H95" s="181"/>
      <c r="I95" s="182">
        <f>ROUND(E95*H95,2)</f>
        <v>0</v>
      </c>
      <c r="J95" s="181"/>
      <c r="K95" s="182">
        <f>ROUND(E95*J95,2)</f>
        <v>0</v>
      </c>
      <c r="L95" s="182">
        <v>21</v>
      </c>
      <c r="M95" s="182">
        <f>G95*(1+L95/100)</f>
        <v>0</v>
      </c>
      <c r="N95" s="180">
        <v>0</v>
      </c>
      <c r="O95" s="180">
        <f>ROUND(E95*N95,2)</f>
        <v>0</v>
      </c>
      <c r="P95" s="180">
        <v>0</v>
      </c>
      <c r="Q95" s="180">
        <f>ROUND(E95*P95,2)</f>
        <v>0</v>
      </c>
      <c r="R95" s="182" t="s">
        <v>287</v>
      </c>
      <c r="S95" s="182" t="s">
        <v>128</v>
      </c>
      <c r="T95" s="183" t="s">
        <v>128</v>
      </c>
      <c r="U95" s="157">
        <v>2.5999999999999999E-2</v>
      </c>
      <c r="V95" s="157">
        <f>ROUND(E95*U95,2)</f>
        <v>0.39</v>
      </c>
      <c r="W95" s="157"/>
      <c r="X95" s="157" t="s">
        <v>129</v>
      </c>
      <c r="Y95" s="157" t="s">
        <v>130</v>
      </c>
      <c r="Z95" s="146"/>
      <c r="AA95" s="146"/>
      <c r="AB95" s="146"/>
      <c r="AC95" s="146"/>
      <c r="AD95" s="146"/>
      <c r="AE95" s="146"/>
      <c r="AF95" s="146"/>
      <c r="AG95" s="146" t="s">
        <v>131</v>
      </c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  <c r="AY95" s="146"/>
      <c r="AZ95" s="146"/>
      <c r="BA95" s="146"/>
      <c r="BB95" s="146"/>
      <c r="BC95" s="146"/>
      <c r="BD95" s="146"/>
      <c r="BE95" s="146"/>
      <c r="BF95" s="146"/>
      <c r="BG95" s="146"/>
      <c r="BH95" s="146"/>
    </row>
    <row r="96" spans="1:60" outlineLevel="1" x14ac:dyDescent="0.2">
      <c r="A96" s="177">
        <v>28</v>
      </c>
      <c r="B96" s="178" t="s">
        <v>347</v>
      </c>
      <c r="C96" s="187" t="s">
        <v>348</v>
      </c>
      <c r="D96" s="179" t="s">
        <v>137</v>
      </c>
      <c r="E96" s="180">
        <v>25</v>
      </c>
      <c r="F96" s="181"/>
      <c r="G96" s="182">
        <f>ROUND(E96*F96,2)</f>
        <v>0</v>
      </c>
      <c r="H96" s="181"/>
      <c r="I96" s="182">
        <f>ROUND(E96*H96,2)</f>
        <v>0</v>
      </c>
      <c r="J96" s="181"/>
      <c r="K96" s="182">
        <f>ROUND(E96*J96,2)</f>
        <v>0</v>
      </c>
      <c r="L96" s="182">
        <v>21</v>
      </c>
      <c r="M96" s="182">
        <f>G96*(1+L96/100)</f>
        <v>0</v>
      </c>
      <c r="N96" s="180">
        <v>5.0000000000000002E-5</v>
      </c>
      <c r="O96" s="180">
        <f>ROUND(E96*N96,2)</f>
        <v>0</v>
      </c>
      <c r="P96" s="180">
        <v>0</v>
      </c>
      <c r="Q96" s="180">
        <f>ROUND(E96*P96,2)</f>
        <v>0</v>
      </c>
      <c r="R96" s="182" t="s">
        <v>287</v>
      </c>
      <c r="S96" s="182" t="s">
        <v>128</v>
      </c>
      <c r="T96" s="183" t="s">
        <v>128</v>
      </c>
      <c r="U96" s="157">
        <v>3.4000000000000002E-2</v>
      </c>
      <c r="V96" s="157">
        <f>ROUND(E96*U96,2)</f>
        <v>0.85</v>
      </c>
      <c r="W96" s="157"/>
      <c r="X96" s="157" t="s">
        <v>129</v>
      </c>
      <c r="Y96" s="157" t="s">
        <v>130</v>
      </c>
      <c r="Z96" s="146"/>
      <c r="AA96" s="146"/>
      <c r="AB96" s="146"/>
      <c r="AC96" s="146"/>
      <c r="AD96" s="146"/>
      <c r="AE96" s="146"/>
      <c r="AF96" s="146"/>
      <c r="AG96" s="146" t="s">
        <v>131</v>
      </c>
      <c r="AH96" s="146"/>
      <c r="AI96" s="146"/>
      <c r="AJ96" s="146"/>
      <c r="AK96" s="146"/>
      <c r="AL96" s="146"/>
      <c r="AM96" s="146"/>
      <c r="AN96" s="146"/>
      <c r="AO96" s="146"/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146"/>
    </row>
    <row r="97" spans="1:60" ht="22.5" outlineLevel="1" x14ac:dyDescent="0.2">
      <c r="A97" s="169">
        <v>29</v>
      </c>
      <c r="B97" s="170" t="s">
        <v>460</v>
      </c>
      <c r="C97" s="185" t="s">
        <v>461</v>
      </c>
      <c r="D97" s="171" t="s">
        <v>462</v>
      </c>
      <c r="E97" s="172">
        <v>4</v>
      </c>
      <c r="F97" s="173"/>
      <c r="G97" s="174">
        <f>ROUND(E97*F97,2)</f>
        <v>0</v>
      </c>
      <c r="H97" s="173"/>
      <c r="I97" s="174">
        <f>ROUND(E97*H97,2)</f>
        <v>0</v>
      </c>
      <c r="J97" s="173"/>
      <c r="K97" s="174">
        <f>ROUND(E97*J97,2)</f>
        <v>0</v>
      </c>
      <c r="L97" s="174">
        <v>21</v>
      </c>
      <c r="M97" s="174">
        <f>G97*(1+L97/100)</f>
        <v>0</v>
      </c>
      <c r="N97" s="172">
        <v>1.371E-2</v>
      </c>
      <c r="O97" s="172">
        <f>ROUND(E97*N97,2)</f>
        <v>0.05</v>
      </c>
      <c r="P97" s="172">
        <v>0</v>
      </c>
      <c r="Q97" s="172">
        <f>ROUND(E97*P97,2)</f>
        <v>0</v>
      </c>
      <c r="R97" s="174" t="s">
        <v>351</v>
      </c>
      <c r="S97" s="174" t="s">
        <v>128</v>
      </c>
      <c r="T97" s="175" t="s">
        <v>128</v>
      </c>
      <c r="U97" s="157">
        <v>2.23</v>
      </c>
      <c r="V97" s="157">
        <f>ROUND(E97*U97,2)</f>
        <v>8.92</v>
      </c>
      <c r="W97" s="157"/>
      <c r="X97" s="157" t="s">
        <v>129</v>
      </c>
      <c r="Y97" s="157" t="s">
        <v>130</v>
      </c>
      <c r="Z97" s="146"/>
      <c r="AA97" s="146"/>
      <c r="AB97" s="146"/>
      <c r="AC97" s="146"/>
      <c r="AD97" s="146"/>
      <c r="AE97" s="146"/>
      <c r="AF97" s="146"/>
      <c r="AG97" s="146" t="s">
        <v>131</v>
      </c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  <c r="AY97" s="146"/>
      <c r="AZ97" s="146"/>
      <c r="BA97" s="146"/>
      <c r="BB97" s="146"/>
      <c r="BC97" s="146"/>
      <c r="BD97" s="146"/>
      <c r="BE97" s="146"/>
      <c r="BF97" s="146"/>
      <c r="BG97" s="146"/>
      <c r="BH97" s="146"/>
    </row>
    <row r="98" spans="1:60" outlineLevel="2" x14ac:dyDescent="0.2">
      <c r="A98" s="153"/>
      <c r="B98" s="154"/>
      <c r="C98" s="251" t="s">
        <v>463</v>
      </c>
      <c r="D98" s="252"/>
      <c r="E98" s="252"/>
      <c r="F98" s="252"/>
      <c r="G98" s="252"/>
      <c r="H98" s="157"/>
      <c r="I98" s="157"/>
      <c r="J98" s="157"/>
      <c r="K98" s="157"/>
      <c r="L98" s="157"/>
      <c r="M98" s="157"/>
      <c r="N98" s="156"/>
      <c r="O98" s="156"/>
      <c r="P98" s="156"/>
      <c r="Q98" s="156"/>
      <c r="R98" s="157"/>
      <c r="S98" s="157"/>
      <c r="T98" s="157"/>
      <c r="U98" s="157"/>
      <c r="V98" s="157"/>
      <c r="W98" s="157"/>
      <c r="X98" s="157"/>
      <c r="Y98" s="157"/>
      <c r="Z98" s="146"/>
      <c r="AA98" s="146"/>
      <c r="AB98" s="146"/>
      <c r="AC98" s="146"/>
      <c r="AD98" s="146"/>
      <c r="AE98" s="146"/>
      <c r="AF98" s="146"/>
      <c r="AG98" s="146" t="s">
        <v>225</v>
      </c>
      <c r="AH98" s="146"/>
      <c r="AI98" s="146"/>
      <c r="AJ98" s="146"/>
      <c r="AK98" s="146"/>
      <c r="AL98" s="146"/>
      <c r="AM98" s="146"/>
      <c r="AN98" s="146"/>
      <c r="AO98" s="146"/>
      <c r="AP98" s="146"/>
      <c r="AQ98" s="146"/>
      <c r="AR98" s="146"/>
      <c r="AS98" s="146"/>
      <c r="AT98" s="146"/>
      <c r="AU98" s="146"/>
      <c r="AV98" s="146"/>
      <c r="AW98" s="146"/>
      <c r="AX98" s="146"/>
      <c r="AY98" s="146"/>
      <c r="AZ98" s="146"/>
      <c r="BA98" s="146"/>
      <c r="BB98" s="146"/>
      <c r="BC98" s="146"/>
      <c r="BD98" s="146"/>
      <c r="BE98" s="146"/>
      <c r="BF98" s="146"/>
      <c r="BG98" s="146"/>
      <c r="BH98" s="146"/>
    </row>
    <row r="99" spans="1:60" outlineLevel="1" x14ac:dyDescent="0.2">
      <c r="A99" s="177">
        <v>30</v>
      </c>
      <c r="B99" s="178" t="s">
        <v>357</v>
      </c>
      <c r="C99" s="187" t="s">
        <v>358</v>
      </c>
      <c r="D99" s="179" t="s">
        <v>308</v>
      </c>
      <c r="E99" s="180">
        <v>2</v>
      </c>
      <c r="F99" s="181"/>
      <c r="G99" s="182">
        <f t="shared" ref="G99:G109" si="0">ROUND(E99*F99,2)</f>
        <v>0</v>
      </c>
      <c r="H99" s="181"/>
      <c r="I99" s="182">
        <f t="shared" ref="I99:I109" si="1">ROUND(E99*H99,2)</f>
        <v>0</v>
      </c>
      <c r="J99" s="181"/>
      <c r="K99" s="182">
        <f t="shared" ref="K99:K109" si="2">ROUND(E99*J99,2)</f>
        <v>0</v>
      </c>
      <c r="L99" s="182">
        <v>21</v>
      </c>
      <c r="M99" s="182">
        <f t="shared" ref="M99:M109" si="3">G99*(1+L99/100)</f>
        <v>0</v>
      </c>
      <c r="N99" s="180">
        <v>6.8000000000000005E-4</v>
      </c>
      <c r="O99" s="180">
        <f t="shared" ref="O99:O109" si="4">ROUND(E99*N99,2)</f>
        <v>0</v>
      </c>
      <c r="P99" s="180">
        <v>0</v>
      </c>
      <c r="Q99" s="180">
        <f t="shared" ref="Q99:Q109" si="5">ROUND(E99*P99,2)</f>
        <v>0</v>
      </c>
      <c r="R99" s="182"/>
      <c r="S99" s="182" t="s">
        <v>261</v>
      </c>
      <c r="T99" s="183" t="s">
        <v>262</v>
      </c>
      <c r="U99" s="157">
        <v>0</v>
      </c>
      <c r="V99" s="157">
        <f t="shared" ref="V99:V109" si="6">ROUND(E99*U99,2)</f>
        <v>0</v>
      </c>
      <c r="W99" s="157"/>
      <c r="X99" s="157" t="s">
        <v>275</v>
      </c>
      <c r="Y99" s="157" t="s">
        <v>130</v>
      </c>
      <c r="Z99" s="146"/>
      <c r="AA99" s="146"/>
      <c r="AB99" s="146"/>
      <c r="AC99" s="146"/>
      <c r="AD99" s="146"/>
      <c r="AE99" s="146"/>
      <c r="AF99" s="146"/>
      <c r="AG99" s="146" t="s">
        <v>276</v>
      </c>
      <c r="AH99" s="146"/>
      <c r="AI99" s="146"/>
      <c r="AJ99" s="146"/>
      <c r="AK99" s="146"/>
      <c r="AL99" s="146"/>
      <c r="AM99" s="146"/>
      <c r="AN99" s="146"/>
      <c r="AO99" s="146"/>
      <c r="AP99" s="146"/>
      <c r="AQ99" s="146"/>
      <c r="AR99" s="146"/>
      <c r="AS99" s="146"/>
      <c r="AT99" s="146"/>
      <c r="AU99" s="146"/>
      <c r="AV99" s="146"/>
      <c r="AW99" s="146"/>
      <c r="AX99" s="146"/>
      <c r="AY99" s="146"/>
      <c r="AZ99" s="146"/>
      <c r="BA99" s="146"/>
      <c r="BB99" s="146"/>
      <c r="BC99" s="146"/>
      <c r="BD99" s="146"/>
      <c r="BE99" s="146"/>
      <c r="BF99" s="146"/>
      <c r="BG99" s="146"/>
      <c r="BH99" s="146"/>
    </row>
    <row r="100" spans="1:60" outlineLevel="1" x14ac:dyDescent="0.2">
      <c r="A100" s="177">
        <v>31</v>
      </c>
      <c r="B100" s="178" t="s">
        <v>464</v>
      </c>
      <c r="C100" s="187" t="s">
        <v>465</v>
      </c>
      <c r="D100" s="179" t="s">
        <v>308</v>
      </c>
      <c r="E100" s="180">
        <v>2</v>
      </c>
      <c r="F100" s="181"/>
      <c r="G100" s="182">
        <f t="shared" si="0"/>
        <v>0</v>
      </c>
      <c r="H100" s="181"/>
      <c r="I100" s="182">
        <f t="shared" si="1"/>
        <v>0</v>
      </c>
      <c r="J100" s="181"/>
      <c r="K100" s="182">
        <f t="shared" si="2"/>
        <v>0</v>
      </c>
      <c r="L100" s="182">
        <v>21</v>
      </c>
      <c r="M100" s="182">
        <f t="shared" si="3"/>
        <v>0</v>
      </c>
      <c r="N100" s="180">
        <v>1.1199999999999999E-3</v>
      </c>
      <c r="O100" s="180">
        <f t="shared" si="4"/>
        <v>0</v>
      </c>
      <c r="P100" s="180">
        <v>0</v>
      </c>
      <c r="Q100" s="180">
        <f t="shared" si="5"/>
        <v>0</v>
      </c>
      <c r="R100" s="182"/>
      <c r="S100" s="182" t="s">
        <v>261</v>
      </c>
      <c r="T100" s="183" t="s">
        <v>262</v>
      </c>
      <c r="U100" s="157">
        <v>0</v>
      </c>
      <c r="V100" s="157">
        <f t="shared" si="6"/>
        <v>0</v>
      </c>
      <c r="W100" s="157"/>
      <c r="X100" s="157" t="s">
        <v>275</v>
      </c>
      <c r="Y100" s="157" t="s">
        <v>130</v>
      </c>
      <c r="Z100" s="146"/>
      <c r="AA100" s="146"/>
      <c r="AB100" s="146"/>
      <c r="AC100" s="146"/>
      <c r="AD100" s="146"/>
      <c r="AE100" s="146"/>
      <c r="AF100" s="146"/>
      <c r="AG100" s="146" t="s">
        <v>276</v>
      </c>
      <c r="AH100" s="146"/>
      <c r="AI100" s="146"/>
      <c r="AJ100" s="146"/>
      <c r="AK100" s="146"/>
      <c r="AL100" s="146"/>
      <c r="AM100" s="146"/>
      <c r="AN100" s="146"/>
      <c r="AO100" s="146"/>
      <c r="AP100" s="146"/>
      <c r="AQ100" s="146"/>
      <c r="AR100" s="146"/>
      <c r="AS100" s="146"/>
      <c r="AT100" s="146"/>
      <c r="AU100" s="146"/>
      <c r="AV100" s="146"/>
      <c r="AW100" s="146"/>
      <c r="AX100" s="146"/>
      <c r="AY100" s="146"/>
      <c r="AZ100" s="146"/>
      <c r="BA100" s="146"/>
      <c r="BB100" s="146"/>
      <c r="BC100" s="146"/>
      <c r="BD100" s="146"/>
      <c r="BE100" s="146"/>
      <c r="BF100" s="146"/>
      <c r="BG100" s="146"/>
      <c r="BH100" s="146"/>
    </row>
    <row r="101" spans="1:60" outlineLevel="1" x14ac:dyDescent="0.2">
      <c r="A101" s="177">
        <v>32</v>
      </c>
      <c r="B101" s="178" t="s">
        <v>466</v>
      </c>
      <c r="C101" s="187" t="s">
        <v>467</v>
      </c>
      <c r="D101" s="179" t="s">
        <v>375</v>
      </c>
      <c r="E101" s="180">
        <v>2</v>
      </c>
      <c r="F101" s="181"/>
      <c r="G101" s="182">
        <f t="shared" si="0"/>
        <v>0</v>
      </c>
      <c r="H101" s="181"/>
      <c r="I101" s="182">
        <f t="shared" si="1"/>
        <v>0</v>
      </c>
      <c r="J101" s="181"/>
      <c r="K101" s="182">
        <f t="shared" si="2"/>
        <v>0</v>
      </c>
      <c r="L101" s="182">
        <v>21</v>
      </c>
      <c r="M101" s="182">
        <f t="shared" si="3"/>
        <v>0</v>
      </c>
      <c r="N101" s="180">
        <v>6.4999999999999997E-4</v>
      </c>
      <c r="O101" s="180">
        <f t="shared" si="4"/>
        <v>0</v>
      </c>
      <c r="P101" s="180">
        <v>0</v>
      </c>
      <c r="Q101" s="180">
        <f t="shared" si="5"/>
        <v>0</v>
      </c>
      <c r="R101" s="182"/>
      <c r="S101" s="182" t="s">
        <v>376</v>
      </c>
      <c r="T101" s="183" t="s">
        <v>262</v>
      </c>
      <c r="U101" s="157">
        <v>0</v>
      </c>
      <c r="V101" s="157">
        <f t="shared" si="6"/>
        <v>0</v>
      </c>
      <c r="W101" s="157"/>
      <c r="X101" s="157" t="s">
        <v>275</v>
      </c>
      <c r="Y101" s="157" t="s">
        <v>130</v>
      </c>
      <c r="Z101" s="146"/>
      <c r="AA101" s="146"/>
      <c r="AB101" s="146"/>
      <c r="AC101" s="146"/>
      <c r="AD101" s="146"/>
      <c r="AE101" s="146"/>
      <c r="AF101" s="146"/>
      <c r="AG101" s="146" t="s">
        <v>276</v>
      </c>
      <c r="AH101" s="146"/>
      <c r="AI101" s="146"/>
      <c r="AJ101" s="146"/>
      <c r="AK101" s="146"/>
      <c r="AL101" s="146"/>
      <c r="AM101" s="146"/>
      <c r="AN101" s="146"/>
      <c r="AO101" s="146"/>
      <c r="AP101" s="146"/>
      <c r="AQ101" s="146"/>
      <c r="AR101" s="146"/>
      <c r="AS101" s="146"/>
      <c r="AT101" s="146"/>
      <c r="AU101" s="146"/>
      <c r="AV101" s="146"/>
      <c r="AW101" s="146"/>
      <c r="AX101" s="146"/>
      <c r="AY101" s="146"/>
      <c r="AZ101" s="146"/>
      <c r="BA101" s="146"/>
      <c r="BB101" s="146"/>
      <c r="BC101" s="146"/>
      <c r="BD101" s="146"/>
      <c r="BE101" s="146"/>
      <c r="BF101" s="146"/>
      <c r="BG101" s="146"/>
      <c r="BH101" s="146"/>
    </row>
    <row r="102" spans="1:60" ht="22.5" outlineLevel="1" x14ac:dyDescent="0.2">
      <c r="A102" s="177">
        <v>33</v>
      </c>
      <c r="B102" s="178" t="s">
        <v>468</v>
      </c>
      <c r="C102" s="187" t="s">
        <v>469</v>
      </c>
      <c r="D102" s="179" t="s">
        <v>308</v>
      </c>
      <c r="E102" s="180">
        <v>1</v>
      </c>
      <c r="F102" s="181"/>
      <c r="G102" s="182">
        <f t="shared" si="0"/>
        <v>0</v>
      </c>
      <c r="H102" s="181"/>
      <c r="I102" s="182">
        <f t="shared" si="1"/>
        <v>0</v>
      </c>
      <c r="J102" s="181"/>
      <c r="K102" s="182">
        <f t="shared" si="2"/>
        <v>0</v>
      </c>
      <c r="L102" s="182">
        <v>21</v>
      </c>
      <c r="M102" s="182">
        <f t="shared" si="3"/>
        <v>0</v>
      </c>
      <c r="N102" s="180">
        <v>0.105</v>
      </c>
      <c r="O102" s="180">
        <f t="shared" si="4"/>
        <v>0.11</v>
      </c>
      <c r="P102" s="180">
        <v>0</v>
      </c>
      <c r="Q102" s="180">
        <f t="shared" si="5"/>
        <v>0</v>
      </c>
      <c r="R102" s="182"/>
      <c r="S102" s="182" t="s">
        <v>376</v>
      </c>
      <c r="T102" s="183" t="s">
        <v>262</v>
      </c>
      <c r="U102" s="157">
        <v>0</v>
      </c>
      <c r="V102" s="157">
        <f t="shared" si="6"/>
        <v>0</v>
      </c>
      <c r="W102" s="157"/>
      <c r="X102" s="157" t="s">
        <v>275</v>
      </c>
      <c r="Y102" s="157" t="s">
        <v>130</v>
      </c>
      <c r="Z102" s="146"/>
      <c r="AA102" s="146"/>
      <c r="AB102" s="146"/>
      <c r="AC102" s="146"/>
      <c r="AD102" s="146"/>
      <c r="AE102" s="146"/>
      <c r="AF102" s="146"/>
      <c r="AG102" s="146" t="s">
        <v>276</v>
      </c>
      <c r="AH102" s="146"/>
      <c r="AI102" s="146"/>
      <c r="AJ102" s="146"/>
      <c r="AK102" s="146"/>
      <c r="AL102" s="146"/>
      <c r="AM102" s="146"/>
      <c r="AN102" s="146"/>
      <c r="AO102" s="146"/>
      <c r="AP102" s="146"/>
      <c r="AQ102" s="146"/>
      <c r="AR102" s="146"/>
      <c r="AS102" s="146"/>
      <c r="AT102" s="146"/>
      <c r="AU102" s="146"/>
      <c r="AV102" s="146"/>
      <c r="AW102" s="146"/>
      <c r="AX102" s="146"/>
      <c r="AY102" s="146"/>
      <c r="AZ102" s="146"/>
      <c r="BA102" s="146"/>
      <c r="BB102" s="146"/>
      <c r="BC102" s="146"/>
      <c r="BD102" s="146"/>
      <c r="BE102" s="146"/>
      <c r="BF102" s="146"/>
      <c r="BG102" s="146"/>
      <c r="BH102" s="146"/>
    </row>
    <row r="103" spans="1:60" outlineLevel="1" x14ac:dyDescent="0.2">
      <c r="A103" s="177">
        <v>34</v>
      </c>
      <c r="B103" s="178" t="s">
        <v>470</v>
      </c>
      <c r="C103" s="187" t="s">
        <v>471</v>
      </c>
      <c r="D103" s="179" t="s">
        <v>308</v>
      </c>
      <c r="E103" s="180">
        <v>2</v>
      </c>
      <c r="F103" s="181"/>
      <c r="G103" s="182">
        <f t="shared" si="0"/>
        <v>0</v>
      </c>
      <c r="H103" s="181"/>
      <c r="I103" s="182">
        <f t="shared" si="1"/>
        <v>0</v>
      </c>
      <c r="J103" s="181"/>
      <c r="K103" s="182">
        <f t="shared" si="2"/>
        <v>0</v>
      </c>
      <c r="L103" s="182">
        <v>21</v>
      </c>
      <c r="M103" s="182">
        <f t="shared" si="3"/>
        <v>0</v>
      </c>
      <c r="N103" s="180">
        <v>3.3999999999999998E-3</v>
      </c>
      <c r="O103" s="180">
        <f t="shared" si="4"/>
        <v>0.01</v>
      </c>
      <c r="P103" s="180">
        <v>0</v>
      </c>
      <c r="Q103" s="180">
        <f t="shared" si="5"/>
        <v>0</v>
      </c>
      <c r="R103" s="182"/>
      <c r="S103" s="182" t="s">
        <v>261</v>
      </c>
      <c r="T103" s="183" t="s">
        <v>262</v>
      </c>
      <c r="U103" s="157">
        <v>0</v>
      </c>
      <c r="V103" s="157">
        <f t="shared" si="6"/>
        <v>0</v>
      </c>
      <c r="W103" s="157"/>
      <c r="X103" s="157" t="s">
        <v>275</v>
      </c>
      <c r="Y103" s="157" t="s">
        <v>130</v>
      </c>
      <c r="Z103" s="146"/>
      <c r="AA103" s="146"/>
      <c r="AB103" s="146"/>
      <c r="AC103" s="146"/>
      <c r="AD103" s="146"/>
      <c r="AE103" s="146"/>
      <c r="AF103" s="146"/>
      <c r="AG103" s="146" t="s">
        <v>276</v>
      </c>
      <c r="AH103" s="146"/>
      <c r="AI103" s="146"/>
      <c r="AJ103" s="146"/>
      <c r="AK103" s="146"/>
      <c r="AL103" s="146"/>
      <c r="AM103" s="146"/>
      <c r="AN103" s="146"/>
      <c r="AO103" s="146"/>
      <c r="AP103" s="146"/>
      <c r="AQ103" s="146"/>
      <c r="AR103" s="146"/>
      <c r="AS103" s="146"/>
      <c r="AT103" s="146"/>
      <c r="AU103" s="146"/>
      <c r="AV103" s="146"/>
      <c r="AW103" s="146"/>
      <c r="AX103" s="146"/>
      <c r="AY103" s="146"/>
      <c r="AZ103" s="146"/>
      <c r="BA103" s="146"/>
      <c r="BB103" s="146"/>
      <c r="BC103" s="146"/>
      <c r="BD103" s="146"/>
      <c r="BE103" s="146"/>
      <c r="BF103" s="146"/>
      <c r="BG103" s="146"/>
      <c r="BH103" s="146"/>
    </row>
    <row r="104" spans="1:60" outlineLevel="1" x14ac:dyDescent="0.2">
      <c r="A104" s="177">
        <v>35</v>
      </c>
      <c r="B104" s="178" t="s">
        <v>472</v>
      </c>
      <c r="C104" s="187" t="s">
        <v>473</v>
      </c>
      <c r="D104" s="179" t="s">
        <v>308</v>
      </c>
      <c r="E104" s="180">
        <v>2</v>
      </c>
      <c r="F104" s="181"/>
      <c r="G104" s="182">
        <f t="shared" si="0"/>
        <v>0</v>
      </c>
      <c r="H104" s="181"/>
      <c r="I104" s="182">
        <f t="shared" si="1"/>
        <v>0</v>
      </c>
      <c r="J104" s="181"/>
      <c r="K104" s="182">
        <f t="shared" si="2"/>
        <v>0</v>
      </c>
      <c r="L104" s="182">
        <v>21</v>
      </c>
      <c r="M104" s="182">
        <f t="shared" si="3"/>
        <v>0</v>
      </c>
      <c r="N104" s="180">
        <v>1.0399999999999999E-3</v>
      </c>
      <c r="O104" s="180">
        <f t="shared" si="4"/>
        <v>0</v>
      </c>
      <c r="P104" s="180">
        <v>0</v>
      </c>
      <c r="Q104" s="180">
        <f t="shared" si="5"/>
        <v>0</v>
      </c>
      <c r="R104" s="182"/>
      <c r="S104" s="182" t="s">
        <v>376</v>
      </c>
      <c r="T104" s="183" t="s">
        <v>262</v>
      </c>
      <c r="U104" s="157">
        <v>0</v>
      </c>
      <c r="V104" s="157">
        <f t="shared" si="6"/>
        <v>0</v>
      </c>
      <c r="W104" s="157"/>
      <c r="X104" s="157" t="s">
        <v>275</v>
      </c>
      <c r="Y104" s="157" t="s">
        <v>130</v>
      </c>
      <c r="Z104" s="146"/>
      <c r="AA104" s="146"/>
      <c r="AB104" s="146"/>
      <c r="AC104" s="146"/>
      <c r="AD104" s="146"/>
      <c r="AE104" s="146"/>
      <c r="AF104" s="146"/>
      <c r="AG104" s="146" t="s">
        <v>276</v>
      </c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  <c r="AV104" s="146"/>
      <c r="AW104" s="146"/>
      <c r="AX104" s="146"/>
      <c r="AY104" s="146"/>
      <c r="AZ104" s="146"/>
      <c r="BA104" s="146"/>
      <c r="BB104" s="146"/>
      <c r="BC104" s="146"/>
      <c r="BD104" s="146"/>
      <c r="BE104" s="146"/>
      <c r="BF104" s="146"/>
      <c r="BG104" s="146"/>
      <c r="BH104" s="146"/>
    </row>
    <row r="105" spans="1:60" outlineLevel="1" x14ac:dyDescent="0.2">
      <c r="A105" s="177">
        <v>36</v>
      </c>
      <c r="B105" s="178" t="s">
        <v>474</v>
      </c>
      <c r="C105" s="187" t="s">
        <v>475</v>
      </c>
      <c r="D105" s="179" t="s">
        <v>308</v>
      </c>
      <c r="E105" s="180">
        <v>2</v>
      </c>
      <c r="F105" s="181"/>
      <c r="G105" s="182">
        <f t="shared" si="0"/>
        <v>0</v>
      </c>
      <c r="H105" s="181"/>
      <c r="I105" s="182">
        <f t="shared" si="1"/>
        <v>0</v>
      </c>
      <c r="J105" s="181"/>
      <c r="K105" s="182">
        <f t="shared" si="2"/>
        <v>0</v>
      </c>
      <c r="L105" s="182">
        <v>21</v>
      </c>
      <c r="M105" s="182">
        <f t="shared" si="3"/>
        <v>0</v>
      </c>
      <c r="N105" s="180">
        <v>0</v>
      </c>
      <c r="O105" s="180">
        <f t="shared" si="4"/>
        <v>0</v>
      </c>
      <c r="P105" s="180">
        <v>0</v>
      </c>
      <c r="Q105" s="180">
        <f t="shared" si="5"/>
        <v>0</v>
      </c>
      <c r="R105" s="182"/>
      <c r="S105" s="182" t="s">
        <v>376</v>
      </c>
      <c r="T105" s="183" t="s">
        <v>262</v>
      </c>
      <c r="U105" s="157">
        <v>0</v>
      </c>
      <c r="V105" s="157">
        <f t="shared" si="6"/>
        <v>0</v>
      </c>
      <c r="W105" s="157"/>
      <c r="X105" s="157" t="s">
        <v>275</v>
      </c>
      <c r="Y105" s="157" t="s">
        <v>130</v>
      </c>
      <c r="Z105" s="146"/>
      <c r="AA105" s="146"/>
      <c r="AB105" s="146"/>
      <c r="AC105" s="146"/>
      <c r="AD105" s="146"/>
      <c r="AE105" s="146"/>
      <c r="AF105" s="146"/>
      <c r="AG105" s="146" t="s">
        <v>276</v>
      </c>
      <c r="AH105" s="146"/>
      <c r="AI105" s="146"/>
      <c r="AJ105" s="146"/>
      <c r="AK105" s="146"/>
      <c r="AL105" s="146"/>
      <c r="AM105" s="146"/>
      <c r="AN105" s="146"/>
      <c r="AO105" s="146"/>
      <c r="AP105" s="146"/>
      <c r="AQ105" s="146"/>
      <c r="AR105" s="146"/>
      <c r="AS105" s="146"/>
      <c r="AT105" s="146"/>
      <c r="AU105" s="146"/>
      <c r="AV105" s="146"/>
      <c r="AW105" s="146"/>
      <c r="AX105" s="146"/>
      <c r="AY105" s="146"/>
      <c r="AZ105" s="146"/>
      <c r="BA105" s="146"/>
      <c r="BB105" s="146"/>
      <c r="BC105" s="146"/>
      <c r="BD105" s="146"/>
      <c r="BE105" s="146"/>
      <c r="BF105" s="146"/>
      <c r="BG105" s="146"/>
      <c r="BH105" s="146"/>
    </row>
    <row r="106" spans="1:60" outlineLevel="1" x14ac:dyDescent="0.2">
      <c r="A106" s="177">
        <v>37</v>
      </c>
      <c r="B106" s="178" t="s">
        <v>476</v>
      </c>
      <c r="C106" s="187" t="s">
        <v>477</v>
      </c>
      <c r="D106" s="179" t="s">
        <v>308</v>
      </c>
      <c r="E106" s="180">
        <v>1</v>
      </c>
      <c r="F106" s="181"/>
      <c r="G106" s="182">
        <f t="shared" si="0"/>
        <v>0</v>
      </c>
      <c r="H106" s="181"/>
      <c r="I106" s="182">
        <f t="shared" si="1"/>
        <v>0</v>
      </c>
      <c r="J106" s="181"/>
      <c r="K106" s="182">
        <f t="shared" si="2"/>
        <v>0</v>
      </c>
      <c r="L106" s="182">
        <v>21</v>
      </c>
      <c r="M106" s="182">
        <f t="shared" si="3"/>
        <v>0</v>
      </c>
      <c r="N106" s="180">
        <v>0</v>
      </c>
      <c r="O106" s="180">
        <f t="shared" si="4"/>
        <v>0</v>
      </c>
      <c r="P106" s="180">
        <v>0</v>
      </c>
      <c r="Q106" s="180">
        <f t="shared" si="5"/>
        <v>0</v>
      </c>
      <c r="R106" s="182"/>
      <c r="S106" s="182" t="s">
        <v>376</v>
      </c>
      <c r="T106" s="183" t="s">
        <v>262</v>
      </c>
      <c r="U106" s="157">
        <v>0</v>
      </c>
      <c r="V106" s="157">
        <f t="shared" si="6"/>
        <v>0</v>
      </c>
      <c r="W106" s="157"/>
      <c r="X106" s="157" t="s">
        <v>275</v>
      </c>
      <c r="Y106" s="157" t="s">
        <v>130</v>
      </c>
      <c r="Z106" s="146"/>
      <c r="AA106" s="146"/>
      <c r="AB106" s="146"/>
      <c r="AC106" s="146"/>
      <c r="AD106" s="146"/>
      <c r="AE106" s="146"/>
      <c r="AF106" s="146"/>
      <c r="AG106" s="146" t="s">
        <v>276</v>
      </c>
      <c r="AH106" s="146"/>
      <c r="AI106" s="146"/>
      <c r="AJ106" s="146"/>
      <c r="AK106" s="146"/>
      <c r="AL106" s="146"/>
      <c r="AM106" s="146"/>
      <c r="AN106" s="146"/>
      <c r="AO106" s="146"/>
      <c r="AP106" s="146"/>
      <c r="AQ106" s="146"/>
      <c r="AR106" s="146"/>
      <c r="AS106" s="146"/>
      <c r="AT106" s="146"/>
      <c r="AU106" s="146"/>
      <c r="AV106" s="146"/>
      <c r="AW106" s="146"/>
      <c r="AX106" s="146"/>
      <c r="AY106" s="146"/>
      <c r="AZ106" s="146"/>
      <c r="BA106" s="146"/>
      <c r="BB106" s="146"/>
      <c r="BC106" s="146"/>
      <c r="BD106" s="146"/>
      <c r="BE106" s="146"/>
      <c r="BF106" s="146"/>
      <c r="BG106" s="146"/>
      <c r="BH106" s="146"/>
    </row>
    <row r="107" spans="1:60" outlineLevel="1" x14ac:dyDescent="0.2">
      <c r="A107" s="177">
        <v>38</v>
      </c>
      <c r="B107" s="178" t="s">
        <v>478</v>
      </c>
      <c r="C107" s="187" t="s">
        <v>479</v>
      </c>
      <c r="D107" s="179" t="s">
        <v>308</v>
      </c>
      <c r="E107" s="180">
        <v>2</v>
      </c>
      <c r="F107" s="181"/>
      <c r="G107" s="182">
        <f t="shared" si="0"/>
        <v>0</v>
      </c>
      <c r="H107" s="181"/>
      <c r="I107" s="182">
        <f t="shared" si="1"/>
        <v>0</v>
      </c>
      <c r="J107" s="181"/>
      <c r="K107" s="182">
        <f t="shared" si="2"/>
        <v>0</v>
      </c>
      <c r="L107" s="182">
        <v>21</v>
      </c>
      <c r="M107" s="182">
        <f t="shared" si="3"/>
        <v>0</v>
      </c>
      <c r="N107" s="180">
        <v>0</v>
      </c>
      <c r="O107" s="180">
        <f t="shared" si="4"/>
        <v>0</v>
      </c>
      <c r="P107" s="180">
        <v>0</v>
      </c>
      <c r="Q107" s="180">
        <f t="shared" si="5"/>
        <v>0</v>
      </c>
      <c r="R107" s="182"/>
      <c r="S107" s="182" t="s">
        <v>376</v>
      </c>
      <c r="T107" s="183" t="s">
        <v>262</v>
      </c>
      <c r="U107" s="157">
        <v>0</v>
      </c>
      <c r="V107" s="157">
        <f t="shared" si="6"/>
        <v>0</v>
      </c>
      <c r="W107" s="157"/>
      <c r="X107" s="157" t="s">
        <v>275</v>
      </c>
      <c r="Y107" s="157" t="s">
        <v>130</v>
      </c>
      <c r="Z107" s="146"/>
      <c r="AA107" s="146"/>
      <c r="AB107" s="146"/>
      <c r="AC107" s="146"/>
      <c r="AD107" s="146"/>
      <c r="AE107" s="146"/>
      <c r="AF107" s="146"/>
      <c r="AG107" s="146" t="s">
        <v>276</v>
      </c>
      <c r="AH107" s="146"/>
      <c r="AI107" s="146"/>
      <c r="AJ107" s="146"/>
      <c r="AK107" s="146"/>
      <c r="AL107" s="146"/>
      <c r="AM107" s="146"/>
      <c r="AN107" s="146"/>
      <c r="AO107" s="146"/>
      <c r="AP107" s="146"/>
      <c r="AQ107" s="146"/>
      <c r="AR107" s="146"/>
      <c r="AS107" s="146"/>
      <c r="AT107" s="146"/>
      <c r="AU107" s="146"/>
      <c r="AV107" s="146"/>
      <c r="AW107" s="146"/>
      <c r="AX107" s="146"/>
      <c r="AY107" s="146"/>
      <c r="AZ107" s="146"/>
      <c r="BA107" s="146"/>
      <c r="BB107" s="146"/>
      <c r="BC107" s="146"/>
      <c r="BD107" s="146"/>
      <c r="BE107" s="146"/>
      <c r="BF107" s="146"/>
      <c r="BG107" s="146"/>
      <c r="BH107" s="146"/>
    </row>
    <row r="108" spans="1:60" outlineLevel="1" x14ac:dyDescent="0.2">
      <c r="A108" s="177">
        <v>39</v>
      </c>
      <c r="B108" s="178" t="s">
        <v>480</v>
      </c>
      <c r="C108" s="187" t="s">
        <v>481</v>
      </c>
      <c r="D108" s="179" t="s">
        <v>308</v>
      </c>
      <c r="E108" s="180">
        <v>2</v>
      </c>
      <c r="F108" s="181"/>
      <c r="G108" s="182">
        <f t="shared" si="0"/>
        <v>0</v>
      </c>
      <c r="H108" s="181"/>
      <c r="I108" s="182">
        <f t="shared" si="1"/>
        <v>0</v>
      </c>
      <c r="J108" s="181"/>
      <c r="K108" s="182">
        <f t="shared" si="2"/>
        <v>0</v>
      </c>
      <c r="L108" s="182">
        <v>21</v>
      </c>
      <c r="M108" s="182">
        <f t="shared" si="3"/>
        <v>0</v>
      </c>
      <c r="N108" s="180">
        <v>3.8000000000000002E-4</v>
      </c>
      <c r="O108" s="180">
        <f t="shared" si="4"/>
        <v>0</v>
      </c>
      <c r="P108" s="180">
        <v>0</v>
      </c>
      <c r="Q108" s="180">
        <f t="shared" si="5"/>
        <v>0</v>
      </c>
      <c r="R108" s="182"/>
      <c r="S108" s="182" t="s">
        <v>376</v>
      </c>
      <c r="T108" s="183" t="s">
        <v>262</v>
      </c>
      <c r="U108" s="157">
        <v>0</v>
      </c>
      <c r="V108" s="157">
        <f t="shared" si="6"/>
        <v>0</v>
      </c>
      <c r="W108" s="157"/>
      <c r="X108" s="157" t="s">
        <v>275</v>
      </c>
      <c r="Y108" s="157" t="s">
        <v>130</v>
      </c>
      <c r="Z108" s="146"/>
      <c r="AA108" s="146"/>
      <c r="AB108" s="146"/>
      <c r="AC108" s="146"/>
      <c r="AD108" s="146"/>
      <c r="AE108" s="146"/>
      <c r="AF108" s="146"/>
      <c r="AG108" s="146" t="s">
        <v>276</v>
      </c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146"/>
      <c r="AV108" s="146"/>
      <c r="AW108" s="146"/>
      <c r="AX108" s="146"/>
      <c r="AY108" s="146"/>
      <c r="AZ108" s="146"/>
      <c r="BA108" s="146"/>
      <c r="BB108" s="146"/>
      <c r="BC108" s="146"/>
      <c r="BD108" s="146"/>
      <c r="BE108" s="146"/>
      <c r="BF108" s="146"/>
      <c r="BG108" s="146"/>
      <c r="BH108" s="146"/>
    </row>
    <row r="109" spans="1:60" outlineLevel="1" x14ac:dyDescent="0.2">
      <c r="A109" s="177">
        <v>40</v>
      </c>
      <c r="B109" s="178" t="s">
        <v>482</v>
      </c>
      <c r="C109" s="187" t="s">
        <v>483</v>
      </c>
      <c r="D109" s="179" t="s">
        <v>137</v>
      </c>
      <c r="E109" s="180">
        <v>9</v>
      </c>
      <c r="F109" s="181"/>
      <c r="G109" s="182">
        <f t="shared" si="0"/>
        <v>0</v>
      </c>
      <c r="H109" s="181"/>
      <c r="I109" s="182">
        <f t="shared" si="1"/>
        <v>0</v>
      </c>
      <c r="J109" s="181"/>
      <c r="K109" s="182">
        <f t="shared" si="2"/>
        <v>0</v>
      </c>
      <c r="L109" s="182">
        <v>21</v>
      </c>
      <c r="M109" s="182">
        <f t="shared" si="3"/>
        <v>0</v>
      </c>
      <c r="N109" s="180">
        <v>4.2999999999999999E-4</v>
      </c>
      <c r="O109" s="180">
        <f t="shared" si="4"/>
        <v>0</v>
      </c>
      <c r="P109" s="180">
        <v>0</v>
      </c>
      <c r="Q109" s="180">
        <f t="shared" si="5"/>
        <v>0</v>
      </c>
      <c r="R109" s="182"/>
      <c r="S109" s="182" t="s">
        <v>376</v>
      </c>
      <c r="T109" s="183" t="s">
        <v>262</v>
      </c>
      <c r="U109" s="157">
        <v>0</v>
      </c>
      <c r="V109" s="157">
        <f t="shared" si="6"/>
        <v>0</v>
      </c>
      <c r="W109" s="157"/>
      <c r="X109" s="157" t="s">
        <v>275</v>
      </c>
      <c r="Y109" s="157" t="s">
        <v>130</v>
      </c>
      <c r="Z109" s="146"/>
      <c r="AA109" s="146"/>
      <c r="AB109" s="146"/>
      <c r="AC109" s="146"/>
      <c r="AD109" s="146"/>
      <c r="AE109" s="146"/>
      <c r="AF109" s="146"/>
      <c r="AG109" s="146" t="s">
        <v>276</v>
      </c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146"/>
      <c r="AV109" s="146"/>
      <c r="AW109" s="146"/>
      <c r="AX109" s="146"/>
      <c r="AY109" s="146"/>
      <c r="AZ109" s="146"/>
      <c r="BA109" s="146"/>
      <c r="BB109" s="146"/>
      <c r="BC109" s="146"/>
      <c r="BD109" s="146"/>
      <c r="BE109" s="146"/>
      <c r="BF109" s="146"/>
      <c r="BG109" s="146"/>
      <c r="BH109" s="146"/>
    </row>
    <row r="110" spans="1:60" x14ac:dyDescent="0.2">
      <c r="A110" s="162" t="s">
        <v>122</v>
      </c>
      <c r="B110" s="163" t="s">
        <v>76</v>
      </c>
      <c r="C110" s="184" t="s">
        <v>77</v>
      </c>
      <c r="D110" s="164"/>
      <c r="E110" s="165"/>
      <c r="F110" s="166"/>
      <c r="G110" s="166">
        <f>SUMIF(AG111:AG113,"&lt;&gt;NOR",G111:G113)</f>
        <v>0</v>
      </c>
      <c r="H110" s="166"/>
      <c r="I110" s="166">
        <f>SUM(I111:I113)</f>
        <v>0</v>
      </c>
      <c r="J110" s="166"/>
      <c r="K110" s="166">
        <f>SUM(K111:K113)</f>
        <v>0</v>
      </c>
      <c r="L110" s="166"/>
      <c r="M110" s="166">
        <f>SUM(M111:M113)</f>
        <v>0</v>
      </c>
      <c r="N110" s="165"/>
      <c r="O110" s="165">
        <f>SUM(O111:O113)</f>
        <v>0</v>
      </c>
      <c r="P110" s="165"/>
      <c r="Q110" s="165">
        <f>SUM(Q111:Q113)</f>
        <v>0</v>
      </c>
      <c r="R110" s="166"/>
      <c r="S110" s="166"/>
      <c r="T110" s="167"/>
      <c r="U110" s="161"/>
      <c r="V110" s="161">
        <f>SUM(V111:V113)</f>
        <v>0.15</v>
      </c>
      <c r="W110" s="161"/>
      <c r="X110" s="161"/>
      <c r="Y110" s="161"/>
      <c r="AG110" t="s">
        <v>123</v>
      </c>
    </row>
    <row r="111" spans="1:60" ht="22.5" outlineLevel="1" x14ac:dyDescent="0.2">
      <c r="A111" s="169">
        <v>41</v>
      </c>
      <c r="B111" s="170" t="s">
        <v>397</v>
      </c>
      <c r="C111" s="185" t="s">
        <v>398</v>
      </c>
      <c r="D111" s="171" t="s">
        <v>256</v>
      </c>
      <c r="E111" s="172">
        <v>0.73168999999999995</v>
      </c>
      <c r="F111" s="173"/>
      <c r="G111" s="174">
        <f>ROUND(E111*F111,2)</f>
        <v>0</v>
      </c>
      <c r="H111" s="173"/>
      <c r="I111" s="174">
        <f>ROUND(E111*H111,2)</f>
        <v>0</v>
      </c>
      <c r="J111" s="173"/>
      <c r="K111" s="174">
        <f>ROUND(E111*J111,2)</f>
        <v>0</v>
      </c>
      <c r="L111" s="174">
        <v>21</v>
      </c>
      <c r="M111" s="174">
        <f>G111*(1+L111/100)</f>
        <v>0</v>
      </c>
      <c r="N111" s="172">
        <v>0</v>
      </c>
      <c r="O111" s="172">
        <f>ROUND(E111*N111,2)</f>
        <v>0</v>
      </c>
      <c r="P111" s="172">
        <v>0</v>
      </c>
      <c r="Q111" s="172">
        <f>ROUND(E111*P111,2)</f>
        <v>0</v>
      </c>
      <c r="R111" s="174" t="s">
        <v>287</v>
      </c>
      <c r="S111" s="174" t="s">
        <v>128</v>
      </c>
      <c r="T111" s="175" t="s">
        <v>128</v>
      </c>
      <c r="U111" s="157">
        <v>0.21149999999999999</v>
      </c>
      <c r="V111" s="157">
        <f>ROUND(E111*U111,2)</f>
        <v>0.15</v>
      </c>
      <c r="W111" s="157"/>
      <c r="X111" s="157" t="s">
        <v>399</v>
      </c>
      <c r="Y111" s="157" t="s">
        <v>130</v>
      </c>
      <c r="Z111" s="146"/>
      <c r="AA111" s="146"/>
      <c r="AB111" s="146"/>
      <c r="AC111" s="146"/>
      <c r="AD111" s="146"/>
      <c r="AE111" s="146"/>
      <c r="AF111" s="146"/>
      <c r="AG111" s="146" t="s">
        <v>400</v>
      </c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146"/>
      <c r="AV111" s="146"/>
      <c r="AW111" s="146"/>
      <c r="AX111" s="146"/>
      <c r="AY111" s="146"/>
      <c r="AZ111" s="146"/>
      <c r="BA111" s="146"/>
      <c r="BB111" s="146"/>
      <c r="BC111" s="146"/>
      <c r="BD111" s="146"/>
      <c r="BE111" s="146"/>
      <c r="BF111" s="146"/>
      <c r="BG111" s="146"/>
      <c r="BH111" s="146"/>
    </row>
    <row r="112" spans="1:60" outlineLevel="2" x14ac:dyDescent="0.2">
      <c r="A112" s="153"/>
      <c r="B112" s="154"/>
      <c r="C112" s="249" t="s">
        <v>401</v>
      </c>
      <c r="D112" s="250"/>
      <c r="E112" s="250"/>
      <c r="F112" s="250"/>
      <c r="G112" s="250"/>
      <c r="H112" s="157"/>
      <c r="I112" s="157"/>
      <c r="J112" s="157"/>
      <c r="K112" s="157"/>
      <c r="L112" s="157"/>
      <c r="M112" s="157"/>
      <c r="N112" s="156"/>
      <c r="O112" s="156"/>
      <c r="P112" s="156"/>
      <c r="Q112" s="156"/>
      <c r="R112" s="157"/>
      <c r="S112" s="157"/>
      <c r="T112" s="157"/>
      <c r="U112" s="157"/>
      <c r="V112" s="157"/>
      <c r="W112" s="157"/>
      <c r="X112" s="157"/>
      <c r="Y112" s="157"/>
      <c r="Z112" s="146"/>
      <c r="AA112" s="146"/>
      <c r="AB112" s="146"/>
      <c r="AC112" s="146"/>
      <c r="AD112" s="146"/>
      <c r="AE112" s="146"/>
      <c r="AF112" s="146"/>
      <c r="AG112" s="146" t="s">
        <v>140</v>
      </c>
      <c r="AH112" s="146"/>
      <c r="AI112" s="146"/>
      <c r="AJ112" s="146"/>
      <c r="AK112" s="146"/>
      <c r="AL112" s="146"/>
      <c r="AM112" s="146"/>
      <c r="AN112" s="146"/>
      <c r="AO112" s="146"/>
      <c r="AP112" s="146"/>
      <c r="AQ112" s="146"/>
      <c r="AR112" s="146"/>
      <c r="AS112" s="146"/>
      <c r="AT112" s="146"/>
      <c r="AU112" s="146"/>
      <c r="AV112" s="146"/>
      <c r="AW112" s="146"/>
      <c r="AX112" s="146"/>
      <c r="AY112" s="146"/>
      <c r="AZ112" s="146"/>
      <c r="BA112" s="146"/>
      <c r="BB112" s="146"/>
      <c r="BC112" s="146"/>
      <c r="BD112" s="146"/>
      <c r="BE112" s="146"/>
      <c r="BF112" s="146"/>
      <c r="BG112" s="146"/>
      <c r="BH112" s="146"/>
    </row>
    <row r="113" spans="1:60" outlineLevel="2" x14ac:dyDescent="0.2">
      <c r="A113" s="153"/>
      <c r="B113" s="154"/>
      <c r="C113" s="253" t="s">
        <v>402</v>
      </c>
      <c r="D113" s="254"/>
      <c r="E113" s="254"/>
      <c r="F113" s="254"/>
      <c r="G113" s="254"/>
      <c r="H113" s="157"/>
      <c r="I113" s="157"/>
      <c r="J113" s="157"/>
      <c r="K113" s="157"/>
      <c r="L113" s="157"/>
      <c r="M113" s="157"/>
      <c r="N113" s="156"/>
      <c r="O113" s="156"/>
      <c r="P113" s="156"/>
      <c r="Q113" s="156"/>
      <c r="R113" s="157"/>
      <c r="S113" s="157"/>
      <c r="T113" s="157"/>
      <c r="U113" s="157"/>
      <c r="V113" s="157"/>
      <c r="W113" s="157"/>
      <c r="X113" s="157"/>
      <c r="Y113" s="157"/>
      <c r="Z113" s="146"/>
      <c r="AA113" s="146"/>
      <c r="AB113" s="146"/>
      <c r="AC113" s="146"/>
      <c r="AD113" s="146"/>
      <c r="AE113" s="146"/>
      <c r="AF113" s="146"/>
      <c r="AG113" s="146" t="s">
        <v>225</v>
      </c>
      <c r="AH113" s="146"/>
      <c r="AI113" s="146"/>
      <c r="AJ113" s="146"/>
      <c r="AK113" s="146"/>
      <c r="AL113" s="146"/>
      <c r="AM113" s="146"/>
      <c r="AN113" s="146"/>
      <c r="AO113" s="146"/>
      <c r="AP113" s="146"/>
      <c r="AQ113" s="146"/>
      <c r="AR113" s="146"/>
      <c r="AS113" s="146"/>
      <c r="AT113" s="146"/>
      <c r="AU113" s="146"/>
      <c r="AV113" s="146"/>
      <c r="AW113" s="146"/>
      <c r="AX113" s="146"/>
      <c r="AY113" s="146"/>
      <c r="AZ113" s="146"/>
      <c r="BA113" s="146"/>
      <c r="BB113" s="146"/>
      <c r="BC113" s="146"/>
      <c r="BD113" s="146"/>
      <c r="BE113" s="146"/>
      <c r="BF113" s="146"/>
      <c r="BG113" s="146"/>
      <c r="BH113" s="146"/>
    </row>
    <row r="114" spans="1:60" x14ac:dyDescent="0.2">
      <c r="A114" s="3"/>
      <c r="B114" s="4"/>
      <c r="C114" s="188"/>
      <c r="D114" s="6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AE114">
        <v>15</v>
      </c>
      <c r="AF114">
        <v>21</v>
      </c>
      <c r="AG114" t="s">
        <v>108</v>
      </c>
    </row>
    <row r="115" spans="1:60" x14ac:dyDescent="0.2">
      <c r="A115" s="149"/>
      <c r="B115" s="150" t="s">
        <v>29</v>
      </c>
      <c r="C115" s="189"/>
      <c r="D115" s="151"/>
      <c r="E115" s="152"/>
      <c r="F115" s="152"/>
      <c r="G115" s="168">
        <f>G8+G73+G79+G110</f>
        <v>0</v>
      </c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AE115">
        <f>SUMIF(L7:L113,AE114,G7:G113)</f>
        <v>0</v>
      </c>
      <c r="AF115">
        <f>SUMIF(L7:L113,AF114,G7:G113)</f>
        <v>0</v>
      </c>
      <c r="AG115" t="s">
        <v>417</v>
      </c>
    </row>
    <row r="116" spans="1:60" x14ac:dyDescent="0.2">
      <c r="C116" s="190"/>
      <c r="D116" s="10"/>
      <c r="AG116" t="s">
        <v>418</v>
      </c>
    </row>
    <row r="117" spans="1:60" x14ac:dyDescent="0.2">
      <c r="D117" s="10"/>
    </row>
    <row r="118" spans="1:60" x14ac:dyDescent="0.2">
      <c r="D118" s="10"/>
    </row>
    <row r="119" spans="1:60" x14ac:dyDescent="0.2">
      <c r="D119" s="10"/>
    </row>
    <row r="120" spans="1:60" x14ac:dyDescent="0.2">
      <c r="D120" s="10"/>
    </row>
    <row r="121" spans="1:60" x14ac:dyDescent="0.2">
      <c r="D121" s="10"/>
    </row>
    <row r="122" spans="1:60" x14ac:dyDescent="0.2">
      <c r="D122" s="10"/>
    </row>
    <row r="123" spans="1:60" x14ac:dyDescent="0.2">
      <c r="D123" s="10"/>
    </row>
    <row r="124" spans="1:60" x14ac:dyDescent="0.2">
      <c r="D124" s="10"/>
    </row>
    <row r="125" spans="1:60" x14ac:dyDescent="0.2">
      <c r="D125" s="10"/>
    </row>
    <row r="126" spans="1:60" x14ac:dyDescent="0.2">
      <c r="D126" s="10"/>
    </row>
    <row r="127" spans="1:60" x14ac:dyDescent="0.2">
      <c r="D127" s="10"/>
    </row>
    <row r="128" spans="1:60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ZDHAHK4XLk9eyv5XvPVPQpl6DbwkbSpMF+V0GuzaMTdl7wgDhsLy7sldMeCZBavg1C15nnG5tiE2b+2jNsbDg==" saltValue="0Q9bh4UcDau+Cyjp5khWaA==" spinCount="100000" sheet="1" formatRows="0"/>
  <mergeCells count="31">
    <mergeCell ref="C41:G41"/>
    <mergeCell ref="A1:G1"/>
    <mergeCell ref="C2:G2"/>
    <mergeCell ref="C3:G3"/>
    <mergeCell ref="C4:G4"/>
    <mergeCell ref="C10:G10"/>
    <mergeCell ref="C16:G16"/>
    <mergeCell ref="C20:G20"/>
    <mergeCell ref="C24:G24"/>
    <mergeCell ref="C28:G28"/>
    <mergeCell ref="C33:G33"/>
    <mergeCell ref="C37:G37"/>
    <mergeCell ref="C83:G83"/>
    <mergeCell ref="C45:G45"/>
    <mergeCell ref="C49:G49"/>
    <mergeCell ref="C54:G54"/>
    <mergeCell ref="C56:G56"/>
    <mergeCell ref="C60:G60"/>
    <mergeCell ref="C61:G61"/>
    <mergeCell ref="C66:G66"/>
    <mergeCell ref="C70:G70"/>
    <mergeCell ref="C75:G75"/>
    <mergeCell ref="C76:G76"/>
    <mergeCell ref="C81:G81"/>
    <mergeCell ref="C113:G113"/>
    <mergeCell ref="C85:G85"/>
    <mergeCell ref="C89:G89"/>
    <mergeCell ref="C91:G91"/>
    <mergeCell ref="C93:G93"/>
    <mergeCell ref="C98:G98"/>
    <mergeCell ref="C112:G11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3B28B-8839-4561-A169-226FC920691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5" t="s">
        <v>95</v>
      </c>
      <c r="B1" s="255"/>
      <c r="C1" s="255"/>
      <c r="D1" s="255"/>
      <c r="E1" s="255"/>
      <c r="F1" s="255"/>
      <c r="G1" s="255"/>
      <c r="AG1" t="s">
        <v>96</v>
      </c>
    </row>
    <row r="2" spans="1:60" ht="24.95" customHeight="1" x14ac:dyDescent="0.2">
      <c r="A2" s="50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97</v>
      </c>
    </row>
    <row r="3" spans="1:60" ht="24.95" customHeight="1" x14ac:dyDescent="0.2">
      <c r="A3" s="50" t="s">
        <v>8</v>
      </c>
      <c r="B3" s="49" t="s">
        <v>43</v>
      </c>
      <c r="C3" s="256" t="s">
        <v>47</v>
      </c>
      <c r="D3" s="257"/>
      <c r="E3" s="257"/>
      <c r="F3" s="257"/>
      <c r="G3" s="258"/>
      <c r="AC3" s="120" t="s">
        <v>97</v>
      </c>
      <c r="AG3" t="s">
        <v>98</v>
      </c>
    </row>
    <row r="4" spans="1:60" ht="24.95" customHeight="1" x14ac:dyDescent="0.2">
      <c r="A4" s="139" t="s">
        <v>9</v>
      </c>
      <c r="B4" s="140" t="s">
        <v>51</v>
      </c>
      <c r="C4" s="259" t="s">
        <v>52</v>
      </c>
      <c r="D4" s="260"/>
      <c r="E4" s="260"/>
      <c r="F4" s="260"/>
      <c r="G4" s="261"/>
      <c r="AG4" t="s">
        <v>99</v>
      </c>
    </row>
    <row r="5" spans="1:60" x14ac:dyDescent="0.2">
      <c r="D5" s="10"/>
    </row>
    <row r="6" spans="1:60" ht="38.25" x14ac:dyDescent="0.2">
      <c r="A6" s="142" t="s">
        <v>100</v>
      </c>
      <c r="B6" s="144" t="s">
        <v>101</v>
      </c>
      <c r="C6" s="144" t="s">
        <v>102</v>
      </c>
      <c r="D6" s="143" t="s">
        <v>103</v>
      </c>
      <c r="E6" s="142" t="s">
        <v>104</v>
      </c>
      <c r="F6" s="141" t="s">
        <v>105</v>
      </c>
      <c r="G6" s="142" t="s">
        <v>29</v>
      </c>
      <c r="H6" s="145" t="s">
        <v>30</v>
      </c>
      <c r="I6" s="145" t="s">
        <v>106</v>
      </c>
      <c r="J6" s="145" t="s">
        <v>31</v>
      </c>
      <c r="K6" s="145" t="s">
        <v>107</v>
      </c>
      <c r="L6" s="145" t="s">
        <v>108</v>
      </c>
      <c r="M6" s="145" t="s">
        <v>109</v>
      </c>
      <c r="N6" s="145" t="s">
        <v>110</v>
      </c>
      <c r="O6" s="145" t="s">
        <v>111</v>
      </c>
      <c r="P6" s="145" t="s">
        <v>112</v>
      </c>
      <c r="Q6" s="145" t="s">
        <v>113</v>
      </c>
      <c r="R6" s="145" t="s">
        <v>114</v>
      </c>
      <c r="S6" s="145" t="s">
        <v>115</v>
      </c>
      <c r="T6" s="145" t="s">
        <v>116</v>
      </c>
      <c r="U6" s="145" t="s">
        <v>117</v>
      </c>
      <c r="V6" s="145" t="s">
        <v>118</v>
      </c>
      <c r="W6" s="145" t="s">
        <v>119</v>
      </c>
      <c r="X6" s="145" t="s">
        <v>120</v>
      </c>
      <c r="Y6" s="145" t="s">
        <v>121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2" t="s">
        <v>122</v>
      </c>
      <c r="B8" s="163" t="s">
        <v>43</v>
      </c>
      <c r="C8" s="184" t="s">
        <v>71</v>
      </c>
      <c r="D8" s="164"/>
      <c r="E8" s="165"/>
      <c r="F8" s="166"/>
      <c r="G8" s="166">
        <f>SUMIF(AG9:AG45,"&lt;&gt;NOR",G9:G45)</f>
        <v>0</v>
      </c>
      <c r="H8" s="166"/>
      <c r="I8" s="166">
        <f>SUM(I9:I45)</f>
        <v>0</v>
      </c>
      <c r="J8" s="166"/>
      <c r="K8" s="166">
        <f>SUM(K9:K45)</f>
        <v>0</v>
      </c>
      <c r="L8" s="166"/>
      <c r="M8" s="166">
        <f>SUM(M9:M45)</f>
        <v>0</v>
      </c>
      <c r="N8" s="165"/>
      <c r="O8" s="165">
        <f>SUM(O9:O45)</f>
        <v>0.03</v>
      </c>
      <c r="P8" s="165"/>
      <c r="Q8" s="165">
        <f>SUM(Q9:Q45)</f>
        <v>0</v>
      </c>
      <c r="R8" s="166"/>
      <c r="S8" s="166"/>
      <c r="T8" s="167"/>
      <c r="U8" s="161"/>
      <c r="V8" s="161">
        <f>SUM(V9:V45)</f>
        <v>16.510000000000002</v>
      </c>
      <c r="W8" s="161"/>
      <c r="X8" s="161"/>
      <c r="Y8" s="161"/>
      <c r="AG8" t="s">
        <v>123</v>
      </c>
    </row>
    <row r="9" spans="1:60" outlineLevel="1" x14ac:dyDescent="0.2">
      <c r="A9" s="169">
        <v>1</v>
      </c>
      <c r="B9" s="170" t="s">
        <v>167</v>
      </c>
      <c r="C9" s="185" t="s">
        <v>168</v>
      </c>
      <c r="D9" s="171" t="s">
        <v>147</v>
      </c>
      <c r="E9" s="172">
        <v>3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4" t="s">
        <v>138</v>
      </c>
      <c r="S9" s="174" t="s">
        <v>128</v>
      </c>
      <c r="T9" s="175" t="s">
        <v>128</v>
      </c>
      <c r="U9" s="157">
        <v>3.1309999999999998</v>
      </c>
      <c r="V9" s="157">
        <f>ROUND(E9*U9,2)</f>
        <v>9.39</v>
      </c>
      <c r="W9" s="157"/>
      <c r="X9" s="157" t="s">
        <v>129</v>
      </c>
      <c r="Y9" s="157" t="s">
        <v>130</v>
      </c>
      <c r="Z9" s="146"/>
      <c r="AA9" s="146"/>
      <c r="AB9" s="146"/>
      <c r="AC9" s="146"/>
      <c r="AD9" s="146"/>
      <c r="AE9" s="146"/>
      <c r="AF9" s="146"/>
      <c r="AG9" s="146" t="s">
        <v>131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ht="33.75" outlineLevel="2" x14ac:dyDescent="0.2">
      <c r="A10" s="153"/>
      <c r="B10" s="154"/>
      <c r="C10" s="249" t="s">
        <v>169</v>
      </c>
      <c r="D10" s="250"/>
      <c r="E10" s="250"/>
      <c r="F10" s="250"/>
      <c r="G10" s="250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6"/>
      <c r="AA10" s="146"/>
      <c r="AB10" s="146"/>
      <c r="AC10" s="146"/>
      <c r="AD10" s="146"/>
      <c r="AE10" s="146"/>
      <c r="AF10" s="146"/>
      <c r="AG10" s="146" t="s">
        <v>140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76" t="str">
        <f>C10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10" s="146"/>
      <c r="BC10" s="146"/>
      <c r="BD10" s="146"/>
      <c r="BE10" s="146"/>
      <c r="BF10" s="146"/>
      <c r="BG10" s="146"/>
      <c r="BH10" s="146"/>
    </row>
    <row r="11" spans="1:60" outlineLevel="2" x14ac:dyDescent="0.2">
      <c r="A11" s="153"/>
      <c r="B11" s="154"/>
      <c r="C11" s="186" t="s">
        <v>484</v>
      </c>
      <c r="D11" s="159"/>
      <c r="E11" s="160"/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6"/>
      <c r="AA11" s="146"/>
      <c r="AB11" s="146"/>
      <c r="AC11" s="146"/>
      <c r="AD11" s="146"/>
      <c r="AE11" s="146"/>
      <c r="AF11" s="146"/>
      <c r="AG11" s="146" t="s">
        <v>133</v>
      </c>
      <c r="AH11" s="146">
        <v>0</v>
      </c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3" x14ac:dyDescent="0.2">
      <c r="A12" s="153"/>
      <c r="B12" s="154"/>
      <c r="C12" s="186" t="s">
        <v>485</v>
      </c>
      <c r="D12" s="159"/>
      <c r="E12" s="160"/>
      <c r="F12" s="157"/>
      <c r="G12" s="15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6"/>
      <c r="AA12" s="146"/>
      <c r="AB12" s="146"/>
      <c r="AC12" s="146"/>
      <c r="AD12" s="146"/>
      <c r="AE12" s="146"/>
      <c r="AF12" s="146"/>
      <c r="AG12" s="146" t="s">
        <v>133</v>
      </c>
      <c r="AH12" s="146">
        <v>0</v>
      </c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3" x14ac:dyDescent="0.2">
      <c r="A13" s="153"/>
      <c r="B13" s="154"/>
      <c r="C13" s="186" t="s">
        <v>51</v>
      </c>
      <c r="D13" s="159"/>
      <c r="E13" s="160">
        <v>3</v>
      </c>
      <c r="F13" s="157"/>
      <c r="G13" s="15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6"/>
      <c r="AA13" s="146"/>
      <c r="AB13" s="146"/>
      <c r="AC13" s="146"/>
      <c r="AD13" s="146"/>
      <c r="AE13" s="146"/>
      <c r="AF13" s="146"/>
      <c r="AG13" s="146" t="s">
        <v>133</v>
      </c>
      <c r="AH13" s="146">
        <v>0</v>
      </c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1" x14ac:dyDescent="0.2">
      <c r="A14" s="169">
        <v>2</v>
      </c>
      <c r="B14" s="170" t="s">
        <v>175</v>
      </c>
      <c r="C14" s="185" t="s">
        <v>176</v>
      </c>
      <c r="D14" s="171" t="s">
        <v>147</v>
      </c>
      <c r="E14" s="172">
        <v>0.9</v>
      </c>
      <c r="F14" s="173"/>
      <c r="G14" s="174">
        <f>ROUND(E14*F14,2)</f>
        <v>0</v>
      </c>
      <c r="H14" s="173"/>
      <c r="I14" s="174">
        <f>ROUND(E14*H14,2)</f>
        <v>0</v>
      </c>
      <c r="J14" s="173"/>
      <c r="K14" s="174">
        <f>ROUND(E14*J14,2)</f>
        <v>0</v>
      </c>
      <c r="L14" s="174">
        <v>21</v>
      </c>
      <c r="M14" s="174">
        <f>G14*(1+L14/100)</f>
        <v>0</v>
      </c>
      <c r="N14" s="172">
        <v>0</v>
      </c>
      <c r="O14" s="172">
        <f>ROUND(E14*N14,2)</f>
        <v>0</v>
      </c>
      <c r="P14" s="172">
        <v>0</v>
      </c>
      <c r="Q14" s="172">
        <f>ROUND(E14*P14,2)</f>
        <v>0</v>
      </c>
      <c r="R14" s="174" t="s">
        <v>138</v>
      </c>
      <c r="S14" s="174" t="s">
        <v>128</v>
      </c>
      <c r="T14" s="175" t="s">
        <v>128</v>
      </c>
      <c r="U14" s="157">
        <v>0.47399999999999998</v>
      </c>
      <c r="V14" s="157">
        <f>ROUND(E14*U14,2)</f>
        <v>0.43</v>
      </c>
      <c r="W14" s="157"/>
      <c r="X14" s="157" t="s">
        <v>129</v>
      </c>
      <c r="Y14" s="157" t="s">
        <v>130</v>
      </c>
      <c r="Z14" s="146"/>
      <c r="AA14" s="146"/>
      <c r="AB14" s="146"/>
      <c r="AC14" s="146"/>
      <c r="AD14" s="146"/>
      <c r="AE14" s="146"/>
      <c r="AF14" s="146"/>
      <c r="AG14" s="146" t="s">
        <v>131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ht="33.75" outlineLevel="2" x14ac:dyDescent="0.2">
      <c r="A15" s="153"/>
      <c r="B15" s="154"/>
      <c r="C15" s="249" t="s">
        <v>169</v>
      </c>
      <c r="D15" s="250"/>
      <c r="E15" s="250"/>
      <c r="F15" s="250"/>
      <c r="G15" s="250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6"/>
      <c r="AA15" s="146"/>
      <c r="AB15" s="146"/>
      <c r="AC15" s="146"/>
      <c r="AD15" s="146"/>
      <c r="AE15" s="146"/>
      <c r="AF15" s="146"/>
      <c r="AG15" s="146" t="s">
        <v>140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76" t="str">
        <f>C15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15" s="146"/>
      <c r="BC15" s="146"/>
      <c r="BD15" s="146"/>
      <c r="BE15" s="146"/>
      <c r="BF15" s="146"/>
      <c r="BG15" s="146"/>
      <c r="BH15" s="146"/>
    </row>
    <row r="16" spans="1:60" outlineLevel="2" x14ac:dyDescent="0.2">
      <c r="A16" s="153"/>
      <c r="B16" s="154"/>
      <c r="C16" s="186" t="s">
        <v>486</v>
      </c>
      <c r="D16" s="159"/>
      <c r="E16" s="160"/>
      <c r="F16" s="15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6"/>
      <c r="AA16" s="146"/>
      <c r="AB16" s="146"/>
      <c r="AC16" s="146"/>
      <c r="AD16" s="146"/>
      <c r="AE16" s="146"/>
      <c r="AF16" s="146"/>
      <c r="AG16" s="146" t="s">
        <v>133</v>
      </c>
      <c r="AH16" s="146">
        <v>0</v>
      </c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3" x14ac:dyDescent="0.2">
      <c r="A17" s="153"/>
      <c r="B17" s="154"/>
      <c r="C17" s="186" t="s">
        <v>487</v>
      </c>
      <c r="D17" s="159"/>
      <c r="E17" s="160">
        <v>0.9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6"/>
      <c r="AA17" s="146"/>
      <c r="AB17" s="146"/>
      <c r="AC17" s="146"/>
      <c r="AD17" s="146"/>
      <c r="AE17" s="146"/>
      <c r="AF17" s="146"/>
      <c r="AG17" s="146" t="s">
        <v>133</v>
      </c>
      <c r="AH17" s="146">
        <v>0</v>
      </c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69">
        <v>3</v>
      </c>
      <c r="B18" s="170" t="s">
        <v>191</v>
      </c>
      <c r="C18" s="185" t="s">
        <v>192</v>
      </c>
      <c r="D18" s="171" t="s">
        <v>126</v>
      </c>
      <c r="E18" s="172">
        <v>12</v>
      </c>
      <c r="F18" s="173"/>
      <c r="G18" s="174">
        <f>ROUND(E18*F18,2)</f>
        <v>0</v>
      </c>
      <c r="H18" s="173"/>
      <c r="I18" s="174">
        <f>ROUND(E18*H18,2)</f>
        <v>0</v>
      </c>
      <c r="J18" s="173"/>
      <c r="K18" s="174">
        <f>ROUND(E18*J18,2)</f>
        <v>0</v>
      </c>
      <c r="L18" s="174">
        <v>21</v>
      </c>
      <c r="M18" s="174">
        <f>G18*(1+L18/100)</f>
        <v>0</v>
      </c>
      <c r="N18" s="172">
        <v>6.9999999999999999E-4</v>
      </c>
      <c r="O18" s="172">
        <f>ROUND(E18*N18,2)</f>
        <v>0.01</v>
      </c>
      <c r="P18" s="172">
        <v>0</v>
      </c>
      <c r="Q18" s="172">
        <f>ROUND(E18*P18,2)</f>
        <v>0</v>
      </c>
      <c r="R18" s="174" t="s">
        <v>138</v>
      </c>
      <c r="S18" s="174" t="s">
        <v>128</v>
      </c>
      <c r="T18" s="175" t="s">
        <v>128</v>
      </c>
      <c r="U18" s="157">
        <v>0.156</v>
      </c>
      <c r="V18" s="157">
        <f>ROUND(E18*U18,2)</f>
        <v>1.87</v>
      </c>
      <c r="W18" s="157"/>
      <c r="X18" s="157" t="s">
        <v>129</v>
      </c>
      <c r="Y18" s="157" t="s">
        <v>130</v>
      </c>
      <c r="Z18" s="146"/>
      <c r="AA18" s="146"/>
      <c r="AB18" s="146"/>
      <c r="AC18" s="146"/>
      <c r="AD18" s="146"/>
      <c r="AE18" s="146"/>
      <c r="AF18" s="146"/>
      <c r="AG18" s="146" t="s">
        <v>131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2" x14ac:dyDescent="0.2">
      <c r="A19" s="153"/>
      <c r="B19" s="154"/>
      <c r="C19" s="186" t="s">
        <v>488</v>
      </c>
      <c r="D19" s="159"/>
      <c r="E19" s="160"/>
      <c r="F19" s="15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6"/>
      <c r="AA19" s="146"/>
      <c r="AB19" s="146"/>
      <c r="AC19" s="146"/>
      <c r="AD19" s="146"/>
      <c r="AE19" s="146"/>
      <c r="AF19" s="146"/>
      <c r="AG19" s="146" t="s">
        <v>133</v>
      </c>
      <c r="AH19" s="146">
        <v>0</v>
      </c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outlineLevel="3" x14ac:dyDescent="0.2">
      <c r="A20" s="153"/>
      <c r="B20" s="154"/>
      <c r="C20" s="186" t="s">
        <v>489</v>
      </c>
      <c r="D20" s="159"/>
      <c r="E20" s="160">
        <v>12</v>
      </c>
      <c r="F20" s="15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6"/>
      <c r="AA20" s="146"/>
      <c r="AB20" s="146"/>
      <c r="AC20" s="146"/>
      <c r="AD20" s="146"/>
      <c r="AE20" s="146"/>
      <c r="AF20" s="146"/>
      <c r="AG20" s="146" t="s">
        <v>133</v>
      </c>
      <c r="AH20" s="146">
        <v>0</v>
      </c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1" x14ac:dyDescent="0.2">
      <c r="A21" s="169">
        <v>4</v>
      </c>
      <c r="B21" s="170" t="s">
        <v>195</v>
      </c>
      <c r="C21" s="185" t="s">
        <v>196</v>
      </c>
      <c r="D21" s="171" t="s">
        <v>126</v>
      </c>
      <c r="E21" s="172">
        <v>12</v>
      </c>
      <c r="F21" s="173"/>
      <c r="G21" s="174">
        <f>ROUND(E21*F21,2)</f>
        <v>0</v>
      </c>
      <c r="H21" s="173"/>
      <c r="I21" s="174">
        <f>ROUND(E21*H21,2)</f>
        <v>0</v>
      </c>
      <c r="J21" s="173"/>
      <c r="K21" s="174">
        <f>ROUND(E21*J21,2)</f>
        <v>0</v>
      </c>
      <c r="L21" s="174">
        <v>21</v>
      </c>
      <c r="M21" s="174">
        <f>G21*(1+L21/100)</f>
        <v>0</v>
      </c>
      <c r="N21" s="172">
        <v>0</v>
      </c>
      <c r="O21" s="172">
        <f>ROUND(E21*N21,2)</f>
        <v>0</v>
      </c>
      <c r="P21" s="172">
        <v>0</v>
      </c>
      <c r="Q21" s="172">
        <f>ROUND(E21*P21,2)</f>
        <v>0</v>
      </c>
      <c r="R21" s="174" t="s">
        <v>138</v>
      </c>
      <c r="S21" s="174" t="s">
        <v>128</v>
      </c>
      <c r="T21" s="175" t="s">
        <v>128</v>
      </c>
      <c r="U21" s="157">
        <v>9.5000000000000001E-2</v>
      </c>
      <c r="V21" s="157">
        <f>ROUND(E21*U21,2)</f>
        <v>1.1399999999999999</v>
      </c>
      <c r="W21" s="157"/>
      <c r="X21" s="157" t="s">
        <v>129</v>
      </c>
      <c r="Y21" s="157" t="s">
        <v>130</v>
      </c>
      <c r="Z21" s="146"/>
      <c r="AA21" s="146"/>
      <c r="AB21" s="146"/>
      <c r="AC21" s="146"/>
      <c r="AD21" s="146"/>
      <c r="AE21" s="146"/>
      <c r="AF21" s="146"/>
      <c r="AG21" s="146" t="s">
        <v>131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2" x14ac:dyDescent="0.2">
      <c r="A22" s="153"/>
      <c r="B22" s="154"/>
      <c r="C22" s="249" t="s">
        <v>197</v>
      </c>
      <c r="D22" s="250"/>
      <c r="E22" s="250"/>
      <c r="F22" s="250"/>
      <c r="G22" s="250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6"/>
      <c r="AA22" s="146"/>
      <c r="AB22" s="146"/>
      <c r="AC22" s="146"/>
      <c r="AD22" s="146"/>
      <c r="AE22" s="146"/>
      <c r="AF22" s="146"/>
      <c r="AG22" s="146" t="s">
        <v>140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1" x14ac:dyDescent="0.2">
      <c r="A23" s="169">
        <v>5</v>
      </c>
      <c r="B23" s="170" t="s">
        <v>198</v>
      </c>
      <c r="C23" s="185" t="s">
        <v>199</v>
      </c>
      <c r="D23" s="171" t="s">
        <v>147</v>
      </c>
      <c r="E23" s="172">
        <v>3</v>
      </c>
      <c r="F23" s="173"/>
      <c r="G23" s="174">
        <f>ROUND(E23*F23,2)</f>
        <v>0</v>
      </c>
      <c r="H23" s="173"/>
      <c r="I23" s="174">
        <f>ROUND(E23*H23,2)</f>
        <v>0</v>
      </c>
      <c r="J23" s="173"/>
      <c r="K23" s="174">
        <f>ROUND(E23*J23,2)</f>
        <v>0</v>
      </c>
      <c r="L23" s="174">
        <v>21</v>
      </c>
      <c r="M23" s="174">
        <f>G23*(1+L23/100)</f>
        <v>0</v>
      </c>
      <c r="N23" s="172">
        <v>0</v>
      </c>
      <c r="O23" s="172">
        <f>ROUND(E23*N23,2)</f>
        <v>0</v>
      </c>
      <c r="P23" s="172">
        <v>0</v>
      </c>
      <c r="Q23" s="172">
        <f>ROUND(E23*P23,2)</f>
        <v>0</v>
      </c>
      <c r="R23" s="174" t="s">
        <v>138</v>
      </c>
      <c r="S23" s="174" t="s">
        <v>128</v>
      </c>
      <c r="T23" s="175" t="s">
        <v>128</v>
      </c>
      <c r="U23" s="157">
        <v>0.34499999999999997</v>
      </c>
      <c r="V23" s="157">
        <f>ROUND(E23*U23,2)</f>
        <v>1.04</v>
      </c>
      <c r="W23" s="157"/>
      <c r="X23" s="157" t="s">
        <v>129</v>
      </c>
      <c r="Y23" s="157" t="s">
        <v>130</v>
      </c>
      <c r="Z23" s="146"/>
      <c r="AA23" s="146"/>
      <c r="AB23" s="146"/>
      <c r="AC23" s="146"/>
      <c r="AD23" s="146"/>
      <c r="AE23" s="146"/>
      <c r="AF23" s="146"/>
      <c r="AG23" s="146" t="s">
        <v>131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2" x14ac:dyDescent="0.2">
      <c r="A24" s="153"/>
      <c r="B24" s="154"/>
      <c r="C24" s="249" t="s">
        <v>200</v>
      </c>
      <c r="D24" s="250"/>
      <c r="E24" s="250"/>
      <c r="F24" s="250"/>
      <c r="G24" s="250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6"/>
      <c r="AA24" s="146"/>
      <c r="AB24" s="146"/>
      <c r="AC24" s="146"/>
      <c r="AD24" s="146"/>
      <c r="AE24" s="146"/>
      <c r="AF24" s="146"/>
      <c r="AG24" s="146" t="s">
        <v>140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76" t="str">
        <f>C24</f>
        <v>bez naložení do dopravní nádoby, ale s vyprázdněním dopravní nádoby na hromadu nebo na dopravní prostředek,</v>
      </c>
      <c r="BB24" s="146"/>
      <c r="BC24" s="146"/>
      <c r="BD24" s="146"/>
      <c r="BE24" s="146"/>
      <c r="BF24" s="146"/>
      <c r="BG24" s="146"/>
      <c r="BH24" s="146"/>
    </row>
    <row r="25" spans="1:60" outlineLevel="2" x14ac:dyDescent="0.2">
      <c r="A25" s="153"/>
      <c r="B25" s="154"/>
      <c r="C25" s="186" t="s">
        <v>490</v>
      </c>
      <c r="D25" s="159"/>
      <c r="E25" s="160"/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6"/>
      <c r="AA25" s="146"/>
      <c r="AB25" s="146"/>
      <c r="AC25" s="146"/>
      <c r="AD25" s="146"/>
      <c r="AE25" s="146"/>
      <c r="AF25" s="146"/>
      <c r="AG25" s="146" t="s">
        <v>133</v>
      </c>
      <c r="AH25" s="146">
        <v>0</v>
      </c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outlineLevel="3" x14ac:dyDescent="0.2">
      <c r="A26" s="153"/>
      <c r="B26" s="154"/>
      <c r="C26" s="186" t="s">
        <v>51</v>
      </c>
      <c r="D26" s="159"/>
      <c r="E26" s="160">
        <v>3</v>
      </c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6"/>
      <c r="AA26" s="146"/>
      <c r="AB26" s="146"/>
      <c r="AC26" s="146"/>
      <c r="AD26" s="146"/>
      <c r="AE26" s="146"/>
      <c r="AF26" s="146"/>
      <c r="AG26" s="146" t="s">
        <v>133</v>
      </c>
      <c r="AH26" s="146">
        <v>0</v>
      </c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1" x14ac:dyDescent="0.2">
      <c r="A27" s="169">
        <v>6</v>
      </c>
      <c r="B27" s="170" t="s">
        <v>491</v>
      </c>
      <c r="C27" s="185" t="s">
        <v>492</v>
      </c>
      <c r="D27" s="171" t="s">
        <v>147</v>
      </c>
      <c r="E27" s="172">
        <v>6</v>
      </c>
      <c r="F27" s="173"/>
      <c r="G27" s="174">
        <f>ROUND(E27*F27,2)</f>
        <v>0</v>
      </c>
      <c r="H27" s="173"/>
      <c r="I27" s="174">
        <f>ROUND(E27*H27,2)</f>
        <v>0</v>
      </c>
      <c r="J27" s="173"/>
      <c r="K27" s="174">
        <f>ROUND(E27*J27,2)</f>
        <v>0</v>
      </c>
      <c r="L27" s="174">
        <v>21</v>
      </c>
      <c r="M27" s="174">
        <f>G27*(1+L27/100)</f>
        <v>0</v>
      </c>
      <c r="N27" s="172">
        <v>0</v>
      </c>
      <c r="O27" s="172">
        <f>ROUND(E27*N27,2)</f>
        <v>0</v>
      </c>
      <c r="P27" s="172">
        <v>0</v>
      </c>
      <c r="Q27" s="172">
        <f>ROUND(E27*P27,2)</f>
        <v>0</v>
      </c>
      <c r="R27" s="174" t="s">
        <v>138</v>
      </c>
      <c r="S27" s="174" t="s">
        <v>128</v>
      </c>
      <c r="T27" s="175" t="s">
        <v>128</v>
      </c>
      <c r="U27" s="157">
        <v>1.0999999999999999E-2</v>
      </c>
      <c r="V27" s="157">
        <f>ROUND(E27*U27,2)</f>
        <v>7.0000000000000007E-2</v>
      </c>
      <c r="W27" s="157"/>
      <c r="X27" s="157" t="s">
        <v>129</v>
      </c>
      <c r="Y27" s="157" t="s">
        <v>130</v>
      </c>
      <c r="Z27" s="146"/>
      <c r="AA27" s="146"/>
      <c r="AB27" s="146"/>
      <c r="AC27" s="146"/>
      <c r="AD27" s="146"/>
      <c r="AE27" s="146"/>
      <c r="AF27" s="146"/>
      <c r="AG27" s="146" t="s">
        <v>131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outlineLevel="2" x14ac:dyDescent="0.2">
      <c r="A28" s="153"/>
      <c r="B28" s="154"/>
      <c r="C28" s="249" t="s">
        <v>205</v>
      </c>
      <c r="D28" s="250"/>
      <c r="E28" s="250"/>
      <c r="F28" s="250"/>
      <c r="G28" s="250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6"/>
      <c r="AA28" s="146"/>
      <c r="AB28" s="146"/>
      <c r="AC28" s="146"/>
      <c r="AD28" s="146"/>
      <c r="AE28" s="146"/>
      <c r="AF28" s="146"/>
      <c r="AG28" s="146" t="s">
        <v>140</v>
      </c>
      <c r="AH28" s="146"/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</row>
    <row r="29" spans="1:60" outlineLevel="2" x14ac:dyDescent="0.2">
      <c r="A29" s="153"/>
      <c r="B29" s="154"/>
      <c r="C29" s="186" t="s">
        <v>493</v>
      </c>
      <c r="D29" s="159"/>
      <c r="E29" s="160"/>
      <c r="F29" s="157"/>
      <c r="G29" s="15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6"/>
      <c r="AA29" s="146"/>
      <c r="AB29" s="146"/>
      <c r="AC29" s="146"/>
      <c r="AD29" s="146"/>
      <c r="AE29" s="146"/>
      <c r="AF29" s="146"/>
      <c r="AG29" s="146" t="s">
        <v>133</v>
      </c>
      <c r="AH29" s="146">
        <v>0</v>
      </c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3" x14ac:dyDescent="0.2">
      <c r="A30" s="153"/>
      <c r="B30" s="154"/>
      <c r="C30" s="186" t="s">
        <v>494</v>
      </c>
      <c r="D30" s="159"/>
      <c r="E30" s="160"/>
      <c r="F30" s="157"/>
      <c r="G30" s="15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6"/>
      <c r="AA30" s="146"/>
      <c r="AB30" s="146"/>
      <c r="AC30" s="146"/>
      <c r="AD30" s="146"/>
      <c r="AE30" s="146"/>
      <c r="AF30" s="146"/>
      <c r="AG30" s="146" t="s">
        <v>133</v>
      </c>
      <c r="AH30" s="146">
        <v>0</v>
      </c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outlineLevel="3" x14ac:dyDescent="0.2">
      <c r="A31" s="153"/>
      <c r="B31" s="154"/>
      <c r="C31" s="186" t="s">
        <v>495</v>
      </c>
      <c r="D31" s="159"/>
      <c r="E31" s="160">
        <v>6</v>
      </c>
      <c r="F31" s="157"/>
      <c r="G31" s="15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6"/>
      <c r="AA31" s="146"/>
      <c r="AB31" s="146"/>
      <c r="AC31" s="146"/>
      <c r="AD31" s="146"/>
      <c r="AE31" s="146"/>
      <c r="AF31" s="146"/>
      <c r="AG31" s="146" t="s">
        <v>133</v>
      </c>
      <c r="AH31" s="146">
        <v>0</v>
      </c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ht="22.5" outlineLevel="1" x14ac:dyDescent="0.2">
      <c r="A32" s="169">
        <v>7</v>
      </c>
      <c r="B32" s="170" t="s">
        <v>215</v>
      </c>
      <c r="C32" s="185" t="s">
        <v>216</v>
      </c>
      <c r="D32" s="171" t="s">
        <v>147</v>
      </c>
      <c r="E32" s="172">
        <v>3</v>
      </c>
      <c r="F32" s="173"/>
      <c r="G32" s="174">
        <f>ROUND(E32*F32,2)</f>
        <v>0</v>
      </c>
      <c r="H32" s="173"/>
      <c r="I32" s="174">
        <f>ROUND(E32*H32,2)</f>
        <v>0</v>
      </c>
      <c r="J32" s="173"/>
      <c r="K32" s="174">
        <f>ROUND(E32*J32,2)</f>
        <v>0</v>
      </c>
      <c r="L32" s="174">
        <v>21</v>
      </c>
      <c r="M32" s="174">
        <f>G32*(1+L32/100)</f>
        <v>0</v>
      </c>
      <c r="N32" s="172">
        <v>0</v>
      </c>
      <c r="O32" s="172">
        <f>ROUND(E32*N32,2)</f>
        <v>0</v>
      </c>
      <c r="P32" s="172">
        <v>0</v>
      </c>
      <c r="Q32" s="172">
        <f>ROUND(E32*P32,2)</f>
        <v>0</v>
      </c>
      <c r="R32" s="174" t="s">
        <v>138</v>
      </c>
      <c r="S32" s="174" t="s">
        <v>128</v>
      </c>
      <c r="T32" s="175" t="s">
        <v>128</v>
      </c>
      <c r="U32" s="157">
        <v>0.65200000000000002</v>
      </c>
      <c r="V32" s="157">
        <f>ROUND(E32*U32,2)</f>
        <v>1.96</v>
      </c>
      <c r="W32" s="157"/>
      <c r="X32" s="157" t="s">
        <v>129</v>
      </c>
      <c r="Y32" s="157" t="s">
        <v>130</v>
      </c>
      <c r="Z32" s="146"/>
      <c r="AA32" s="146"/>
      <c r="AB32" s="146"/>
      <c r="AC32" s="146"/>
      <c r="AD32" s="146"/>
      <c r="AE32" s="146"/>
      <c r="AF32" s="146"/>
      <c r="AG32" s="146" t="s">
        <v>131</v>
      </c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outlineLevel="2" x14ac:dyDescent="0.2">
      <c r="A33" s="153"/>
      <c r="B33" s="154"/>
      <c r="C33" s="186" t="s">
        <v>490</v>
      </c>
      <c r="D33" s="159"/>
      <c r="E33" s="160"/>
      <c r="F33" s="157"/>
      <c r="G33" s="157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57"/>
      <c r="Z33" s="146"/>
      <c r="AA33" s="146"/>
      <c r="AB33" s="146"/>
      <c r="AC33" s="146"/>
      <c r="AD33" s="146"/>
      <c r="AE33" s="146"/>
      <c r="AF33" s="146"/>
      <c r="AG33" s="146" t="s">
        <v>133</v>
      </c>
      <c r="AH33" s="146">
        <v>0</v>
      </c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outlineLevel="3" x14ac:dyDescent="0.2">
      <c r="A34" s="153"/>
      <c r="B34" s="154"/>
      <c r="C34" s="186" t="s">
        <v>51</v>
      </c>
      <c r="D34" s="159"/>
      <c r="E34" s="160">
        <v>3</v>
      </c>
      <c r="F34" s="157"/>
      <c r="G34" s="15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6"/>
      <c r="AA34" s="146"/>
      <c r="AB34" s="146"/>
      <c r="AC34" s="146"/>
      <c r="AD34" s="146"/>
      <c r="AE34" s="146"/>
      <c r="AF34" s="146"/>
      <c r="AG34" s="146" t="s">
        <v>133</v>
      </c>
      <c r="AH34" s="146">
        <v>0</v>
      </c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ht="22.5" outlineLevel="1" x14ac:dyDescent="0.2">
      <c r="A35" s="169">
        <v>8</v>
      </c>
      <c r="B35" s="170" t="s">
        <v>221</v>
      </c>
      <c r="C35" s="185" t="s">
        <v>222</v>
      </c>
      <c r="D35" s="171" t="s">
        <v>147</v>
      </c>
      <c r="E35" s="172">
        <v>3</v>
      </c>
      <c r="F35" s="173"/>
      <c r="G35" s="174">
        <f>ROUND(E35*F35,2)</f>
        <v>0</v>
      </c>
      <c r="H35" s="173"/>
      <c r="I35" s="174">
        <f>ROUND(E35*H35,2)</f>
        <v>0</v>
      </c>
      <c r="J35" s="173"/>
      <c r="K35" s="174">
        <f>ROUND(E35*J35,2)</f>
        <v>0</v>
      </c>
      <c r="L35" s="174">
        <v>21</v>
      </c>
      <c r="M35" s="174">
        <f>G35*(1+L35/100)</f>
        <v>0</v>
      </c>
      <c r="N35" s="172">
        <v>0</v>
      </c>
      <c r="O35" s="172">
        <f>ROUND(E35*N35,2)</f>
        <v>0</v>
      </c>
      <c r="P35" s="172">
        <v>0</v>
      </c>
      <c r="Q35" s="172">
        <f>ROUND(E35*P35,2)</f>
        <v>0</v>
      </c>
      <c r="R35" s="174" t="s">
        <v>138</v>
      </c>
      <c r="S35" s="174" t="s">
        <v>128</v>
      </c>
      <c r="T35" s="175" t="s">
        <v>128</v>
      </c>
      <c r="U35" s="157">
        <v>0.20200000000000001</v>
      </c>
      <c r="V35" s="157">
        <f>ROUND(E35*U35,2)</f>
        <v>0.61</v>
      </c>
      <c r="W35" s="157"/>
      <c r="X35" s="157" t="s">
        <v>129</v>
      </c>
      <c r="Y35" s="157" t="s">
        <v>130</v>
      </c>
      <c r="Z35" s="146"/>
      <c r="AA35" s="146"/>
      <c r="AB35" s="146"/>
      <c r="AC35" s="146"/>
      <c r="AD35" s="146"/>
      <c r="AE35" s="146"/>
      <c r="AF35" s="146"/>
      <c r="AG35" s="146" t="s">
        <v>131</v>
      </c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outlineLevel="2" x14ac:dyDescent="0.2">
      <c r="A36" s="153"/>
      <c r="B36" s="154"/>
      <c r="C36" s="249" t="s">
        <v>223</v>
      </c>
      <c r="D36" s="250"/>
      <c r="E36" s="250"/>
      <c r="F36" s="250"/>
      <c r="G36" s="250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6"/>
      <c r="AA36" s="146"/>
      <c r="AB36" s="146"/>
      <c r="AC36" s="146"/>
      <c r="AD36" s="146"/>
      <c r="AE36" s="146"/>
      <c r="AF36" s="146"/>
      <c r="AG36" s="146" t="s">
        <v>140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outlineLevel="2" x14ac:dyDescent="0.2">
      <c r="A37" s="153"/>
      <c r="B37" s="154"/>
      <c r="C37" s="253" t="s">
        <v>224</v>
      </c>
      <c r="D37" s="254"/>
      <c r="E37" s="254"/>
      <c r="F37" s="254"/>
      <c r="G37" s="254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6"/>
      <c r="AA37" s="146"/>
      <c r="AB37" s="146"/>
      <c r="AC37" s="146"/>
      <c r="AD37" s="146"/>
      <c r="AE37" s="146"/>
      <c r="AF37" s="146"/>
      <c r="AG37" s="146" t="s">
        <v>225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outlineLevel="2" x14ac:dyDescent="0.2">
      <c r="A38" s="153"/>
      <c r="B38" s="154"/>
      <c r="C38" s="186" t="s">
        <v>490</v>
      </c>
      <c r="D38" s="159"/>
      <c r="E38" s="160"/>
      <c r="F38" s="157"/>
      <c r="G38" s="15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6"/>
      <c r="AA38" s="146"/>
      <c r="AB38" s="146"/>
      <c r="AC38" s="146"/>
      <c r="AD38" s="146"/>
      <c r="AE38" s="146"/>
      <c r="AF38" s="146"/>
      <c r="AG38" s="146" t="s">
        <v>133</v>
      </c>
      <c r="AH38" s="146">
        <v>0</v>
      </c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3" x14ac:dyDescent="0.2">
      <c r="A39" s="153"/>
      <c r="B39" s="154"/>
      <c r="C39" s="186" t="s">
        <v>51</v>
      </c>
      <c r="D39" s="159"/>
      <c r="E39" s="160">
        <v>3</v>
      </c>
      <c r="F39" s="15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6"/>
      <c r="AA39" s="146"/>
      <c r="AB39" s="146"/>
      <c r="AC39" s="146"/>
      <c r="AD39" s="146"/>
      <c r="AE39" s="146"/>
      <c r="AF39" s="146"/>
      <c r="AG39" s="146" t="s">
        <v>133</v>
      </c>
      <c r="AH39" s="146">
        <v>0</v>
      </c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1" x14ac:dyDescent="0.2">
      <c r="A40" s="169">
        <v>9</v>
      </c>
      <c r="B40" s="170" t="s">
        <v>496</v>
      </c>
      <c r="C40" s="185" t="s">
        <v>497</v>
      </c>
      <c r="D40" s="171" t="s">
        <v>126</v>
      </c>
      <c r="E40" s="172">
        <v>39</v>
      </c>
      <c r="F40" s="173"/>
      <c r="G40" s="174">
        <f>ROUND(E40*F40,2)</f>
        <v>0</v>
      </c>
      <c r="H40" s="173"/>
      <c r="I40" s="174">
        <f>ROUND(E40*H40,2)</f>
        <v>0</v>
      </c>
      <c r="J40" s="173"/>
      <c r="K40" s="174">
        <f>ROUND(E40*J40,2)</f>
        <v>0</v>
      </c>
      <c r="L40" s="174">
        <v>21</v>
      </c>
      <c r="M40" s="174">
        <f>G40*(1+L40/100)</f>
        <v>0</v>
      </c>
      <c r="N40" s="172">
        <v>6.4000000000000005E-4</v>
      </c>
      <c r="O40" s="172">
        <f>ROUND(E40*N40,2)</f>
        <v>0.02</v>
      </c>
      <c r="P40" s="172">
        <v>0</v>
      </c>
      <c r="Q40" s="172">
        <f>ROUND(E40*P40,2)</f>
        <v>0</v>
      </c>
      <c r="R40" s="174"/>
      <c r="S40" s="174" t="s">
        <v>261</v>
      </c>
      <c r="T40" s="175" t="s">
        <v>262</v>
      </c>
      <c r="U40" s="157">
        <v>0</v>
      </c>
      <c r="V40" s="157">
        <f>ROUND(E40*U40,2)</f>
        <v>0</v>
      </c>
      <c r="W40" s="157"/>
      <c r="X40" s="157" t="s">
        <v>129</v>
      </c>
      <c r="Y40" s="157" t="s">
        <v>130</v>
      </c>
      <c r="Z40" s="146"/>
      <c r="AA40" s="146"/>
      <c r="AB40" s="146"/>
      <c r="AC40" s="146"/>
      <c r="AD40" s="146"/>
      <c r="AE40" s="146"/>
      <c r="AF40" s="146"/>
      <c r="AG40" s="146" t="s">
        <v>131</v>
      </c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outlineLevel="2" x14ac:dyDescent="0.2">
      <c r="A41" s="153"/>
      <c r="B41" s="154"/>
      <c r="C41" s="186" t="s">
        <v>498</v>
      </c>
      <c r="D41" s="159"/>
      <c r="E41" s="160"/>
      <c r="F41" s="157"/>
      <c r="G41" s="157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6"/>
      <c r="AA41" s="146"/>
      <c r="AB41" s="146"/>
      <c r="AC41" s="146"/>
      <c r="AD41" s="146"/>
      <c r="AE41" s="146"/>
      <c r="AF41" s="146"/>
      <c r="AG41" s="146" t="s">
        <v>133</v>
      </c>
      <c r="AH41" s="146">
        <v>0</v>
      </c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outlineLevel="3" x14ac:dyDescent="0.2">
      <c r="A42" s="153"/>
      <c r="B42" s="154"/>
      <c r="C42" s="186" t="s">
        <v>499</v>
      </c>
      <c r="D42" s="159"/>
      <c r="E42" s="160"/>
      <c r="F42" s="157"/>
      <c r="G42" s="157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6"/>
      <c r="AA42" s="146"/>
      <c r="AB42" s="146"/>
      <c r="AC42" s="146"/>
      <c r="AD42" s="146"/>
      <c r="AE42" s="146"/>
      <c r="AF42" s="146"/>
      <c r="AG42" s="146" t="s">
        <v>133</v>
      </c>
      <c r="AH42" s="146">
        <v>0</v>
      </c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outlineLevel="3" x14ac:dyDescent="0.2">
      <c r="A43" s="153"/>
      <c r="B43" s="154"/>
      <c r="C43" s="186" t="s">
        <v>500</v>
      </c>
      <c r="D43" s="159"/>
      <c r="E43" s="160"/>
      <c r="F43" s="157"/>
      <c r="G43" s="157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6"/>
      <c r="AA43" s="146"/>
      <c r="AB43" s="146"/>
      <c r="AC43" s="146"/>
      <c r="AD43" s="146"/>
      <c r="AE43" s="146"/>
      <c r="AF43" s="146"/>
      <c r="AG43" s="146" t="s">
        <v>133</v>
      </c>
      <c r="AH43" s="146">
        <v>0</v>
      </c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outlineLevel="3" x14ac:dyDescent="0.2">
      <c r="A44" s="153"/>
      <c r="B44" s="154"/>
      <c r="C44" s="186" t="s">
        <v>501</v>
      </c>
      <c r="D44" s="159"/>
      <c r="E44" s="160">
        <v>39</v>
      </c>
      <c r="F44" s="157"/>
      <c r="G44" s="157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57"/>
      <c r="Z44" s="146"/>
      <c r="AA44" s="146"/>
      <c r="AB44" s="146"/>
      <c r="AC44" s="146"/>
      <c r="AD44" s="146"/>
      <c r="AE44" s="146"/>
      <c r="AF44" s="146"/>
      <c r="AG44" s="146" t="s">
        <v>133</v>
      </c>
      <c r="AH44" s="146">
        <v>0</v>
      </c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outlineLevel="1" x14ac:dyDescent="0.2">
      <c r="A45" s="177">
        <v>10</v>
      </c>
      <c r="B45" s="178" t="s">
        <v>265</v>
      </c>
      <c r="C45" s="187" t="s">
        <v>502</v>
      </c>
      <c r="D45" s="179" t="s">
        <v>126</v>
      </c>
      <c r="E45" s="180">
        <v>39</v>
      </c>
      <c r="F45" s="181"/>
      <c r="G45" s="182">
        <f>ROUND(E45*F45,2)</f>
        <v>0</v>
      </c>
      <c r="H45" s="181"/>
      <c r="I45" s="182">
        <f>ROUND(E45*H45,2)</f>
        <v>0</v>
      </c>
      <c r="J45" s="181"/>
      <c r="K45" s="182">
        <f>ROUND(E45*J45,2)</f>
        <v>0</v>
      </c>
      <c r="L45" s="182">
        <v>21</v>
      </c>
      <c r="M45" s="182">
        <f>G45*(1+L45/100)</f>
        <v>0</v>
      </c>
      <c r="N45" s="180">
        <v>0</v>
      </c>
      <c r="O45" s="180">
        <f>ROUND(E45*N45,2)</f>
        <v>0</v>
      </c>
      <c r="P45" s="180">
        <v>0</v>
      </c>
      <c r="Q45" s="180">
        <f>ROUND(E45*P45,2)</f>
        <v>0</v>
      </c>
      <c r="R45" s="182"/>
      <c r="S45" s="182" t="s">
        <v>261</v>
      </c>
      <c r="T45" s="183" t="s">
        <v>262</v>
      </c>
      <c r="U45" s="157">
        <v>0</v>
      </c>
      <c r="V45" s="157">
        <f>ROUND(E45*U45,2)</f>
        <v>0</v>
      </c>
      <c r="W45" s="157"/>
      <c r="X45" s="157" t="s">
        <v>129</v>
      </c>
      <c r="Y45" s="157" t="s">
        <v>130</v>
      </c>
      <c r="Z45" s="146"/>
      <c r="AA45" s="146"/>
      <c r="AB45" s="146"/>
      <c r="AC45" s="146"/>
      <c r="AD45" s="146"/>
      <c r="AE45" s="146"/>
      <c r="AF45" s="146"/>
      <c r="AG45" s="146" t="s">
        <v>131</v>
      </c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x14ac:dyDescent="0.2">
      <c r="A46" s="162" t="s">
        <v>122</v>
      </c>
      <c r="B46" s="163" t="s">
        <v>74</v>
      </c>
      <c r="C46" s="184" t="s">
        <v>75</v>
      </c>
      <c r="D46" s="164"/>
      <c r="E46" s="165"/>
      <c r="F46" s="166"/>
      <c r="G46" s="166">
        <f>SUMIF(AG47:AG61,"&lt;&gt;NOR",G47:G61)</f>
        <v>0</v>
      </c>
      <c r="H46" s="166"/>
      <c r="I46" s="166">
        <f>SUM(I47:I61)</f>
        <v>0</v>
      </c>
      <c r="J46" s="166"/>
      <c r="K46" s="166">
        <f>SUM(K47:K61)</f>
        <v>0</v>
      </c>
      <c r="L46" s="166"/>
      <c r="M46" s="166">
        <f>SUM(M47:M61)</f>
        <v>0</v>
      </c>
      <c r="N46" s="165"/>
      <c r="O46" s="165">
        <f>SUM(O47:O61)</f>
        <v>0.05</v>
      </c>
      <c r="P46" s="165"/>
      <c r="Q46" s="165">
        <f>SUM(Q47:Q61)</f>
        <v>0</v>
      </c>
      <c r="R46" s="166"/>
      <c r="S46" s="166"/>
      <c r="T46" s="167"/>
      <c r="U46" s="161"/>
      <c r="V46" s="161">
        <f>SUM(V47:V61)</f>
        <v>14.81</v>
      </c>
      <c r="W46" s="161"/>
      <c r="X46" s="161"/>
      <c r="Y46" s="161"/>
      <c r="AG46" t="s">
        <v>123</v>
      </c>
    </row>
    <row r="47" spans="1:60" ht="22.5" outlineLevel="1" x14ac:dyDescent="0.2">
      <c r="A47" s="169">
        <v>11</v>
      </c>
      <c r="B47" s="170" t="s">
        <v>503</v>
      </c>
      <c r="C47" s="185" t="s">
        <v>504</v>
      </c>
      <c r="D47" s="171" t="s">
        <v>137</v>
      </c>
      <c r="E47" s="172">
        <v>44</v>
      </c>
      <c r="F47" s="173"/>
      <c r="G47" s="174">
        <f>ROUND(E47*F47,2)</f>
        <v>0</v>
      </c>
      <c r="H47" s="173"/>
      <c r="I47" s="174">
        <f>ROUND(E47*H47,2)</f>
        <v>0</v>
      </c>
      <c r="J47" s="173"/>
      <c r="K47" s="174">
        <f>ROUND(E47*J47,2)</f>
        <v>0</v>
      </c>
      <c r="L47" s="174">
        <v>21</v>
      </c>
      <c r="M47" s="174">
        <f>G47*(1+L47/100)</f>
        <v>0</v>
      </c>
      <c r="N47" s="172">
        <v>0</v>
      </c>
      <c r="O47" s="172">
        <f>ROUND(E47*N47,2)</f>
        <v>0</v>
      </c>
      <c r="P47" s="172">
        <v>0</v>
      </c>
      <c r="Q47" s="172">
        <f>ROUND(E47*P47,2)</f>
        <v>0</v>
      </c>
      <c r="R47" s="174" t="s">
        <v>287</v>
      </c>
      <c r="S47" s="174" t="s">
        <v>128</v>
      </c>
      <c r="T47" s="175" t="s">
        <v>128</v>
      </c>
      <c r="U47" s="157">
        <v>5.3999999999999999E-2</v>
      </c>
      <c r="V47" s="157">
        <f>ROUND(E47*U47,2)</f>
        <v>2.38</v>
      </c>
      <c r="W47" s="157"/>
      <c r="X47" s="157" t="s">
        <v>129</v>
      </c>
      <c r="Y47" s="157" t="s">
        <v>130</v>
      </c>
      <c r="Z47" s="146"/>
      <c r="AA47" s="146"/>
      <c r="AB47" s="146"/>
      <c r="AC47" s="146"/>
      <c r="AD47" s="146"/>
      <c r="AE47" s="146"/>
      <c r="AF47" s="146"/>
      <c r="AG47" s="146" t="s">
        <v>131</v>
      </c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outlineLevel="2" x14ac:dyDescent="0.2">
      <c r="A48" s="153"/>
      <c r="B48" s="154"/>
      <c r="C48" s="249" t="s">
        <v>288</v>
      </c>
      <c r="D48" s="250"/>
      <c r="E48" s="250"/>
      <c r="F48" s="250"/>
      <c r="G48" s="250"/>
      <c r="H48" s="157"/>
      <c r="I48" s="157"/>
      <c r="J48" s="157"/>
      <c r="K48" s="157"/>
      <c r="L48" s="157"/>
      <c r="M48" s="157"/>
      <c r="N48" s="156"/>
      <c r="O48" s="156"/>
      <c r="P48" s="156"/>
      <c r="Q48" s="156"/>
      <c r="R48" s="157"/>
      <c r="S48" s="157"/>
      <c r="T48" s="157"/>
      <c r="U48" s="157"/>
      <c r="V48" s="157"/>
      <c r="W48" s="157"/>
      <c r="X48" s="157"/>
      <c r="Y48" s="157"/>
      <c r="Z48" s="146"/>
      <c r="AA48" s="146"/>
      <c r="AB48" s="146"/>
      <c r="AC48" s="146"/>
      <c r="AD48" s="146"/>
      <c r="AE48" s="146"/>
      <c r="AF48" s="146"/>
      <c r="AG48" s="146" t="s">
        <v>140</v>
      </c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outlineLevel="1" x14ac:dyDescent="0.2">
      <c r="A49" s="169">
        <v>12</v>
      </c>
      <c r="B49" s="170" t="s">
        <v>505</v>
      </c>
      <c r="C49" s="185" t="s">
        <v>506</v>
      </c>
      <c r="D49" s="171" t="s">
        <v>308</v>
      </c>
      <c r="E49" s="172">
        <v>5</v>
      </c>
      <c r="F49" s="173"/>
      <c r="G49" s="174">
        <f>ROUND(E49*F49,2)</f>
        <v>0</v>
      </c>
      <c r="H49" s="173"/>
      <c r="I49" s="174">
        <f>ROUND(E49*H49,2)</f>
        <v>0</v>
      </c>
      <c r="J49" s="173"/>
      <c r="K49" s="174">
        <f>ROUND(E49*J49,2)</f>
        <v>0</v>
      </c>
      <c r="L49" s="174">
        <v>21</v>
      </c>
      <c r="M49" s="174">
        <f>G49*(1+L49/100)</f>
        <v>0</v>
      </c>
      <c r="N49" s="172">
        <v>0</v>
      </c>
      <c r="O49" s="172">
        <f>ROUND(E49*N49,2)</f>
        <v>0</v>
      </c>
      <c r="P49" s="172">
        <v>0</v>
      </c>
      <c r="Q49" s="172">
        <f>ROUND(E49*P49,2)</f>
        <v>0</v>
      </c>
      <c r="R49" s="174" t="s">
        <v>287</v>
      </c>
      <c r="S49" s="174" t="s">
        <v>128</v>
      </c>
      <c r="T49" s="175" t="s">
        <v>128</v>
      </c>
      <c r="U49" s="157">
        <v>0.21648000000000001</v>
      </c>
      <c r="V49" s="157">
        <f>ROUND(E49*U49,2)</f>
        <v>1.08</v>
      </c>
      <c r="W49" s="157"/>
      <c r="X49" s="157" t="s">
        <v>129</v>
      </c>
      <c r="Y49" s="157" t="s">
        <v>130</v>
      </c>
      <c r="Z49" s="146"/>
      <c r="AA49" s="146"/>
      <c r="AB49" s="146"/>
      <c r="AC49" s="146"/>
      <c r="AD49" s="146"/>
      <c r="AE49" s="146"/>
      <c r="AF49" s="146"/>
      <c r="AG49" s="146" t="s">
        <v>131</v>
      </c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outlineLevel="2" x14ac:dyDescent="0.2">
      <c r="A50" s="153"/>
      <c r="B50" s="154"/>
      <c r="C50" s="249" t="s">
        <v>288</v>
      </c>
      <c r="D50" s="250"/>
      <c r="E50" s="250"/>
      <c r="F50" s="250"/>
      <c r="G50" s="250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6"/>
      <c r="AA50" s="146"/>
      <c r="AB50" s="146"/>
      <c r="AC50" s="146"/>
      <c r="AD50" s="146"/>
      <c r="AE50" s="146"/>
      <c r="AF50" s="146"/>
      <c r="AG50" s="146" t="s">
        <v>140</v>
      </c>
      <c r="AH50" s="146"/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</row>
    <row r="51" spans="1:60" outlineLevel="2" x14ac:dyDescent="0.2">
      <c r="A51" s="153"/>
      <c r="B51" s="154"/>
      <c r="C51" s="186" t="s">
        <v>507</v>
      </c>
      <c r="D51" s="159"/>
      <c r="E51" s="160">
        <v>3</v>
      </c>
      <c r="F51" s="157"/>
      <c r="G51" s="157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6"/>
      <c r="AA51" s="146"/>
      <c r="AB51" s="146"/>
      <c r="AC51" s="146"/>
      <c r="AD51" s="146"/>
      <c r="AE51" s="146"/>
      <c r="AF51" s="146"/>
      <c r="AG51" s="146" t="s">
        <v>133</v>
      </c>
      <c r="AH51" s="146">
        <v>0</v>
      </c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outlineLevel="3" x14ac:dyDescent="0.2">
      <c r="A52" s="153"/>
      <c r="B52" s="154"/>
      <c r="C52" s="186" t="s">
        <v>508</v>
      </c>
      <c r="D52" s="159"/>
      <c r="E52" s="160">
        <v>2</v>
      </c>
      <c r="F52" s="157"/>
      <c r="G52" s="157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6"/>
      <c r="AA52" s="146"/>
      <c r="AB52" s="146"/>
      <c r="AC52" s="146"/>
      <c r="AD52" s="146"/>
      <c r="AE52" s="146"/>
      <c r="AF52" s="146"/>
      <c r="AG52" s="146" t="s">
        <v>133</v>
      </c>
      <c r="AH52" s="146">
        <v>0</v>
      </c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ht="22.5" outlineLevel="1" x14ac:dyDescent="0.2">
      <c r="A53" s="177">
        <v>13</v>
      </c>
      <c r="B53" s="178" t="s">
        <v>450</v>
      </c>
      <c r="C53" s="187" t="s">
        <v>451</v>
      </c>
      <c r="D53" s="179" t="s">
        <v>308</v>
      </c>
      <c r="E53" s="180">
        <v>1</v>
      </c>
      <c r="F53" s="181"/>
      <c r="G53" s="182">
        <f>ROUND(E53*F53,2)</f>
        <v>0</v>
      </c>
      <c r="H53" s="181"/>
      <c r="I53" s="182">
        <f>ROUND(E53*H53,2)</f>
        <v>0</v>
      </c>
      <c r="J53" s="181"/>
      <c r="K53" s="182">
        <f>ROUND(E53*J53,2)</f>
        <v>0</v>
      </c>
      <c r="L53" s="182">
        <v>21</v>
      </c>
      <c r="M53" s="182">
        <f>G53*(1+L53/100)</f>
        <v>0</v>
      </c>
      <c r="N53" s="180">
        <v>2.1000000000000001E-4</v>
      </c>
      <c r="O53" s="180">
        <f>ROUND(E53*N53,2)</f>
        <v>0</v>
      </c>
      <c r="P53" s="180">
        <v>0</v>
      </c>
      <c r="Q53" s="180">
        <f>ROUND(E53*P53,2)</f>
        <v>0</v>
      </c>
      <c r="R53" s="182" t="s">
        <v>287</v>
      </c>
      <c r="S53" s="182" t="s">
        <v>128</v>
      </c>
      <c r="T53" s="183" t="s">
        <v>128</v>
      </c>
      <c r="U53" s="157">
        <v>1.278</v>
      </c>
      <c r="V53" s="157">
        <f>ROUND(E53*U53,2)</f>
        <v>1.28</v>
      </c>
      <c r="W53" s="157"/>
      <c r="X53" s="157" t="s">
        <v>129</v>
      </c>
      <c r="Y53" s="157" t="s">
        <v>130</v>
      </c>
      <c r="Z53" s="146"/>
      <c r="AA53" s="146"/>
      <c r="AB53" s="146"/>
      <c r="AC53" s="146"/>
      <c r="AD53" s="146"/>
      <c r="AE53" s="146"/>
      <c r="AF53" s="146"/>
      <c r="AG53" s="146" t="s">
        <v>131</v>
      </c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</row>
    <row r="54" spans="1:60" ht="33.75" outlineLevel="1" x14ac:dyDescent="0.2">
      <c r="A54" s="177">
        <v>14</v>
      </c>
      <c r="B54" s="178" t="s">
        <v>509</v>
      </c>
      <c r="C54" s="187" t="s">
        <v>510</v>
      </c>
      <c r="D54" s="179" t="s">
        <v>308</v>
      </c>
      <c r="E54" s="180">
        <v>1</v>
      </c>
      <c r="F54" s="181"/>
      <c r="G54" s="182">
        <f>ROUND(E54*F54,2)</f>
        <v>0</v>
      </c>
      <c r="H54" s="181"/>
      <c r="I54" s="182">
        <f>ROUND(E54*H54,2)</f>
        <v>0</v>
      </c>
      <c r="J54" s="181"/>
      <c r="K54" s="182">
        <f>ROUND(E54*J54,2)</f>
        <v>0</v>
      </c>
      <c r="L54" s="182">
        <v>21</v>
      </c>
      <c r="M54" s="182">
        <f>G54*(1+L54/100)</f>
        <v>0</v>
      </c>
      <c r="N54" s="180">
        <v>0</v>
      </c>
      <c r="O54" s="180">
        <f>ROUND(E54*N54,2)</f>
        <v>0</v>
      </c>
      <c r="P54" s="180">
        <v>0</v>
      </c>
      <c r="Q54" s="180">
        <f>ROUND(E54*P54,2)</f>
        <v>0</v>
      </c>
      <c r="R54" s="182" t="s">
        <v>287</v>
      </c>
      <c r="S54" s="182" t="s">
        <v>128</v>
      </c>
      <c r="T54" s="183" t="s">
        <v>128</v>
      </c>
      <c r="U54" s="157">
        <v>3.4740000000000002</v>
      </c>
      <c r="V54" s="157">
        <f>ROUND(E54*U54,2)</f>
        <v>3.47</v>
      </c>
      <c r="W54" s="157"/>
      <c r="X54" s="157" t="s">
        <v>129</v>
      </c>
      <c r="Y54" s="157" t="s">
        <v>130</v>
      </c>
      <c r="Z54" s="146"/>
      <c r="AA54" s="146"/>
      <c r="AB54" s="146"/>
      <c r="AC54" s="146"/>
      <c r="AD54" s="146"/>
      <c r="AE54" s="146"/>
      <c r="AF54" s="146"/>
      <c r="AG54" s="146" t="s">
        <v>131</v>
      </c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outlineLevel="1" x14ac:dyDescent="0.2">
      <c r="A55" s="169">
        <v>15</v>
      </c>
      <c r="B55" s="170" t="s">
        <v>452</v>
      </c>
      <c r="C55" s="185" t="s">
        <v>453</v>
      </c>
      <c r="D55" s="171" t="s">
        <v>137</v>
      </c>
      <c r="E55" s="172">
        <v>44</v>
      </c>
      <c r="F55" s="173"/>
      <c r="G55" s="174">
        <f>ROUND(E55*F55,2)</f>
        <v>0</v>
      </c>
      <c r="H55" s="173"/>
      <c r="I55" s="174">
        <f>ROUND(E55*H55,2)</f>
        <v>0</v>
      </c>
      <c r="J55" s="173"/>
      <c r="K55" s="174">
        <f>ROUND(E55*J55,2)</f>
        <v>0</v>
      </c>
      <c r="L55" s="174">
        <v>21</v>
      </c>
      <c r="M55" s="174">
        <f>G55*(1+L55/100)</f>
        <v>0</v>
      </c>
      <c r="N55" s="172">
        <v>0</v>
      </c>
      <c r="O55" s="172">
        <f>ROUND(E55*N55,2)</f>
        <v>0</v>
      </c>
      <c r="P55" s="172">
        <v>0</v>
      </c>
      <c r="Q55" s="172">
        <f>ROUND(E55*P55,2)</f>
        <v>0</v>
      </c>
      <c r="R55" s="174" t="s">
        <v>287</v>
      </c>
      <c r="S55" s="174" t="s">
        <v>128</v>
      </c>
      <c r="T55" s="175" t="s">
        <v>128</v>
      </c>
      <c r="U55" s="157">
        <v>0.15</v>
      </c>
      <c r="V55" s="157">
        <f>ROUND(E55*U55,2)</f>
        <v>6.6</v>
      </c>
      <c r="W55" s="157"/>
      <c r="X55" s="157" t="s">
        <v>129</v>
      </c>
      <c r="Y55" s="157" t="s">
        <v>130</v>
      </c>
      <c r="Z55" s="146"/>
      <c r="AA55" s="146"/>
      <c r="AB55" s="146"/>
      <c r="AC55" s="146"/>
      <c r="AD55" s="146"/>
      <c r="AE55" s="146"/>
      <c r="AF55" s="146"/>
      <c r="AG55" s="146" t="s">
        <v>131</v>
      </c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outlineLevel="2" x14ac:dyDescent="0.2">
      <c r="A56" s="153"/>
      <c r="B56" s="154"/>
      <c r="C56" s="249" t="s">
        <v>336</v>
      </c>
      <c r="D56" s="250"/>
      <c r="E56" s="250"/>
      <c r="F56" s="250"/>
      <c r="G56" s="250"/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Z56" s="146"/>
      <c r="AA56" s="146"/>
      <c r="AB56" s="146"/>
      <c r="AC56" s="146"/>
      <c r="AD56" s="146"/>
      <c r="AE56" s="146"/>
      <c r="AF56" s="146"/>
      <c r="AG56" s="146" t="s">
        <v>140</v>
      </c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76" t="str">
        <f>C56</f>
        <v>napuštění a vypuštění vody, dodání vody a desinfekčního prostředku, náklady na bakteriologický rozbor vody,</v>
      </c>
      <c r="BB56" s="146"/>
      <c r="BC56" s="146"/>
      <c r="BD56" s="146"/>
      <c r="BE56" s="146"/>
      <c r="BF56" s="146"/>
      <c r="BG56" s="146"/>
      <c r="BH56" s="146"/>
    </row>
    <row r="57" spans="1:60" outlineLevel="1" x14ac:dyDescent="0.2">
      <c r="A57" s="177">
        <v>16</v>
      </c>
      <c r="B57" s="178" t="s">
        <v>511</v>
      </c>
      <c r="C57" s="187" t="s">
        <v>512</v>
      </c>
      <c r="D57" s="179" t="s">
        <v>137</v>
      </c>
      <c r="E57" s="180">
        <v>44</v>
      </c>
      <c r="F57" s="181"/>
      <c r="G57" s="182">
        <f>ROUND(E57*F57,2)</f>
        <v>0</v>
      </c>
      <c r="H57" s="181"/>
      <c r="I57" s="182">
        <f>ROUND(E57*H57,2)</f>
        <v>0</v>
      </c>
      <c r="J57" s="181"/>
      <c r="K57" s="182">
        <f>ROUND(E57*J57,2)</f>
        <v>0</v>
      </c>
      <c r="L57" s="182">
        <v>21</v>
      </c>
      <c r="M57" s="182">
        <f>G57*(1+L57/100)</f>
        <v>0</v>
      </c>
      <c r="N57" s="180">
        <v>1.06E-3</v>
      </c>
      <c r="O57" s="180">
        <f>ROUND(E57*N57,2)</f>
        <v>0.05</v>
      </c>
      <c r="P57" s="180">
        <v>0</v>
      </c>
      <c r="Q57" s="180">
        <f>ROUND(E57*P57,2)</f>
        <v>0</v>
      </c>
      <c r="R57" s="182"/>
      <c r="S57" s="182" t="s">
        <v>261</v>
      </c>
      <c r="T57" s="183" t="s">
        <v>262</v>
      </c>
      <c r="U57" s="157">
        <v>0</v>
      </c>
      <c r="V57" s="157">
        <f>ROUND(E57*U57,2)</f>
        <v>0</v>
      </c>
      <c r="W57" s="157"/>
      <c r="X57" s="157" t="s">
        <v>275</v>
      </c>
      <c r="Y57" s="157" t="s">
        <v>130</v>
      </c>
      <c r="Z57" s="146"/>
      <c r="AA57" s="146"/>
      <c r="AB57" s="146"/>
      <c r="AC57" s="146"/>
      <c r="AD57" s="146"/>
      <c r="AE57" s="146"/>
      <c r="AF57" s="146"/>
      <c r="AG57" s="146" t="s">
        <v>276</v>
      </c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outlineLevel="1" x14ac:dyDescent="0.2">
      <c r="A58" s="177">
        <v>17</v>
      </c>
      <c r="B58" s="178" t="s">
        <v>513</v>
      </c>
      <c r="C58" s="187" t="s">
        <v>514</v>
      </c>
      <c r="D58" s="179" t="s">
        <v>308</v>
      </c>
      <c r="E58" s="180">
        <v>1</v>
      </c>
      <c r="F58" s="181"/>
      <c r="G58" s="182">
        <f>ROUND(E58*F58,2)</f>
        <v>0</v>
      </c>
      <c r="H58" s="181"/>
      <c r="I58" s="182">
        <f>ROUND(E58*H58,2)</f>
        <v>0</v>
      </c>
      <c r="J58" s="181"/>
      <c r="K58" s="182">
        <f>ROUND(E58*J58,2)</f>
        <v>0</v>
      </c>
      <c r="L58" s="182">
        <v>21</v>
      </c>
      <c r="M58" s="182">
        <f>G58*(1+L58/100)</f>
        <v>0</v>
      </c>
      <c r="N58" s="180">
        <v>2.5999999999999998E-4</v>
      </c>
      <c r="O58" s="180">
        <f>ROUND(E58*N58,2)</f>
        <v>0</v>
      </c>
      <c r="P58" s="180">
        <v>0</v>
      </c>
      <c r="Q58" s="180">
        <f>ROUND(E58*P58,2)</f>
        <v>0</v>
      </c>
      <c r="R58" s="182"/>
      <c r="S58" s="182" t="s">
        <v>376</v>
      </c>
      <c r="T58" s="183" t="s">
        <v>262</v>
      </c>
      <c r="U58" s="157">
        <v>0</v>
      </c>
      <c r="V58" s="157">
        <f>ROUND(E58*U58,2)</f>
        <v>0</v>
      </c>
      <c r="W58" s="157"/>
      <c r="X58" s="157" t="s">
        <v>275</v>
      </c>
      <c r="Y58" s="157" t="s">
        <v>130</v>
      </c>
      <c r="Z58" s="146"/>
      <c r="AA58" s="146"/>
      <c r="AB58" s="146"/>
      <c r="AC58" s="146"/>
      <c r="AD58" s="146"/>
      <c r="AE58" s="146"/>
      <c r="AF58" s="146"/>
      <c r="AG58" s="146" t="s">
        <v>276</v>
      </c>
      <c r="AH58" s="146"/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</row>
    <row r="59" spans="1:60" outlineLevel="1" x14ac:dyDescent="0.2">
      <c r="A59" s="177">
        <v>18</v>
      </c>
      <c r="B59" s="178" t="s">
        <v>515</v>
      </c>
      <c r="C59" s="187" t="s">
        <v>516</v>
      </c>
      <c r="D59" s="179" t="s">
        <v>308</v>
      </c>
      <c r="E59" s="180">
        <v>1</v>
      </c>
      <c r="F59" s="181"/>
      <c r="G59" s="182">
        <f>ROUND(E59*F59,2)</f>
        <v>0</v>
      </c>
      <c r="H59" s="181"/>
      <c r="I59" s="182">
        <f>ROUND(E59*H59,2)</f>
        <v>0</v>
      </c>
      <c r="J59" s="181"/>
      <c r="K59" s="182">
        <f>ROUND(E59*J59,2)</f>
        <v>0</v>
      </c>
      <c r="L59" s="182">
        <v>21</v>
      </c>
      <c r="M59" s="182">
        <f>G59*(1+L59/100)</f>
        <v>0</v>
      </c>
      <c r="N59" s="180">
        <v>4.0999999999999999E-4</v>
      </c>
      <c r="O59" s="180">
        <f>ROUND(E59*N59,2)</f>
        <v>0</v>
      </c>
      <c r="P59" s="180">
        <v>0</v>
      </c>
      <c r="Q59" s="180">
        <f>ROUND(E59*P59,2)</f>
        <v>0</v>
      </c>
      <c r="R59" s="182"/>
      <c r="S59" s="182" t="s">
        <v>376</v>
      </c>
      <c r="T59" s="183" t="s">
        <v>262</v>
      </c>
      <c r="U59" s="157">
        <v>0</v>
      </c>
      <c r="V59" s="157">
        <f>ROUND(E59*U59,2)</f>
        <v>0</v>
      </c>
      <c r="W59" s="157"/>
      <c r="X59" s="157" t="s">
        <v>275</v>
      </c>
      <c r="Y59" s="157" t="s">
        <v>130</v>
      </c>
      <c r="Z59" s="146"/>
      <c r="AA59" s="146"/>
      <c r="AB59" s="146"/>
      <c r="AC59" s="146"/>
      <c r="AD59" s="146"/>
      <c r="AE59" s="146"/>
      <c r="AF59" s="146"/>
      <c r="AG59" s="146" t="s">
        <v>276</v>
      </c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</row>
    <row r="60" spans="1:60" outlineLevel="1" x14ac:dyDescent="0.2">
      <c r="A60" s="177">
        <v>19</v>
      </c>
      <c r="B60" s="178" t="s">
        <v>517</v>
      </c>
      <c r="C60" s="187" t="s">
        <v>518</v>
      </c>
      <c r="D60" s="179" t="s">
        <v>308</v>
      </c>
      <c r="E60" s="180">
        <v>1</v>
      </c>
      <c r="F60" s="181"/>
      <c r="G60" s="182">
        <f>ROUND(E60*F60,2)</f>
        <v>0</v>
      </c>
      <c r="H60" s="181"/>
      <c r="I60" s="182">
        <f>ROUND(E60*H60,2)</f>
        <v>0</v>
      </c>
      <c r="J60" s="181"/>
      <c r="K60" s="182">
        <f>ROUND(E60*J60,2)</f>
        <v>0</v>
      </c>
      <c r="L60" s="182">
        <v>21</v>
      </c>
      <c r="M60" s="182">
        <f>G60*(1+L60/100)</f>
        <v>0</v>
      </c>
      <c r="N60" s="180">
        <v>1.0000000000000001E-5</v>
      </c>
      <c r="O60" s="180">
        <f>ROUND(E60*N60,2)</f>
        <v>0</v>
      </c>
      <c r="P60" s="180">
        <v>0</v>
      </c>
      <c r="Q60" s="180">
        <f>ROUND(E60*P60,2)</f>
        <v>0</v>
      </c>
      <c r="R60" s="182"/>
      <c r="S60" s="182" t="s">
        <v>376</v>
      </c>
      <c r="T60" s="183" t="s">
        <v>262</v>
      </c>
      <c r="U60" s="157">
        <v>0</v>
      </c>
      <c r="V60" s="157">
        <f>ROUND(E60*U60,2)</f>
        <v>0</v>
      </c>
      <c r="W60" s="157"/>
      <c r="X60" s="157" t="s">
        <v>275</v>
      </c>
      <c r="Y60" s="157" t="s">
        <v>130</v>
      </c>
      <c r="Z60" s="146"/>
      <c r="AA60" s="146"/>
      <c r="AB60" s="146"/>
      <c r="AC60" s="146"/>
      <c r="AD60" s="146"/>
      <c r="AE60" s="146"/>
      <c r="AF60" s="146"/>
      <c r="AG60" s="146" t="s">
        <v>276</v>
      </c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outlineLevel="1" x14ac:dyDescent="0.2">
      <c r="A61" s="177">
        <v>20</v>
      </c>
      <c r="B61" s="178" t="s">
        <v>519</v>
      </c>
      <c r="C61" s="187" t="s">
        <v>520</v>
      </c>
      <c r="D61" s="179" t="s">
        <v>308</v>
      </c>
      <c r="E61" s="180">
        <v>1</v>
      </c>
      <c r="F61" s="181"/>
      <c r="G61" s="182">
        <f>ROUND(E61*F61,2)</f>
        <v>0</v>
      </c>
      <c r="H61" s="181"/>
      <c r="I61" s="182">
        <f>ROUND(E61*H61,2)</f>
        <v>0</v>
      </c>
      <c r="J61" s="181"/>
      <c r="K61" s="182">
        <f>ROUND(E61*J61,2)</f>
        <v>0</v>
      </c>
      <c r="L61" s="182">
        <v>21</v>
      </c>
      <c r="M61" s="182">
        <f>G61*(1+L61/100)</f>
        <v>0</v>
      </c>
      <c r="N61" s="180">
        <v>0</v>
      </c>
      <c r="O61" s="180">
        <f>ROUND(E61*N61,2)</f>
        <v>0</v>
      </c>
      <c r="P61" s="180">
        <v>0</v>
      </c>
      <c r="Q61" s="180">
        <f>ROUND(E61*P61,2)</f>
        <v>0</v>
      </c>
      <c r="R61" s="182"/>
      <c r="S61" s="182" t="s">
        <v>376</v>
      </c>
      <c r="T61" s="183" t="s">
        <v>262</v>
      </c>
      <c r="U61" s="157">
        <v>0</v>
      </c>
      <c r="V61" s="157">
        <f>ROUND(E61*U61,2)</f>
        <v>0</v>
      </c>
      <c r="W61" s="157"/>
      <c r="X61" s="157" t="s">
        <v>275</v>
      </c>
      <c r="Y61" s="157" t="s">
        <v>130</v>
      </c>
      <c r="Z61" s="146"/>
      <c r="AA61" s="146"/>
      <c r="AB61" s="146"/>
      <c r="AC61" s="146"/>
      <c r="AD61" s="146"/>
      <c r="AE61" s="146"/>
      <c r="AF61" s="146"/>
      <c r="AG61" s="146" t="s">
        <v>276</v>
      </c>
      <c r="AH61" s="146"/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</row>
    <row r="62" spans="1:60" x14ac:dyDescent="0.2">
      <c r="A62" s="162" t="s">
        <v>122</v>
      </c>
      <c r="B62" s="163" t="s">
        <v>76</v>
      </c>
      <c r="C62" s="184" t="s">
        <v>77</v>
      </c>
      <c r="D62" s="164"/>
      <c r="E62" s="165"/>
      <c r="F62" s="166"/>
      <c r="G62" s="166">
        <f>SUMIF(AG63:AG65,"&lt;&gt;NOR",G63:G65)</f>
        <v>0</v>
      </c>
      <c r="H62" s="166"/>
      <c r="I62" s="166">
        <f>SUM(I63:I65)</f>
        <v>0</v>
      </c>
      <c r="J62" s="166"/>
      <c r="K62" s="166">
        <f>SUM(K63:K65)</f>
        <v>0</v>
      </c>
      <c r="L62" s="166"/>
      <c r="M62" s="166">
        <f>SUM(M63:M65)</f>
        <v>0</v>
      </c>
      <c r="N62" s="165"/>
      <c r="O62" s="165">
        <f>SUM(O63:O65)</f>
        <v>0</v>
      </c>
      <c r="P62" s="165"/>
      <c r="Q62" s="165">
        <f>SUM(Q63:Q65)</f>
        <v>0</v>
      </c>
      <c r="R62" s="166"/>
      <c r="S62" s="166"/>
      <c r="T62" s="167"/>
      <c r="U62" s="161"/>
      <c r="V62" s="161">
        <f>SUM(V63:V65)</f>
        <v>0.02</v>
      </c>
      <c r="W62" s="161"/>
      <c r="X62" s="161"/>
      <c r="Y62" s="161"/>
      <c r="AG62" t="s">
        <v>123</v>
      </c>
    </row>
    <row r="63" spans="1:60" ht="22.5" outlineLevel="1" x14ac:dyDescent="0.2">
      <c r="A63" s="169">
        <v>21</v>
      </c>
      <c r="B63" s="170" t="s">
        <v>397</v>
      </c>
      <c r="C63" s="185" t="s">
        <v>398</v>
      </c>
      <c r="D63" s="171" t="s">
        <v>256</v>
      </c>
      <c r="E63" s="172">
        <v>8.0890000000000004E-2</v>
      </c>
      <c r="F63" s="173"/>
      <c r="G63" s="174">
        <f>ROUND(E63*F63,2)</f>
        <v>0</v>
      </c>
      <c r="H63" s="173"/>
      <c r="I63" s="174">
        <f>ROUND(E63*H63,2)</f>
        <v>0</v>
      </c>
      <c r="J63" s="173"/>
      <c r="K63" s="174">
        <f>ROUND(E63*J63,2)</f>
        <v>0</v>
      </c>
      <c r="L63" s="174">
        <v>21</v>
      </c>
      <c r="M63" s="174">
        <f>G63*(1+L63/100)</f>
        <v>0</v>
      </c>
      <c r="N63" s="172">
        <v>0</v>
      </c>
      <c r="O63" s="172">
        <f>ROUND(E63*N63,2)</f>
        <v>0</v>
      </c>
      <c r="P63" s="172">
        <v>0</v>
      </c>
      <c r="Q63" s="172">
        <f>ROUND(E63*P63,2)</f>
        <v>0</v>
      </c>
      <c r="R63" s="174" t="s">
        <v>287</v>
      </c>
      <c r="S63" s="174" t="s">
        <v>128</v>
      </c>
      <c r="T63" s="175" t="s">
        <v>128</v>
      </c>
      <c r="U63" s="157">
        <v>0.21149999999999999</v>
      </c>
      <c r="V63" s="157">
        <f>ROUND(E63*U63,2)</f>
        <v>0.02</v>
      </c>
      <c r="W63" s="157"/>
      <c r="X63" s="157" t="s">
        <v>399</v>
      </c>
      <c r="Y63" s="157" t="s">
        <v>130</v>
      </c>
      <c r="Z63" s="146"/>
      <c r="AA63" s="146"/>
      <c r="AB63" s="146"/>
      <c r="AC63" s="146"/>
      <c r="AD63" s="146"/>
      <c r="AE63" s="146"/>
      <c r="AF63" s="146"/>
      <c r="AG63" s="146" t="s">
        <v>400</v>
      </c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</row>
    <row r="64" spans="1:60" outlineLevel="2" x14ac:dyDescent="0.2">
      <c r="A64" s="153"/>
      <c r="B64" s="154"/>
      <c r="C64" s="249" t="s">
        <v>401</v>
      </c>
      <c r="D64" s="250"/>
      <c r="E64" s="250"/>
      <c r="F64" s="250"/>
      <c r="G64" s="250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6"/>
      <c r="AA64" s="146"/>
      <c r="AB64" s="146"/>
      <c r="AC64" s="146"/>
      <c r="AD64" s="146"/>
      <c r="AE64" s="146"/>
      <c r="AF64" s="146"/>
      <c r="AG64" s="146" t="s">
        <v>140</v>
      </c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  <c r="AY64" s="146"/>
      <c r="AZ64" s="146"/>
      <c r="BA64" s="146"/>
      <c r="BB64" s="146"/>
      <c r="BC64" s="146"/>
      <c r="BD64" s="146"/>
      <c r="BE64" s="146"/>
      <c r="BF64" s="146"/>
      <c r="BG64" s="146"/>
      <c r="BH64" s="146"/>
    </row>
    <row r="65" spans="1:60" outlineLevel="2" x14ac:dyDescent="0.2">
      <c r="A65" s="153"/>
      <c r="B65" s="154"/>
      <c r="C65" s="253" t="s">
        <v>402</v>
      </c>
      <c r="D65" s="254"/>
      <c r="E65" s="254"/>
      <c r="F65" s="254"/>
      <c r="G65" s="254"/>
      <c r="H65" s="157"/>
      <c r="I65" s="157"/>
      <c r="J65" s="157"/>
      <c r="K65" s="157"/>
      <c r="L65" s="157"/>
      <c r="M65" s="157"/>
      <c r="N65" s="156"/>
      <c r="O65" s="156"/>
      <c r="P65" s="156"/>
      <c r="Q65" s="156"/>
      <c r="R65" s="157"/>
      <c r="S65" s="157"/>
      <c r="T65" s="157"/>
      <c r="U65" s="157"/>
      <c r="V65" s="157"/>
      <c r="W65" s="157"/>
      <c r="X65" s="157"/>
      <c r="Y65" s="157"/>
      <c r="Z65" s="146"/>
      <c r="AA65" s="146"/>
      <c r="AB65" s="146"/>
      <c r="AC65" s="146"/>
      <c r="AD65" s="146"/>
      <c r="AE65" s="146"/>
      <c r="AF65" s="146"/>
      <c r="AG65" s="146" t="s">
        <v>225</v>
      </c>
      <c r="AH65" s="146"/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x14ac:dyDescent="0.2">
      <c r="A66" s="162" t="s">
        <v>122</v>
      </c>
      <c r="B66" s="163" t="s">
        <v>84</v>
      </c>
      <c r="C66" s="184" t="s">
        <v>85</v>
      </c>
      <c r="D66" s="164"/>
      <c r="E66" s="165"/>
      <c r="F66" s="166"/>
      <c r="G66" s="166">
        <f>SUMIF(AG67:AG67,"&lt;&gt;NOR",G67:G67)</f>
        <v>0</v>
      </c>
      <c r="H66" s="166"/>
      <c r="I66" s="166">
        <f>SUM(I67:I67)</f>
        <v>0</v>
      </c>
      <c r="J66" s="166"/>
      <c r="K66" s="166">
        <f>SUM(K67:K67)</f>
        <v>0</v>
      </c>
      <c r="L66" s="166"/>
      <c r="M66" s="166">
        <f>SUM(M67:M67)</f>
        <v>0</v>
      </c>
      <c r="N66" s="165"/>
      <c r="O66" s="165">
        <f>SUM(O67:O67)</f>
        <v>0</v>
      </c>
      <c r="P66" s="165"/>
      <c r="Q66" s="165">
        <f>SUM(Q67:Q67)</f>
        <v>0</v>
      </c>
      <c r="R66" s="166"/>
      <c r="S66" s="166"/>
      <c r="T66" s="167"/>
      <c r="U66" s="161"/>
      <c r="V66" s="161">
        <f>SUM(V67:V67)</f>
        <v>0</v>
      </c>
      <c r="W66" s="161"/>
      <c r="X66" s="161"/>
      <c r="Y66" s="161"/>
      <c r="AG66" t="s">
        <v>123</v>
      </c>
    </row>
    <row r="67" spans="1:60" outlineLevel="1" x14ac:dyDescent="0.2">
      <c r="A67" s="177">
        <v>22</v>
      </c>
      <c r="B67" s="178" t="s">
        <v>521</v>
      </c>
      <c r="C67" s="187" t="s">
        <v>522</v>
      </c>
      <c r="D67" s="179" t="s">
        <v>308</v>
      </c>
      <c r="E67" s="180">
        <v>2</v>
      </c>
      <c r="F67" s="181"/>
      <c r="G67" s="182">
        <f>ROUND(E67*F67,2)</f>
        <v>0</v>
      </c>
      <c r="H67" s="181"/>
      <c r="I67" s="182">
        <f>ROUND(E67*H67,2)</f>
        <v>0</v>
      </c>
      <c r="J67" s="181"/>
      <c r="K67" s="182">
        <f>ROUND(E67*J67,2)</f>
        <v>0</v>
      </c>
      <c r="L67" s="182">
        <v>21</v>
      </c>
      <c r="M67" s="182">
        <f>G67*(1+L67/100)</f>
        <v>0</v>
      </c>
      <c r="N67" s="180">
        <v>0</v>
      </c>
      <c r="O67" s="180">
        <f>ROUND(E67*N67,2)</f>
        <v>0</v>
      </c>
      <c r="P67" s="180">
        <v>0</v>
      </c>
      <c r="Q67" s="180">
        <f>ROUND(E67*P67,2)</f>
        <v>0</v>
      </c>
      <c r="R67" s="182"/>
      <c r="S67" s="182" t="s">
        <v>261</v>
      </c>
      <c r="T67" s="183" t="s">
        <v>262</v>
      </c>
      <c r="U67" s="157">
        <v>0</v>
      </c>
      <c r="V67" s="157">
        <f>ROUND(E67*U67,2)</f>
        <v>0</v>
      </c>
      <c r="W67" s="157"/>
      <c r="X67" s="157" t="s">
        <v>129</v>
      </c>
      <c r="Y67" s="157" t="s">
        <v>130</v>
      </c>
      <c r="Z67" s="146"/>
      <c r="AA67" s="146"/>
      <c r="AB67" s="146"/>
      <c r="AC67" s="146"/>
      <c r="AD67" s="146"/>
      <c r="AE67" s="146"/>
      <c r="AF67" s="146"/>
      <c r="AG67" s="146" t="s">
        <v>131</v>
      </c>
      <c r="AH67" s="146"/>
      <c r="AI67" s="146"/>
      <c r="AJ67" s="146"/>
      <c r="AK67" s="146"/>
      <c r="AL67" s="146"/>
      <c r="AM67" s="146"/>
      <c r="AN67" s="146"/>
      <c r="AO67" s="146"/>
      <c r="AP67" s="146"/>
      <c r="AQ67" s="146"/>
      <c r="AR67" s="146"/>
      <c r="AS67" s="146"/>
      <c r="AT67" s="146"/>
      <c r="AU67" s="146"/>
      <c r="AV67" s="146"/>
      <c r="AW67" s="146"/>
      <c r="AX67" s="146"/>
      <c r="AY67" s="146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spans="1:60" x14ac:dyDescent="0.2">
      <c r="A68" s="162" t="s">
        <v>122</v>
      </c>
      <c r="B68" s="163" t="s">
        <v>88</v>
      </c>
      <c r="C68" s="184" t="s">
        <v>89</v>
      </c>
      <c r="D68" s="164"/>
      <c r="E68" s="165"/>
      <c r="F68" s="166"/>
      <c r="G68" s="166">
        <f>SUMIF(AG69:AG72,"&lt;&gt;NOR",G69:G72)</f>
        <v>0</v>
      </c>
      <c r="H68" s="166"/>
      <c r="I68" s="166">
        <f>SUM(I69:I72)</f>
        <v>0</v>
      </c>
      <c r="J68" s="166"/>
      <c r="K68" s="166">
        <f>SUM(K69:K72)</f>
        <v>0</v>
      </c>
      <c r="L68" s="166"/>
      <c r="M68" s="166">
        <f>SUM(M69:M72)</f>
        <v>0</v>
      </c>
      <c r="N68" s="165"/>
      <c r="O68" s="165">
        <f>SUM(O69:O72)</f>
        <v>0</v>
      </c>
      <c r="P68" s="165"/>
      <c r="Q68" s="165">
        <f>SUM(Q69:Q72)</f>
        <v>0</v>
      </c>
      <c r="R68" s="166"/>
      <c r="S68" s="166"/>
      <c r="T68" s="167"/>
      <c r="U68" s="161"/>
      <c r="V68" s="161">
        <f>SUM(V69:V72)</f>
        <v>0</v>
      </c>
      <c r="W68" s="161"/>
      <c r="X68" s="161"/>
      <c r="Y68" s="161"/>
      <c r="AG68" t="s">
        <v>123</v>
      </c>
    </row>
    <row r="69" spans="1:60" outlineLevel="1" x14ac:dyDescent="0.2">
      <c r="A69" s="177">
        <v>23</v>
      </c>
      <c r="B69" s="178" t="s">
        <v>523</v>
      </c>
      <c r="C69" s="187" t="s">
        <v>524</v>
      </c>
      <c r="D69" s="179" t="s">
        <v>308</v>
      </c>
      <c r="E69" s="180">
        <v>1</v>
      </c>
      <c r="F69" s="181"/>
      <c r="G69" s="182">
        <f>ROUND(E69*F69,2)</f>
        <v>0</v>
      </c>
      <c r="H69" s="181"/>
      <c r="I69" s="182">
        <f>ROUND(E69*H69,2)</f>
        <v>0</v>
      </c>
      <c r="J69" s="181"/>
      <c r="K69" s="182">
        <f>ROUND(E69*J69,2)</f>
        <v>0</v>
      </c>
      <c r="L69" s="182">
        <v>21</v>
      </c>
      <c r="M69" s="182">
        <f>G69*(1+L69/100)</f>
        <v>0</v>
      </c>
      <c r="N69" s="180">
        <v>5.6999999999999998E-4</v>
      </c>
      <c r="O69" s="180">
        <f>ROUND(E69*N69,2)</f>
        <v>0</v>
      </c>
      <c r="P69" s="180">
        <v>0</v>
      </c>
      <c r="Q69" s="180">
        <f>ROUND(E69*P69,2)</f>
        <v>0</v>
      </c>
      <c r="R69" s="182"/>
      <c r="S69" s="182" t="s">
        <v>376</v>
      </c>
      <c r="T69" s="183" t="s">
        <v>262</v>
      </c>
      <c r="U69" s="157">
        <v>0</v>
      </c>
      <c r="V69" s="157">
        <f>ROUND(E69*U69,2)</f>
        <v>0</v>
      </c>
      <c r="W69" s="157"/>
      <c r="X69" s="157" t="s">
        <v>129</v>
      </c>
      <c r="Y69" s="157" t="s">
        <v>130</v>
      </c>
      <c r="Z69" s="146"/>
      <c r="AA69" s="146"/>
      <c r="AB69" s="146"/>
      <c r="AC69" s="146"/>
      <c r="AD69" s="146"/>
      <c r="AE69" s="146"/>
      <c r="AF69" s="146"/>
      <c r="AG69" s="146" t="s">
        <v>525</v>
      </c>
      <c r="AH69" s="146"/>
      <c r="AI69" s="146"/>
      <c r="AJ69" s="146"/>
      <c r="AK69" s="146"/>
      <c r="AL69" s="146"/>
      <c r="AM69" s="146"/>
      <c r="AN69" s="146"/>
      <c r="AO69" s="146"/>
      <c r="AP69" s="146"/>
      <c r="AQ69" s="146"/>
      <c r="AR69" s="146"/>
      <c r="AS69" s="146"/>
      <c r="AT69" s="146"/>
      <c r="AU69" s="146"/>
      <c r="AV69" s="146"/>
      <c r="AW69" s="146"/>
      <c r="AX69" s="146"/>
      <c r="AY69" s="146"/>
      <c r="AZ69" s="146"/>
      <c r="BA69" s="146"/>
      <c r="BB69" s="146"/>
      <c r="BC69" s="146"/>
      <c r="BD69" s="146"/>
      <c r="BE69" s="146"/>
      <c r="BF69" s="146"/>
      <c r="BG69" s="146"/>
      <c r="BH69" s="146"/>
    </row>
    <row r="70" spans="1:60" outlineLevel="1" x14ac:dyDescent="0.2">
      <c r="A70" s="169">
        <v>24</v>
      </c>
      <c r="B70" s="170" t="s">
        <v>526</v>
      </c>
      <c r="C70" s="185" t="s">
        <v>527</v>
      </c>
      <c r="D70" s="171" t="s">
        <v>308</v>
      </c>
      <c r="E70" s="172">
        <v>1</v>
      </c>
      <c r="F70" s="173"/>
      <c r="G70" s="174">
        <f>ROUND(E70*F70,2)</f>
        <v>0</v>
      </c>
      <c r="H70" s="173"/>
      <c r="I70" s="174">
        <f>ROUND(E70*H70,2)</f>
        <v>0</v>
      </c>
      <c r="J70" s="173"/>
      <c r="K70" s="174">
        <f>ROUND(E70*J70,2)</f>
        <v>0</v>
      </c>
      <c r="L70" s="174">
        <v>21</v>
      </c>
      <c r="M70" s="174">
        <f>G70*(1+L70/100)</f>
        <v>0</v>
      </c>
      <c r="N70" s="172">
        <v>1.82E-3</v>
      </c>
      <c r="O70" s="172">
        <f>ROUND(E70*N70,2)</f>
        <v>0</v>
      </c>
      <c r="P70" s="172">
        <v>0</v>
      </c>
      <c r="Q70" s="172">
        <f>ROUND(E70*P70,2)</f>
        <v>0</v>
      </c>
      <c r="R70" s="174"/>
      <c r="S70" s="174" t="s">
        <v>376</v>
      </c>
      <c r="T70" s="175" t="s">
        <v>262</v>
      </c>
      <c r="U70" s="157">
        <v>0</v>
      </c>
      <c r="V70" s="157">
        <f>ROUND(E70*U70,2)</f>
        <v>0</v>
      </c>
      <c r="W70" s="157"/>
      <c r="X70" s="157" t="s">
        <v>129</v>
      </c>
      <c r="Y70" s="157" t="s">
        <v>130</v>
      </c>
      <c r="Z70" s="146"/>
      <c r="AA70" s="146"/>
      <c r="AB70" s="146"/>
      <c r="AC70" s="146"/>
      <c r="AD70" s="146"/>
      <c r="AE70" s="146"/>
      <c r="AF70" s="146"/>
      <c r="AG70" s="146" t="s">
        <v>525</v>
      </c>
      <c r="AH70" s="146"/>
      <c r="AI70" s="146"/>
      <c r="AJ70" s="146"/>
      <c r="AK70" s="146"/>
      <c r="AL70" s="146"/>
      <c r="AM70" s="146"/>
      <c r="AN70" s="146"/>
      <c r="AO70" s="146"/>
      <c r="AP70" s="146"/>
      <c r="AQ70" s="146"/>
      <c r="AR70" s="146"/>
      <c r="AS70" s="146"/>
      <c r="AT70" s="146"/>
      <c r="AU70" s="146"/>
      <c r="AV70" s="146"/>
      <c r="AW70" s="146"/>
      <c r="AX70" s="146"/>
      <c r="AY70" s="146"/>
      <c r="AZ70" s="146"/>
      <c r="BA70" s="146"/>
      <c r="BB70" s="146"/>
      <c r="BC70" s="146"/>
      <c r="BD70" s="146"/>
      <c r="BE70" s="146"/>
      <c r="BF70" s="146"/>
      <c r="BG70" s="146"/>
      <c r="BH70" s="146"/>
    </row>
    <row r="71" spans="1:60" outlineLevel="1" x14ac:dyDescent="0.2">
      <c r="A71" s="153">
        <v>25</v>
      </c>
      <c r="B71" s="154" t="s">
        <v>528</v>
      </c>
      <c r="C71" s="192" t="s">
        <v>529</v>
      </c>
      <c r="D71" s="155" t="s">
        <v>0</v>
      </c>
      <c r="E71" s="191"/>
      <c r="F71" s="158"/>
      <c r="G71" s="157">
        <f>ROUND(E71*F71,2)</f>
        <v>0</v>
      </c>
      <c r="H71" s="158"/>
      <c r="I71" s="157">
        <f>ROUND(E71*H71,2)</f>
        <v>0</v>
      </c>
      <c r="J71" s="158"/>
      <c r="K71" s="157">
        <f>ROUND(E71*J71,2)</f>
        <v>0</v>
      </c>
      <c r="L71" s="157">
        <v>21</v>
      </c>
      <c r="M71" s="157">
        <f>G71*(1+L71/100)</f>
        <v>0</v>
      </c>
      <c r="N71" s="156">
        <v>0</v>
      </c>
      <c r="O71" s="156">
        <f>ROUND(E71*N71,2)</f>
        <v>0</v>
      </c>
      <c r="P71" s="156">
        <v>0</v>
      </c>
      <c r="Q71" s="156">
        <f>ROUND(E71*P71,2)</f>
        <v>0</v>
      </c>
      <c r="R71" s="157" t="s">
        <v>351</v>
      </c>
      <c r="S71" s="157" t="s">
        <v>128</v>
      </c>
      <c r="T71" s="157" t="s">
        <v>128</v>
      </c>
      <c r="U71" s="157">
        <v>0</v>
      </c>
      <c r="V71" s="157">
        <f>ROUND(E71*U71,2)</f>
        <v>0</v>
      </c>
      <c r="W71" s="157"/>
      <c r="X71" s="157" t="s">
        <v>399</v>
      </c>
      <c r="Y71" s="157" t="s">
        <v>130</v>
      </c>
      <c r="Z71" s="146"/>
      <c r="AA71" s="146"/>
      <c r="AB71" s="146"/>
      <c r="AC71" s="146"/>
      <c r="AD71" s="146"/>
      <c r="AE71" s="146"/>
      <c r="AF71" s="146"/>
      <c r="AG71" s="146" t="s">
        <v>400</v>
      </c>
      <c r="AH71" s="146"/>
      <c r="AI71" s="146"/>
      <c r="AJ71" s="146"/>
      <c r="AK71" s="146"/>
      <c r="AL71" s="146"/>
      <c r="AM71" s="146"/>
      <c r="AN71" s="146"/>
      <c r="AO71" s="146"/>
      <c r="AP71" s="146"/>
      <c r="AQ71" s="146"/>
      <c r="AR71" s="146"/>
      <c r="AS71" s="146"/>
      <c r="AT71" s="146"/>
      <c r="AU71" s="146"/>
      <c r="AV71" s="146"/>
      <c r="AW71" s="146"/>
      <c r="AX71" s="146"/>
      <c r="AY71" s="146"/>
      <c r="AZ71" s="146"/>
      <c r="BA71" s="146"/>
      <c r="BB71" s="146"/>
      <c r="BC71" s="146"/>
      <c r="BD71" s="146"/>
      <c r="BE71" s="146"/>
      <c r="BF71" s="146"/>
      <c r="BG71" s="146"/>
      <c r="BH71" s="146"/>
    </row>
    <row r="72" spans="1:60" outlineLevel="2" x14ac:dyDescent="0.2">
      <c r="A72" s="153"/>
      <c r="B72" s="154"/>
      <c r="C72" s="262" t="s">
        <v>530</v>
      </c>
      <c r="D72" s="263"/>
      <c r="E72" s="263"/>
      <c r="F72" s="263"/>
      <c r="G72" s="263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6"/>
      <c r="AA72" s="146"/>
      <c r="AB72" s="146"/>
      <c r="AC72" s="146"/>
      <c r="AD72" s="146"/>
      <c r="AE72" s="146"/>
      <c r="AF72" s="146"/>
      <c r="AG72" s="146" t="s">
        <v>140</v>
      </c>
      <c r="AH72" s="146"/>
      <c r="AI72" s="146"/>
      <c r="AJ72" s="146"/>
      <c r="AK72" s="146"/>
      <c r="AL72" s="146"/>
      <c r="AM72" s="146"/>
      <c r="AN72" s="146"/>
      <c r="AO72" s="146"/>
      <c r="AP72" s="146"/>
      <c r="AQ72" s="146"/>
      <c r="AR72" s="146"/>
      <c r="AS72" s="146"/>
      <c r="AT72" s="146"/>
      <c r="AU72" s="146"/>
      <c r="AV72" s="146"/>
      <c r="AW72" s="146"/>
      <c r="AX72" s="146"/>
      <c r="AY72" s="146"/>
      <c r="AZ72" s="146"/>
      <c r="BA72" s="146"/>
      <c r="BB72" s="146"/>
      <c r="BC72" s="146"/>
      <c r="BD72" s="146"/>
      <c r="BE72" s="146"/>
      <c r="BF72" s="146"/>
      <c r="BG72" s="146"/>
      <c r="BH72" s="146"/>
    </row>
    <row r="73" spans="1:60" x14ac:dyDescent="0.2">
      <c r="A73" s="3"/>
      <c r="B73" s="4"/>
      <c r="C73" s="188"/>
      <c r="D73" s="6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AE73">
        <v>15</v>
      </c>
      <c r="AF73">
        <v>21</v>
      </c>
      <c r="AG73" t="s">
        <v>108</v>
      </c>
    </row>
    <row r="74" spans="1:60" x14ac:dyDescent="0.2">
      <c r="A74" s="149"/>
      <c r="B74" s="150" t="s">
        <v>29</v>
      </c>
      <c r="C74" s="189"/>
      <c r="D74" s="151"/>
      <c r="E74" s="152"/>
      <c r="F74" s="152"/>
      <c r="G74" s="168">
        <f>G8+G46+G62+G66+G68</f>
        <v>0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AE74">
        <f>SUMIF(L7:L72,AE73,G7:G72)</f>
        <v>0</v>
      </c>
      <c r="AF74">
        <f>SUMIF(L7:L72,AF73,G7:G72)</f>
        <v>0</v>
      </c>
      <c r="AG74" t="s">
        <v>417</v>
      </c>
    </row>
    <row r="75" spans="1:60" x14ac:dyDescent="0.2">
      <c r="C75" s="190"/>
      <c r="D75" s="10"/>
      <c r="AG75" t="s">
        <v>418</v>
      </c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dgx67IBqFteB3FwjkT7xaMkbO4okJHRA3pqw0nh/iqBJ0Lcru2lNvWIAzVCBhANKEPGagosxp5xng2JL7SzItw==" saltValue="oa/5hqwKKvKRkuqX+SJw+w==" spinCount="100000" sheet="1" formatRows="0"/>
  <mergeCells count="17">
    <mergeCell ref="C48:G48"/>
    <mergeCell ref="A1:G1"/>
    <mergeCell ref="C2:G2"/>
    <mergeCell ref="C3:G3"/>
    <mergeCell ref="C4:G4"/>
    <mergeCell ref="C10:G10"/>
    <mergeCell ref="C15:G15"/>
    <mergeCell ref="C22:G22"/>
    <mergeCell ref="C24:G24"/>
    <mergeCell ref="C28:G28"/>
    <mergeCell ref="C36:G36"/>
    <mergeCell ref="C37:G37"/>
    <mergeCell ref="C50:G50"/>
    <mergeCell ref="C56:G56"/>
    <mergeCell ref="C64:G64"/>
    <mergeCell ref="C65:G65"/>
    <mergeCell ref="C72:G7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7267A-E2F4-4D24-B423-6CAD15CFE7E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5" t="s">
        <v>95</v>
      </c>
      <c r="B1" s="255"/>
      <c r="C1" s="255"/>
      <c r="D1" s="255"/>
      <c r="E1" s="255"/>
      <c r="F1" s="255"/>
      <c r="G1" s="255"/>
      <c r="AG1" t="s">
        <v>96</v>
      </c>
    </row>
    <row r="2" spans="1:60" ht="24.95" customHeight="1" x14ac:dyDescent="0.2">
      <c r="A2" s="50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97</v>
      </c>
    </row>
    <row r="3" spans="1:60" ht="24.95" customHeight="1" x14ac:dyDescent="0.2">
      <c r="A3" s="50" t="s">
        <v>8</v>
      </c>
      <c r="B3" s="49" t="s">
        <v>43</v>
      </c>
      <c r="C3" s="256" t="s">
        <v>47</v>
      </c>
      <c r="D3" s="257"/>
      <c r="E3" s="257"/>
      <c r="F3" s="257"/>
      <c r="G3" s="258"/>
      <c r="AC3" s="120" t="s">
        <v>97</v>
      </c>
      <c r="AG3" t="s">
        <v>98</v>
      </c>
    </row>
    <row r="4" spans="1:60" ht="24.95" customHeight="1" x14ac:dyDescent="0.2">
      <c r="A4" s="139" t="s">
        <v>9</v>
      </c>
      <c r="B4" s="140" t="s">
        <v>53</v>
      </c>
      <c r="C4" s="259" t="s">
        <v>54</v>
      </c>
      <c r="D4" s="260"/>
      <c r="E4" s="260"/>
      <c r="F4" s="260"/>
      <c r="G4" s="261"/>
      <c r="AG4" t="s">
        <v>99</v>
      </c>
    </row>
    <row r="5" spans="1:60" x14ac:dyDescent="0.2">
      <c r="D5" s="10"/>
    </row>
    <row r="6" spans="1:60" ht="38.25" x14ac:dyDescent="0.2">
      <c r="A6" s="142" t="s">
        <v>100</v>
      </c>
      <c r="B6" s="144" t="s">
        <v>101</v>
      </c>
      <c r="C6" s="144" t="s">
        <v>102</v>
      </c>
      <c r="D6" s="143" t="s">
        <v>103</v>
      </c>
      <c r="E6" s="142" t="s">
        <v>104</v>
      </c>
      <c r="F6" s="141" t="s">
        <v>105</v>
      </c>
      <c r="G6" s="142" t="s">
        <v>29</v>
      </c>
      <c r="H6" s="145" t="s">
        <v>30</v>
      </c>
      <c r="I6" s="145" t="s">
        <v>106</v>
      </c>
      <c r="J6" s="145" t="s">
        <v>31</v>
      </c>
      <c r="K6" s="145" t="s">
        <v>107</v>
      </c>
      <c r="L6" s="145" t="s">
        <v>108</v>
      </c>
      <c r="M6" s="145" t="s">
        <v>109</v>
      </c>
      <c r="N6" s="145" t="s">
        <v>110</v>
      </c>
      <c r="O6" s="145" t="s">
        <v>111</v>
      </c>
      <c r="P6" s="145" t="s">
        <v>112</v>
      </c>
      <c r="Q6" s="145" t="s">
        <v>113</v>
      </c>
      <c r="R6" s="145" t="s">
        <v>114</v>
      </c>
      <c r="S6" s="145" t="s">
        <v>115</v>
      </c>
      <c r="T6" s="145" t="s">
        <v>116</v>
      </c>
      <c r="U6" s="145" t="s">
        <v>117</v>
      </c>
      <c r="V6" s="145" t="s">
        <v>118</v>
      </c>
      <c r="W6" s="145" t="s">
        <v>119</v>
      </c>
      <c r="X6" s="145" t="s">
        <v>120</v>
      </c>
      <c r="Y6" s="145" t="s">
        <v>121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2" t="s">
        <v>122</v>
      </c>
      <c r="B8" s="163" t="s">
        <v>43</v>
      </c>
      <c r="C8" s="184" t="s">
        <v>71</v>
      </c>
      <c r="D8" s="164"/>
      <c r="E8" s="165"/>
      <c r="F8" s="166"/>
      <c r="G8" s="166">
        <f>SUMIF(AG9:AG44,"&lt;&gt;NOR",G9:G44)</f>
        <v>0</v>
      </c>
      <c r="H8" s="166"/>
      <c r="I8" s="166">
        <f>SUM(I9:I44)</f>
        <v>0</v>
      </c>
      <c r="J8" s="166"/>
      <c r="K8" s="166">
        <f>SUM(K9:K44)</f>
        <v>0</v>
      </c>
      <c r="L8" s="166"/>
      <c r="M8" s="166">
        <f>SUM(M9:M44)</f>
        <v>0</v>
      </c>
      <c r="N8" s="165"/>
      <c r="O8" s="165">
        <f>SUM(O9:O44)</f>
        <v>0.03</v>
      </c>
      <c r="P8" s="165"/>
      <c r="Q8" s="165">
        <f>SUM(Q9:Q44)</f>
        <v>0</v>
      </c>
      <c r="R8" s="166"/>
      <c r="S8" s="166"/>
      <c r="T8" s="167"/>
      <c r="U8" s="161"/>
      <c r="V8" s="161">
        <f>SUM(V9:V44)</f>
        <v>16.510000000000002</v>
      </c>
      <c r="W8" s="161"/>
      <c r="X8" s="161"/>
      <c r="Y8" s="161"/>
      <c r="AG8" t="s">
        <v>123</v>
      </c>
    </row>
    <row r="9" spans="1:60" outlineLevel="1" x14ac:dyDescent="0.2">
      <c r="A9" s="169">
        <v>1</v>
      </c>
      <c r="B9" s="170" t="s">
        <v>167</v>
      </c>
      <c r="C9" s="185" t="s">
        <v>168</v>
      </c>
      <c r="D9" s="171" t="s">
        <v>147</v>
      </c>
      <c r="E9" s="172">
        <v>3</v>
      </c>
      <c r="F9" s="173"/>
      <c r="G9" s="174">
        <f>ROUND(E9*F9,2)</f>
        <v>0</v>
      </c>
      <c r="H9" s="173"/>
      <c r="I9" s="174">
        <f>ROUND(E9*H9,2)</f>
        <v>0</v>
      </c>
      <c r="J9" s="173"/>
      <c r="K9" s="174">
        <f>ROUND(E9*J9,2)</f>
        <v>0</v>
      </c>
      <c r="L9" s="174">
        <v>21</v>
      </c>
      <c r="M9" s="174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4" t="s">
        <v>138</v>
      </c>
      <c r="S9" s="174" t="s">
        <v>128</v>
      </c>
      <c r="T9" s="175" t="s">
        <v>128</v>
      </c>
      <c r="U9" s="157">
        <v>3.1309999999999998</v>
      </c>
      <c r="V9" s="157">
        <f>ROUND(E9*U9,2)</f>
        <v>9.39</v>
      </c>
      <c r="W9" s="157"/>
      <c r="X9" s="157" t="s">
        <v>129</v>
      </c>
      <c r="Y9" s="157" t="s">
        <v>130</v>
      </c>
      <c r="Z9" s="146"/>
      <c r="AA9" s="146"/>
      <c r="AB9" s="146"/>
      <c r="AC9" s="146"/>
      <c r="AD9" s="146"/>
      <c r="AE9" s="146"/>
      <c r="AF9" s="146"/>
      <c r="AG9" s="146" t="s">
        <v>131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ht="33.75" outlineLevel="2" x14ac:dyDescent="0.2">
      <c r="A10" s="153"/>
      <c r="B10" s="154"/>
      <c r="C10" s="249" t="s">
        <v>169</v>
      </c>
      <c r="D10" s="250"/>
      <c r="E10" s="250"/>
      <c r="F10" s="250"/>
      <c r="G10" s="250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6"/>
      <c r="AA10" s="146"/>
      <c r="AB10" s="146"/>
      <c r="AC10" s="146"/>
      <c r="AD10" s="146"/>
      <c r="AE10" s="146"/>
      <c r="AF10" s="146"/>
      <c r="AG10" s="146" t="s">
        <v>140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76" t="str">
        <f>C10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10" s="146"/>
      <c r="BC10" s="146"/>
      <c r="BD10" s="146"/>
      <c r="BE10" s="146"/>
      <c r="BF10" s="146"/>
      <c r="BG10" s="146"/>
      <c r="BH10" s="146"/>
    </row>
    <row r="11" spans="1:60" outlineLevel="2" x14ac:dyDescent="0.2">
      <c r="A11" s="153"/>
      <c r="B11" s="154"/>
      <c r="C11" s="186" t="s">
        <v>484</v>
      </c>
      <c r="D11" s="159"/>
      <c r="E11" s="160"/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6"/>
      <c r="AA11" s="146"/>
      <c r="AB11" s="146"/>
      <c r="AC11" s="146"/>
      <c r="AD11" s="146"/>
      <c r="AE11" s="146"/>
      <c r="AF11" s="146"/>
      <c r="AG11" s="146" t="s">
        <v>133</v>
      </c>
      <c r="AH11" s="146">
        <v>0</v>
      </c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3" x14ac:dyDescent="0.2">
      <c r="A12" s="153"/>
      <c r="B12" s="154"/>
      <c r="C12" s="186" t="s">
        <v>485</v>
      </c>
      <c r="D12" s="159"/>
      <c r="E12" s="160"/>
      <c r="F12" s="157"/>
      <c r="G12" s="15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6"/>
      <c r="AA12" s="146"/>
      <c r="AB12" s="146"/>
      <c r="AC12" s="146"/>
      <c r="AD12" s="146"/>
      <c r="AE12" s="146"/>
      <c r="AF12" s="146"/>
      <c r="AG12" s="146" t="s">
        <v>133</v>
      </c>
      <c r="AH12" s="146">
        <v>0</v>
      </c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3" x14ac:dyDescent="0.2">
      <c r="A13" s="153"/>
      <c r="B13" s="154"/>
      <c r="C13" s="186" t="s">
        <v>51</v>
      </c>
      <c r="D13" s="159"/>
      <c r="E13" s="160">
        <v>3</v>
      </c>
      <c r="F13" s="157"/>
      <c r="G13" s="15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6"/>
      <c r="AA13" s="146"/>
      <c r="AB13" s="146"/>
      <c r="AC13" s="146"/>
      <c r="AD13" s="146"/>
      <c r="AE13" s="146"/>
      <c r="AF13" s="146"/>
      <c r="AG13" s="146" t="s">
        <v>133</v>
      </c>
      <c r="AH13" s="146">
        <v>0</v>
      </c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1" x14ac:dyDescent="0.2">
      <c r="A14" s="169">
        <v>2</v>
      </c>
      <c r="B14" s="170" t="s">
        <v>175</v>
      </c>
      <c r="C14" s="185" t="s">
        <v>176</v>
      </c>
      <c r="D14" s="171" t="s">
        <v>147</v>
      </c>
      <c r="E14" s="172">
        <v>0.9</v>
      </c>
      <c r="F14" s="173"/>
      <c r="G14" s="174">
        <f>ROUND(E14*F14,2)</f>
        <v>0</v>
      </c>
      <c r="H14" s="173"/>
      <c r="I14" s="174">
        <f>ROUND(E14*H14,2)</f>
        <v>0</v>
      </c>
      <c r="J14" s="173"/>
      <c r="K14" s="174">
        <f>ROUND(E14*J14,2)</f>
        <v>0</v>
      </c>
      <c r="L14" s="174">
        <v>21</v>
      </c>
      <c r="M14" s="174">
        <f>G14*(1+L14/100)</f>
        <v>0</v>
      </c>
      <c r="N14" s="172">
        <v>0</v>
      </c>
      <c r="O14" s="172">
        <f>ROUND(E14*N14,2)</f>
        <v>0</v>
      </c>
      <c r="P14" s="172">
        <v>0</v>
      </c>
      <c r="Q14" s="172">
        <f>ROUND(E14*P14,2)</f>
        <v>0</v>
      </c>
      <c r="R14" s="174" t="s">
        <v>138</v>
      </c>
      <c r="S14" s="174" t="s">
        <v>128</v>
      </c>
      <c r="T14" s="175" t="s">
        <v>128</v>
      </c>
      <c r="U14" s="157">
        <v>0.47399999999999998</v>
      </c>
      <c r="V14" s="157">
        <f>ROUND(E14*U14,2)</f>
        <v>0.43</v>
      </c>
      <c r="W14" s="157"/>
      <c r="X14" s="157" t="s">
        <v>129</v>
      </c>
      <c r="Y14" s="157" t="s">
        <v>130</v>
      </c>
      <c r="Z14" s="146"/>
      <c r="AA14" s="146"/>
      <c r="AB14" s="146"/>
      <c r="AC14" s="146"/>
      <c r="AD14" s="146"/>
      <c r="AE14" s="146"/>
      <c r="AF14" s="146"/>
      <c r="AG14" s="146" t="s">
        <v>131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ht="33.75" outlineLevel="2" x14ac:dyDescent="0.2">
      <c r="A15" s="153"/>
      <c r="B15" s="154"/>
      <c r="C15" s="249" t="s">
        <v>169</v>
      </c>
      <c r="D15" s="250"/>
      <c r="E15" s="250"/>
      <c r="F15" s="250"/>
      <c r="G15" s="250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6"/>
      <c r="AA15" s="146"/>
      <c r="AB15" s="146"/>
      <c r="AC15" s="146"/>
      <c r="AD15" s="146"/>
      <c r="AE15" s="146"/>
      <c r="AF15" s="146"/>
      <c r="AG15" s="146" t="s">
        <v>140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76" t="str">
        <f>C15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15" s="146"/>
      <c r="BC15" s="146"/>
      <c r="BD15" s="146"/>
      <c r="BE15" s="146"/>
      <c r="BF15" s="146"/>
      <c r="BG15" s="146"/>
      <c r="BH15" s="146"/>
    </row>
    <row r="16" spans="1:60" outlineLevel="2" x14ac:dyDescent="0.2">
      <c r="A16" s="153"/>
      <c r="B16" s="154"/>
      <c r="C16" s="186" t="s">
        <v>486</v>
      </c>
      <c r="D16" s="159"/>
      <c r="E16" s="160"/>
      <c r="F16" s="15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6"/>
      <c r="AA16" s="146"/>
      <c r="AB16" s="146"/>
      <c r="AC16" s="146"/>
      <c r="AD16" s="146"/>
      <c r="AE16" s="146"/>
      <c r="AF16" s="146"/>
      <c r="AG16" s="146" t="s">
        <v>133</v>
      </c>
      <c r="AH16" s="146">
        <v>0</v>
      </c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3" x14ac:dyDescent="0.2">
      <c r="A17" s="153"/>
      <c r="B17" s="154"/>
      <c r="C17" s="186" t="s">
        <v>487</v>
      </c>
      <c r="D17" s="159"/>
      <c r="E17" s="160">
        <v>0.9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6"/>
      <c r="AA17" s="146"/>
      <c r="AB17" s="146"/>
      <c r="AC17" s="146"/>
      <c r="AD17" s="146"/>
      <c r="AE17" s="146"/>
      <c r="AF17" s="146"/>
      <c r="AG17" s="146" t="s">
        <v>133</v>
      </c>
      <c r="AH17" s="146">
        <v>0</v>
      </c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69">
        <v>3</v>
      </c>
      <c r="B18" s="170" t="s">
        <v>191</v>
      </c>
      <c r="C18" s="185" t="s">
        <v>192</v>
      </c>
      <c r="D18" s="171" t="s">
        <v>126</v>
      </c>
      <c r="E18" s="172">
        <v>12</v>
      </c>
      <c r="F18" s="173"/>
      <c r="G18" s="174">
        <f>ROUND(E18*F18,2)</f>
        <v>0</v>
      </c>
      <c r="H18" s="173"/>
      <c r="I18" s="174">
        <f>ROUND(E18*H18,2)</f>
        <v>0</v>
      </c>
      <c r="J18" s="173"/>
      <c r="K18" s="174">
        <f>ROUND(E18*J18,2)</f>
        <v>0</v>
      </c>
      <c r="L18" s="174">
        <v>21</v>
      </c>
      <c r="M18" s="174">
        <f>G18*(1+L18/100)</f>
        <v>0</v>
      </c>
      <c r="N18" s="172">
        <v>6.9999999999999999E-4</v>
      </c>
      <c r="O18" s="172">
        <f>ROUND(E18*N18,2)</f>
        <v>0.01</v>
      </c>
      <c r="P18" s="172">
        <v>0</v>
      </c>
      <c r="Q18" s="172">
        <f>ROUND(E18*P18,2)</f>
        <v>0</v>
      </c>
      <c r="R18" s="174" t="s">
        <v>138</v>
      </c>
      <c r="S18" s="174" t="s">
        <v>128</v>
      </c>
      <c r="T18" s="175" t="s">
        <v>128</v>
      </c>
      <c r="U18" s="157">
        <v>0.156</v>
      </c>
      <c r="V18" s="157">
        <f>ROUND(E18*U18,2)</f>
        <v>1.87</v>
      </c>
      <c r="W18" s="157"/>
      <c r="X18" s="157" t="s">
        <v>129</v>
      </c>
      <c r="Y18" s="157" t="s">
        <v>130</v>
      </c>
      <c r="Z18" s="146"/>
      <c r="AA18" s="146"/>
      <c r="AB18" s="146"/>
      <c r="AC18" s="146"/>
      <c r="AD18" s="146"/>
      <c r="AE18" s="146"/>
      <c r="AF18" s="146"/>
      <c r="AG18" s="146" t="s">
        <v>131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2" x14ac:dyDescent="0.2">
      <c r="A19" s="153"/>
      <c r="B19" s="154"/>
      <c r="C19" s="186" t="s">
        <v>488</v>
      </c>
      <c r="D19" s="159"/>
      <c r="E19" s="160"/>
      <c r="F19" s="15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6"/>
      <c r="AA19" s="146"/>
      <c r="AB19" s="146"/>
      <c r="AC19" s="146"/>
      <c r="AD19" s="146"/>
      <c r="AE19" s="146"/>
      <c r="AF19" s="146"/>
      <c r="AG19" s="146" t="s">
        <v>133</v>
      </c>
      <c r="AH19" s="146">
        <v>0</v>
      </c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outlineLevel="3" x14ac:dyDescent="0.2">
      <c r="A20" s="153"/>
      <c r="B20" s="154"/>
      <c r="C20" s="186" t="s">
        <v>489</v>
      </c>
      <c r="D20" s="159"/>
      <c r="E20" s="160">
        <v>12</v>
      </c>
      <c r="F20" s="15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6"/>
      <c r="AA20" s="146"/>
      <c r="AB20" s="146"/>
      <c r="AC20" s="146"/>
      <c r="AD20" s="146"/>
      <c r="AE20" s="146"/>
      <c r="AF20" s="146"/>
      <c r="AG20" s="146" t="s">
        <v>133</v>
      </c>
      <c r="AH20" s="146">
        <v>0</v>
      </c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1" x14ac:dyDescent="0.2">
      <c r="A21" s="169">
        <v>4</v>
      </c>
      <c r="B21" s="170" t="s">
        <v>195</v>
      </c>
      <c r="C21" s="185" t="s">
        <v>196</v>
      </c>
      <c r="D21" s="171" t="s">
        <v>126</v>
      </c>
      <c r="E21" s="172">
        <v>12</v>
      </c>
      <c r="F21" s="173"/>
      <c r="G21" s="174">
        <f>ROUND(E21*F21,2)</f>
        <v>0</v>
      </c>
      <c r="H21" s="173"/>
      <c r="I21" s="174">
        <f>ROUND(E21*H21,2)</f>
        <v>0</v>
      </c>
      <c r="J21" s="173"/>
      <c r="K21" s="174">
        <f>ROUND(E21*J21,2)</f>
        <v>0</v>
      </c>
      <c r="L21" s="174">
        <v>21</v>
      </c>
      <c r="M21" s="174">
        <f>G21*(1+L21/100)</f>
        <v>0</v>
      </c>
      <c r="N21" s="172">
        <v>0</v>
      </c>
      <c r="O21" s="172">
        <f>ROUND(E21*N21,2)</f>
        <v>0</v>
      </c>
      <c r="P21" s="172">
        <v>0</v>
      </c>
      <c r="Q21" s="172">
        <f>ROUND(E21*P21,2)</f>
        <v>0</v>
      </c>
      <c r="R21" s="174" t="s">
        <v>138</v>
      </c>
      <c r="S21" s="174" t="s">
        <v>128</v>
      </c>
      <c r="T21" s="175" t="s">
        <v>128</v>
      </c>
      <c r="U21" s="157">
        <v>9.5000000000000001E-2</v>
      </c>
      <c r="V21" s="157">
        <f>ROUND(E21*U21,2)</f>
        <v>1.1399999999999999</v>
      </c>
      <c r="W21" s="157"/>
      <c r="X21" s="157" t="s">
        <v>129</v>
      </c>
      <c r="Y21" s="157" t="s">
        <v>130</v>
      </c>
      <c r="Z21" s="146"/>
      <c r="AA21" s="146"/>
      <c r="AB21" s="146"/>
      <c r="AC21" s="146"/>
      <c r="AD21" s="146"/>
      <c r="AE21" s="146"/>
      <c r="AF21" s="146"/>
      <c r="AG21" s="146" t="s">
        <v>131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2" x14ac:dyDescent="0.2">
      <c r="A22" s="153"/>
      <c r="B22" s="154"/>
      <c r="C22" s="249" t="s">
        <v>197</v>
      </c>
      <c r="D22" s="250"/>
      <c r="E22" s="250"/>
      <c r="F22" s="250"/>
      <c r="G22" s="250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6"/>
      <c r="AA22" s="146"/>
      <c r="AB22" s="146"/>
      <c r="AC22" s="146"/>
      <c r="AD22" s="146"/>
      <c r="AE22" s="146"/>
      <c r="AF22" s="146"/>
      <c r="AG22" s="146" t="s">
        <v>140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1" x14ac:dyDescent="0.2">
      <c r="A23" s="169">
        <v>5</v>
      </c>
      <c r="B23" s="170" t="s">
        <v>198</v>
      </c>
      <c r="C23" s="185" t="s">
        <v>199</v>
      </c>
      <c r="D23" s="171" t="s">
        <v>147</v>
      </c>
      <c r="E23" s="172">
        <v>3</v>
      </c>
      <c r="F23" s="173"/>
      <c r="G23" s="174">
        <f>ROUND(E23*F23,2)</f>
        <v>0</v>
      </c>
      <c r="H23" s="173"/>
      <c r="I23" s="174">
        <f>ROUND(E23*H23,2)</f>
        <v>0</v>
      </c>
      <c r="J23" s="173"/>
      <c r="K23" s="174">
        <f>ROUND(E23*J23,2)</f>
        <v>0</v>
      </c>
      <c r="L23" s="174">
        <v>21</v>
      </c>
      <c r="M23" s="174">
        <f>G23*(1+L23/100)</f>
        <v>0</v>
      </c>
      <c r="N23" s="172">
        <v>0</v>
      </c>
      <c r="O23" s="172">
        <f>ROUND(E23*N23,2)</f>
        <v>0</v>
      </c>
      <c r="P23" s="172">
        <v>0</v>
      </c>
      <c r="Q23" s="172">
        <f>ROUND(E23*P23,2)</f>
        <v>0</v>
      </c>
      <c r="R23" s="174" t="s">
        <v>138</v>
      </c>
      <c r="S23" s="174" t="s">
        <v>128</v>
      </c>
      <c r="T23" s="175" t="s">
        <v>128</v>
      </c>
      <c r="U23" s="157">
        <v>0.34499999999999997</v>
      </c>
      <c r="V23" s="157">
        <f>ROUND(E23*U23,2)</f>
        <v>1.04</v>
      </c>
      <c r="W23" s="157"/>
      <c r="X23" s="157" t="s">
        <v>129</v>
      </c>
      <c r="Y23" s="157" t="s">
        <v>130</v>
      </c>
      <c r="Z23" s="146"/>
      <c r="AA23" s="146"/>
      <c r="AB23" s="146"/>
      <c r="AC23" s="146"/>
      <c r="AD23" s="146"/>
      <c r="AE23" s="146"/>
      <c r="AF23" s="146"/>
      <c r="AG23" s="146" t="s">
        <v>131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2" x14ac:dyDescent="0.2">
      <c r="A24" s="153"/>
      <c r="B24" s="154"/>
      <c r="C24" s="249" t="s">
        <v>200</v>
      </c>
      <c r="D24" s="250"/>
      <c r="E24" s="250"/>
      <c r="F24" s="250"/>
      <c r="G24" s="250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6"/>
      <c r="AA24" s="146"/>
      <c r="AB24" s="146"/>
      <c r="AC24" s="146"/>
      <c r="AD24" s="146"/>
      <c r="AE24" s="146"/>
      <c r="AF24" s="146"/>
      <c r="AG24" s="146" t="s">
        <v>140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76" t="str">
        <f>C24</f>
        <v>bez naložení do dopravní nádoby, ale s vyprázdněním dopravní nádoby na hromadu nebo na dopravní prostředek,</v>
      </c>
      <c r="BB24" s="146"/>
      <c r="BC24" s="146"/>
      <c r="BD24" s="146"/>
      <c r="BE24" s="146"/>
      <c r="BF24" s="146"/>
      <c r="BG24" s="146"/>
      <c r="BH24" s="146"/>
    </row>
    <row r="25" spans="1:60" outlineLevel="2" x14ac:dyDescent="0.2">
      <c r="A25" s="153"/>
      <c r="B25" s="154"/>
      <c r="C25" s="186" t="s">
        <v>490</v>
      </c>
      <c r="D25" s="159"/>
      <c r="E25" s="160"/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6"/>
      <c r="AA25" s="146"/>
      <c r="AB25" s="146"/>
      <c r="AC25" s="146"/>
      <c r="AD25" s="146"/>
      <c r="AE25" s="146"/>
      <c r="AF25" s="146"/>
      <c r="AG25" s="146" t="s">
        <v>133</v>
      </c>
      <c r="AH25" s="146">
        <v>0</v>
      </c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outlineLevel="3" x14ac:dyDescent="0.2">
      <c r="A26" s="153"/>
      <c r="B26" s="154"/>
      <c r="C26" s="186" t="s">
        <v>51</v>
      </c>
      <c r="D26" s="159"/>
      <c r="E26" s="160">
        <v>3</v>
      </c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6"/>
      <c r="AA26" s="146"/>
      <c r="AB26" s="146"/>
      <c r="AC26" s="146"/>
      <c r="AD26" s="146"/>
      <c r="AE26" s="146"/>
      <c r="AF26" s="146"/>
      <c r="AG26" s="146" t="s">
        <v>133</v>
      </c>
      <c r="AH26" s="146">
        <v>0</v>
      </c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1" x14ac:dyDescent="0.2">
      <c r="A27" s="169">
        <v>6</v>
      </c>
      <c r="B27" s="170" t="s">
        <v>491</v>
      </c>
      <c r="C27" s="185" t="s">
        <v>492</v>
      </c>
      <c r="D27" s="171" t="s">
        <v>147</v>
      </c>
      <c r="E27" s="172">
        <v>6</v>
      </c>
      <c r="F27" s="173"/>
      <c r="G27" s="174">
        <f>ROUND(E27*F27,2)</f>
        <v>0</v>
      </c>
      <c r="H27" s="173"/>
      <c r="I27" s="174">
        <f>ROUND(E27*H27,2)</f>
        <v>0</v>
      </c>
      <c r="J27" s="173"/>
      <c r="K27" s="174">
        <f>ROUND(E27*J27,2)</f>
        <v>0</v>
      </c>
      <c r="L27" s="174">
        <v>21</v>
      </c>
      <c r="M27" s="174">
        <f>G27*(1+L27/100)</f>
        <v>0</v>
      </c>
      <c r="N27" s="172">
        <v>0</v>
      </c>
      <c r="O27" s="172">
        <f>ROUND(E27*N27,2)</f>
        <v>0</v>
      </c>
      <c r="P27" s="172">
        <v>0</v>
      </c>
      <c r="Q27" s="172">
        <f>ROUND(E27*P27,2)</f>
        <v>0</v>
      </c>
      <c r="R27" s="174" t="s">
        <v>138</v>
      </c>
      <c r="S27" s="174" t="s">
        <v>128</v>
      </c>
      <c r="T27" s="175" t="s">
        <v>128</v>
      </c>
      <c r="U27" s="157">
        <v>1.0999999999999999E-2</v>
      </c>
      <c r="V27" s="157">
        <f>ROUND(E27*U27,2)</f>
        <v>7.0000000000000007E-2</v>
      </c>
      <c r="W27" s="157"/>
      <c r="X27" s="157" t="s">
        <v>129</v>
      </c>
      <c r="Y27" s="157" t="s">
        <v>130</v>
      </c>
      <c r="Z27" s="146"/>
      <c r="AA27" s="146"/>
      <c r="AB27" s="146"/>
      <c r="AC27" s="146"/>
      <c r="AD27" s="146"/>
      <c r="AE27" s="146"/>
      <c r="AF27" s="146"/>
      <c r="AG27" s="146" t="s">
        <v>131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outlineLevel="2" x14ac:dyDescent="0.2">
      <c r="A28" s="153"/>
      <c r="B28" s="154"/>
      <c r="C28" s="249" t="s">
        <v>205</v>
      </c>
      <c r="D28" s="250"/>
      <c r="E28" s="250"/>
      <c r="F28" s="250"/>
      <c r="G28" s="250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6"/>
      <c r="AA28" s="146"/>
      <c r="AB28" s="146"/>
      <c r="AC28" s="146"/>
      <c r="AD28" s="146"/>
      <c r="AE28" s="146"/>
      <c r="AF28" s="146"/>
      <c r="AG28" s="146" t="s">
        <v>140</v>
      </c>
      <c r="AH28" s="146"/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</row>
    <row r="29" spans="1:60" outlineLevel="2" x14ac:dyDescent="0.2">
      <c r="A29" s="153"/>
      <c r="B29" s="154"/>
      <c r="C29" s="186" t="s">
        <v>493</v>
      </c>
      <c r="D29" s="159"/>
      <c r="E29" s="160"/>
      <c r="F29" s="157"/>
      <c r="G29" s="15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6"/>
      <c r="AA29" s="146"/>
      <c r="AB29" s="146"/>
      <c r="AC29" s="146"/>
      <c r="AD29" s="146"/>
      <c r="AE29" s="146"/>
      <c r="AF29" s="146"/>
      <c r="AG29" s="146" t="s">
        <v>133</v>
      </c>
      <c r="AH29" s="146">
        <v>0</v>
      </c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3" x14ac:dyDescent="0.2">
      <c r="A30" s="153"/>
      <c r="B30" s="154"/>
      <c r="C30" s="186" t="s">
        <v>494</v>
      </c>
      <c r="D30" s="159"/>
      <c r="E30" s="160"/>
      <c r="F30" s="157"/>
      <c r="G30" s="15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6"/>
      <c r="AA30" s="146"/>
      <c r="AB30" s="146"/>
      <c r="AC30" s="146"/>
      <c r="AD30" s="146"/>
      <c r="AE30" s="146"/>
      <c r="AF30" s="146"/>
      <c r="AG30" s="146" t="s">
        <v>133</v>
      </c>
      <c r="AH30" s="146">
        <v>0</v>
      </c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outlineLevel="3" x14ac:dyDescent="0.2">
      <c r="A31" s="153"/>
      <c r="B31" s="154"/>
      <c r="C31" s="186" t="s">
        <v>495</v>
      </c>
      <c r="D31" s="159"/>
      <c r="E31" s="160">
        <v>6</v>
      </c>
      <c r="F31" s="157"/>
      <c r="G31" s="15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6"/>
      <c r="AA31" s="146"/>
      <c r="AB31" s="146"/>
      <c r="AC31" s="146"/>
      <c r="AD31" s="146"/>
      <c r="AE31" s="146"/>
      <c r="AF31" s="146"/>
      <c r="AG31" s="146" t="s">
        <v>133</v>
      </c>
      <c r="AH31" s="146">
        <v>0</v>
      </c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ht="22.5" outlineLevel="1" x14ac:dyDescent="0.2">
      <c r="A32" s="169">
        <v>7</v>
      </c>
      <c r="B32" s="170" t="s">
        <v>215</v>
      </c>
      <c r="C32" s="185" t="s">
        <v>216</v>
      </c>
      <c r="D32" s="171" t="s">
        <v>147</v>
      </c>
      <c r="E32" s="172">
        <v>3</v>
      </c>
      <c r="F32" s="173"/>
      <c r="G32" s="174">
        <f>ROUND(E32*F32,2)</f>
        <v>0</v>
      </c>
      <c r="H32" s="173"/>
      <c r="I32" s="174">
        <f>ROUND(E32*H32,2)</f>
        <v>0</v>
      </c>
      <c r="J32" s="173"/>
      <c r="K32" s="174">
        <f>ROUND(E32*J32,2)</f>
        <v>0</v>
      </c>
      <c r="L32" s="174">
        <v>21</v>
      </c>
      <c r="M32" s="174">
        <f>G32*(1+L32/100)</f>
        <v>0</v>
      </c>
      <c r="N32" s="172">
        <v>0</v>
      </c>
      <c r="O32" s="172">
        <f>ROUND(E32*N32,2)</f>
        <v>0</v>
      </c>
      <c r="P32" s="172">
        <v>0</v>
      </c>
      <c r="Q32" s="172">
        <f>ROUND(E32*P32,2)</f>
        <v>0</v>
      </c>
      <c r="R32" s="174" t="s">
        <v>138</v>
      </c>
      <c r="S32" s="174" t="s">
        <v>128</v>
      </c>
      <c r="T32" s="175" t="s">
        <v>128</v>
      </c>
      <c r="U32" s="157">
        <v>0.65200000000000002</v>
      </c>
      <c r="V32" s="157">
        <f>ROUND(E32*U32,2)</f>
        <v>1.96</v>
      </c>
      <c r="W32" s="157"/>
      <c r="X32" s="157" t="s">
        <v>129</v>
      </c>
      <c r="Y32" s="157" t="s">
        <v>130</v>
      </c>
      <c r="Z32" s="146"/>
      <c r="AA32" s="146"/>
      <c r="AB32" s="146"/>
      <c r="AC32" s="146"/>
      <c r="AD32" s="146"/>
      <c r="AE32" s="146"/>
      <c r="AF32" s="146"/>
      <c r="AG32" s="146" t="s">
        <v>131</v>
      </c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outlineLevel="2" x14ac:dyDescent="0.2">
      <c r="A33" s="153"/>
      <c r="B33" s="154"/>
      <c r="C33" s="186" t="s">
        <v>490</v>
      </c>
      <c r="D33" s="159"/>
      <c r="E33" s="160"/>
      <c r="F33" s="157"/>
      <c r="G33" s="157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57"/>
      <c r="Z33" s="146"/>
      <c r="AA33" s="146"/>
      <c r="AB33" s="146"/>
      <c r="AC33" s="146"/>
      <c r="AD33" s="146"/>
      <c r="AE33" s="146"/>
      <c r="AF33" s="146"/>
      <c r="AG33" s="146" t="s">
        <v>133</v>
      </c>
      <c r="AH33" s="146">
        <v>0</v>
      </c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outlineLevel="3" x14ac:dyDescent="0.2">
      <c r="A34" s="153"/>
      <c r="B34" s="154"/>
      <c r="C34" s="186" t="s">
        <v>51</v>
      </c>
      <c r="D34" s="159"/>
      <c r="E34" s="160">
        <v>3</v>
      </c>
      <c r="F34" s="157"/>
      <c r="G34" s="15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6"/>
      <c r="AA34" s="146"/>
      <c r="AB34" s="146"/>
      <c r="AC34" s="146"/>
      <c r="AD34" s="146"/>
      <c r="AE34" s="146"/>
      <c r="AF34" s="146"/>
      <c r="AG34" s="146" t="s">
        <v>133</v>
      </c>
      <c r="AH34" s="146">
        <v>0</v>
      </c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ht="22.5" outlineLevel="1" x14ac:dyDescent="0.2">
      <c r="A35" s="169">
        <v>8</v>
      </c>
      <c r="B35" s="170" t="s">
        <v>221</v>
      </c>
      <c r="C35" s="185" t="s">
        <v>222</v>
      </c>
      <c r="D35" s="171" t="s">
        <v>147</v>
      </c>
      <c r="E35" s="172">
        <v>3</v>
      </c>
      <c r="F35" s="173"/>
      <c r="G35" s="174">
        <f>ROUND(E35*F35,2)</f>
        <v>0</v>
      </c>
      <c r="H35" s="173"/>
      <c r="I35" s="174">
        <f>ROUND(E35*H35,2)</f>
        <v>0</v>
      </c>
      <c r="J35" s="173"/>
      <c r="K35" s="174">
        <f>ROUND(E35*J35,2)</f>
        <v>0</v>
      </c>
      <c r="L35" s="174">
        <v>21</v>
      </c>
      <c r="M35" s="174">
        <f>G35*(1+L35/100)</f>
        <v>0</v>
      </c>
      <c r="N35" s="172">
        <v>0</v>
      </c>
      <c r="O35" s="172">
        <f>ROUND(E35*N35,2)</f>
        <v>0</v>
      </c>
      <c r="P35" s="172">
        <v>0</v>
      </c>
      <c r="Q35" s="172">
        <f>ROUND(E35*P35,2)</f>
        <v>0</v>
      </c>
      <c r="R35" s="174" t="s">
        <v>138</v>
      </c>
      <c r="S35" s="174" t="s">
        <v>128</v>
      </c>
      <c r="T35" s="175" t="s">
        <v>128</v>
      </c>
      <c r="U35" s="157">
        <v>0.20200000000000001</v>
      </c>
      <c r="V35" s="157">
        <f>ROUND(E35*U35,2)</f>
        <v>0.61</v>
      </c>
      <c r="W35" s="157"/>
      <c r="X35" s="157" t="s">
        <v>129</v>
      </c>
      <c r="Y35" s="157" t="s">
        <v>130</v>
      </c>
      <c r="Z35" s="146"/>
      <c r="AA35" s="146"/>
      <c r="AB35" s="146"/>
      <c r="AC35" s="146"/>
      <c r="AD35" s="146"/>
      <c r="AE35" s="146"/>
      <c r="AF35" s="146"/>
      <c r="AG35" s="146" t="s">
        <v>131</v>
      </c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outlineLevel="2" x14ac:dyDescent="0.2">
      <c r="A36" s="153"/>
      <c r="B36" s="154"/>
      <c r="C36" s="249" t="s">
        <v>223</v>
      </c>
      <c r="D36" s="250"/>
      <c r="E36" s="250"/>
      <c r="F36" s="250"/>
      <c r="G36" s="250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6"/>
      <c r="AA36" s="146"/>
      <c r="AB36" s="146"/>
      <c r="AC36" s="146"/>
      <c r="AD36" s="146"/>
      <c r="AE36" s="146"/>
      <c r="AF36" s="146"/>
      <c r="AG36" s="146" t="s">
        <v>140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outlineLevel="2" x14ac:dyDescent="0.2">
      <c r="A37" s="153"/>
      <c r="B37" s="154"/>
      <c r="C37" s="253" t="s">
        <v>224</v>
      </c>
      <c r="D37" s="254"/>
      <c r="E37" s="254"/>
      <c r="F37" s="254"/>
      <c r="G37" s="254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6"/>
      <c r="AA37" s="146"/>
      <c r="AB37" s="146"/>
      <c r="AC37" s="146"/>
      <c r="AD37" s="146"/>
      <c r="AE37" s="146"/>
      <c r="AF37" s="146"/>
      <c r="AG37" s="146" t="s">
        <v>225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outlineLevel="2" x14ac:dyDescent="0.2">
      <c r="A38" s="153"/>
      <c r="B38" s="154"/>
      <c r="C38" s="186" t="s">
        <v>490</v>
      </c>
      <c r="D38" s="159"/>
      <c r="E38" s="160"/>
      <c r="F38" s="157"/>
      <c r="G38" s="15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6"/>
      <c r="AA38" s="146"/>
      <c r="AB38" s="146"/>
      <c r="AC38" s="146"/>
      <c r="AD38" s="146"/>
      <c r="AE38" s="146"/>
      <c r="AF38" s="146"/>
      <c r="AG38" s="146" t="s">
        <v>133</v>
      </c>
      <c r="AH38" s="146">
        <v>0</v>
      </c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3" x14ac:dyDescent="0.2">
      <c r="A39" s="153"/>
      <c r="B39" s="154"/>
      <c r="C39" s="186" t="s">
        <v>51</v>
      </c>
      <c r="D39" s="159"/>
      <c r="E39" s="160">
        <v>3</v>
      </c>
      <c r="F39" s="15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6"/>
      <c r="AA39" s="146"/>
      <c r="AB39" s="146"/>
      <c r="AC39" s="146"/>
      <c r="AD39" s="146"/>
      <c r="AE39" s="146"/>
      <c r="AF39" s="146"/>
      <c r="AG39" s="146" t="s">
        <v>133</v>
      </c>
      <c r="AH39" s="146">
        <v>0</v>
      </c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1" x14ac:dyDescent="0.2">
      <c r="A40" s="169">
        <v>9</v>
      </c>
      <c r="B40" s="170" t="s">
        <v>496</v>
      </c>
      <c r="C40" s="185" t="s">
        <v>497</v>
      </c>
      <c r="D40" s="171" t="s">
        <v>126</v>
      </c>
      <c r="E40" s="172">
        <v>30</v>
      </c>
      <c r="F40" s="173"/>
      <c r="G40" s="174">
        <f>ROUND(E40*F40,2)</f>
        <v>0</v>
      </c>
      <c r="H40" s="173"/>
      <c r="I40" s="174">
        <f>ROUND(E40*H40,2)</f>
        <v>0</v>
      </c>
      <c r="J40" s="173"/>
      <c r="K40" s="174">
        <f>ROUND(E40*J40,2)</f>
        <v>0</v>
      </c>
      <c r="L40" s="174">
        <v>21</v>
      </c>
      <c r="M40" s="174">
        <f>G40*(1+L40/100)</f>
        <v>0</v>
      </c>
      <c r="N40" s="172">
        <v>6.4000000000000005E-4</v>
      </c>
      <c r="O40" s="172">
        <f>ROUND(E40*N40,2)</f>
        <v>0.02</v>
      </c>
      <c r="P40" s="172">
        <v>0</v>
      </c>
      <c r="Q40" s="172">
        <f>ROUND(E40*P40,2)</f>
        <v>0</v>
      </c>
      <c r="R40" s="174"/>
      <c r="S40" s="174" t="s">
        <v>261</v>
      </c>
      <c r="T40" s="175" t="s">
        <v>262</v>
      </c>
      <c r="U40" s="157">
        <v>0</v>
      </c>
      <c r="V40" s="157">
        <f>ROUND(E40*U40,2)</f>
        <v>0</v>
      </c>
      <c r="W40" s="157"/>
      <c r="X40" s="157" t="s">
        <v>129</v>
      </c>
      <c r="Y40" s="157" t="s">
        <v>130</v>
      </c>
      <c r="Z40" s="146"/>
      <c r="AA40" s="146"/>
      <c r="AB40" s="146"/>
      <c r="AC40" s="146"/>
      <c r="AD40" s="146"/>
      <c r="AE40" s="146"/>
      <c r="AF40" s="146"/>
      <c r="AG40" s="146" t="s">
        <v>131</v>
      </c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outlineLevel="2" x14ac:dyDescent="0.2">
      <c r="A41" s="153"/>
      <c r="B41" s="154"/>
      <c r="C41" s="186" t="s">
        <v>498</v>
      </c>
      <c r="D41" s="159"/>
      <c r="E41" s="160"/>
      <c r="F41" s="157"/>
      <c r="G41" s="157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6"/>
      <c r="AA41" s="146"/>
      <c r="AB41" s="146"/>
      <c r="AC41" s="146"/>
      <c r="AD41" s="146"/>
      <c r="AE41" s="146"/>
      <c r="AF41" s="146"/>
      <c r="AG41" s="146" t="s">
        <v>133</v>
      </c>
      <c r="AH41" s="146">
        <v>0</v>
      </c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outlineLevel="3" x14ac:dyDescent="0.2">
      <c r="A42" s="153"/>
      <c r="B42" s="154"/>
      <c r="C42" s="186" t="s">
        <v>500</v>
      </c>
      <c r="D42" s="159"/>
      <c r="E42" s="160"/>
      <c r="F42" s="157"/>
      <c r="G42" s="157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6"/>
      <c r="AA42" s="146"/>
      <c r="AB42" s="146"/>
      <c r="AC42" s="146"/>
      <c r="AD42" s="146"/>
      <c r="AE42" s="146"/>
      <c r="AF42" s="146"/>
      <c r="AG42" s="146" t="s">
        <v>133</v>
      </c>
      <c r="AH42" s="146">
        <v>0</v>
      </c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outlineLevel="3" x14ac:dyDescent="0.2">
      <c r="A43" s="153"/>
      <c r="B43" s="154"/>
      <c r="C43" s="186" t="s">
        <v>531</v>
      </c>
      <c r="D43" s="159"/>
      <c r="E43" s="160">
        <v>30</v>
      </c>
      <c r="F43" s="157"/>
      <c r="G43" s="157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6"/>
      <c r="AA43" s="146"/>
      <c r="AB43" s="146"/>
      <c r="AC43" s="146"/>
      <c r="AD43" s="146"/>
      <c r="AE43" s="146"/>
      <c r="AF43" s="146"/>
      <c r="AG43" s="146" t="s">
        <v>133</v>
      </c>
      <c r="AH43" s="146">
        <v>0</v>
      </c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outlineLevel="1" x14ac:dyDescent="0.2">
      <c r="A44" s="177">
        <v>10</v>
      </c>
      <c r="B44" s="178" t="s">
        <v>265</v>
      </c>
      <c r="C44" s="187" t="s">
        <v>502</v>
      </c>
      <c r="D44" s="179" t="s">
        <v>126</v>
      </c>
      <c r="E44" s="180">
        <v>30</v>
      </c>
      <c r="F44" s="181"/>
      <c r="G44" s="182">
        <f>ROUND(E44*F44,2)</f>
        <v>0</v>
      </c>
      <c r="H44" s="181"/>
      <c r="I44" s="182">
        <f>ROUND(E44*H44,2)</f>
        <v>0</v>
      </c>
      <c r="J44" s="181"/>
      <c r="K44" s="182">
        <f>ROUND(E44*J44,2)</f>
        <v>0</v>
      </c>
      <c r="L44" s="182">
        <v>21</v>
      </c>
      <c r="M44" s="182">
        <f>G44*(1+L44/100)</f>
        <v>0</v>
      </c>
      <c r="N44" s="180">
        <v>0</v>
      </c>
      <c r="O44" s="180">
        <f>ROUND(E44*N44,2)</f>
        <v>0</v>
      </c>
      <c r="P44" s="180">
        <v>0</v>
      </c>
      <c r="Q44" s="180">
        <f>ROUND(E44*P44,2)</f>
        <v>0</v>
      </c>
      <c r="R44" s="182"/>
      <c r="S44" s="182" t="s">
        <v>261</v>
      </c>
      <c r="T44" s="183" t="s">
        <v>262</v>
      </c>
      <c r="U44" s="157">
        <v>0</v>
      </c>
      <c r="V44" s="157">
        <f>ROUND(E44*U44,2)</f>
        <v>0</v>
      </c>
      <c r="W44" s="157"/>
      <c r="X44" s="157" t="s">
        <v>129</v>
      </c>
      <c r="Y44" s="157" t="s">
        <v>130</v>
      </c>
      <c r="Z44" s="146"/>
      <c r="AA44" s="146"/>
      <c r="AB44" s="146"/>
      <c r="AC44" s="146"/>
      <c r="AD44" s="146"/>
      <c r="AE44" s="146"/>
      <c r="AF44" s="146"/>
      <c r="AG44" s="146" t="s">
        <v>131</v>
      </c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x14ac:dyDescent="0.2">
      <c r="A45" s="162" t="s">
        <v>122</v>
      </c>
      <c r="B45" s="163" t="s">
        <v>74</v>
      </c>
      <c r="C45" s="184" t="s">
        <v>75</v>
      </c>
      <c r="D45" s="164"/>
      <c r="E45" s="165"/>
      <c r="F45" s="166"/>
      <c r="G45" s="166">
        <f>SUMIF(AG46:AG61,"&lt;&gt;NOR",G46:G61)</f>
        <v>0</v>
      </c>
      <c r="H45" s="166"/>
      <c r="I45" s="166">
        <f>SUM(I46:I61)</f>
        <v>0</v>
      </c>
      <c r="J45" s="166"/>
      <c r="K45" s="166">
        <f>SUM(K46:K61)</f>
        <v>0</v>
      </c>
      <c r="L45" s="166"/>
      <c r="M45" s="166">
        <f>SUM(M46:M61)</f>
        <v>0</v>
      </c>
      <c r="N45" s="165"/>
      <c r="O45" s="165">
        <f>SUM(O46:O61)</f>
        <v>0</v>
      </c>
      <c r="P45" s="165"/>
      <c r="Q45" s="165">
        <f>SUM(Q46:Q61)</f>
        <v>0</v>
      </c>
      <c r="R45" s="166"/>
      <c r="S45" s="166"/>
      <c r="T45" s="167"/>
      <c r="U45" s="161"/>
      <c r="V45" s="161">
        <f>SUM(V46:V61)</f>
        <v>13</v>
      </c>
      <c r="W45" s="161"/>
      <c r="X45" s="161"/>
      <c r="Y45" s="161"/>
      <c r="AG45" t="s">
        <v>123</v>
      </c>
    </row>
    <row r="46" spans="1:60" ht="22.5" outlineLevel="1" x14ac:dyDescent="0.2">
      <c r="A46" s="169">
        <v>11</v>
      </c>
      <c r="B46" s="170" t="s">
        <v>532</v>
      </c>
      <c r="C46" s="185" t="s">
        <v>533</v>
      </c>
      <c r="D46" s="171" t="s">
        <v>137</v>
      </c>
      <c r="E46" s="172">
        <v>7</v>
      </c>
      <c r="F46" s="173"/>
      <c r="G46" s="174">
        <f>ROUND(E46*F46,2)</f>
        <v>0</v>
      </c>
      <c r="H46" s="173"/>
      <c r="I46" s="174">
        <f>ROUND(E46*H46,2)</f>
        <v>0</v>
      </c>
      <c r="J46" s="173"/>
      <c r="K46" s="174">
        <f>ROUND(E46*J46,2)</f>
        <v>0</v>
      </c>
      <c r="L46" s="174">
        <v>21</v>
      </c>
      <c r="M46" s="174">
        <f>G46*(1+L46/100)</f>
        <v>0</v>
      </c>
      <c r="N46" s="172">
        <v>0</v>
      </c>
      <c r="O46" s="172">
        <f>ROUND(E46*N46,2)</f>
        <v>0</v>
      </c>
      <c r="P46" s="172">
        <v>0</v>
      </c>
      <c r="Q46" s="172">
        <f>ROUND(E46*P46,2)</f>
        <v>0</v>
      </c>
      <c r="R46" s="174" t="s">
        <v>287</v>
      </c>
      <c r="S46" s="174" t="s">
        <v>128</v>
      </c>
      <c r="T46" s="175" t="s">
        <v>128</v>
      </c>
      <c r="U46" s="157">
        <v>3.4000000000000002E-2</v>
      </c>
      <c r="V46" s="157">
        <f>ROUND(E46*U46,2)</f>
        <v>0.24</v>
      </c>
      <c r="W46" s="157"/>
      <c r="X46" s="157" t="s">
        <v>129</v>
      </c>
      <c r="Y46" s="157" t="s">
        <v>130</v>
      </c>
      <c r="Z46" s="146"/>
      <c r="AA46" s="146"/>
      <c r="AB46" s="146"/>
      <c r="AC46" s="146"/>
      <c r="AD46" s="146"/>
      <c r="AE46" s="146"/>
      <c r="AF46" s="146"/>
      <c r="AG46" s="146" t="s">
        <v>131</v>
      </c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outlineLevel="2" x14ac:dyDescent="0.2">
      <c r="A47" s="153"/>
      <c r="B47" s="154"/>
      <c r="C47" s="249" t="s">
        <v>288</v>
      </c>
      <c r="D47" s="250"/>
      <c r="E47" s="250"/>
      <c r="F47" s="250"/>
      <c r="G47" s="250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6"/>
      <c r="AA47" s="146"/>
      <c r="AB47" s="146"/>
      <c r="AC47" s="146"/>
      <c r="AD47" s="146"/>
      <c r="AE47" s="146"/>
      <c r="AF47" s="146"/>
      <c r="AG47" s="146" t="s">
        <v>140</v>
      </c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outlineLevel="1" x14ac:dyDescent="0.2">
      <c r="A48" s="169">
        <v>12</v>
      </c>
      <c r="B48" s="170" t="s">
        <v>534</v>
      </c>
      <c r="C48" s="185" t="s">
        <v>535</v>
      </c>
      <c r="D48" s="171" t="s">
        <v>308</v>
      </c>
      <c r="E48" s="172">
        <v>26</v>
      </c>
      <c r="F48" s="173"/>
      <c r="G48" s="174">
        <f>ROUND(E48*F48,2)</f>
        <v>0</v>
      </c>
      <c r="H48" s="173"/>
      <c r="I48" s="174">
        <f>ROUND(E48*H48,2)</f>
        <v>0</v>
      </c>
      <c r="J48" s="173"/>
      <c r="K48" s="174">
        <f>ROUND(E48*J48,2)</f>
        <v>0</v>
      </c>
      <c r="L48" s="174">
        <v>21</v>
      </c>
      <c r="M48" s="174">
        <f>G48*(1+L48/100)</f>
        <v>0</v>
      </c>
      <c r="N48" s="172">
        <v>0</v>
      </c>
      <c r="O48" s="172">
        <f>ROUND(E48*N48,2)</f>
        <v>0</v>
      </c>
      <c r="P48" s="172">
        <v>0</v>
      </c>
      <c r="Q48" s="172">
        <f>ROUND(E48*P48,2)</f>
        <v>0</v>
      </c>
      <c r="R48" s="174" t="s">
        <v>287</v>
      </c>
      <c r="S48" s="174" t="s">
        <v>128</v>
      </c>
      <c r="T48" s="175" t="s">
        <v>128</v>
      </c>
      <c r="U48" s="157">
        <v>0.16632</v>
      </c>
      <c r="V48" s="157">
        <f>ROUND(E48*U48,2)</f>
        <v>4.32</v>
      </c>
      <c r="W48" s="157"/>
      <c r="X48" s="157" t="s">
        <v>129</v>
      </c>
      <c r="Y48" s="157" t="s">
        <v>130</v>
      </c>
      <c r="Z48" s="146"/>
      <c r="AA48" s="146"/>
      <c r="AB48" s="146"/>
      <c r="AC48" s="146"/>
      <c r="AD48" s="146"/>
      <c r="AE48" s="146"/>
      <c r="AF48" s="146"/>
      <c r="AG48" s="146" t="s">
        <v>131</v>
      </c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outlineLevel="2" x14ac:dyDescent="0.2">
      <c r="A49" s="153"/>
      <c r="B49" s="154"/>
      <c r="C49" s="249" t="s">
        <v>288</v>
      </c>
      <c r="D49" s="250"/>
      <c r="E49" s="250"/>
      <c r="F49" s="250"/>
      <c r="G49" s="250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6"/>
      <c r="AA49" s="146"/>
      <c r="AB49" s="146"/>
      <c r="AC49" s="146"/>
      <c r="AD49" s="146"/>
      <c r="AE49" s="146"/>
      <c r="AF49" s="146"/>
      <c r="AG49" s="146" t="s">
        <v>140</v>
      </c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outlineLevel="2" x14ac:dyDescent="0.2">
      <c r="A50" s="153"/>
      <c r="B50" s="154"/>
      <c r="C50" s="186" t="s">
        <v>536</v>
      </c>
      <c r="D50" s="159"/>
      <c r="E50" s="160">
        <v>8</v>
      </c>
      <c r="F50" s="157"/>
      <c r="G50" s="157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6"/>
      <c r="AA50" s="146"/>
      <c r="AB50" s="146"/>
      <c r="AC50" s="146"/>
      <c r="AD50" s="146"/>
      <c r="AE50" s="146"/>
      <c r="AF50" s="146"/>
      <c r="AG50" s="146" t="s">
        <v>133</v>
      </c>
      <c r="AH50" s="146">
        <v>0</v>
      </c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</row>
    <row r="51" spans="1:60" outlineLevel="3" x14ac:dyDescent="0.2">
      <c r="A51" s="153"/>
      <c r="B51" s="154"/>
      <c r="C51" s="186" t="s">
        <v>537</v>
      </c>
      <c r="D51" s="159"/>
      <c r="E51" s="160">
        <v>12</v>
      </c>
      <c r="F51" s="157"/>
      <c r="G51" s="157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6"/>
      <c r="AA51" s="146"/>
      <c r="AB51" s="146"/>
      <c r="AC51" s="146"/>
      <c r="AD51" s="146"/>
      <c r="AE51" s="146"/>
      <c r="AF51" s="146"/>
      <c r="AG51" s="146" t="s">
        <v>133</v>
      </c>
      <c r="AH51" s="146">
        <v>0</v>
      </c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outlineLevel="3" x14ac:dyDescent="0.2">
      <c r="A52" s="153"/>
      <c r="B52" s="154"/>
      <c r="C52" s="186" t="s">
        <v>538</v>
      </c>
      <c r="D52" s="159"/>
      <c r="E52" s="160">
        <v>6</v>
      </c>
      <c r="F52" s="157"/>
      <c r="G52" s="157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6"/>
      <c r="AA52" s="146"/>
      <c r="AB52" s="146"/>
      <c r="AC52" s="146"/>
      <c r="AD52" s="146"/>
      <c r="AE52" s="146"/>
      <c r="AF52" s="146"/>
      <c r="AG52" s="146" t="s">
        <v>133</v>
      </c>
      <c r="AH52" s="146">
        <v>0</v>
      </c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outlineLevel="1" x14ac:dyDescent="0.2">
      <c r="A53" s="177">
        <v>13</v>
      </c>
      <c r="B53" s="178" t="s">
        <v>448</v>
      </c>
      <c r="C53" s="187" t="s">
        <v>449</v>
      </c>
      <c r="D53" s="179" t="s">
        <v>308</v>
      </c>
      <c r="E53" s="180">
        <v>2</v>
      </c>
      <c r="F53" s="181"/>
      <c r="G53" s="182">
        <f>ROUND(E53*F53,2)</f>
        <v>0</v>
      </c>
      <c r="H53" s="181"/>
      <c r="I53" s="182">
        <f>ROUND(E53*H53,2)</f>
        <v>0</v>
      </c>
      <c r="J53" s="181"/>
      <c r="K53" s="182">
        <f>ROUND(E53*J53,2)</f>
        <v>0</v>
      </c>
      <c r="L53" s="182">
        <v>21</v>
      </c>
      <c r="M53" s="182">
        <f>G53*(1+L53/100)</f>
        <v>0</v>
      </c>
      <c r="N53" s="180">
        <v>8.0000000000000007E-5</v>
      </c>
      <c r="O53" s="180">
        <f>ROUND(E53*N53,2)</f>
        <v>0</v>
      </c>
      <c r="P53" s="180">
        <v>0</v>
      </c>
      <c r="Q53" s="180">
        <f>ROUND(E53*P53,2)</f>
        <v>0</v>
      </c>
      <c r="R53" s="182" t="s">
        <v>287</v>
      </c>
      <c r="S53" s="182" t="s">
        <v>128</v>
      </c>
      <c r="T53" s="183" t="s">
        <v>128</v>
      </c>
      <c r="U53" s="157">
        <v>0.92</v>
      </c>
      <c r="V53" s="157">
        <f>ROUND(E53*U53,2)</f>
        <v>1.84</v>
      </c>
      <c r="W53" s="157"/>
      <c r="X53" s="157" t="s">
        <v>129</v>
      </c>
      <c r="Y53" s="157" t="s">
        <v>130</v>
      </c>
      <c r="Z53" s="146"/>
      <c r="AA53" s="146"/>
      <c r="AB53" s="146"/>
      <c r="AC53" s="146"/>
      <c r="AD53" s="146"/>
      <c r="AE53" s="146"/>
      <c r="AF53" s="146"/>
      <c r="AG53" s="146" t="s">
        <v>131</v>
      </c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</row>
    <row r="54" spans="1:60" outlineLevel="1" x14ac:dyDescent="0.2">
      <c r="A54" s="169">
        <v>14</v>
      </c>
      <c r="B54" s="170" t="s">
        <v>452</v>
      </c>
      <c r="C54" s="185" t="s">
        <v>453</v>
      </c>
      <c r="D54" s="171" t="s">
        <v>137</v>
      </c>
      <c r="E54" s="172">
        <v>44</v>
      </c>
      <c r="F54" s="173"/>
      <c r="G54" s="174">
        <f>ROUND(E54*F54,2)</f>
        <v>0</v>
      </c>
      <c r="H54" s="173"/>
      <c r="I54" s="174">
        <f>ROUND(E54*H54,2)</f>
        <v>0</v>
      </c>
      <c r="J54" s="173"/>
      <c r="K54" s="174">
        <f>ROUND(E54*J54,2)</f>
        <v>0</v>
      </c>
      <c r="L54" s="174">
        <v>21</v>
      </c>
      <c r="M54" s="174">
        <f>G54*(1+L54/100)</f>
        <v>0</v>
      </c>
      <c r="N54" s="172">
        <v>0</v>
      </c>
      <c r="O54" s="172">
        <f>ROUND(E54*N54,2)</f>
        <v>0</v>
      </c>
      <c r="P54" s="172">
        <v>0</v>
      </c>
      <c r="Q54" s="172">
        <f>ROUND(E54*P54,2)</f>
        <v>0</v>
      </c>
      <c r="R54" s="174" t="s">
        <v>287</v>
      </c>
      <c r="S54" s="174" t="s">
        <v>128</v>
      </c>
      <c r="T54" s="175" t="s">
        <v>128</v>
      </c>
      <c r="U54" s="157">
        <v>0.15</v>
      </c>
      <c r="V54" s="157">
        <f>ROUND(E54*U54,2)</f>
        <v>6.6</v>
      </c>
      <c r="W54" s="157"/>
      <c r="X54" s="157" t="s">
        <v>129</v>
      </c>
      <c r="Y54" s="157" t="s">
        <v>130</v>
      </c>
      <c r="Z54" s="146"/>
      <c r="AA54" s="146"/>
      <c r="AB54" s="146"/>
      <c r="AC54" s="146"/>
      <c r="AD54" s="146"/>
      <c r="AE54" s="146"/>
      <c r="AF54" s="146"/>
      <c r="AG54" s="146" t="s">
        <v>131</v>
      </c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outlineLevel="2" x14ac:dyDescent="0.2">
      <c r="A55" s="153"/>
      <c r="B55" s="154"/>
      <c r="C55" s="249" t="s">
        <v>336</v>
      </c>
      <c r="D55" s="250"/>
      <c r="E55" s="250"/>
      <c r="F55" s="250"/>
      <c r="G55" s="250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6"/>
      <c r="AA55" s="146"/>
      <c r="AB55" s="146"/>
      <c r="AC55" s="146"/>
      <c r="AD55" s="146"/>
      <c r="AE55" s="146"/>
      <c r="AF55" s="146"/>
      <c r="AG55" s="146" t="s">
        <v>140</v>
      </c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76" t="str">
        <f>C55</f>
        <v>napuštění a vypuštění vody, dodání vody a desinfekčního prostředku, náklady na bakteriologický rozbor vody,</v>
      </c>
      <c r="BB55" s="146"/>
      <c r="BC55" s="146"/>
      <c r="BD55" s="146"/>
      <c r="BE55" s="146"/>
      <c r="BF55" s="146"/>
      <c r="BG55" s="146"/>
      <c r="BH55" s="146"/>
    </row>
    <row r="56" spans="1:60" outlineLevel="1" x14ac:dyDescent="0.2">
      <c r="A56" s="177">
        <v>15</v>
      </c>
      <c r="B56" s="178" t="s">
        <v>539</v>
      </c>
      <c r="C56" s="187" t="s">
        <v>540</v>
      </c>
      <c r="D56" s="179" t="s">
        <v>137</v>
      </c>
      <c r="E56" s="180">
        <v>7</v>
      </c>
      <c r="F56" s="181"/>
      <c r="G56" s="182">
        <f t="shared" ref="G56:G61" si="0">ROUND(E56*F56,2)</f>
        <v>0</v>
      </c>
      <c r="H56" s="181"/>
      <c r="I56" s="182">
        <f t="shared" ref="I56:I61" si="1">ROUND(E56*H56,2)</f>
        <v>0</v>
      </c>
      <c r="J56" s="181"/>
      <c r="K56" s="182">
        <f t="shared" ref="K56:K61" si="2">ROUND(E56*J56,2)</f>
        <v>0</v>
      </c>
      <c r="L56" s="182">
        <v>21</v>
      </c>
      <c r="M56" s="182">
        <f t="shared" ref="M56:M61" si="3">G56*(1+L56/100)</f>
        <v>0</v>
      </c>
      <c r="N56" s="180">
        <v>2.7999999999999998E-4</v>
      </c>
      <c r="O56" s="180">
        <f t="shared" ref="O56:O61" si="4">ROUND(E56*N56,2)</f>
        <v>0</v>
      </c>
      <c r="P56" s="180">
        <v>0</v>
      </c>
      <c r="Q56" s="180">
        <f t="shared" ref="Q56:Q61" si="5">ROUND(E56*P56,2)</f>
        <v>0</v>
      </c>
      <c r="R56" s="182"/>
      <c r="S56" s="182" t="s">
        <v>261</v>
      </c>
      <c r="T56" s="183" t="s">
        <v>262</v>
      </c>
      <c r="U56" s="157">
        <v>0</v>
      </c>
      <c r="V56" s="157">
        <f t="shared" ref="V56:V61" si="6">ROUND(E56*U56,2)</f>
        <v>0</v>
      </c>
      <c r="W56" s="157"/>
      <c r="X56" s="157" t="s">
        <v>275</v>
      </c>
      <c r="Y56" s="157" t="s">
        <v>130</v>
      </c>
      <c r="Z56" s="146"/>
      <c r="AA56" s="146"/>
      <c r="AB56" s="146"/>
      <c r="AC56" s="146"/>
      <c r="AD56" s="146"/>
      <c r="AE56" s="146"/>
      <c r="AF56" s="146"/>
      <c r="AG56" s="146" t="s">
        <v>276</v>
      </c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</row>
    <row r="57" spans="1:60" outlineLevel="1" x14ac:dyDescent="0.2">
      <c r="A57" s="177">
        <v>16</v>
      </c>
      <c r="B57" s="178" t="s">
        <v>541</v>
      </c>
      <c r="C57" s="187" t="s">
        <v>542</v>
      </c>
      <c r="D57" s="179" t="s">
        <v>308</v>
      </c>
      <c r="E57" s="180">
        <v>2</v>
      </c>
      <c r="F57" s="181"/>
      <c r="G57" s="182">
        <f t="shared" si="0"/>
        <v>0</v>
      </c>
      <c r="H57" s="181"/>
      <c r="I57" s="182">
        <f t="shared" si="1"/>
        <v>0</v>
      </c>
      <c r="J57" s="181"/>
      <c r="K57" s="182">
        <f t="shared" si="2"/>
        <v>0</v>
      </c>
      <c r="L57" s="182">
        <v>21</v>
      </c>
      <c r="M57" s="182">
        <f t="shared" si="3"/>
        <v>0</v>
      </c>
      <c r="N57" s="180">
        <v>3.4000000000000002E-4</v>
      </c>
      <c r="O57" s="180">
        <f t="shared" si="4"/>
        <v>0</v>
      </c>
      <c r="P57" s="180">
        <v>0</v>
      </c>
      <c r="Q57" s="180">
        <f t="shared" si="5"/>
        <v>0</v>
      </c>
      <c r="R57" s="182"/>
      <c r="S57" s="182" t="s">
        <v>376</v>
      </c>
      <c r="T57" s="183" t="s">
        <v>262</v>
      </c>
      <c r="U57" s="157">
        <v>0</v>
      </c>
      <c r="V57" s="157">
        <f t="shared" si="6"/>
        <v>0</v>
      </c>
      <c r="W57" s="157"/>
      <c r="X57" s="157" t="s">
        <v>275</v>
      </c>
      <c r="Y57" s="157" t="s">
        <v>130</v>
      </c>
      <c r="Z57" s="146"/>
      <c r="AA57" s="146"/>
      <c r="AB57" s="146"/>
      <c r="AC57" s="146"/>
      <c r="AD57" s="146"/>
      <c r="AE57" s="146"/>
      <c r="AF57" s="146"/>
      <c r="AG57" s="146" t="s">
        <v>276</v>
      </c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outlineLevel="1" x14ac:dyDescent="0.2">
      <c r="A58" s="177">
        <v>17</v>
      </c>
      <c r="B58" s="178" t="s">
        <v>543</v>
      </c>
      <c r="C58" s="187" t="s">
        <v>544</v>
      </c>
      <c r="D58" s="179" t="s">
        <v>308</v>
      </c>
      <c r="E58" s="180">
        <v>2</v>
      </c>
      <c r="F58" s="181"/>
      <c r="G58" s="182">
        <f t="shared" si="0"/>
        <v>0</v>
      </c>
      <c r="H58" s="181"/>
      <c r="I58" s="182">
        <f t="shared" si="1"/>
        <v>0</v>
      </c>
      <c r="J58" s="181"/>
      <c r="K58" s="182">
        <f t="shared" si="2"/>
        <v>0</v>
      </c>
      <c r="L58" s="182">
        <v>21</v>
      </c>
      <c r="M58" s="182">
        <f t="shared" si="3"/>
        <v>0</v>
      </c>
      <c r="N58" s="180">
        <v>4.0999999999999999E-4</v>
      </c>
      <c r="O58" s="180">
        <f t="shared" si="4"/>
        <v>0</v>
      </c>
      <c r="P58" s="180">
        <v>0</v>
      </c>
      <c r="Q58" s="180">
        <f t="shared" si="5"/>
        <v>0</v>
      </c>
      <c r="R58" s="182"/>
      <c r="S58" s="182" t="s">
        <v>376</v>
      </c>
      <c r="T58" s="183" t="s">
        <v>262</v>
      </c>
      <c r="U58" s="157">
        <v>0</v>
      </c>
      <c r="V58" s="157">
        <f t="shared" si="6"/>
        <v>0</v>
      </c>
      <c r="W58" s="157"/>
      <c r="X58" s="157" t="s">
        <v>275</v>
      </c>
      <c r="Y58" s="157" t="s">
        <v>130</v>
      </c>
      <c r="Z58" s="146"/>
      <c r="AA58" s="146"/>
      <c r="AB58" s="146"/>
      <c r="AC58" s="146"/>
      <c r="AD58" s="146"/>
      <c r="AE58" s="146"/>
      <c r="AF58" s="146"/>
      <c r="AG58" s="146" t="s">
        <v>276</v>
      </c>
      <c r="AH58" s="146"/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</row>
    <row r="59" spans="1:60" outlineLevel="1" x14ac:dyDescent="0.2">
      <c r="A59" s="177">
        <v>18</v>
      </c>
      <c r="B59" s="178" t="s">
        <v>545</v>
      </c>
      <c r="C59" s="187" t="s">
        <v>546</v>
      </c>
      <c r="D59" s="179" t="s">
        <v>308</v>
      </c>
      <c r="E59" s="180">
        <v>6</v>
      </c>
      <c r="F59" s="181"/>
      <c r="G59" s="182">
        <f t="shared" si="0"/>
        <v>0</v>
      </c>
      <c r="H59" s="181"/>
      <c r="I59" s="182">
        <f t="shared" si="1"/>
        <v>0</v>
      </c>
      <c r="J59" s="181"/>
      <c r="K59" s="182">
        <f t="shared" si="2"/>
        <v>0</v>
      </c>
      <c r="L59" s="182">
        <v>21</v>
      </c>
      <c r="M59" s="182">
        <f t="shared" si="3"/>
        <v>0</v>
      </c>
      <c r="N59" s="180">
        <v>9.0000000000000006E-5</v>
      </c>
      <c r="O59" s="180">
        <f t="shared" si="4"/>
        <v>0</v>
      </c>
      <c r="P59" s="180">
        <v>0</v>
      </c>
      <c r="Q59" s="180">
        <f t="shared" si="5"/>
        <v>0</v>
      </c>
      <c r="R59" s="182"/>
      <c r="S59" s="182" t="s">
        <v>376</v>
      </c>
      <c r="T59" s="183" t="s">
        <v>262</v>
      </c>
      <c r="U59" s="157">
        <v>0</v>
      </c>
      <c r="V59" s="157">
        <f t="shared" si="6"/>
        <v>0</v>
      </c>
      <c r="W59" s="157"/>
      <c r="X59" s="157" t="s">
        <v>275</v>
      </c>
      <c r="Y59" s="157" t="s">
        <v>130</v>
      </c>
      <c r="Z59" s="146"/>
      <c r="AA59" s="146"/>
      <c r="AB59" s="146"/>
      <c r="AC59" s="146"/>
      <c r="AD59" s="146"/>
      <c r="AE59" s="146"/>
      <c r="AF59" s="146"/>
      <c r="AG59" s="146" t="s">
        <v>276</v>
      </c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</row>
    <row r="60" spans="1:60" outlineLevel="1" x14ac:dyDescent="0.2">
      <c r="A60" s="177">
        <v>19</v>
      </c>
      <c r="B60" s="178" t="s">
        <v>547</v>
      </c>
      <c r="C60" s="187" t="s">
        <v>548</v>
      </c>
      <c r="D60" s="179" t="s">
        <v>308</v>
      </c>
      <c r="E60" s="180">
        <v>2</v>
      </c>
      <c r="F60" s="181"/>
      <c r="G60" s="182">
        <f t="shared" si="0"/>
        <v>0</v>
      </c>
      <c r="H60" s="181"/>
      <c r="I60" s="182">
        <f t="shared" si="1"/>
        <v>0</v>
      </c>
      <c r="J60" s="181"/>
      <c r="K60" s="182">
        <f t="shared" si="2"/>
        <v>0</v>
      </c>
      <c r="L60" s="182">
        <v>21</v>
      </c>
      <c r="M60" s="182">
        <f t="shared" si="3"/>
        <v>0</v>
      </c>
      <c r="N60" s="180">
        <v>8.0000000000000007E-5</v>
      </c>
      <c r="O60" s="180">
        <f t="shared" si="4"/>
        <v>0</v>
      </c>
      <c r="P60" s="180">
        <v>0</v>
      </c>
      <c r="Q60" s="180">
        <f t="shared" si="5"/>
        <v>0</v>
      </c>
      <c r="R60" s="182"/>
      <c r="S60" s="182" t="s">
        <v>376</v>
      </c>
      <c r="T60" s="183" t="s">
        <v>262</v>
      </c>
      <c r="U60" s="157">
        <v>0</v>
      </c>
      <c r="V60" s="157">
        <f t="shared" si="6"/>
        <v>0</v>
      </c>
      <c r="W60" s="157"/>
      <c r="X60" s="157" t="s">
        <v>275</v>
      </c>
      <c r="Y60" s="157" t="s">
        <v>130</v>
      </c>
      <c r="Z60" s="146"/>
      <c r="AA60" s="146"/>
      <c r="AB60" s="146"/>
      <c r="AC60" s="146"/>
      <c r="AD60" s="146"/>
      <c r="AE60" s="146"/>
      <c r="AF60" s="146"/>
      <c r="AG60" s="146" t="s">
        <v>276</v>
      </c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outlineLevel="1" x14ac:dyDescent="0.2">
      <c r="A61" s="177">
        <v>20</v>
      </c>
      <c r="B61" s="178" t="s">
        <v>549</v>
      </c>
      <c r="C61" s="187" t="s">
        <v>550</v>
      </c>
      <c r="D61" s="179" t="s">
        <v>308</v>
      </c>
      <c r="E61" s="180">
        <v>2</v>
      </c>
      <c r="F61" s="181"/>
      <c r="G61" s="182">
        <f t="shared" si="0"/>
        <v>0</v>
      </c>
      <c r="H61" s="181"/>
      <c r="I61" s="182">
        <f t="shared" si="1"/>
        <v>0</v>
      </c>
      <c r="J61" s="181"/>
      <c r="K61" s="182">
        <f t="shared" si="2"/>
        <v>0</v>
      </c>
      <c r="L61" s="182">
        <v>21</v>
      </c>
      <c r="M61" s="182">
        <f t="shared" si="3"/>
        <v>0</v>
      </c>
      <c r="N61" s="180">
        <v>1.2E-4</v>
      </c>
      <c r="O61" s="180">
        <f t="shared" si="4"/>
        <v>0</v>
      </c>
      <c r="P61" s="180">
        <v>0</v>
      </c>
      <c r="Q61" s="180">
        <f t="shared" si="5"/>
        <v>0</v>
      </c>
      <c r="R61" s="182"/>
      <c r="S61" s="182" t="s">
        <v>376</v>
      </c>
      <c r="T61" s="183" t="s">
        <v>262</v>
      </c>
      <c r="U61" s="157">
        <v>0</v>
      </c>
      <c r="V61" s="157">
        <f t="shared" si="6"/>
        <v>0</v>
      </c>
      <c r="W61" s="157"/>
      <c r="X61" s="157" t="s">
        <v>275</v>
      </c>
      <c r="Y61" s="157" t="s">
        <v>130</v>
      </c>
      <c r="Z61" s="146"/>
      <c r="AA61" s="146"/>
      <c r="AB61" s="146"/>
      <c r="AC61" s="146"/>
      <c r="AD61" s="146"/>
      <c r="AE61" s="146"/>
      <c r="AF61" s="146"/>
      <c r="AG61" s="146" t="s">
        <v>276</v>
      </c>
      <c r="AH61" s="146"/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</row>
    <row r="62" spans="1:60" x14ac:dyDescent="0.2">
      <c r="A62" s="162" t="s">
        <v>122</v>
      </c>
      <c r="B62" s="163" t="s">
        <v>76</v>
      </c>
      <c r="C62" s="184" t="s">
        <v>77</v>
      </c>
      <c r="D62" s="164"/>
      <c r="E62" s="165"/>
      <c r="F62" s="166"/>
      <c r="G62" s="166">
        <f>SUMIF(AG63:AG65,"&lt;&gt;NOR",G63:G65)</f>
        <v>0</v>
      </c>
      <c r="H62" s="166"/>
      <c r="I62" s="166">
        <f>SUM(I63:I65)</f>
        <v>0</v>
      </c>
      <c r="J62" s="166"/>
      <c r="K62" s="166">
        <f>SUM(K63:K65)</f>
        <v>0</v>
      </c>
      <c r="L62" s="166"/>
      <c r="M62" s="166">
        <f>SUM(M63:M65)</f>
        <v>0</v>
      </c>
      <c r="N62" s="165"/>
      <c r="O62" s="165">
        <f>SUM(O63:O65)</f>
        <v>0</v>
      </c>
      <c r="P62" s="165"/>
      <c r="Q62" s="165">
        <f>SUM(Q63:Q65)</f>
        <v>0</v>
      </c>
      <c r="R62" s="166"/>
      <c r="S62" s="166"/>
      <c r="T62" s="167"/>
      <c r="U62" s="161"/>
      <c r="V62" s="161">
        <f>SUM(V63:V65)</f>
        <v>0.01</v>
      </c>
      <c r="W62" s="161"/>
      <c r="X62" s="161"/>
      <c r="Y62" s="161"/>
      <c r="AG62" t="s">
        <v>123</v>
      </c>
    </row>
    <row r="63" spans="1:60" ht="22.5" outlineLevel="1" x14ac:dyDescent="0.2">
      <c r="A63" s="169">
        <v>21</v>
      </c>
      <c r="B63" s="170" t="s">
        <v>397</v>
      </c>
      <c r="C63" s="185" t="s">
        <v>398</v>
      </c>
      <c r="D63" s="171" t="s">
        <v>256</v>
      </c>
      <c r="E63" s="172">
        <v>3.2160000000000001E-2</v>
      </c>
      <c r="F63" s="173"/>
      <c r="G63" s="174">
        <f>ROUND(E63*F63,2)</f>
        <v>0</v>
      </c>
      <c r="H63" s="173"/>
      <c r="I63" s="174">
        <f>ROUND(E63*H63,2)</f>
        <v>0</v>
      </c>
      <c r="J63" s="173"/>
      <c r="K63" s="174">
        <f>ROUND(E63*J63,2)</f>
        <v>0</v>
      </c>
      <c r="L63" s="174">
        <v>21</v>
      </c>
      <c r="M63" s="174">
        <f>G63*(1+L63/100)</f>
        <v>0</v>
      </c>
      <c r="N63" s="172">
        <v>0</v>
      </c>
      <c r="O63" s="172">
        <f>ROUND(E63*N63,2)</f>
        <v>0</v>
      </c>
      <c r="P63" s="172">
        <v>0</v>
      </c>
      <c r="Q63" s="172">
        <f>ROUND(E63*P63,2)</f>
        <v>0</v>
      </c>
      <c r="R63" s="174" t="s">
        <v>287</v>
      </c>
      <c r="S63" s="174" t="s">
        <v>128</v>
      </c>
      <c r="T63" s="175" t="s">
        <v>128</v>
      </c>
      <c r="U63" s="157">
        <v>0.21149999999999999</v>
      </c>
      <c r="V63" s="157">
        <f>ROUND(E63*U63,2)</f>
        <v>0.01</v>
      </c>
      <c r="W63" s="157"/>
      <c r="X63" s="157" t="s">
        <v>399</v>
      </c>
      <c r="Y63" s="157" t="s">
        <v>130</v>
      </c>
      <c r="Z63" s="146"/>
      <c r="AA63" s="146"/>
      <c r="AB63" s="146"/>
      <c r="AC63" s="146"/>
      <c r="AD63" s="146"/>
      <c r="AE63" s="146"/>
      <c r="AF63" s="146"/>
      <c r="AG63" s="146" t="s">
        <v>400</v>
      </c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</row>
    <row r="64" spans="1:60" outlineLevel="2" x14ac:dyDescent="0.2">
      <c r="A64" s="153"/>
      <c r="B64" s="154"/>
      <c r="C64" s="249" t="s">
        <v>401</v>
      </c>
      <c r="D64" s="250"/>
      <c r="E64" s="250"/>
      <c r="F64" s="250"/>
      <c r="G64" s="250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6"/>
      <c r="AA64" s="146"/>
      <c r="AB64" s="146"/>
      <c r="AC64" s="146"/>
      <c r="AD64" s="146"/>
      <c r="AE64" s="146"/>
      <c r="AF64" s="146"/>
      <c r="AG64" s="146" t="s">
        <v>140</v>
      </c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  <c r="AY64" s="146"/>
      <c r="AZ64" s="146"/>
      <c r="BA64" s="146"/>
      <c r="BB64" s="146"/>
      <c r="BC64" s="146"/>
      <c r="BD64" s="146"/>
      <c r="BE64" s="146"/>
      <c r="BF64" s="146"/>
      <c r="BG64" s="146"/>
      <c r="BH64" s="146"/>
    </row>
    <row r="65" spans="1:60" outlineLevel="2" x14ac:dyDescent="0.2">
      <c r="A65" s="153"/>
      <c r="B65" s="154"/>
      <c r="C65" s="253" t="s">
        <v>402</v>
      </c>
      <c r="D65" s="254"/>
      <c r="E65" s="254"/>
      <c r="F65" s="254"/>
      <c r="G65" s="254"/>
      <c r="H65" s="157"/>
      <c r="I65" s="157"/>
      <c r="J65" s="157"/>
      <c r="K65" s="157"/>
      <c r="L65" s="157"/>
      <c r="M65" s="157"/>
      <c r="N65" s="156"/>
      <c r="O65" s="156"/>
      <c r="P65" s="156"/>
      <c r="Q65" s="156"/>
      <c r="R65" s="157"/>
      <c r="S65" s="157"/>
      <c r="T65" s="157"/>
      <c r="U65" s="157"/>
      <c r="V65" s="157"/>
      <c r="W65" s="157"/>
      <c r="X65" s="157"/>
      <c r="Y65" s="157"/>
      <c r="Z65" s="146"/>
      <c r="AA65" s="146"/>
      <c r="AB65" s="146"/>
      <c r="AC65" s="146"/>
      <c r="AD65" s="146"/>
      <c r="AE65" s="146"/>
      <c r="AF65" s="146"/>
      <c r="AG65" s="146" t="s">
        <v>225</v>
      </c>
      <c r="AH65" s="146"/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x14ac:dyDescent="0.2">
      <c r="A66" s="162" t="s">
        <v>122</v>
      </c>
      <c r="B66" s="163" t="s">
        <v>84</v>
      </c>
      <c r="C66" s="184" t="s">
        <v>85</v>
      </c>
      <c r="D66" s="164"/>
      <c r="E66" s="165"/>
      <c r="F66" s="166"/>
      <c r="G66" s="166">
        <f>SUMIF(AG67:AG67,"&lt;&gt;NOR",G67:G67)</f>
        <v>0</v>
      </c>
      <c r="H66" s="166"/>
      <c r="I66" s="166">
        <f>SUM(I67:I67)</f>
        <v>0</v>
      </c>
      <c r="J66" s="166"/>
      <c r="K66" s="166">
        <f>SUM(K67:K67)</f>
        <v>0</v>
      </c>
      <c r="L66" s="166"/>
      <c r="M66" s="166">
        <f>SUM(M67:M67)</f>
        <v>0</v>
      </c>
      <c r="N66" s="165"/>
      <c r="O66" s="165">
        <f>SUM(O67:O67)</f>
        <v>0</v>
      </c>
      <c r="P66" s="165"/>
      <c r="Q66" s="165">
        <f>SUM(Q67:Q67)</f>
        <v>0</v>
      </c>
      <c r="R66" s="166"/>
      <c r="S66" s="166"/>
      <c r="T66" s="167"/>
      <c r="U66" s="161"/>
      <c r="V66" s="161">
        <f>SUM(V67:V67)</f>
        <v>0</v>
      </c>
      <c r="W66" s="161"/>
      <c r="X66" s="161"/>
      <c r="Y66" s="161"/>
      <c r="AG66" t="s">
        <v>123</v>
      </c>
    </row>
    <row r="67" spans="1:60" outlineLevel="1" x14ac:dyDescent="0.2">
      <c r="A67" s="177">
        <v>22</v>
      </c>
      <c r="B67" s="178" t="s">
        <v>521</v>
      </c>
      <c r="C67" s="187" t="s">
        <v>522</v>
      </c>
      <c r="D67" s="179" t="s">
        <v>308</v>
      </c>
      <c r="E67" s="180">
        <v>2</v>
      </c>
      <c r="F67" s="181"/>
      <c r="G67" s="182">
        <f>ROUND(E67*F67,2)</f>
        <v>0</v>
      </c>
      <c r="H67" s="181"/>
      <c r="I67" s="182">
        <f>ROUND(E67*H67,2)</f>
        <v>0</v>
      </c>
      <c r="J67" s="181"/>
      <c r="K67" s="182">
        <f>ROUND(E67*J67,2)</f>
        <v>0</v>
      </c>
      <c r="L67" s="182">
        <v>21</v>
      </c>
      <c r="M67" s="182">
        <f>G67*(1+L67/100)</f>
        <v>0</v>
      </c>
      <c r="N67" s="180">
        <v>0</v>
      </c>
      <c r="O67" s="180">
        <f>ROUND(E67*N67,2)</f>
        <v>0</v>
      </c>
      <c r="P67" s="180">
        <v>0</v>
      </c>
      <c r="Q67" s="180">
        <f>ROUND(E67*P67,2)</f>
        <v>0</v>
      </c>
      <c r="R67" s="182"/>
      <c r="S67" s="182" t="s">
        <v>261</v>
      </c>
      <c r="T67" s="183" t="s">
        <v>262</v>
      </c>
      <c r="U67" s="157">
        <v>0</v>
      </c>
      <c r="V67" s="157">
        <f>ROUND(E67*U67,2)</f>
        <v>0</v>
      </c>
      <c r="W67" s="157"/>
      <c r="X67" s="157" t="s">
        <v>129</v>
      </c>
      <c r="Y67" s="157" t="s">
        <v>130</v>
      </c>
      <c r="Z67" s="146"/>
      <c r="AA67" s="146"/>
      <c r="AB67" s="146"/>
      <c r="AC67" s="146"/>
      <c r="AD67" s="146"/>
      <c r="AE67" s="146"/>
      <c r="AF67" s="146"/>
      <c r="AG67" s="146" t="s">
        <v>131</v>
      </c>
      <c r="AH67" s="146"/>
      <c r="AI67" s="146"/>
      <c r="AJ67" s="146"/>
      <c r="AK67" s="146"/>
      <c r="AL67" s="146"/>
      <c r="AM67" s="146"/>
      <c r="AN67" s="146"/>
      <c r="AO67" s="146"/>
      <c r="AP67" s="146"/>
      <c r="AQ67" s="146"/>
      <c r="AR67" s="146"/>
      <c r="AS67" s="146"/>
      <c r="AT67" s="146"/>
      <c r="AU67" s="146"/>
      <c r="AV67" s="146"/>
      <c r="AW67" s="146"/>
      <c r="AX67" s="146"/>
      <c r="AY67" s="146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spans="1:60" x14ac:dyDescent="0.2">
      <c r="A68" s="162" t="s">
        <v>122</v>
      </c>
      <c r="B68" s="163" t="s">
        <v>88</v>
      </c>
      <c r="C68" s="184" t="s">
        <v>89</v>
      </c>
      <c r="D68" s="164"/>
      <c r="E68" s="165"/>
      <c r="F68" s="166"/>
      <c r="G68" s="166">
        <f>SUMIF(AG69:AG71,"&lt;&gt;NOR",G69:G71)</f>
        <v>0</v>
      </c>
      <c r="H68" s="166"/>
      <c r="I68" s="166">
        <f>SUM(I69:I71)</f>
        <v>0</v>
      </c>
      <c r="J68" s="166"/>
      <c r="K68" s="166">
        <f>SUM(K69:K71)</f>
        <v>0</v>
      </c>
      <c r="L68" s="166"/>
      <c r="M68" s="166">
        <f>SUM(M69:M71)</f>
        <v>0</v>
      </c>
      <c r="N68" s="165"/>
      <c r="O68" s="165">
        <f>SUM(O69:O71)</f>
        <v>0</v>
      </c>
      <c r="P68" s="165"/>
      <c r="Q68" s="165">
        <f>SUM(Q69:Q71)</f>
        <v>0</v>
      </c>
      <c r="R68" s="166"/>
      <c r="S68" s="166"/>
      <c r="T68" s="167"/>
      <c r="U68" s="161"/>
      <c r="V68" s="161">
        <f>SUM(V69:V71)</f>
        <v>0</v>
      </c>
      <c r="W68" s="161"/>
      <c r="X68" s="161"/>
      <c r="Y68" s="161"/>
      <c r="AG68" t="s">
        <v>123</v>
      </c>
    </row>
    <row r="69" spans="1:60" outlineLevel="1" x14ac:dyDescent="0.2">
      <c r="A69" s="169">
        <v>23</v>
      </c>
      <c r="B69" s="170" t="s">
        <v>523</v>
      </c>
      <c r="C69" s="185" t="s">
        <v>524</v>
      </c>
      <c r="D69" s="171" t="s">
        <v>308</v>
      </c>
      <c r="E69" s="172">
        <v>2</v>
      </c>
      <c r="F69" s="173"/>
      <c r="G69" s="174">
        <f>ROUND(E69*F69,2)</f>
        <v>0</v>
      </c>
      <c r="H69" s="173"/>
      <c r="I69" s="174">
        <f>ROUND(E69*H69,2)</f>
        <v>0</v>
      </c>
      <c r="J69" s="173"/>
      <c r="K69" s="174">
        <f>ROUND(E69*J69,2)</f>
        <v>0</v>
      </c>
      <c r="L69" s="174">
        <v>21</v>
      </c>
      <c r="M69" s="174">
        <f>G69*(1+L69/100)</f>
        <v>0</v>
      </c>
      <c r="N69" s="172">
        <v>5.6999999999999998E-4</v>
      </c>
      <c r="O69" s="172">
        <f>ROUND(E69*N69,2)</f>
        <v>0</v>
      </c>
      <c r="P69" s="172">
        <v>0</v>
      </c>
      <c r="Q69" s="172">
        <f>ROUND(E69*P69,2)</f>
        <v>0</v>
      </c>
      <c r="R69" s="174"/>
      <c r="S69" s="174" t="s">
        <v>376</v>
      </c>
      <c r="T69" s="175" t="s">
        <v>262</v>
      </c>
      <c r="U69" s="157">
        <v>0</v>
      </c>
      <c r="V69" s="157">
        <f>ROUND(E69*U69,2)</f>
        <v>0</v>
      </c>
      <c r="W69" s="157"/>
      <c r="X69" s="157" t="s">
        <v>129</v>
      </c>
      <c r="Y69" s="157" t="s">
        <v>130</v>
      </c>
      <c r="Z69" s="146"/>
      <c r="AA69" s="146"/>
      <c r="AB69" s="146"/>
      <c r="AC69" s="146"/>
      <c r="AD69" s="146"/>
      <c r="AE69" s="146"/>
      <c r="AF69" s="146"/>
      <c r="AG69" s="146" t="s">
        <v>525</v>
      </c>
      <c r="AH69" s="146"/>
      <c r="AI69" s="146"/>
      <c r="AJ69" s="146"/>
      <c r="AK69" s="146"/>
      <c r="AL69" s="146"/>
      <c r="AM69" s="146"/>
      <c r="AN69" s="146"/>
      <c r="AO69" s="146"/>
      <c r="AP69" s="146"/>
      <c r="AQ69" s="146"/>
      <c r="AR69" s="146"/>
      <c r="AS69" s="146"/>
      <c r="AT69" s="146"/>
      <c r="AU69" s="146"/>
      <c r="AV69" s="146"/>
      <c r="AW69" s="146"/>
      <c r="AX69" s="146"/>
      <c r="AY69" s="146"/>
      <c r="AZ69" s="146"/>
      <c r="BA69" s="146"/>
      <c r="BB69" s="146"/>
      <c r="BC69" s="146"/>
      <c r="BD69" s="146"/>
      <c r="BE69" s="146"/>
      <c r="BF69" s="146"/>
      <c r="BG69" s="146"/>
      <c r="BH69" s="146"/>
    </row>
    <row r="70" spans="1:60" outlineLevel="1" x14ac:dyDescent="0.2">
      <c r="A70" s="153">
        <v>24</v>
      </c>
      <c r="B70" s="154" t="s">
        <v>528</v>
      </c>
      <c r="C70" s="192" t="s">
        <v>529</v>
      </c>
      <c r="D70" s="155" t="s">
        <v>0</v>
      </c>
      <c r="E70" s="191"/>
      <c r="F70" s="158"/>
      <c r="G70" s="157">
        <f>ROUND(E70*F70,2)</f>
        <v>0</v>
      </c>
      <c r="H70" s="158"/>
      <c r="I70" s="157">
        <f>ROUND(E70*H70,2)</f>
        <v>0</v>
      </c>
      <c r="J70" s="158"/>
      <c r="K70" s="157">
        <f>ROUND(E70*J70,2)</f>
        <v>0</v>
      </c>
      <c r="L70" s="157">
        <v>21</v>
      </c>
      <c r="M70" s="157">
        <f>G70*(1+L70/100)</f>
        <v>0</v>
      </c>
      <c r="N70" s="156">
        <v>0</v>
      </c>
      <c r="O70" s="156">
        <f>ROUND(E70*N70,2)</f>
        <v>0</v>
      </c>
      <c r="P70" s="156">
        <v>0</v>
      </c>
      <c r="Q70" s="156">
        <f>ROUND(E70*P70,2)</f>
        <v>0</v>
      </c>
      <c r="R70" s="157" t="s">
        <v>351</v>
      </c>
      <c r="S70" s="157" t="s">
        <v>128</v>
      </c>
      <c r="T70" s="157" t="s">
        <v>128</v>
      </c>
      <c r="U70" s="157">
        <v>0</v>
      </c>
      <c r="V70" s="157">
        <f>ROUND(E70*U70,2)</f>
        <v>0</v>
      </c>
      <c r="W70" s="157"/>
      <c r="X70" s="157" t="s">
        <v>399</v>
      </c>
      <c r="Y70" s="157" t="s">
        <v>130</v>
      </c>
      <c r="Z70" s="146"/>
      <c r="AA70" s="146"/>
      <c r="AB70" s="146"/>
      <c r="AC70" s="146"/>
      <c r="AD70" s="146"/>
      <c r="AE70" s="146"/>
      <c r="AF70" s="146"/>
      <c r="AG70" s="146" t="s">
        <v>400</v>
      </c>
      <c r="AH70" s="146"/>
      <c r="AI70" s="146"/>
      <c r="AJ70" s="146"/>
      <c r="AK70" s="146"/>
      <c r="AL70" s="146"/>
      <c r="AM70" s="146"/>
      <c r="AN70" s="146"/>
      <c r="AO70" s="146"/>
      <c r="AP70" s="146"/>
      <c r="AQ70" s="146"/>
      <c r="AR70" s="146"/>
      <c r="AS70" s="146"/>
      <c r="AT70" s="146"/>
      <c r="AU70" s="146"/>
      <c r="AV70" s="146"/>
      <c r="AW70" s="146"/>
      <c r="AX70" s="146"/>
      <c r="AY70" s="146"/>
      <c r="AZ70" s="146"/>
      <c r="BA70" s="146"/>
      <c r="BB70" s="146"/>
      <c r="BC70" s="146"/>
      <c r="BD70" s="146"/>
      <c r="BE70" s="146"/>
      <c r="BF70" s="146"/>
      <c r="BG70" s="146"/>
      <c r="BH70" s="146"/>
    </row>
    <row r="71" spans="1:60" outlineLevel="2" x14ac:dyDescent="0.2">
      <c r="A71" s="153"/>
      <c r="B71" s="154"/>
      <c r="C71" s="262" t="s">
        <v>530</v>
      </c>
      <c r="D71" s="263"/>
      <c r="E71" s="263"/>
      <c r="F71" s="263"/>
      <c r="G71" s="263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6"/>
      <c r="AA71" s="146"/>
      <c r="AB71" s="146"/>
      <c r="AC71" s="146"/>
      <c r="AD71" s="146"/>
      <c r="AE71" s="146"/>
      <c r="AF71" s="146"/>
      <c r="AG71" s="146" t="s">
        <v>140</v>
      </c>
      <c r="AH71" s="146"/>
      <c r="AI71" s="146"/>
      <c r="AJ71" s="146"/>
      <c r="AK71" s="146"/>
      <c r="AL71" s="146"/>
      <c r="AM71" s="146"/>
      <c r="AN71" s="146"/>
      <c r="AO71" s="146"/>
      <c r="AP71" s="146"/>
      <c r="AQ71" s="146"/>
      <c r="AR71" s="146"/>
      <c r="AS71" s="146"/>
      <c r="AT71" s="146"/>
      <c r="AU71" s="146"/>
      <c r="AV71" s="146"/>
      <c r="AW71" s="146"/>
      <c r="AX71" s="146"/>
      <c r="AY71" s="146"/>
      <c r="AZ71" s="146"/>
      <c r="BA71" s="146"/>
      <c r="BB71" s="146"/>
      <c r="BC71" s="146"/>
      <c r="BD71" s="146"/>
      <c r="BE71" s="146"/>
      <c r="BF71" s="146"/>
      <c r="BG71" s="146"/>
      <c r="BH71" s="146"/>
    </row>
    <row r="72" spans="1:60" x14ac:dyDescent="0.2">
      <c r="A72" s="3"/>
      <c r="B72" s="4"/>
      <c r="C72" s="188"/>
      <c r="D72" s="6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AE72">
        <v>15</v>
      </c>
      <c r="AF72">
        <v>21</v>
      </c>
      <c r="AG72" t="s">
        <v>108</v>
      </c>
    </row>
    <row r="73" spans="1:60" x14ac:dyDescent="0.2">
      <c r="A73" s="149"/>
      <c r="B73" s="150" t="s">
        <v>29</v>
      </c>
      <c r="C73" s="189"/>
      <c r="D73" s="151"/>
      <c r="E73" s="152"/>
      <c r="F73" s="152"/>
      <c r="G73" s="168">
        <f>G8+G45+G62+G66+G68</f>
        <v>0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AE73">
        <f>SUMIF(L7:L71,AE72,G7:G71)</f>
        <v>0</v>
      </c>
      <c r="AF73">
        <f>SUMIF(L7:L71,AF72,G7:G71)</f>
        <v>0</v>
      </c>
      <c r="AG73" t="s">
        <v>417</v>
      </c>
    </row>
    <row r="74" spans="1:60" x14ac:dyDescent="0.2">
      <c r="C74" s="190"/>
      <c r="D74" s="10"/>
      <c r="AG74" t="s">
        <v>418</v>
      </c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bJ9mGXtbPRAkmEa6j7k/iGgb0FnJlwbqwjI59FYSKPVLSwfIwmegqgY6yp+KVG2Jft8ghc1ErGd55xHsqmPozQ==" saltValue="qvilaFdy/glYatdC6Md/BQ==" spinCount="100000" sheet="1" formatRows="0"/>
  <mergeCells count="17">
    <mergeCell ref="C47:G47"/>
    <mergeCell ref="A1:G1"/>
    <mergeCell ref="C2:G2"/>
    <mergeCell ref="C3:G3"/>
    <mergeCell ref="C4:G4"/>
    <mergeCell ref="C10:G10"/>
    <mergeCell ref="C15:G15"/>
    <mergeCell ref="C22:G22"/>
    <mergeCell ref="C24:G24"/>
    <mergeCell ref="C28:G28"/>
    <mergeCell ref="C36:G36"/>
    <mergeCell ref="C37:G37"/>
    <mergeCell ref="C49:G49"/>
    <mergeCell ref="C55:G55"/>
    <mergeCell ref="C64:G64"/>
    <mergeCell ref="C65:G65"/>
    <mergeCell ref="C71:G7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8D451-6C11-4FA3-9084-AF3D6FB133E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5" t="s">
        <v>95</v>
      </c>
      <c r="B1" s="255"/>
      <c r="C1" s="255"/>
      <c r="D1" s="255"/>
      <c r="E1" s="255"/>
      <c r="F1" s="255"/>
      <c r="G1" s="255"/>
      <c r="AG1" t="s">
        <v>96</v>
      </c>
    </row>
    <row r="2" spans="1:60" ht="24.95" customHeight="1" x14ac:dyDescent="0.2">
      <c r="A2" s="50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97</v>
      </c>
    </row>
    <row r="3" spans="1:60" ht="24.95" customHeight="1" x14ac:dyDescent="0.2">
      <c r="A3" s="50" t="s">
        <v>8</v>
      </c>
      <c r="B3" s="49" t="s">
        <v>43</v>
      </c>
      <c r="C3" s="256" t="s">
        <v>47</v>
      </c>
      <c r="D3" s="257"/>
      <c r="E3" s="257"/>
      <c r="F3" s="257"/>
      <c r="G3" s="258"/>
      <c r="AC3" s="120" t="s">
        <v>97</v>
      </c>
      <c r="AG3" t="s">
        <v>98</v>
      </c>
    </row>
    <row r="4" spans="1:60" ht="24.95" customHeight="1" x14ac:dyDescent="0.2">
      <c r="A4" s="139" t="s">
        <v>9</v>
      </c>
      <c r="B4" s="140" t="s">
        <v>55</v>
      </c>
      <c r="C4" s="259" t="s">
        <v>56</v>
      </c>
      <c r="D4" s="260"/>
      <c r="E4" s="260"/>
      <c r="F4" s="260"/>
      <c r="G4" s="261"/>
      <c r="AG4" t="s">
        <v>99</v>
      </c>
    </row>
    <row r="5" spans="1:60" x14ac:dyDescent="0.2">
      <c r="D5" s="10"/>
    </row>
    <row r="6" spans="1:60" ht="38.25" x14ac:dyDescent="0.2">
      <c r="A6" s="142" t="s">
        <v>100</v>
      </c>
      <c r="B6" s="144" t="s">
        <v>101</v>
      </c>
      <c r="C6" s="144" t="s">
        <v>102</v>
      </c>
      <c r="D6" s="143" t="s">
        <v>103</v>
      </c>
      <c r="E6" s="142" t="s">
        <v>104</v>
      </c>
      <c r="F6" s="141" t="s">
        <v>105</v>
      </c>
      <c r="G6" s="142" t="s">
        <v>29</v>
      </c>
      <c r="H6" s="145" t="s">
        <v>30</v>
      </c>
      <c r="I6" s="145" t="s">
        <v>106</v>
      </c>
      <c r="J6" s="145" t="s">
        <v>31</v>
      </c>
      <c r="K6" s="145" t="s">
        <v>107</v>
      </c>
      <c r="L6" s="145" t="s">
        <v>108</v>
      </c>
      <c r="M6" s="145" t="s">
        <v>109</v>
      </c>
      <c r="N6" s="145" t="s">
        <v>110</v>
      </c>
      <c r="O6" s="145" t="s">
        <v>111</v>
      </c>
      <c r="P6" s="145" t="s">
        <v>112</v>
      </c>
      <c r="Q6" s="145" t="s">
        <v>113</v>
      </c>
      <c r="R6" s="145" t="s">
        <v>114</v>
      </c>
      <c r="S6" s="145" t="s">
        <v>115</v>
      </c>
      <c r="T6" s="145" t="s">
        <v>116</v>
      </c>
      <c r="U6" s="145" t="s">
        <v>117</v>
      </c>
      <c r="V6" s="145" t="s">
        <v>118</v>
      </c>
      <c r="W6" s="145" t="s">
        <v>119</v>
      </c>
      <c r="X6" s="145" t="s">
        <v>120</v>
      </c>
      <c r="Y6" s="145" t="s">
        <v>121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2" t="s">
        <v>122</v>
      </c>
      <c r="B8" s="163" t="s">
        <v>78</v>
      </c>
      <c r="C8" s="184" t="s">
        <v>79</v>
      </c>
      <c r="D8" s="164"/>
      <c r="E8" s="165"/>
      <c r="F8" s="166"/>
      <c r="G8" s="166">
        <f>SUMIF(AG9:AG11,"&lt;&gt;NOR",G9:G11)</f>
        <v>0</v>
      </c>
      <c r="H8" s="166"/>
      <c r="I8" s="166">
        <f>SUM(I9:I11)</f>
        <v>0</v>
      </c>
      <c r="J8" s="166"/>
      <c r="K8" s="166">
        <f>SUM(K9:K11)</f>
        <v>0</v>
      </c>
      <c r="L8" s="166"/>
      <c r="M8" s="166">
        <f>SUM(M9:M11)</f>
        <v>0</v>
      </c>
      <c r="N8" s="165"/>
      <c r="O8" s="165">
        <f>SUM(O9:O11)</f>
        <v>0</v>
      </c>
      <c r="P8" s="165"/>
      <c r="Q8" s="165">
        <f>SUM(Q9:Q11)</f>
        <v>0</v>
      </c>
      <c r="R8" s="166"/>
      <c r="S8" s="166"/>
      <c r="T8" s="167"/>
      <c r="U8" s="161"/>
      <c r="V8" s="161">
        <f>SUM(V9:V11)</f>
        <v>0</v>
      </c>
      <c r="W8" s="161"/>
      <c r="X8" s="161"/>
      <c r="Y8" s="161"/>
      <c r="AG8" t="s">
        <v>123</v>
      </c>
    </row>
    <row r="9" spans="1:60" outlineLevel="1" x14ac:dyDescent="0.2">
      <c r="A9" s="177">
        <v>1</v>
      </c>
      <c r="B9" s="178" t="s">
        <v>551</v>
      </c>
      <c r="C9" s="187" t="s">
        <v>552</v>
      </c>
      <c r="D9" s="179" t="s">
        <v>553</v>
      </c>
      <c r="E9" s="180">
        <v>1</v>
      </c>
      <c r="F9" s="181"/>
      <c r="G9" s="182">
        <f>ROUND(E9*F9,2)</f>
        <v>0</v>
      </c>
      <c r="H9" s="181"/>
      <c r="I9" s="182">
        <f>ROUND(E9*H9,2)</f>
        <v>0</v>
      </c>
      <c r="J9" s="181"/>
      <c r="K9" s="182">
        <f>ROUND(E9*J9,2)</f>
        <v>0</v>
      </c>
      <c r="L9" s="182">
        <v>21</v>
      </c>
      <c r="M9" s="182">
        <f>G9*(1+L9/100)</f>
        <v>0</v>
      </c>
      <c r="N9" s="180">
        <v>0</v>
      </c>
      <c r="O9" s="180">
        <f>ROUND(E9*N9,2)</f>
        <v>0</v>
      </c>
      <c r="P9" s="180">
        <v>0</v>
      </c>
      <c r="Q9" s="180">
        <f>ROUND(E9*P9,2)</f>
        <v>0</v>
      </c>
      <c r="R9" s="182"/>
      <c r="S9" s="182" t="s">
        <v>261</v>
      </c>
      <c r="T9" s="183" t="s">
        <v>262</v>
      </c>
      <c r="U9" s="157">
        <v>0</v>
      </c>
      <c r="V9" s="157">
        <f>ROUND(E9*U9,2)</f>
        <v>0</v>
      </c>
      <c r="W9" s="157"/>
      <c r="X9" s="157" t="s">
        <v>129</v>
      </c>
      <c r="Y9" s="157" t="s">
        <v>130</v>
      </c>
      <c r="Z9" s="146"/>
      <c r="AA9" s="146"/>
      <c r="AB9" s="146"/>
      <c r="AC9" s="146"/>
      <c r="AD9" s="146"/>
      <c r="AE9" s="146"/>
      <c r="AF9" s="146"/>
      <c r="AG9" s="146" t="s">
        <v>131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77">
        <v>2</v>
      </c>
      <c r="B10" s="178" t="s">
        <v>554</v>
      </c>
      <c r="C10" s="187" t="s">
        <v>555</v>
      </c>
      <c r="D10" s="179" t="s">
        <v>553</v>
      </c>
      <c r="E10" s="180">
        <v>1</v>
      </c>
      <c r="F10" s="181"/>
      <c r="G10" s="182">
        <f>ROUND(E10*F10,2)</f>
        <v>0</v>
      </c>
      <c r="H10" s="181"/>
      <c r="I10" s="182">
        <f>ROUND(E10*H10,2)</f>
        <v>0</v>
      </c>
      <c r="J10" s="181"/>
      <c r="K10" s="182">
        <f>ROUND(E10*J10,2)</f>
        <v>0</v>
      </c>
      <c r="L10" s="182">
        <v>21</v>
      </c>
      <c r="M10" s="182">
        <f>G10*(1+L10/100)</f>
        <v>0</v>
      </c>
      <c r="N10" s="180">
        <v>0</v>
      </c>
      <c r="O10" s="180">
        <f>ROUND(E10*N10,2)</f>
        <v>0</v>
      </c>
      <c r="P10" s="180">
        <v>0</v>
      </c>
      <c r="Q10" s="180">
        <f>ROUND(E10*P10,2)</f>
        <v>0</v>
      </c>
      <c r="R10" s="182"/>
      <c r="S10" s="182" t="s">
        <v>261</v>
      </c>
      <c r="T10" s="183" t="s">
        <v>556</v>
      </c>
      <c r="U10" s="157">
        <v>0</v>
      </c>
      <c r="V10" s="157">
        <f>ROUND(E10*U10,2)</f>
        <v>0</v>
      </c>
      <c r="W10" s="157"/>
      <c r="X10" s="157" t="s">
        <v>129</v>
      </c>
      <c r="Y10" s="157" t="s">
        <v>130</v>
      </c>
      <c r="Z10" s="146"/>
      <c r="AA10" s="146"/>
      <c r="AB10" s="146"/>
      <c r="AC10" s="146"/>
      <c r="AD10" s="146"/>
      <c r="AE10" s="146"/>
      <c r="AF10" s="146"/>
      <c r="AG10" s="146" t="s">
        <v>131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1" x14ac:dyDescent="0.2">
      <c r="A11" s="177">
        <v>3</v>
      </c>
      <c r="B11" s="178" t="s">
        <v>557</v>
      </c>
      <c r="C11" s="187" t="s">
        <v>558</v>
      </c>
      <c r="D11" s="179" t="s">
        <v>553</v>
      </c>
      <c r="E11" s="180">
        <v>1</v>
      </c>
      <c r="F11" s="181"/>
      <c r="G11" s="182">
        <f>ROUND(E11*F11,2)</f>
        <v>0</v>
      </c>
      <c r="H11" s="181"/>
      <c r="I11" s="182">
        <f>ROUND(E11*H11,2)</f>
        <v>0</v>
      </c>
      <c r="J11" s="181"/>
      <c r="K11" s="182">
        <f>ROUND(E11*J11,2)</f>
        <v>0</v>
      </c>
      <c r="L11" s="182">
        <v>21</v>
      </c>
      <c r="M11" s="182">
        <f>G11*(1+L11/100)</f>
        <v>0</v>
      </c>
      <c r="N11" s="180">
        <v>0</v>
      </c>
      <c r="O11" s="180">
        <f>ROUND(E11*N11,2)</f>
        <v>0</v>
      </c>
      <c r="P11" s="180">
        <v>0</v>
      </c>
      <c r="Q11" s="180">
        <f>ROUND(E11*P11,2)</f>
        <v>0</v>
      </c>
      <c r="R11" s="182"/>
      <c r="S11" s="182" t="s">
        <v>261</v>
      </c>
      <c r="T11" s="183" t="s">
        <v>262</v>
      </c>
      <c r="U11" s="157">
        <v>0</v>
      </c>
      <c r="V11" s="157">
        <f>ROUND(E11*U11,2)</f>
        <v>0</v>
      </c>
      <c r="W11" s="157"/>
      <c r="X11" s="157" t="s">
        <v>129</v>
      </c>
      <c r="Y11" s="157" t="s">
        <v>130</v>
      </c>
      <c r="Z11" s="146"/>
      <c r="AA11" s="146"/>
      <c r="AB11" s="146"/>
      <c r="AC11" s="146"/>
      <c r="AD11" s="146"/>
      <c r="AE11" s="146"/>
      <c r="AF11" s="146"/>
      <c r="AG11" s="146" t="s">
        <v>131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x14ac:dyDescent="0.2">
      <c r="A12" s="162" t="s">
        <v>122</v>
      </c>
      <c r="B12" s="163" t="s">
        <v>80</v>
      </c>
      <c r="C12" s="184" t="s">
        <v>81</v>
      </c>
      <c r="D12" s="164"/>
      <c r="E12" s="165"/>
      <c r="F12" s="166"/>
      <c r="G12" s="166">
        <f>SUMIF(AG13:AG13,"&lt;&gt;NOR",G13:G13)</f>
        <v>0</v>
      </c>
      <c r="H12" s="166"/>
      <c r="I12" s="166">
        <f>SUM(I13:I13)</f>
        <v>0</v>
      </c>
      <c r="J12" s="166"/>
      <c r="K12" s="166">
        <f>SUM(K13:K13)</f>
        <v>0</v>
      </c>
      <c r="L12" s="166"/>
      <c r="M12" s="166">
        <f>SUM(M13:M13)</f>
        <v>0</v>
      </c>
      <c r="N12" s="165"/>
      <c r="O12" s="165">
        <f>SUM(O13:O13)</f>
        <v>0</v>
      </c>
      <c r="P12" s="165"/>
      <c r="Q12" s="165">
        <f>SUM(Q13:Q13)</f>
        <v>0</v>
      </c>
      <c r="R12" s="166"/>
      <c r="S12" s="166"/>
      <c r="T12" s="167"/>
      <c r="U12" s="161"/>
      <c r="V12" s="161">
        <f>SUM(V13:V13)</f>
        <v>0</v>
      </c>
      <c r="W12" s="161"/>
      <c r="X12" s="161"/>
      <c r="Y12" s="161"/>
      <c r="AG12" t="s">
        <v>123</v>
      </c>
    </row>
    <row r="13" spans="1:60" outlineLevel="1" x14ac:dyDescent="0.2">
      <c r="A13" s="177">
        <v>4</v>
      </c>
      <c r="B13" s="178" t="s">
        <v>559</v>
      </c>
      <c r="C13" s="187" t="s">
        <v>81</v>
      </c>
      <c r="D13" s="179" t="s">
        <v>553</v>
      </c>
      <c r="E13" s="180">
        <v>1</v>
      </c>
      <c r="F13" s="181"/>
      <c r="G13" s="182">
        <f>ROUND(E13*F13,2)</f>
        <v>0</v>
      </c>
      <c r="H13" s="181"/>
      <c r="I13" s="182">
        <f>ROUND(E13*H13,2)</f>
        <v>0</v>
      </c>
      <c r="J13" s="181"/>
      <c r="K13" s="182">
        <f>ROUND(E13*J13,2)</f>
        <v>0</v>
      </c>
      <c r="L13" s="182">
        <v>21</v>
      </c>
      <c r="M13" s="182">
        <f>G13*(1+L13/100)</f>
        <v>0</v>
      </c>
      <c r="N13" s="180">
        <v>0</v>
      </c>
      <c r="O13" s="180">
        <f>ROUND(E13*N13,2)</f>
        <v>0</v>
      </c>
      <c r="P13" s="180">
        <v>0</v>
      </c>
      <c r="Q13" s="180">
        <f>ROUND(E13*P13,2)</f>
        <v>0</v>
      </c>
      <c r="R13" s="182"/>
      <c r="S13" s="182" t="s">
        <v>261</v>
      </c>
      <c r="T13" s="183" t="s">
        <v>556</v>
      </c>
      <c r="U13" s="157">
        <v>0</v>
      </c>
      <c r="V13" s="157">
        <f>ROUND(E13*U13,2)</f>
        <v>0</v>
      </c>
      <c r="W13" s="157"/>
      <c r="X13" s="157" t="s">
        <v>129</v>
      </c>
      <c r="Y13" s="157" t="s">
        <v>130</v>
      </c>
      <c r="Z13" s="146"/>
      <c r="AA13" s="146"/>
      <c r="AB13" s="146"/>
      <c r="AC13" s="146"/>
      <c r="AD13" s="146"/>
      <c r="AE13" s="146"/>
      <c r="AF13" s="146"/>
      <c r="AG13" s="146" t="s">
        <v>131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x14ac:dyDescent="0.2">
      <c r="A14" s="162" t="s">
        <v>122</v>
      </c>
      <c r="B14" s="163" t="s">
        <v>82</v>
      </c>
      <c r="C14" s="184" t="s">
        <v>83</v>
      </c>
      <c r="D14" s="164"/>
      <c r="E14" s="165"/>
      <c r="F14" s="166"/>
      <c r="G14" s="166">
        <f>SUMIF(AG15:AG15,"&lt;&gt;NOR",G15:G15)</f>
        <v>0</v>
      </c>
      <c r="H14" s="166"/>
      <c r="I14" s="166">
        <f>SUM(I15:I15)</f>
        <v>0</v>
      </c>
      <c r="J14" s="166"/>
      <c r="K14" s="166">
        <f>SUM(K15:K15)</f>
        <v>0</v>
      </c>
      <c r="L14" s="166"/>
      <c r="M14" s="166">
        <f>SUM(M15:M15)</f>
        <v>0</v>
      </c>
      <c r="N14" s="165"/>
      <c r="O14" s="165">
        <f>SUM(O15:O15)</f>
        <v>0</v>
      </c>
      <c r="P14" s="165"/>
      <c r="Q14" s="165">
        <f>SUM(Q15:Q15)</f>
        <v>0</v>
      </c>
      <c r="R14" s="166"/>
      <c r="S14" s="166"/>
      <c r="T14" s="167"/>
      <c r="U14" s="161"/>
      <c r="V14" s="161">
        <f>SUM(V15:V15)</f>
        <v>0</v>
      </c>
      <c r="W14" s="161"/>
      <c r="X14" s="161"/>
      <c r="Y14" s="161"/>
      <c r="AG14" t="s">
        <v>123</v>
      </c>
    </row>
    <row r="15" spans="1:60" outlineLevel="1" x14ac:dyDescent="0.2">
      <c r="A15" s="177">
        <v>5</v>
      </c>
      <c r="B15" s="178" t="s">
        <v>560</v>
      </c>
      <c r="C15" s="187" t="s">
        <v>83</v>
      </c>
      <c r="D15" s="179" t="s">
        <v>553</v>
      </c>
      <c r="E15" s="180">
        <v>1</v>
      </c>
      <c r="F15" s="181"/>
      <c r="G15" s="182">
        <f>ROUND(E15*F15,2)</f>
        <v>0</v>
      </c>
      <c r="H15" s="181"/>
      <c r="I15" s="182">
        <f>ROUND(E15*H15,2)</f>
        <v>0</v>
      </c>
      <c r="J15" s="181"/>
      <c r="K15" s="182">
        <f>ROUND(E15*J15,2)</f>
        <v>0</v>
      </c>
      <c r="L15" s="182">
        <v>21</v>
      </c>
      <c r="M15" s="182">
        <f>G15*(1+L15/100)</f>
        <v>0</v>
      </c>
      <c r="N15" s="180">
        <v>0</v>
      </c>
      <c r="O15" s="180">
        <f>ROUND(E15*N15,2)</f>
        <v>0</v>
      </c>
      <c r="P15" s="180">
        <v>0</v>
      </c>
      <c r="Q15" s="180">
        <f>ROUND(E15*P15,2)</f>
        <v>0</v>
      </c>
      <c r="R15" s="182"/>
      <c r="S15" s="182" t="s">
        <v>261</v>
      </c>
      <c r="T15" s="183" t="s">
        <v>556</v>
      </c>
      <c r="U15" s="157">
        <v>0</v>
      </c>
      <c r="V15" s="157">
        <f>ROUND(E15*U15,2)</f>
        <v>0</v>
      </c>
      <c r="W15" s="157"/>
      <c r="X15" s="157" t="s">
        <v>129</v>
      </c>
      <c r="Y15" s="157" t="s">
        <v>130</v>
      </c>
      <c r="Z15" s="146"/>
      <c r="AA15" s="146"/>
      <c r="AB15" s="146"/>
      <c r="AC15" s="146"/>
      <c r="AD15" s="146"/>
      <c r="AE15" s="146"/>
      <c r="AF15" s="146"/>
      <c r="AG15" s="146" t="s">
        <v>131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x14ac:dyDescent="0.2">
      <c r="A16" s="162" t="s">
        <v>122</v>
      </c>
      <c r="B16" s="163" t="s">
        <v>86</v>
      </c>
      <c r="C16" s="184" t="s">
        <v>87</v>
      </c>
      <c r="D16" s="164"/>
      <c r="E16" s="165"/>
      <c r="F16" s="166"/>
      <c r="G16" s="166">
        <f>SUMIF(AG17:AG17,"&lt;&gt;NOR",G17:G17)</f>
        <v>0</v>
      </c>
      <c r="H16" s="166"/>
      <c r="I16" s="166">
        <f>SUM(I17:I17)</f>
        <v>0</v>
      </c>
      <c r="J16" s="166"/>
      <c r="K16" s="166">
        <f>SUM(K17:K17)</f>
        <v>0</v>
      </c>
      <c r="L16" s="166"/>
      <c r="M16" s="166">
        <f>SUM(M17:M17)</f>
        <v>0</v>
      </c>
      <c r="N16" s="165"/>
      <c r="O16" s="165">
        <f>SUM(O17:O17)</f>
        <v>0</v>
      </c>
      <c r="P16" s="165"/>
      <c r="Q16" s="165">
        <f>SUM(Q17:Q17)</f>
        <v>0</v>
      </c>
      <c r="R16" s="166"/>
      <c r="S16" s="166"/>
      <c r="T16" s="167"/>
      <c r="U16" s="161"/>
      <c r="V16" s="161">
        <f>SUM(V17:V17)</f>
        <v>0</v>
      </c>
      <c r="W16" s="161"/>
      <c r="X16" s="161"/>
      <c r="Y16" s="161"/>
      <c r="AG16" t="s">
        <v>123</v>
      </c>
    </row>
    <row r="17" spans="1:60" outlineLevel="1" x14ac:dyDescent="0.2">
      <c r="A17" s="177">
        <v>6</v>
      </c>
      <c r="B17" s="178" t="s">
        <v>561</v>
      </c>
      <c r="C17" s="187" t="s">
        <v>87</v>
      </c>
      <c r="D17" s="179" t="s">
        <v>553</v>
      </c>
      <c r="E17" s="180">
        <v>1</v>
      </c>
      <c r="F17" s="181"/>
      <c r="G17" s="182">
        <f>ROUND(E17*F17,2)</f>
        <v>0</v>
      </c>
      <c r="H17" s="181"/>
      <c r="I17" s="182">
        <f>ROUND(E17*H17,2)</f>
        <v>0</v>
      </c>
      <c r="J17" s="181"/>
      <c r="K17" s="182">
        <f>ROUND(E17*J17,2)</f>
        <v>0</v>
      </c>
      <c r="L17" s="182">
        <v>21</v>
      </c>
      <c r="M17" s="182">
        <f>G17*(1+L17/100)</f>
        <v>0</v>
      </c>
      <c r="N17" s="180">
        <v>0</v>
      </c>
      <c r="O17" s="180">
        <f>ROUND(E17*N17,2)</f>
        <v>0</v>
      </c>
      <c r="P17" s="180">
        <v>0</v>
      </c>
      <c r="Q17" s="180">
        <f>ROUND(E17*P17,2)</f>
        <v>0</v>
      </c>
      <c r="R17" s="182"/>
      <c r="S17" s="182" t="s">
        <v>261</v>
      </c>
      <c r="T17" s="183" t="s">
        <v>556</v>
      </c>
      <c r="U17" s="157">
        <v>0</v>
      </c>
      <c r="V17" s="157">
        <f>ROUND(E17*U17,2)</f>
        <v>0</v>
      </c>
      <c r="W17" s="157"/>
      <c r="X17" s="157" t="s">
        <v>129</v>
      </c>
      <c r="Y17" s="157" t="s">
        <v>130</v>
      </c>
      <c r="Z17" s="146"/>
      <c r="AA17" s="146"/>
      <c r="AB17" s="146"/>
      <c r="AC17" s="146"/>
      <c r="AD17" s="146"/>
      <c r="AE17" s="146"/>
      <c r="AF17" s="146"/>
      <c r="AG17" s="146" t="s">
        <v>131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x14ac:dyDescent="0.2">
      <c r="A18" s="162" t="s">
        <v>122</v>
      </c>
      <c r="B18" s="163" t="s">
        <v>93</v>
      </c>
      <c r="C18" s="184" t="s">
        <v>28</v>
      </c>
      <c r="D18" s="164"/>
      <c r="E18" s="165"/>
      <c r="F18" s="166"/>
      <c r="G18" s="166">
        <f>SUMIF(AG19:AG20,"&lt;&gt;NOR",G19:G20)</f>
        <v>0</v>
      </c>
      <c r="H18" s="166"/>
      <c r="I18" s="166">
        <f>SUM(I19:I20)</f>
        <v>0</v>
      </c>
      <c r="J18" s="166"/>
      <c r="K18" s="166">
        <f>SUM(K19:K20)</f>
        <v>0</v>
      </c>
      <c r="L18" s="166"/>
      <c r="M18" s="166">
        <f>SUM(M19:M20)</f>
        <v>0</v>
      </c>
      <c r="N18" s="165"/>
      <c r="O18" s="165">
        <f>SUM(O19:O20)</f>
        <v>0</v>
      </c>
      <c r="P18" s="165"/>
      <c r="Q18" s="165">
        <f>SUM(Q19:Q20)</f>
        <v>0</v>
      </c>
      <c r="R18" s="166"/>
      <c r="S18" s="166"/>
      <c r="T18" s="167"/>
      <c r="U18" s="161"/>
      <c r="V18" s="161">
        <f>SUM(V19:V20)</f>
        <v>0</v>
      </c>
      <c r="W18" s="161"/>
      <c r="X18" s="161"/>
      <c r="Y18" s="161"/>
      <c r="AG18" t="s">
        <v>123</v>
      </c>
    </row>
    <row r="19" spans="1:60" outlineLevel="1" x14ac:dyDescent="0.2">
      <c r="A19" s="169">
        <v>7</v>
      </c>
      <c r="B19" s="170" t="s">
        <v>562</v>
      </c>
      <c r="C19" s="185" t="s">
        <v>563</v>
      </c>
      <c r="D19" s="171" t="s">
        <v>564</v>
      </c>
      <c r="E19" s="172">
        <v>1</v>
      </c>
      <c r="F19" s="173"/>
      <c r="G19" s="174">
        <f>ROUND(E19*F19,2)</f>
        <v>0</v>
      </c>
      <c r="H19" s="173"/>
      <c r="I19" s="174">
        <f>ROUND(E19*H19,2)</f>
        <v>0</v>
      </c>
      <c r="J19" s="173"/>
      <c r="K19" s="174">
        <f>ROUND(E19*J19,2)</f>
        <v>0</v>
      </c>
      <c r="L19" s="174">
        <v>21</v>
      </c>
      <c r="M19" s="174">
        <f>G19*(1+L19/100)</f>
        <v>0</v>
      </c>
      <c r="N19" s="172">
        <v>0</v>
      </c>
      <c r="O19" s="172">
        <f>ROUND(E19*N19,2)</f>
        <v>0</v>
      </c>
      <c r="P19" s="172">
        <v>0</v>
      </c>
      <c r="Q19" s="172">
        <f>ROUND(E19*P19,2)</f>
        <v>0</v>
      </c>
      <c r="R19" s="174"/>
      <c r="S19" s="174" t="s">
        <v>128</v>
      </c>
      <c r="T19" s="175" t="s">
        <v>262</v>
      </c>
      <c r="U19" s="157">
        <v>0</v>
      </c>
      <c r="V19" s="157">
        <f>ROUND(E19*U19,2)</f>
        <v>0</v>
      </c>
      <c r="W19" s="157"/>
      <c r="X19" s="157" t="s">
        <v>565</v>
      </c>
      <c r="Y19" s="157" t="s">
        <v>130</v>
      </c>
      <c r="Z19" s="146"/>
      <c r="AA19" s="146"/>
      <c r="AB19" s="146"/>
      <c r="AC19" s="146"/>
      <c r="AD19" s="146"/>
      <c r="AE19" s="146"/>
      <c r="AF19" s="146"/>
      <c r="AG19" s="146" t="s">
        <v>566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ht="33.75" outlineLevel="2" x14ac:dyDescent="0.2">
      <c r="A20" s="153"/>
      <c r="B20" s="154"/>
      <c r="C20" s="251" t="s">
        <v>567</v>
      </c>
      <c r="D20" s="252"/>
      <c r="E20" s="252"/>
      <c r="F20" s="252"/>
      <c r="G20" s="252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6"/>
      <c r="AA20" s="146"/>
      <c r="AB20" s="146"/>
      <c r="AC20" s="146"/>
      <c r="AD20" s="146"/>
      <c r="AE20" s="146"/>
      <c r="AF20" s="146"/>
      <c r="AG20" s="146" t="s">
        <v>225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76" t="str">
        <f>C20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20" s="146"/>
      <c r="BC20" s="146"/>
      <c r="BD20" s="146"/>
      <c r="BE20" s="146"/>
      <c r="BF20" s="146"/>
      <c r="BG20" s="146"/>
      <c r="BH20" s="146"/>
    </row>
    <row r="21" spans="1:60" x14ac:dyDescent="0.2">
      <c r="A21" s="3"/>
      <c r="B21" s="4"/>
      <c r="C21" s="188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AE21">
        <v>15</v>
      </c>
      <c r="AF21">
        <v>21</v>
      </c>
      <c r="AG21" t="s">
        <v>108</v>
      </c>
    </row>
    <row r="22" spans="1:60" x14ac:dyDescent="0.2">
      <c r="A22" s="149"/>
      <c r="B22" s="150" t="s">
        <v>29</v>
      </c>
      <c r="C22" s="189"/>
      <c r="D22" s="151"/>
      <c r="E22" s="152"/>
      <c r="F22" s="152"/>
      <c r="G22" s="168">
        <f>G8+G12+G14+G16+G18</f>
        <v>0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AE22">
        <f>SUMIF(L7:L20,AE21,G7:G20)</f>
        <v>0</v>
      </c>
      <c r="AF22">
        <f>SUMIF(L7:L20,AF21,G7:G20)</f>
        <v>0</v>
      </c>
      <c r="AG22" t="s">
        <v>417</v>
      </c>
    </row>
    <row r="23" spans="1:60" x14ac:dyDescent="0.2">
      <c r="C23" s="190"/>
      <c r="D23" s="10"/>
      <c r="AG23" t="s">
        <v>418</v>
      </c>
    </row>
    <row r="24" spans="1:60" x14ac:dyDescent="0.2">
      <c r="D24" s="10"/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P7lDwQvUzMzLroRNRopU59NUId9jKU2uBi+tfllUf5HdGILsAMaBomRSemqlJmhZi/F2ULPJmdyVkoCr9a5DA==" saltValue="bdoBtg6BB9gTochjpBq2IA==" spinCount="100000" sheet="1" formatRows="0"/>
  <mergeCells count="5">
    <mergeCell ref="A1:G1"/>
    <mergeCell ref="C2:G2"/>
    <mergeCell ref="C3:G3"/>
    <mergeCell ref="C4:G4"/>
    <mergeCell ref="C20:G2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1 1 Pol</vt:lpstr>
      <vt:lpstr>1 2 Pol</vt:lpstr>
      <vt:lpstr>1 3 Pol</vt:lpstr>
      <vt:lpstr>1 4 Pol</vt:lpstr>
      <vt:lpstr>1 5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'1 1 Pol'!Názvy_tisku</vt:lpstr>
      <vt:lpstr>'1 2 Pol'!Názvy_tisku</vt:lpstr>
      <vt:lpstr>'1 3 Pol'!Názvy_tisku</vt:lpstr>
      <vt:lpstr>'1 4 Pol'!Názvy_tisku</vt:lpstr>
      <vt:lpstr>'1 5 Pol'!Názvy_tisku</vt:lpstr>
      <vt:lpstr>oadresa</vt:lpstr>
      <vt:lpstr>Stavba!Objednatel</vt:lpstr>
      <vt:lpstr>Stavba!Objekt</vt:lpstr>
      <vt:lpstr>'1 1 Pol'!Oblast_tisku</vt:lpstr>
      <vt:lpstr>'1 2 Pol'!Oblast_tisku</vt:lpstr>
      <vt:lpstr>'1 3 Pol'!Oblast_tisku</vt:lpstr>
      <vt:lpstr>'1 4 Pol'!Oblast_tisku</vt:lpstr>
      <vt:lpstr>'1 5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Radek Kubík</dc:creator>
  <cp:lastModifiedBy>Jindřiška Lazecká</cp:lastModifiedBy>
  <cp:lastPrinted>2019-03-19T12:27:02Z</cp:lastPrinted>
  <dcterms:created xsi:type="dcterms:W3CDTF">2009-04-08T07:15:50Z</dcterms:created>
  <dcterms:modified xsi:type="dcterms:W3CDTF">2023-03-21T05:52:39Z</dcterms:modified>
</cp:coreProperties>
</file>